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philcrawford/PycharmProjects/JuneRL2022/results/"/>
    </mc:Choice>
  </mc:AlternateContent>
  <xr:revisionPtr revIDLastSave="0" documentId="13_ncr:1_{DE808E58-2887-6246-873A-B07BBF83B528}" xr6:coauthVersionLast="47" xr6:coauthVersionMax="47" xr10:uidLastSave="{00000000-0000-0000-0000-000000000000}"/>
  <bookViews>
    <workbookView xWindow="20" yWindow="500" windowWidth="28800" windowHeight="16360" activeTab="1" xr2:uid="{00000000-000D-0000-FFFF-FFFF00000000}"/>
  </bookViews>
  <sheets>
    <sheet name="Overview&gt;&gt;" sheetId="10" r:id="rId1"/>
    <sheet name="Summary" sheetId="6" r:id="rId2"/>
    <sheet name="Detail" sheetId="8" r:id="rId3"/>
    <sheet name="Data&gt;&gt;" sheetId="9" r:id="rId4"/>
    <sheet name="Model1" sheetId="1" r:id="rId5"/>
    <sheet name="Model210" sheetId="4" r:id="rId6"/>
    <sheet name="Model220" sheetId="3" r:id="rId7"/>
    <sheet name="Model230" sheetId="5" r:id="rId8"/>
  </sheets>
  <definedNames>
    <definedName name="_xlnm._FilterDatabase" localSheetId="4" hidden="1">Model1!$A$1:$T$118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2" i="8" l="1"/>
  <c r="M16" i="8" s="1"/>
  <c r="L12" i="8"/>
  <c r="K12" i="8"/>
  <c r="K16" i="8" s="1"/>
  <c r="I12" i="8"/>
  <c r="I16" i="8" s="1"/>
  <c r="H12" i="8"/>
  <c r="H16" i="8" s="1"/>
  <c r="G12" i="8"/>
  <c r="G16" i="8" s="1"/>
  <c r="E12" i="8"/>
  <c r="D12" i="8"/>
  <c r="D16" i="8" s="1"/>
  <c r="C12" i="8"/>
  <c r="C16" i="8" s="1"/>
  <c r="L16" i="8"/>
  <c r="E16" i="8"/>
  <c r="M7" i="8"/>
  <c r="L7" i="8"/>
  <c r="K7" i="8"/>
  <c r="I7" i="8"/>
  <c r="H7" i="8"/>
  <c r="G7" i="8"/>
  <c r="E7" i="8"/>
  <c r="D7" i="8"/>
  <c r="C7" i="8"/>
  <c r="M6" i="8"/>
  <c r="L6" i="8"/>
  <c r="K6" i="8"/>
  <c r="I6" i="8"/>
  <c r="H6" i="8"/>
  <c r="G6" i="8"/>
  <c r="E6" i="8"/>
  <c r="D6" i="8"/>
  <c r="C6" i="8"/>
  <c r="M5" i="8"/>
  <c r="L5" i="8"/>
  <c r="K5" i="8"/>
  <c r="I5" i="8"/>
  <c r="H5" i="8"/>
  <c r="G5" i="8"/>
  <c r="E5" i="8"/>
  <c r="D5" i="8"/>
  <c r="C5" i="8"/>
  <c r="M4" i="8"/>
  <c r="L4" i="8"/>
  <c r="K4" i="8"/>
  <c r="I4" i="8"/>
  <c r="H4" i="8"/>
  <c r="G4" i="8"/>
  <c r="E4" i="8"/>
  <c r="D4" i="8"/>
  <c r="C4" i="8"/>
  <c r="M3" i="8"/>
  <c r="L3" i="8"/>
  <c r="K3" i="8"/>
  <c r="I3" i="8"/>
  <c r="H3" i="8"/>
  <c r="G3" i="8"/>
  <c r="E3" i="8"/>
  <c r="D3" i="8"/>
  <c r="C3" i="8"/>
  <c r="R116" i="5"/>
  <c r="Q116" i="5"/>
  <c r="R115" i="5"/>
  <c r="Q115" i="5"/>
  <c r="R103" i="5"/>
  <c r="Q103" i="5"/>
  <c r="R102" i="5"/>
  <c r="Q102" i="5"/>
  <c r="R90" i="5"/>
  <c r="Q90" i="5"/>
  <c r="R89" i="5"/>
  <c r="Q89" i="5"/>
  <c r="R77" i="5"/>
  <c r="Q77" i="5"/>
  <c r="R76" i="5"/>
  <c r="Q76" i="5"/>
  <c r="R64" i="5"/>
  <c r="Q64" i="5"/>
  <c r="R63" i="5"/>
  <c r="Q63" i="5"/>
  <c r="R51" i="5"/>
  <c r="Q51" i="5"/>
  <c r="R50" i="5"/>
  <c r="Q50" i="5"/>
  <c r="R38" i="5"/>
  <c r="Q38" i="5"/>
  <c r="R37" i="5"/>
  <c r="Q37" i="5"/>
  <c r="R25" i="5"/>
  <c r="Q25" i="5"/>
  <c r="R24" i="5"/>
  <c r="Q24" i="5"/>
  <c r="R12" i="5"/>
  <c r="Q12" i="5"/>
  <c r="R11" i="5"/>
  <c r="Q11" i="5"/>
  <c r="R116" i="3"/>
  <c r="Q116" i="3"/>
  <c r="R115" i="3"/>
  <c r="Q115" i="3"/>
  <c r="R103" i="3"/>
  <c r="Q103" i="3"/>
  <c r="R102" i="3"/>
  <c r="Q102" i="3"/>
  <c r="R90" i="3"/>
  <c r="Q90" i="3"/>
  <c r="R89" i="3"/>
  <c r="Q89" i="3"/>
  <c r="R77" i="3"/>
  <c r="Q77" i="3"/>
  <c r="R76" i="3"/>
  <c r="Q76" i="3"/>
  <c r="R64" i="3"/>
  <c r="Q64" i="3"/>
  <c r="R63" i="3"/>
  <c r="Q63" i="3"/>
  <c r="R51" i="3"/>
  <c r="Q51" i="3"/>
  <c r="R50" i="3"/>
  <c r="Q50" i="3"/>
  <c r="R38" i="3"/>
  <c r="Q38" i="3"/>
  <c r="R37" i="3"/>
  <c r="Q37" i="3"/>
  <c r="R25" i="3"/>
  <c r="Q25" i="3"/>
  <c r="R24" i="3"/>
  <c r="Q24" i="3"/>
  <c r="R12" i="3"/>
  <c r="Q12" i="3"/>
  <c r="R11" i="3"/>
  <c r="Q11" i="3"/>
  <c r="R116" i="4"/>
  <c r="Q116" i="4"/>
  <c r="R115" i="4"/>
  <c r="Q115" i="4"/>
  <c r="R103" i="4"/>
  <c r="Q103" i="4"/>
  <c r="R102" i="4"/>
  <c r="Q102" i="4"/>
  <c r="R90" i="4"/>
  <c r="Q90" i="4"/>
  <c r="R89" i="4"/>
  <c r="Q89" i="4"/>
  <c r="R77" i="4"/>
  <c r="Q77" i="4"/>
  <c r="R76" i="4"/>
  <c r="Q76" i="4"/>
  <c r="R64" i="4"/>
  <c r="Q64" i="4"/>
  <c r="R63" i="4"/>
  <c r="Q63" i="4"/>
  <c r="R51" i="4"/>
  <c r="Q51" i="4"/>
  <c r="R50" i="4"/>
  <c r="Q50" i="4"/>
  <c r="R38" i="4"/>
  <c r="Q38" i="4"/>
  <c r="R37" i="4"/>
  <c r="Q37" i="4"/>
  <c r="R25" i="4"/>
  <c r="Q25" i="4"/>
  <c r="R24" i="4"/>
  <c r="Q24" i="4"/>
  <c r="R12" i="4"/>
  <c r="Q12" i="4"/>
  <c r="R11" i="4"/>
  <c r="Q11" i="4"/>
  <c r="O11" i="4"/>
  <c r="P11" i="4"/>
  <c r="E22" i="6"/>
  <c r="E23" i="6"/>
  <c r="E24" i="6"/>
  <c r="E28" i="6"/>
  <c r="E29" i="6"/>
  <c r="E30" i="6"/>
  <c r="E34" i="6"/>
  <c r="E35" i="6"/>
  <c r="E36" i="6"/>
  <c r="E40" i="6"/>
  <c r="E41" i="6"/>
  <c r="E42" i="6"/>
  <c r="E46" i="6"/>
  <c r="E47" i="6"/>
  <c r="E48" i="6"/>
  <c r="E52" i="6"/>
  <c r="E53" i="6"/>
  <c r="E54" i="6"/>
  <c r="E58" i="6"/>
  <c r="E59" i="6"/>
  <c r="E60" i="6"/>
  <c r="E64" i="6"/>
  <c r="E65" i="6"/>
  <c r="E66" i="6"/>
  <c r="F66" i="6"/>
  <c r="F65" i="6"/>
  <c r="F60" i="6"/>
  <c r="F59" i="6"/>
  <c r="F54" i="6"/>
  <c r="F53" i="6"/>
  <c r="F48" i="6"/>
  <c r="F47" i="6"/>
  <c r="F42" i="6"/>
  <c r="F41" i="6"/>
  <c r="F36" i="6"/>
  <c r="F35" i="6"/>
  <c r="F30" i="6"/>
  <c r="F29" i="6"/>
  <c r="F24" i="6"/>
  <c r="F23" i="6"/>
  <c r="F64" i="6"/>
  <c r="F58" i="6"/>
  <c r="F52" i="6"/>
  <c r="F46" i="6"/>
  <c r="F40" i="6"/>
  <c r="F34" i="6"/>
  <c r="F28" i="6"/>
  <c r="F22" i="6"/>
  <c r="E18" i="6"/>
  <c r="E17" i="6"/>
  <c r="E16" i="6"/>
  <c r="F18" i="6"/>
  <c r="P23" i="3"/>
  <c r="O23" i="3"/>
  <c r="P22" i="3"/>
  <c r="O22" i="3"/>
  <c r="O21" i="3" s="1"/>
  <c r="P21" i="3"/>
  <c r="P20" i="3"/>
  <c r="O20" i="3"/>
  <c r="P19" i="3"/>
  <c r="O19" i="3"/>
  <c r="P18" i="3"/>
  <c r="O18" i="3"/>
  <c r="P17" i="3"/>
  <c r="O17" i="3"/>
  <c r="P16" i="3"/>
  <c r="O16" i="3"/>
  <c r="P15" i="3"/>
  <c r="P24" i="3" s="1"/>
  <c r="O15" i="3"/>
  <c r="P10" i="3"/>
  <c r="O10" i="3"/>
  <c r="P9" i="3"/>
  <c r="O9" i="3"/>
  <c r="O8" i="3" s="1"/>
  <c r="P8" i="3"/>
  <c r="P7" i="3"/>
  <c r="O7" i="3"/>
  <c r="P6" i="3"/>
  <c r="O6" i="3"/>
  <c r="O5" i="3" s="1"/>
  <c r="P5" i="3"/>
  <c r="P4" i="3"/>
  <c r="O4" i="3"/>
  <c r="P3" i="3"/>
  <c r="O3" i="3"/>
  <c r="P2" i="3"/>
  <c r="P11" i="3" s="1"/>
  <c r="O2" i="3"/>
  <c r="O11" i="3" s="1"/>
  <c r="F16" i="6"/>
  <c r="F11" i="6"/>
  <c r="F10" i="6"/>
  <c r="F9" i="6"/>
  <c r="F8" i="6"/>
  <c r="F7" i="6"/>
  <c r="F6" i="6"/>
  <c r="F4" i="6"/>
  <c r="F3" i="6"/>
  <c r="F2" i="6"/>
  <c r="L11" i="6"/>
  <c r="L10" i="6"/>
  <c r="L9" i="6"/>
  <c r="L8" i="6"/>
  <c r="L7" i="6"/>
  <c r="L6" i="6"/>
  <c r="L4" i="6"/>
  <c r="M11" i="6"/>
  <c r="M10" i="6"/>
  <c r="M9" i="6"/>
  <c r="M8" i="6"/>
  <c r="M7" i="6"/>
  <c r="M6" i="6"/>
  <c r="M4" i="6"/>
  <c r="M3" i="6"/>
  <c r="M2" i="6"/>
  <c r="M118" i="5"/>
  <c r="M105" i="5"/>
  <c r="M92" i="5"/>
  <c r="M79" i="5"/>
  <c r="M66" i="5"/>
  <c r="M53" i="5"/>
  <c r="M14" i="5"/>
  <c r="M40" i="5"/>
  <c r="M27" i="5"/>
  <c r="M118" i="3"/>
  <c r="M105" i="3"/>
  <c r="M92" i="3"/>
  <c r="M79" i="3"/>
  <c r="M66" i="3"/>
  <c r="M53" i="3"/>
  <c r="M40" i="3"/>
  <c r="M27" i="3"/>
  <c r="L3" i="6" s="1"/>
  <c r="M14" i="3"/>
  <c r="L2" i="6" s="1"/>
  <c r="M40" i="4"/>
  <c r="K11" i="6" s="1"/>
  <c r="M27" i="4"/>
  <c r="K10" i="6" s="1"/>
  <c r="M14" i="4"/>
  <c r="K9" i="6" s="1"/>
  <c r="M118" i="4"/>
  <c r="K8" i="6" s="1"/>
  <c r="M105" i="4"/>
  <c r="K7" i="6" s="1"/>
  <c r="M92" i="4"/>
  <c r="K6" i="6" s="1"/>
  <c r="M79" i="4"/>
  <c r="K4" i="6" s="1"/>
  <c r="M66" i="4"/>
  <c r="K3" i="6" s="1"/>
  <c r="M53" i="4"/>
  <c r="K2" i="6" s="1"/>
  <c r="M118" i="1"/>
  <c r="J11" i="6" s="1"/>
  <c r="M105" i="1"/>
  <c r="J10" i="6" s="1"/>
  <c r="M92" i="1"/>
  <c r="J9" i="6" s="1"/>
  <c r="M79" i="1"/>
  <c r="J8" i="6" s="1"/>
  <c r="M66" i="1"/>
  <c r="J7" i="6" s="1"/>
  <c r="M53" i="1"/>
  <c r="J6" i="6" s="1"/>
  <c r="M40" i="1"/>
  <c r="J4" i="6" s="1"/>
  <c r="M27" i="1"/>
  <c r="J3" i="6" s="1"/>
  <c r="M14" i="1"/>
  <c r="J2" i="6" s="1"/>
  <c r="H11" i="6"/>
  <c r="H10" i="6"/>
  <c r="H9" i="6"/>
  <c r="H8" i="6"/>
  <c r="H7" i="6"/>
  <c r="H6" i="6"/>
  <c r="H4" i="6"/>
  <c r="H3" i="6"/>
  <c r="H2" i="6"/>
  <c r="G11" i="6"/>
  <c r="G10" i="6"/>
  <c r="G9" i="6"/>
  <c r="G8" i="6"/>
  <c r="G7" i="6"/>
  <c r="G6" i="6"/>
  <c r="G4" i="6"/>
  <c r="M117" i="5"/>
  <c r="M116" i="5"/>
  <c r="N116" i="5" s="1"/>
  <c r="P115" i="5"/>
  <c r="O115" i="5"/>
  <c r="M115" i="5"/>
  <c r="N115" i="5" s="1"/>
  <c r="M104" i="5"/>
  <c r="M103" i="5"/>
  <c r="N103" i="5" s="1"/>
  <c r="P102" i="5"/>
  <c r="O102" i="5"/>
  <c r="M102" i="5"/>
  <c r="N102" i="5" s="1"/>
  <c r="M91" i="5"/>
  <c r="M90" i="5"/>
  <c r="N90" i="5" s="1"/>
  <c r="P89" i="5"/>
  <c r="O89" i="5"/>
  <c r="M89" i="5"/>
  <c r="N89" i="5" s="1"/>
  <c r="M78" i="5"/>
  <c r="M77" i="5"/>
  <c r="N77" i="5" s="1"/>
  <c r="P76" i="5"/>
  <c r="O76" i="5"/>
  <c r="M76" i="5"/>
  <c r="N76" i="5" s="1"/>
  <c r="M65" i="5"/>
  <c r="M64" i="5"/>
  <c r="N64" i="5" s="1"/>
  <c r="P63" i="5"/>
  <c r="O63" i="5"/>
  <c r="N63" i="5"/>
  <c r="M63" i="5"/>
  <c r="M52" i="5"/>
  <c r="M51" i="5"/>
  <c r="N51" i="5" s="1"/>
  <c r="P50" i="5"/>
  <c r="O50" i="5"/>
  <c r="M50" i="5"/>
  <c r="N50" i="5" s="1"/>
  <c r="M39" i="5"/>
  <c r="M38" i="5"/>
  <c r="N38" i="5" s="1"/>
  <c r="P37" i="5"/>
  <c r="O37" i="5"/>
  <c r="M37" i="5"/>
  <c r="N37" i="5" s="1"/>
  <c r="M26" i="5"/>
  <c r="M25" i="5"/>
  <c r="N25" i="5" s="1"/>
  <c r="P24" i="5"/>
  <c r="O24" i="5"/>
  <c r="M24" i="5"/>
  <c r="N24" i="5" s="1"/>
  <c r="M13" i="5"/>
  <c r="M12" i="5"/>
  <c r="N12" i="5" s="1"/>
  <c r="P11" i="5"/>
  <c r="O11" i="5"/>
  <c r="N11" i="5"/>
  <c r="M11" i="5"/>
  <c r="M117" i="3"/>
  <c r="M116" i="3"/>
  <c r="N116" i="3" s="1"/>
  <c r="P115" i="3"/>
  <c r="O115" i="3"/>
  <c r="M115" i="3"/>
  <c r="N115" i="3" s="1"/>
  <c r="M104" i="3"/>
  <c r="M103" i="3"/>
  <c r="N103" i="3" s="1"/>
  <c r="P102" i="3"/>
  <c r="O102" i="3"/>
  <c r="M102" i="3"/>
  <c r="N102" i="3" s="1"/>
  <c r="M91" i="3"/>
  <c r="M90" i="3"/>
  <c r="N90" i="3" s="1"/>
  <c r="P89" i="3"/>
  <c r="O89" i="3"/>
  <c r="M89" i="3"/>
  <c r="N89" i="3" s="1"/>
  <c r="M78" i="3"/>
  <c r="N77" i="3"/>
  <c r="M77" i="3"/>
  <c r="P76" i="3"/>
  <c r="O76" i="3"/>
  <c r="N76" i="3"/>
  <c r="M76" i="3"/>
  <c r="M65" i="3"/>
  <c r="M64" i="3"/>
  <c r="N64" i="3" s="1"/>
  <c r="P63" i="3"/>
  <c r="O63" i="3"/>
  <c r="M63" i="3"/>
  <c r="N63" i="3" s="1"/>
  <c r="M52" i="3"/>
  <c r="M51" i="3"/>
  <c r="N51" i="3" s="1"/>
  <c r="P50" i="3"/>
  <c r="O50" i="3"/>
  <c r="N50" i="3"/>
  <c r="M50" i="3"/>
  <c r="M39" i="3"/>
  <c r="M38" i="3"/>
  <c r="N38" i="3" s="1"/>
  <c r="P37" i="3"/>
  <c r="O37" i="3"/>
  <c r="M37" i="3"/>
  <c r="N37" i="3" s="1"/>
  <c r="M26" i="3"/>
  <c r="M25" i="3"/>
  <c r="N25" i="3" s="1"/>
  <c r="M24" i="3"/>
  <c r="N24" i="3" s="1"/>
  <c r="M13" i="3"/>
  <c r="M12" i="3"/>
  <c r="N12" i="3" s="1"/>
  <c r="F17" i="6" s="1"/>
  <c r="M11" i="3"/>
  <c r="N11" i="3" s="1"/>
  <c r="M39" i="4"/>
  <c r="M38" i="4"/>
  <c r="N38" i="4" s="1"/>
  <c r="M37" i="4"/>
  <c r="N37" i="4" s="1"/>
  <c r="M26" i="4"/>
  <c r="M25" i="4"/>
  <c r="N25" i="4" s="1"/>
  <c r="M24" i="4"/>
  <c r="N24" i="4" s="1"/>
  <c r="M13" i="4"/>
  <c r="M12" i="4"/>
  <c r="N12" i="4" s="1"/>
  <c r="M11" i="4"/>
  <c r="N11" i="4" s="1"/>
  <c r="M117" i="4"/>
  <c r="M116" i="4"/>
  <c r="N116" i="4" s="1"/>
  <c r="M115" i="4"/>
  <c r="N115" i="4" s="1"/>
  <c r="M104" i="4"/>
  <c r="M103" i="4"/>
  <c r="N103" i="4" s="1"/>
  <c r="M102" i="4"/>
  <c r="N102" i="4" s="1"/>
  <c r="M91" i="4"/>
  <c r="M90" i="4"/>
  <c r="N90" i="4" s="1"/>
  <c r="M89" i="4"/>
  <c r="N89" i="4" s="1"/>
  <c r="M78" i="4"/>
  <c r="M77" i="4"/>
  <c r="N77" i="4" s="1"/>
  <c r="M76" i="4"/>
  <c r="N76" i="4" s="1"/>
  <c r="M65" i="4"/>
  <c r="M64" i="4"/>
  <c r="N64" i="4" s="1"/>
  <c r="M63" i="4"/>
  <c r="N63" i="4" s="1"/>
  <c r="M52" i="4"/>
  <c r="M51" i="4"/>
  <c r="N51" i="4" s="1"/>
  <c r="M50" i="4"/>
  <c r="N50" i="4" s="1"/>
  <c r="M117" i="1"/>
  <c r="M116" i="1"/>
  <c r="N116" i="1" s="1"/>
  <c r="Q116" i="1" s="1"/>
  <c r="M115" i="1"/>
  <c r="N115" i="1" s="1"/>
  <c r="Q115" i="1" s="1"/>
  <c r="M104" i="1"/>
  <c r="M103" i="1"/>
  <c r="N103" i="1" s="1"/>
  <c r="R103" i="1" s="1"/>
  <c r="M102" i="1"/>
  <c r="N102" i="1" s="1"/>
  <c r="R102" i="1" s="1"/>
  <c r="M91" i="1"/>
  <c r="M90" i="1"/>
  <c r="N90" i="1" s="1"/>
  <c r="Q90" i="1" s="1"/>
  <c r="M89" i="1"/>
  <c r="N89" i="1" s="1"/>
  <c r="Q89" i="1" s="1"/>
  <c r="M78" i="1"/>
  <c r="M77" i="1"/>
  <c r="N77" i="1" s="1"/>
  <c r="R77" i="1" s="1"/>
  <c r="M76" i="1"/>
  <c r="N76" i="1" s="1"/>
  <c r="R76" i="1" s="1"/>
  <c r="M65" i="1"/>
  <c r="M64" i="1"/>
  <c r="N64" i="1" s="1"/>
  <c r="Q64" i="1" s="1"/>
  <c r="M63" i="1"/>
  <c r="N63" i="1" s="1"/>
  <c r="Q63" i="1" s="1"/>
  <c r="M52" i="1"/>
  <c r="M51" i="1"/>
  <c r="N51" i="1" s="1"/>
  <c r="F33" i="6" s="1"/>
  <c r="M50" i="1"/>
  <c r="N50" i="1" s="1"/>
  <c r="E33" i="6" s="1"/>
  <c r="M39" i="1"/>
  <c r="M38" i="1"/>
  <c r="N38" i="1" s="1"/>
  <c r="F27" i="6" s="1"/>
  <c r="M37" i="1"/>
  <c r="N37" i="1" s="1"/>
  <c r="Q37" i="1" s="1"/>
  <c r="P114" i="5"/>
  <c r="O114" i="5"/>
  <c r="P113" i="5"/>
  <c r="O113" i="5"/>
  <c r="O112" i="5" s="1"/>
  <c r="P112" i="5"/>
  <c r="P111" i="5"/>
  <c r="O111" i="5"/>
  <c r="P110" i="5"/>
  <c r="O110" i="5"/>
  <c r="O109" i="5" s="1"/>
  <c r="P109" i="5"/>
  <c r="P108" i="5"/>
  <c r="O108" i="5"/>
  <c r="P107" i="5"/>
  <c r="O107" i="5"/>
  <c r="P106" i="5"/>
  <c r="O106" i="5"/>
  <c r="P101" i="5"/>
  <c r="O101" i="5"/>
  <c r="P100" i="5"/>
  <c r="O100" i="5"/>
  <c r="P99" i="5"/>
  <c r="O99" i="5"/>
  <c r="P98" i="5"/>
  <c r="O98" i="5"/>
  <c r="P97" i="5"/>
  <c r="O97" i="5"/>
  <c r="O96" i="5" s="1"/>
  <c r="P96" i="5"/>
  <c r="P95" i="5"/>
  <c r="O95" i="5"/>
  <c r="P94" i="5"/>
  <c r="O94" i="5"/>
  <c r="O93" i="5" s="1"/>
  <c r="P93" i="5"/>
  <c r="P88" i="5"/>
  <c r="O88" i="5"/>
  <c r="P87" i="5"/>
  <c r="O87" i="5"/>
  <c r="O86" i="5" s="1"/>
  <c r="P86" i="5"/>
  <c r="P85" i="5"/>
  <c r="O85" i="5"/>
  <c r="P84" i="5"/>
  <c r="O84" i="5"/>
  <c r="P83" i="5"/>
  <c r="O83" i="5"/>
  <c r="P82" i="5"/>
  <c r="O82" i="5"/>
  <c r="P81" i="5"/>
  <c r="O81" i="5"/>
  <c r="P80" i="5"/>
  <c r="O80" i="5"/>
  <c r="P75" i="5"/>
  <c r="O75" i="5"/>
  <c r="P74" i="5"/>
  <c r="O74" i="5"/>
  <c r="P73" i="5"/>
  <c r="O73" i="5"/>
  <c r="P72" i="5"/>
  <c r="O72" i="5"/>
  <c r="P71" i="5"/>
  <c r="O71" i="5"/>
  <c r="O70" i="5" s="1"/>
  <c r="P70" i="5"/>
  <c r="P69" i="5"/>
  <c r="O69" i="5"/>
  <c r="P68" i="5"/>
  <c r="O68" i="5"/>
  <c r="O67" i="5" s="1"/>
  <c r="P67" i="5"/>
  <c r="P62" i="5"/>
  <c r="O62" i="5"/>
  <c r="P61" i="5"/>
  <c r="O61" i="5"/>
  <c r="O60" i="5" s="1"/>
  <c r="P60" i="5"/>
  <c r="P59" i="5"/>
  <c r="O59" i="5"/>
  <c r="P58" i="5"/>
  <c r="O58" i="5"/>
  <c r="P57" i="5"/>
  <c r="O57" i="5"/>
  <c r="P56" i="5"/>
  <c r="O56" i="5"/>
  <c r="P55" i="5"/>
  <c r="O55" i="5"/>
  <c r="P54" i="5"/>
  <c r="O54" i="5"/>
  <c r="P49" i="5"/>
  <c r="O49" i="5"/>
  <c r="P48" i="5"/>
  <c r="O48" i="5"/>
  <c r="P47" i="5"/>
  <c r="O47" i="5"/>
  <c r="P46" i="5"/>
  <c r="O46" i="5"/>
  <c r="P45" i="5"/>
  <c r="O45" i="5"/>
  <c r="O44" i="5" s="1"/>
  <c r="P44" i="5"/>
  <c r="P43" i="5"/>
  <c r="O43" i="5"/>
  <c r="P42" i="5"/>
  <c r="O42" i="5"/>
  <c r="O41" i="5" s="1"/>
  <c r="P41" i="5"/>
  <c r="P36" i="5"/>
  <c r="O36" i="5"/>
  <c r="P35" i="5"/>
  <c r="O35" i="5"/>
  <c r="O34" i="5" s="1"/>
  <c r="P34" i="5"/>
  <c r="P33" i="5"/>
  <c r="O33" i="5"/>
  <c r="P32" i="5"/>
  <c r="O32" i="5"/>
  <c r="P31" i="5"/>
  <c r="O31" i="5"/>
  <c r="P30" i="5"/>
  <c r="O30" i="5"/>
  <c r="P29" i="5"/>
  <c r="O29" i="5"/>
  <c r="P28" i="5"/>
  <c r="O28" i="5"/>
  <c r="P23" i="5"/>
  <c r="O23" i="5"/>
  <c r="P22" i="5"/>
  <c r="O22" i="5"/>
  <c r="P21" i="5"/>
  <c r="O21" i="5"/>
  <c r="P20" i="5"/>
  <c r="O20" i="5"/>
  <c r="P19" i="5"/>
  <c r="O19" i="5"/>
  <c r="O18" i="5" s="1"/>
  <c r="P18" i="5"/>
  <c r="P17" i="5"/>
  <c r="O17" i="5"/>
  <c r="P16" i="5"/>
  <c r="O16" i="5"/>
  <c r="O15" i="5" s="1"/>
  <c r="P15" i="5"/>
  <c r="P10" i="5"/>
  <c r="O10" i="5"/>
  <c r="P9" i="5"/>
  <c r="O9" i="5"/>
  <c r="O8" i="5" s="1"/>
  <c r="P8" i="5"/>
  <c r="P7" i="5"/>
  <c r="O7" i="5"/>
  <c r="P6" i="5"/>
  <c r="O6" i="5"/>
  <c r="P5" i="5"/>
  <c r="O5" i="5"/>
  <c r="P4" i="5"/>
  <c r="O4" i="5"/>
  <c r="P3" i="5"/>
  <c r="O3" i="5"/>
  <c r="P2" i="5"/>
  <c r="O2" i="5"/>
  <c r="P114" i="3"/>
  <c r="O114" i="3"/>
  <c r="P113" i="3"/>
  <c r="O113" i="3"/>
  <c r="O112" i="3" s="1"/>
  <c r="P112" i="3"/>
  <c r="P111" i="3"/>
  <c r="O111" i="3"/>
  <c r="P110" i="3"/>
  <c r="O110" i="3"/>
  <c r="O109" i="3" s="1"/>
  <c r="P109" i="3"/>
  <c r="P108" i="3"/>
  <c r="O108" i="3"/>
  <c r="P107" i="3"/>
  <c r="O107" i="3"/>
  <c r="P106" i="3"/>
  <c r="O106" i="3"/>
  <c r="P101" i="3"/>
  <c r="O101" i="3"/>
  <c r="P100" i="3"/>
  <c r="O100" i="3"/>
  <c r="P99" i="3"/>
  <c r="O99" i="3"/>
  <c r="P98" i="3"/>
  <c r="O98" i="3"/>
  <c r="P97" i="3"/>
  <c r="O97" i="3"/>
  <c r="O96" i="3" s="1"/>
  <c r="P96" i="3"/>
  <c r="P95" i="3"/>
  <c r="O95" i="3"/>
  <c r="O93" i="3" s="1"/>
  <c r="P94" i="3"/>
  <c r="O94" i="3"/>
  <c r="P93" i="3"/>
  <c r="P88" i="3"/>
  <c r="O88" i="3"/>
  <c r="O86" i="3" s="1"/>
  <c r="P87" i="3"/>
  <c r="O87" i="3"/>
  <c r="P86" i="3"/>
  <c r="P85" i="3"/>
  <c r="O85" i="3"/>
  <c r="P84" i="3"/>
  <c r="O84" i="3"/>
  <c r="O83" i="3" s="1"/>
  <c r="P83" i="3"/>
  <c r="P82" i="3"/>
  <c r="O82" i="3"/>
  <c r="P81" i="3"/>
  <c r="O81" i="3"/>
  <c r="P80" i="3"/>
  <c r="O80" i="3"/>
  <c r="P75" i="3"/>
  <c r="O75" i="3"/>
  <c r="P74" i="3"/>
  <c r="O74" i="3"/>
  <c r="P73" i="3"/>
  <c r="O73" i="3"/>
  <c r="P72" i="3"/>
  <c r="O72" i="3"/>
  <c r="P71" i="3"/>
  <c r="O71" i="3"/>
  <c r="O70" i="3" s="1"/>
  <c r="P70" i="3"/>
  <c r="P69" i="3"/>
  <c r="O69" i="3"/>
  <c r="O67" i="3" s="1"/>
  <c r="P68" i="3"/>
  <c r="O68" i="3"/>
  <c r="P67" i="3"/>
  <c r="P62" i="3"/>
  <c r="O62" i="3"/>
  <c r="P61" i="3"/>
  <c r="O61" i="3"/>
  <c r="O60" i="3" s="1"/>
  <c r="P60" i="3"/>
  <c r="P59" i="3"/>
  <c r="O59" i="3"/>
  <c r="P58" i="3"/>
  <c r="O58" i="3"/>
  <c r="O57" i="3" s="1"/>
  <c r="P57" i="3"/>
  <c r="P56" i="3"/>
  <c r="O56" i="3"/>
  <c r="P55" i="3"/>
  <c r="O55" i="3"/>
  <c r="P54" i="3"/>
  <c r="O54" i="3"/>
  <c r="P49" i="3"/>
  <c r="O49" i="3"/>
  <c r="P48" i="3"/>
  <c r="O48" i="3"/>
  <c r="P47" i="3"/>
  <c r="O47" i="3"/>
  <c r="P46" i="3"/>
  <c r="O46" i="3"/>
  <c r="P45" i="3"/>
  <c r="O45" i="3"/>
  <c r="O44" i="3" s="1"/>
  <c r="P44" i="3"/>
  <c r="P43" i="3"/>
  <c r="O43" i="3"/>
  <c r="P42" i="3"/>
  <c r="O42" i="3"/>
  <c r="O41" i="3" s="1"/>
  <c r="P41" i="3"/>
  <c r="P36" i="3"/>
  <c r="O36" i="3"/>
  <c r="P35" i="3"/>
  <c r="O35" i="3"/>
  <c r="O34" i="3" s="1"/>
  <c r="P34" i="3"/>
  <c r="P33" i="3"/>
  <c r="O33" i="3"/>
  <c r="P32" i="3"/>
  <c r="O32" i="3"/>
  <c r="O31" i="3" s="1"/>
  <c r="P31" i="3"/>
  <c r="P30" i="3"/>
  <c r="O30" i="3"/>
  <c r="P29" i="3"/>
  <c r="O29" i="3"/>
  <c r="P28" i="3"/>
  <c r="O28" i="3"/>
  <c r="P36" i="4"/>
  <c r="O36" i="4"/>
  <c r="P35" i="4"/>
  <c r="O35" i="4"/>
  <c r="O34" i="4" s="1"/>
  <c r="P34" i="4"/>
  <c r="P33" i="4"/>
  <c r="O33" i="4"/>
  <c r="P32" i="4"/>
  <c r="O32" i="4"/>
  <c r="P31" i="4"/>
  <c r="P30" i="4"/>
  <c r="O30" i="4"/>
  <c r="P29" i="4"/>
  <c r="O29" i="4"/>
  <c r="P28" i="4"/>
  <c r="P23" i="4"/>
  <c r="O23" i="4"/>
  <c r="P22" i="4"/>
  <c r="O22" i="4"/>
  <c r="P21" i="4"/>
  <c r="P20" i="4"/>
  <c r="O20" i="4"/>
  <c r="P19" i="4"/>
  <c r="O19" i="4"/>
  <c r="P18" i="4"/>
  <c r="P17" i="4"/>
  <c r="O17" i="4"/>
  <c r="P16" i="4"/>
  <c r="O16" i="4"/>
  <c r="P15" i="4"/>
  <c r="P10" i="4"/>
  <c r="O10" i="4"/>
  <c r="P9" i="4"/>
  <c r="O9" i="4"/>
  <c r="P8" i="4"/>
  <c r="P7" i="4"/>
  <c r="O7" i="4"/>
  <c r="P6" i="4"/>
  <c r="O6" i="4"/>
  <c r="O5" i="4" s="1"/>
  <c r="P5" i="4"/>
  <c r="P4" i="4"/>
  <c r="O4" i="4"/>
  <c r="P3" i="4"/>
  <c r="O3" i="4"/>
  <c r="P2" i="4"/>
  <c r="P114" i="4"/>
  <c r="O114" i="4"/>
  <c r="P113" i="4"/>
  <c r="O113" i="4"/>
  <c r="O112" i="4" s="1"/>
  <c r="P112" i="4"/>
  <c r="P111" i="4"/>
  <c r="O111" i="4"/>
  <c r="P110" i="4"/>
  <c r="O110" i="4"/>
  <c r="O109" i="4" s="1"/>
  <c r="P109" i="4"/>
  <c r="P108" i="4"/>
  <c r="O108" i="4"/>
  <c r="P107" i="4"/>
  <c r="O107" i="4"/>
  <c r="P106" i="4"/>
  <c r="P101" i="4"/>
  <c r="O101" i="4"/>
  <c r="P100" i="4"/>
  <c r="O100" i="4"/>
  <c r="P99" i="4"/>
  <c r="P98" i="4"/>
  <c r="O98" i="4"/>
  <c r="P97" i="4"/>
  <c r="O97" i="4"/>
  <c r="P96" i="4"/>
  <c r="P95" i="4"/>
  <c r="O95" i="4"/>
  <c r="P94" i="4"/>
  <c r="O94" i="4"/>
  <c r="P93" i="4"/>
  <c r="P88" i="4"/>
  <c r="O88" i="4"/>
  <c r="P87" i="4"/>
  <c r="O87" i="4"/>
  <c r="P86" i="4"/>
  <c r="P85" i="4"/>
  <c r="O85" i="4"/>
  <c r="P84" i="4"/>
  <c r="O84" i="4"/>
  <c r="O83" i="4" s="1"/>
  <c r="P83" i="4"/>
  <c r="P82" i="4"/>
  <c r="O82" i="4"/>
  <c r="P81" i="4"/>
  <c r="O81" i="4"/>
  <c r="P80" i="4"/>
  <c r="P75" i="4"/>
  <c r="O75" i="4"/>
  <c r="P74" i="4"/>
  <c r="O74" i="4"/>
  <c r="P73" i="4"/>
  <c r="P72" i="4"/>
  <c r="O72" i="4"/>
  <c r="P71" i="4"/>
  <c r="O71" i="4"/>
  <c r="P70" i="4"/>
  <c r="P69" i="4"/>
  <c r="O69" i="4"/>
  <c r="P68" i="4"/>
  <c r="O68" i="4"/>
  <c r="O67" i="4" s="1"/>
  <c r="P67" i="4"/>
  <c r="P62" i="4"/>
  <c r="O62" i="4"/>
  <c r="P61" i="4"/>
  <c r="O61" i="4"/>
  <c r="P60" i="4"/>
  <c r="P59" i="4"/>
  <c r="O59" i="4"/>
  <c r="P58" i="4"/>
  <c r="O58" i="4"/>
  <c r="P57" i="4"/>
  <c r="P56" i="4"/>
  <c r="O56" i="4"/>
  <c r="P55" i="4"/>
  <c r="O55" i="4"/>
  <c r="O54" i="4" s="1"/>
  <c r="P54" i="4"/>
  <c r="P45" i="4"/>
  <c r="P49" i="4"/>
  <c r="O49" i="4"/>
  <c r="P48" i="4"/>
  <c r="O48" i="4"/>
  <c r="P47" i="4"/>
  <c r="P46" i="4"/>
  <c r="O46" i="4"/>
  <c r="O45" i="4"/>
  <c r="P44" i="4"/>
  <c r="P43" i="4"/>
  <c r="O43" i="4"/>
  <c r="P42" i="4"/>
  <c r="O42" i="4"/>
  <c r="P41" i="4"/>
  <c r="P50" i="4" s="1"/>
  <c r="P114" i="1"/>
  <c r="O114" i="1"/>
  <c r="P113" i="1"/>
  <c r="O113" i="1"/>
  <c r="P112" i="1"/>
  <c r="P111" i="1"/>
  <c r="O111" i="1"/>
  <c r="P110" i="1"/>
  <c r="O110" i="1"/>
  <c r="P109" i="1"/>
  <c r="P108" i="1"/>
  <c r="O108" i="1"/>
  <c r="P107" i="1"/>
  <c r="O107" i="1"/>
  <c r="P106" i="1"/>
  <c r="P101" i="1"/>
  <c r="O101" i="1"/>
  <c r="P100" i="1"/>
  <c r="O100" i="1"/>
  <c r="P99" i="1"/>
  <c r="P98" i="1"/>
  <c r="O98" i="1"/>
  <c r="P97" i="1"/>
  <c r="O97" i="1"/>
  <c r="P96" i="1"/>
  <c r="P95" i="1"/>
  <c r="O95" i="1"/>
  <c r="P94" i="1"/>
  <c r="O94" i="1"/>
  <c r="P93" i="1"/>
  <c r="P84" i="1"/>
  <c r="P88" i="1"/>
  <c r="O88" i="1"/>
  <c r="P87" i="1"/>
  <c r="O87" i="1"/>
  <c r="P86" i="1"/>
  <c r="P85" i="1"/>
  <c r="O85" i="1"/>
  <c r="O84" i="1"/>
  <c r="P83" i="1"/>
  <c r="P82" i="1"/>
  <c r="O82" i="1"/>
  <c r="P81" i="1"/>
  <c r="O81" i="1"/>
  <c r="P80" i="1"/>
  <c r="P75" i="1"/>
  <c r="O75" i="1"/>
  <c r="P74" i="1"/>
  <c r="O74" i="1"/>
  <c r="O73" i="1" s="1"/>
  <c r="P73" i="1"/>
  <c r="P72" i="1"/>
  <c r="O72" i="1"/>
  <c r="P71" i="1"/>
  <c r="O71" i="1"/>
  <c r="P70" i="1"/>
  <c r="P69" i="1"/>
  <c r="O69" i="1"/>
  <c r="P68" i="1"/>
  <c r="O68" i="1"/>
  <c r="P67" i="1"/>
  <c r="P62" i="1"/>
  <c r="O62" i="1"/>
  <c r="P61" i="1"/>
  <c r="O61" i="1"/>
  <c r="P60" i="1"/>
  <c r="P59" i="1"/>
  <c r="O59" i="1"/>
  <c r="P58" i="1"/>
  <c r="O58" i="1"/>
  <c r="P57" i="1"/>
  <c r="P56" i="1"/>
  <c r="O56" i="1"/>
  <c r="P55" i="1"/>
  <c r="O55" i="1"/>
  <c r="P54" i="1"/>
  <c r="P42" i="1"/>
  <c r="P49" i="1"/>
  <c r="O49" i="1"/>
  <c r="P48" i="1"/>
  <c r="O48" i="1"/>
  <c r="P47" i="1"/>
  <c r="P46" i="1"/>
  <c r="O46" i="1"/>
  <c r="O45" i="1"/>
  <c r="P44" i="1"/>
  <c r="P43" i="1"/>
  <c r="O43" i="1"/>
  <c r="O42" i="1"/>
  <c r="P41" i="1"/>
  <c r="P10" i="1"/>
  <c r="P9" i="1"/>
  <c r="P8" i="1"/>
  <c r="P7" i="1"/>
  <c r="P6" i="1"/>
  <c r="P5" i="1"/>
  <c r="P4" i="1"/>
  <c r="P3" i="1"/>
  <c r="P2" i="1"/>
  <c r="P23" i="1"/>
  <c r="P22" i="1"/>
  <c r="P21" i="1"/>
  <c r="P20" i="1"/>
  <c r="P19" i="1"/>
  <c r="P18" i="1"/>
  <c r="P17" i="1"/>
  <c r="P16" i="1"/>
  <c r="P15" i="1"/>
  <c r="P31" i="1"/>
  <c r="P36" i="1"/>
  <c r="O36" i="1"/>
  <c r="P35" i="1"/>
  <c r="O35" i="1"/>
  <c r="P34" i="1"/>
  <c r="P33" i="1"/>
  <c r="O33" i="1"/>
  <c r="P32" i="1"/>
  <c r="O32" i="1"/>
  <c r="P30" i="1"/>
  <c r="O30" i="1"/>
  <c r="P29" i="1"/>
  <c r="O29" i="1"/>
  <c r="P28" i="1"/>
  <c r="O23" i="1"/>
  <c r="O22" i="1"/>
  <c r="O20" i="1"/>
  <c r="O19" i="1"/>
  <c r="O17" i="1"/>
  <c r="O16" i="1"/>
  <c r="O10" i="1"/>
  <c r="O9" i="1"/>
  <c r="O7" i="1"/>
  <c r="O6" i="1"/>
  <c r="O3" i="1"/>
  <c r="O4" i="1"/>
  <c r="M26" i="1"/>
  <c r="M25" i="1"/>
  <c r="N25" i="1" s="1"/>
  <c r="R25" i="1" s="1"/>
  <c r="M24" i="1"/>
  <c r="N24" i="1" s="1"/>
  <c r="E21" i="6" s="1"/>
  <c r="M13" i="1"/>
  <c r="M12" i="1"/>
  <c r="N12" i="1" s="1"/>
  <c r="F15" i="6" s="1"/>
  <c r="M11" i="1"/>
  <c r="N11" i="1" s="1"/>
  <c r="Q11" i="1" s="1"/>
  <c r="O31" i="1" l="1"/>
  <c r="O5" i="1"/>
  <c r="O21" i="1"/>
  <c r="O70" i="1"/>
  <c r="O18" i="1"/>
  <c r="E45" i="6"/>
  <c r="P37" i="1"/>
  <c r="O54" i="1"/>
  <c r="E57" i="6"/>
  <c r="F51" i="6"/>
  <c r="Q50" i="1"/>
  <c r="R116" i="1"/>
  <c r="F63" i="6"/>
  <c r="R50" i="1"/>
  <c r="F57" i="6"/>
  <c r="R11" i="1"/>
  <c r="R64" i="1"/>
  <c r="P115" i="1"/>
  <c r="O109" i="1"/>
  <c r="E27" i="6"/>
  <c r="Q12" i="1"/>
  <c r="Q76" i="1"/>
  <c r="O41" i="1"/>
  <c r="O96" i="1"/>
  <c r="Q24" i="1"/>
  <c r="P89" i="1"/>
  <c r="E8" i="6"/>
  <c r="R24" i="1"/>
  <c r="R90" i="1"/>
  <c r="O44" i="1"/>
  <c r="P76" i="1"/>
  <c r="O80" i="1"/>
  <c r="O112" i="1"/>
  <c r="E10" i="6"/>
  <c r="R37" i="1"/>
  <c r="Q102" i="1"/>
  <c r="F39" i="6"/>
  <c r="R38" i="1"/>
  <c r="E6" i="6"/>
  <c r="E63" i="6"/>
  <c r="E51" i="6"/>
  <c r="E39" i="6"/>
  <c r="R63" i="1"/>
  <c r="R89" i="1"/>
  <c r="R115" i="1"/>
  <c r="O8" i="1"/>
  <c r="O57" i="1"/>
  <c r="O83" i="1"/>
  <c r="E7" i="6"/>
  <c r="E15" i="6"/>
  <c r="F45" i="6"/>
  <c r="R12" i="1"/>
  <c r="Q38" i="1"/>
  <c r="E9" i="6"/>
  <c r="O2" i="1"/>
  <c r="O34" i="1"/>
  <c r="P63" i="1"/>
  <c r="O67" i="1"/>
  <c r="O106" i="1"/>
  <c r="E11" i="6"/>
  <c r="F21" i="6"/>
  <c r="Q25" i="1"/>
  <c r="Q51" i="1"/>
  <c r="Q77" i="1"/>
  <c r="Q103" i="1"/>
  <c r="O47" i="1"/>
  <c r="O99" i="1"/>
  <c r="E3" i="6"/>
  <c r="E2" i="6"/>
  <c r="R51" i="1"/>
  <c r="P50" i="1"/>
  <c r="P102" i="1"/>
  <c r="E4" i="6"/>
  <c r="O24" i="3"/>
  <c r="G3" i="6"/>
  <c r="G2" i="6"/>
  <c r="O70" i="4"/>
  <c r="O57" i="4"/>
  <c r="O93" i="4"/>
  <c r="O8" i="4"/>
  <c r="O31" i="4"/>
  <c r="P24" i="4"/>
  <c r="O15" i="4"/>
  <c r="O73" i="4"/>
  <c r="O76" i="4" s="1"/>
  <c r="P63" i="4"/>
  <c r="P89" i="4"/>
  <c r="O44" i="4"/>
  <c r="O96" i="4"/>
  <c r="P37" i="4"/>
  <c r="P115" i="4"/>
  <c r="O86" i="4"/>
  <c r="P102" i="4"/>
  <c r="P76" i="4"/>
  <c r="O18" i="4"/>
  <c r="O21" i="4"/>
  <c r="O24" i="4" s="1"/>
  <c r="O60" i="4"/>
  <c r="O63" i="4" s="1"/>
  <c r="O106" i="4"/>
  <c r="O115" i="4" s="1"/>
  <c r="O2" i="4"/>
  <c r="O28" i="4"/>
  <c r="O37" i="4" s="1"/>
  <c r="O80" i="4"/>
  <c r="O89" i="4" s="1"/>
  <c r="O99" i="4"/>
  <c r="O41" i="4"/>
  <c r="O47" i="4"/>
  <c r="O93" i="1"/>
  <c r="O60" i="1"/>
  <c r="O86" i="1"/>
  <c r="O15" i="1"/>
  <c r="P24" i="1"/>
  <c r="P11" i="1"/>
  <c r="O28" i="1"/>
  <c r="O76" i="1" l="1"/>
  <c r="O24" i="1"/>
  <c r="O63" i="1"/>
  <c r="O37" i="1"/>
  <c r="O115" i="1"/>
  <c r="O89" i="1"/>
  <c r="O50" i="1"/>
  <c r="O102" i="1"/>
  <c r="O11" i="1"/>
  <c r="O102" i="4"/>
  <c r="O50" i="4"/>
</calcChain>
</file>

<file path=xl/sharedStrings.xml><?xml version="1.0" encoding="utf-8"?>
<sst xmlns="http://schemas.openxmlformats.org/spreadsheetml/2006/main" count="1961" uniqueCount="326">
  <si>
    <t>Model</t>
  </si>
  <si>
    <t>Label</t>
  </si>
  <si>
    <t>Sequence</t>
  </si>
  <si>
    <t>Pattern</t>
  </si>
  <si>
    <t>Test Iter</t>
  </si>
  <si>
    <t>Train Iter</t>
  </si>
  <si>
    <t>Train Sets</t>
  </si>
  <si>
    <t>Alpha</t>
  </si>
  <si>
    <t>Exp Rate</t>
  </si>
  <si>
    <t>Rew Decay</t>
  </si>
  <si>
    <t>Avg Moves</t>
  </si>
  <si>
    <t>Avg Dist</t>
  </si>
  <si>
    <t>Summary</t>
  </si>
  <si>
    <t>test_seq7_05_25_20</t>
  </si>
  <si>
    <t>BCADADADBCADBCADBCADBCADBCBCBCBCADADBCADBCADBCAD</t>
  </si>
  <si>
    <t>test_seq7_05_75_20</t>
  </si>
  <si>
    <t>test_seq7_05_125_20</t>
  </si>
  <si>
    <t>test_seq7_25_25_20</t>
  </si>
  <si>
    <t>test_seq7_25_75_20</t>
  </si>
  <si>
    <t>test_seq7_25_125_20</t>
  </si>
  <si>
    <t>test_seq7_50_25_20</t>
  </si>
  <si>
    <t>test_seq7_50_75_20</t>
  </si>
  <si>
    <t>test_seq7_50_125_20</t>
  </si>
  <si>
    <t>seq1_05_25_20</t>
  </si>
  <si>
    <t>DBCBABABDACBADACACBDACACADBDCDBDACADBCBDADBCDCBC</t>
  </si>
  <si>
    <t>seq1_05_75_20</t>
  </si>
  <si>
    <t>seq1_05_125_20</t>
  </si>
  <si>
    <t>test_cust1_05_25_20</t>
  </si>
  <si>
    <t>ABACADABACADABACADABACADABACADABACADABACADABACAD</t>
  </si>
  <si>
    <t>test_cust1_05_75_20</t>
  </si>
  <si>
    <t>test_cust1_05_125_20</t>
  </si>
  <si>
    <t>test_cust1_25_25_20</t>
  </si>
  <si>
    <t>test_cust1_25_75_20</t>
  </si>
  <si>
    <t>test_cust1_25_125_20</t>
  </si>
  <si>
    <t>test_cust1_50_25_20</t>
  </si>
  <si>
    <t>test_cust1_50_75_20</t>
  </si>
  <si>
    <t>test_cust1_50_125_20</t>
  </si>
  <si>
    <t>test_cust2_05_25_20</t>
  </si>
  <si>
    <t>AAAAABAAAAABAAAAABAAAAABAAAAABAAAAABAAAAABAAAAAB</t>
  </si>
  <si>
    <t>test_cust2_05_75_20</t>
  </si>
  <si>
    <t>test_cust2_05_125_20</t>
  </si>
  <si>
    <t>test_cust2_25_25_20</t>
  </si>
  <si>
    <t>test_cust2_25_75_20</t>
  </si>
  <si>
    <t>test_cust2_25_125_20</t>
  </si>
  <si>
    <t>test_cust2_50_25_20</t>
  </si>
  <si>
    <t>test_cust2_50_75_20</t>
  </si>
  <si>
    <t>test_cust2_50_125_20</t>
  </si>
  <si>
    <t>test_cust3_05_25_20</t>
  </si>
  <si>
    <t>ABAAAAAAAAAAAAABAAAAAAAAABAAAAAAAAAAAAABAAAAAAAA</t>
  </si>
  <si>
    <t>test_cust3_05_75_20</t>
  </si>
  <si>
    <t>test_cust3_05_125_20</t>
  </si>
  <si>
    <t>test_cust3_25_25_20</t>
  </si>
  <si>
    <t>test_cust3_25_75_20</t>
  </si>
  <si>
    <t>test_cust3_25_125_20</t>
  </si>
  <si>
    <t>test_cust3_50_25_20</t>
  </si>
  <si>
    <t>test_cust3_50_75_20</t>
  </si>
  <si>
    <t>test_cust3_50_125_20</t>
  </si>
  <si>
    <t>test_cust4_05_25_20</t>
  </si>
  <si>
    <t>ABCDABCDABCDAAAAABCDABCDABCDAAAAABCDABCDABCDAAAA</t>
  </si>
  <si>
    <t>test_cust4_05_75_20</t>
  </si>
  <si>
    <t>test_cust4_05_125_20</t>
  </si>
  <si>
    <t>test_cust4_25_25_20</t>
  </si>
  <si>
    <t>test_cust4_25_75_20</t>
  </si>
  <si>
    <t>test_cust4_25_125_20</t>
  </si>
  <si>
    <t>test_cust4_50_25_20</t>
  </si>
  <si>
    <t>test_cust4_50_75_20</t>
  </si>
  <si>
    <t>test_cust4_50_125_20</t>
  </si>
  <si>
    <t>test_cust5_05_25_20</t>
  </si>
  <si>
    <t>ABCDDCBAABCDDCBAABCDDCBAABCDDCBAABCDDCBAABCDDCBA</t>
  </si>
  <si>
    <t>test_cust5_05_75_20</t>
  </si>
  <si>
    <t>test_cust5_05_125_20</t>
  </si>
  <si>
    <t>test_cust5_25_25_20</t>
  </si>
  <si>
    <t>test_cust5_25_75_20</t>
  </si>
  <si>
    <t>test_cust5_25_125_20</t>
  </si>
  <si>
    <t>test_cust5_50_25_20</t>
  </si>
  <si>
    <t>test_cust5_50_75_20</t>
  </si>
  <si>
    <t>test_cust5_50_125_20</t>
  </si>
  <si>
    <t>test_cust6_05_25_20</t>
  </si>
  <si>
    <t>ABACABACABACABACABACABACABACABACABACABACABACABAC</t>
  </si>
  <si>
    <t>test_cust6_05_75_20</t>
  </si>
  <si>
    <t>test_cust6_05_125_20</t>
  </si>
  <si>
    <t>test_cust6_25_25_20</t>
  </si>
  <si>
    <t>test_cust6_25_75_20</t>
  </si>
  <si>
    <t>test_cust6_25_125_20</t>
  </si>
  <si>
    <t>test_cust6_50_25_20</t>
  </si>
  <si>
    <t>test_cust6_50_75_20</t>
  </si>
  <si>
    <t>cust6_50_125_20</t>
  </si>
  <si>
    <t>eps10_cust1_05_25_10</t>
  </si>
  <si>
    <t>eps10_cust1_05_75_10</t>
  </si>
  <si>
    <t>eps10_cust1_05_125_10</t>
  </si>
  <si>
    <t>eps10_cust1_25_25_10</t>
  </si>
  <si>
    <t>eps10_cust1_25_75_10</t>
  </si>
  <si>
    <t>eps10_cust1_25_125_10</t>
  </si>
  <si>
    <t>eps10_cust1_50_25_10</t>
  </si>
  <si>
    <t>eps10_cust1_50_75_10</t>
  </si>
  <si>
    <t>eps10_cust1_50_125_10</t>
  </si>
  <si>
    <t>eps10_cust2_05_25_10</t>
  </si>
  <si>
    <t>eps10_cust2_05_75_10</t>
  </si>
  <si>
    <t>eps10_cust2_05_125_10</t>
  </si>
  <si>
    <t>eps10_cust2_25_25_10</t>
  </si>
  <si>
    <t>eps10_cust2_25_75_10</t>
  </si>
  <si>
    <t>eps10_cust2_25_125_10</t>
  </si>
  <si>
    <t>eps10_cust2_50_25_10</t>
  </si>
  <si>
    <t>eps10_cust2_50_75_10</t>
  </si>
  <si>
    <t>eps10_cust2_50_125_10</t>
  </si>
  <si>
    <t>eps10_cust3_05_25_10</t>
  </si>
  <si>
    <t>eps10_cust3_05_75_10</t>
  </si>
  <si>
    <t>eps10_cust3_05_125_10</t>
  </si>
  <si>
    <t>eps10_cust3_25_25_10</t>
  </si>
  <si>
    <t>eps10_cust3_25_75_10</t>
  </si>
  <si>
    <t>eps10_cust3_25_125_10</t>
  </si>
  <si>
    <t>eps10_cust3_50_25_10</t>
  </si>
  <si>
    <t>eps10_cust3_50_75_10</t>
  </si>
  <si>
    <t>eps10_cust3_50_125_10</t>
  </si>
  <si>
    <t>eps10_cust4_05_25_10</t>
  </si>
  <si>
    <t>eps10_cust4_05_75_10</t>
  </si>
  <si>
    <t>eps10_cust4_05_125_10</t>
  </si>
  <si>
    <t>eps10_cust4_25_25_10</t>
  </si>
  <si>
    <t>eps10_cust4_25_75_10</t>
  </si>
  <si>
    <t>eps10_cust4_25_125_10</t>
  </si>
  <si>
    <t>eps10_cust4_50_25_10</t>
  </si>
  <si>
    <t>eps10_cust4_50_75_10</t>
  </si>
  <si>
    <t>eps10_cust4_50_125_10</t>
  </si>
  <si>
    <t>eps10_cust5_05_25_10</t>
  </si>
  <si>
    <t>eps10_cust5_05_75_10</t>
  </si>
  <si>
    <t>eps10_cust5_05_125_10</t>
  </si>
  <si>
    <t>eps10_cust5_25_25_10</t>
  </si>
  <si>
    <t>eps10_cust5_25_75_10</t>
  </si>
  <si>
    <t>eps10_cust5_25_125_10</t>
  </si>
  <si>
    <t>eps10_cust5_50_25_10</t>
  </si>
  <si>
    <t>eps10_cust5_50_75_10</t>
  </si>
  <si>
    <t>eps10_cust5_50_125_10</t>
  </si>
  <si>
    <t>eps10_cust6_05_25_10</t>
  </si>
  <si>
    <t>eps10_cust6_05_75_10</t>
  </si>
  <si>
    <t>eps10_cust6_05_125_10</t>
  </si>
  <si>
    <t>eps10_cust6_25_25_10</t>
  </si>
  <si>
    <t>eps10_cust6_25_75_10</t>
  </si>
  <si>
    <t>eps10_cust6_25_125_10</t>
  </si>
  <si>
    <t>eps10_cust6_50_25_10</t>
  </si>
  <si>
    <t>eps10_cust6_50_75_10</t>
  </si>
  <si>
    <t>eps10_cust6_50_125_10</t>
  </si>
  <si>
    <t>eps10_seq1_05_25_10</t>
  </si>
  <si>
    <t>eps10_seq1_05_75_10</t>
  </si>
  <si>
    <t>eps10_seq1_05_125_10</t>
  </si>
  <si>
    <t>eps10_seq1_25_25_10</t>
  </si>
  <si>
    <t>eps10_seq1_25_75_10</t>
  </si>
  <si>
    <t>eps10_seq1_25_125_10</t>
  </si>
  <si>
    <t>eps10_seq1_50_25_10</t>
  </si>
  <si>
    <t>eps10_seq1_50_75_10</t>
  </si>
  <si>
    <t>eps10_seq1_50_125_10</t>
  </si>
  <si>
    <t>eps10_seq3_05_25_10</t>
  </si>
  <si>
    <t>BADCDCBDABCBABADCDCBCBCBACBADADADCDABADADCBCBCDA</t>
  </si>
  <si>
    <t>eps10_seq3_05_75_10</t>
  </si>
  <si>
    <t>eps10_seq3_05_125_10</t>
  </si>
  <si>
    <t>eps10_seq3_25_25_10</t>
  </si>
  <si>
    <t>eps10_seq3_25_75_10</t>
  </si>
  <si>
    <t>eps10_seq3_25_125_10</t>
  </si>
  <si>
    <t>eps10_seq3_50_25_10</t>
  </si>
  <si>
    <t>eps10_seq3_50_75_10</t>
  </si>
  <si>
    <t>eps10_seq3_50_125_10</t>
  </si>
  <si>
    <t>eps10_seq7_05_25_10</t>
  </si>
  <si>
    <t>eps10_seq7_05_75_10</t>
  </si>
  <si>
    <t>eps10_seq7_05_125_10</t>
  </si>
  <si>
    <t>eps10_seq7_25_25_10</t>
  </si>
  <si>
    <t>eps10_seq7_25_75_10</t>
  </si>
  <si>
    <t>eps10_seq7_25_125_10</t>
  </si>
  <si>
    <t>eps10_seq7_50_25_10</t>
  </si>
  <si>
    <t>eps10_seq7_50_75_10</t>
  </si>
  <si>
    <t>eps10_seq7_50_125_10</t>
  </si>
  <si>
    <t>seq1_25_25_20</t>
  </si>
  <si>
    <t>seq1_25_75_20</t>
  </si>
  <si>
    <t>test_seq3_05_25_20</t>
  </si>
  <si>
    <t>test_seq3_05_75_20</t>
  </si>
  <si>
    <t>test_seq3_05_125_20</t>
  </si>
  <si>
    <t>test_seq3_25_25_20</t>
  </si>
  <si>
    <t>test_seq3_25_75_20</t>
  </si>
  <si>
    <t>test_seq3_25_125_20</t>
  </si>
  <si>
    <t>test_seq3_50_25_20</t>
  </si>
  <si>
    <t>test_seq3_50_75_20</t>
  </si>
  <si>
    <t>test_seq3_50_125_20</t>
  </si>
  <si>
    <t>eps30_seq1_05_25_30</t>
  </si>
  <si>
    <t>eps30_seq1_05_75_30</t>
  </si>
  <si>
    <t>eps30_seq1_05_125_30</t>
  </si>
  <si>
    <t>eps30_seq1_25_25_30</t>
  </si>
  <si>
    <t>eps30_seq1_25_75_30</t>
  </si>
  <si>
    <t>eps30_seq1_25_125_30</t>
  </si>
  <si>
    <t>eps30_seq1_50_25_30</t>
  </si>
  <si>
    <t>eps30_seq1_50_75_30</t>
  </si>
  <si>
    <t>eps30_seq1_50_125_30</t>
  </si>
  <si>
    <t>eps30_seq3_05_25_30</t>
  </si>
  <si>
    <t>eps30_seq3_05_75_30</t>
  </si>
  <si>
    <t>eps30_seq3_05_125_30</t>
  </si>
  <si>
    <t>eps30_seq3_25_25_30</t>
  </si>
  <si>
    <t>eps30_seq3_25_75_30</t>
  </si>
  <si>
    <t>eps30_seq3_25_125_30</t>
  </si>
  <si>
    <t>eps30_seq3_50_25_30</t>
  </si>
  <si>
    <t>eps30_seq3_50_75_30</t>
  </si>
  <si>
    <t>eps30_seq3_50_125_30</t>
  </si>
  <si>
    <t>eps30_seq7_05_25_30</t>
  </si>
  <si>
    <t>eps30_seq7_05_75_30</t>
  </si>
  <si>
    <t>eps30_seq7_05_125_30</t>
  </si>
  <si>
    <t>eps30_seq7_25_25_30</t>
  </si>
  <si>
    <t>eps30_seq7_25_75_30</t>
  </si>
  <si>
    <t>eps30_seq7_25_125_30</t>
  </si>
  <si>
    <t>eps30_seq7_50_25_30</t>
  </si>
  <si>
    <t>eps30_seq7_50_75_30</t>
  </si>
  <si>
    <t>eps30_seq7_50_125_30</t>
  </si>
  <si>
    <t>eps30_cust1_25_25_30</t>
  </si>
  <si>
    <t>eps30_cust1_25_75_30</t>
  </si>
  <si>
    <t>eps30_cust1_25_125_30</t>
  </si>
  <si>
    <t>eps30_cust1_50_25_30</t>
  </si>
  <si>
    <t>eps30_cust1_50_75_30</t>
  </si>
  <si>
    <t>eps30_cust1_50_125_30</t>
  </si>
  <si>
    <t>eps30_cust2_05_25_30</t>
  </si>
  <si>
    <t>eps30_cust2_05_75_30</t>
  </si>
  <si>
    <t>eps30_cust1_05_25_30</t>
  </si>
  <si>
    <t>eps30_cust1_05_75_30</t>
  </si>
  <si>
    <t>eps30_cust1_05_125_30</t>
  </si>
  <si>
    <t>eps30_cust2_05_125_30</t>
  </si>
  <si>
    <t>eps30_cust2_25_25_30</t>
  </si>
  <si>
    <t>eps30_cust2_25_75_30</t>
  </si>
  <si>
    <t>eps30_cust2_25_125_30</t>
  </si>
  <si>
    <t>eps30_cust2_50_25_30</t>
  </si>
  <si>
    <t>eps30_cust2_50_75_30</t>
  </si>
  <si>
    <t>eps30_cust2_50_125_30</t>
  </si>
  <si>
    <t>eps30_cust3_05_25_30</t>
  </si>
  <si>
    <t>eps30_cust3_05_75_30</t>
  </si>
  <si>
    <t>eps30_cust3_05_125_30</t>
  </si>
  <si>
    <t>eps30_cust3_25_25_30</t>
  </si>
  <si>
    <t>eps30_cust3_25_75_30</t>
  </si>
  <si>
    <t>eps30_cust3_25_125_30</t>
  </si>
  <si>
    <t>eps30_cust3_50_25_30</t>
  </si>
  <si>
    <t>eps30_cust3_50_75_30</t>
  </si>
  <si>
    <t>eps30_cust3_50_125_30</t>
  </si>
  <si>
    <t>eps30_cust4_05_25_30</t>
  </si>
  <si>
    <t>eps30_cust4_05_75_30</t>
  </si>
  <si>
    <t>eps30_cust4_05_125_30</t>
  </si>
  <si>
    <t>eps30_cust4_25_25_30</t>
  </si>
  <si>
    <t>eps30_cust4_25_75_30</t>
  </si>
  <si>
    <t>eps30_cust4_25_125_30</t>
  </si>
  <si>
    <t>eps30_cust4_50_25_30</t>
  </si>
  <si>
    <t>eps30_cust4_50_75_30</t>
  </si>
  <si>
    <t>eps30_cust4_50_125_30</t>
  </si>
  <si>
    <t>eps30_cust5_05_25_30</t>
  </si>
  <si>
    <t>eps30_cust5_05_75_30</t>
  </si>
  <si>
    <t>eps30_cust5_05_125_30</t>
  </si>
  <si>
    <t>eps30_cust5_25_25_30</t>
  </si>
  <si>
    <t>eps30_cust5_25_75_30</t>
  </si>
  <si>
    <t>eps30_cust5_25_125_30</t>
  </si>
  <si>
    <t>eps30_cust5_50_25_30</t>
  </si>
  <si>
    <t>eps30_cust5_50_75_30</t>
  </si>
  <si>
    <t>eps30_cust5_50_125_30</t>
  </si>
  <si>
    <t>eps30_cust6_05_25_30</t>
  </si>
  <si>
    <t>eps30_cust6_05_75_30</t>
  </si>
  <si>
    <t>eps30_cust6_05_125_30</t>
  </si>
  <si>
    <t>eps30_cust6_25_25_30</t>
  </si>
  <si>
    <t>eps30_cust6_25_75_30</t>
  </si>
  <si>
    <t>eps30_cust6_25_125_30</t>
  </si>
  <si>
    <t>eps30_cust6_50_25_30</t>
  </si>
  <si>
    <t>eps30_cust6_50_75_30</t>
  </si>
  <si>
    <t>eps30_cust6_50_125_30</t>
  </si>
  <si>
    <t>eps20_seq1_25_125_20</t>
  </si>
  <si>
    <t>eps20_seq1_50_25_20</t>
  </si>
  <si>
    <t>eps20_seq1_50_75_20</t>
  </si>
  <si>
    <t>eps20_seq1_50_125_20</t>
  </si>
  <si>
    <t>Average</t>
  </si>
  <si>
    <t>Max dist</t>
  </si>
  <si>
    <t>Min dist</t>
  </si>
  <si>
    <t>Sequence 1</t>
  </si>
  <si>
    <t>Sequence 3</t>
  </si>
  <si>
    <t>Sequence 7</t>
  </si>
  <si>
    <t>Custom 1</t>
  </si>
  <si>
    <t>Custom 2</t>
  </si>
  <si>
    <t>Custom 3</t>
  </si>
  <si>
    <t>Custom 4</t>
  </si>
  <si>
    <t>Custom 5</t>
  </si>
  <si>
    <t>Custom 6</t>
  </si>
  <si>
    <t>DBCBABABDACB…</t>
  </si>
  <si>
    <t>BADCDCBDABCB…</t>
  </si>
  <si>
    <t>BCADADADBCAD…</t>
  </si>
  <si>
    <t>ABACADABACABA…</t>
  </si>
  <si>
    <t>AAAAABAAAAABA…</t>
  </si>
  <si>
    <t>ABAAAAAAAAAAA…</t>
  </si>
  <si>
    <t>ABCDABCDABCDAA...</t>
  </si>
  <si>
    <t>ABCDDCBAABCDDC...</t>
  </si>
  <si>
    <t>ABACABACABACAB…</t>
  </si>
  <si>
    <t>Pattern Example</t>
  </si>
  <si>
    <r>
      <t xml:space="preserve">g </t>
    </r>
    <r>
      <rPr>
        <b/>
        <sz val="11"/>
        <color theme="1"/>
        <rFont val="Calibri"/>
        <family val="2"/>
        <scheme val="minor"/>
      </rPr>
      <t>score</t>
    </r>
  </si>
  <si>
    <t>Model 1
lowest dist</t>
  </si>
  <si>
    <t>Model 2 (exp: 10)
lowest dist</t>
  </si>
  <si>
    <t>Model 2 (exp: 20)
lowest dist</t>
  </si>
  <si>
    <t>Model 2 (exp: 30)
lowest dist</t>
  </si>
  <si>
    <t>Model 1
var</t>
  </si>
  <si>
    <t>Model 2 (exp: 10)
var</t>
  </si>
  <si>
    <t>Model 2 (exp: 20)
var</t>
  </si>
  <si>
    <t>Model 2 (exp: 30)
var</t>
  </si>
  <si>
    <t>Variance</t>
  </si>
  <si>
    <t>Best model</t>
  </si>
  <si>
    <t>eps20_seq1_05_25_20</t>
  </si>
  <si>
    <t>eps20_seq1_05_75_20</t>
  </si>
  <si>
    <t>eps20_seq1_05_125_20</t>
  </si>
  <si>
    <t>eps20_seq1_25_25_20</t>
  </si>
  <si>
    <t>eps20_seq1_25_75_20</t>
  </si>
  <si>
    <t>Worst model</t>
  </si>
  <si>
    <t>Model 1</t>
  </si>
  <si>
    <t>Model 2 (exp: 10)</t>
  </si>
  <si>
    <t>Model 2(exp: 30)</t>
  </si>
  <si>
    <t>Model 2 (exp: 20)</t>
  </si>
  <si>
    <t>Alpha = .05</t>
  </si>
  <si>
    <t>Best</t>
  </si>
  <si>
    <t>Worst</t>
  </si>
  <si>
    <t>yes</t>
  </si>
  <si>
    <t>SameExp</t>
  </si>
  <si>
    <t>SameAlpha</t>
  </si>
  <si>
    <t>Alpha = .25</t>
  </si>
  <si>
    <t>Alpha = .50</t>
  </si>
  <si>
    <t># best given ExpDecay = -.75</t>
  </si>
  <si>
    <t># best given ExpDecay = -.25</t>
  </si>
  <si>
    <t># best given ExpDecay = -1.25</t>
  </si>
  <si>
    <t># best given Alpha = .05</t>
  </si>
  <si>
    <t># best given Alpha = .25</t>
  </si>
  <si>
    <t>ExpDecay = -.25</t>
  </si>
  <si>
    <t>ExpDecay = -.75</t>
  </si>
  <si>
    <t>ExpDecay = -1.25</t>
  </si>
  <si>
    <t>Proportion</t>
  </si>
  <si>
    <t># best given Alpha = .50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</si>
</sst>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_-* #,##0.00\ _€_-;\-* #,##0.00\ _€_-;_-* &quot;-&quot;??\ _€_-;_-@_-"/>
    <numFmt numFmtId="175" formatCode="0.0%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1" fillId="0" borderId="0" xfId="0" applyFont="1"/>
    <xf numFmtId="0" fontId="1" fillId="0" borderId="2" xfId="0" applyFont="1" applyFill="1" applyBorder="1" applyAlignment="1">
      <alignment horizontal="center" vertical="top"/>
    </xf>
    <xf numFmtId="0" fontId="1" fillId="2" borderId="2" xfId="0" applyFont="1" applyFill="1" applyBorder="1" applyAlignment="1">
      <alignment horizontal="center" vertical="top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8" borderId="0" xfId="0" applyFill="1"/>
    <xf numFmtId="0" fontId="0" fillId="9" borderId="0" xfId="0" applyFill="1"/>
    <xf numFmtId="165" fontId="0" fillId="7" borderId="0" xfId="0" applyNumberFormat="1" applyFill="1" applyAlignment="1">
      <alignment horizontal="right"/>
    </xf>
    <xf numFmtId="0" fontId="0" fillId="0" borderId="0" xfId="0" quotePrefix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/>
    <xf numFmtId="0" fontId="0" fillId="0" borderId="0" xfId="0" applyAlignment="1">
      <alignment horizontal="center"/>
    </xf>
    <xf numFmtId="0" fontId="1" fillId="0" borderId="0" xfId="0" applyFont="1" applyAlignment="1">
      <alignment vertical="top"/>
    </xf>
    <xf numFmtId="0" fontId="3" fillId="0" borderId="0" xfId="0" applyFont="1" applyAlignment="1">
      <alignment horizontal="center" vertical="top"/>
    </xf>
    <xf numFmtId="0" fontId="0" fillId="0" borderId="0" xfId="0" applyAlignment="1">
      <alignment vertical="top"/>
    </xf>
    <xf numFmtId="2" fontId="0" fillId="0" borderId="0" xfId="0" applyNumberFormat="1" applyAlignment="1">
      <alignment horizontal="center"/>
    </xf>
    <xf numFmtId="0" fontId="1" fillId="0" borderId="0" xfId="0" applyFont="1" applyAlignment="1">
      <alignment horizontal="center" vertical="top" wrapText="1"/>
    </xf>
    <xf numFmtId="0" fontId="0" fillId="0" borderId="0" xfId="0" applyAlignment="1">
      <alignment horizontal="center" vertical="top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0" fontId="1" fillId="0" borderId="0" xfId="0" applyFont="1" applyAlignment="1">
      <alignment horizontal="left"/>
    </xf>
    <xf numFmtId="0" fontId="4" fillId="0" borderId="0" xfId="0" applyFont="1"/>
    <xf numFmtId="0" fontId="1" fillId="0" borderId="1" xfId="0" applyFont="1" applyBorder="1" applyAlignment="1">
      <alignment vertical="top"/>
    </xf>
    <xf numFmtId="0" fontId="0" fillId="0" borderId="0" xfId="0" applyFont="1" applyAlignment="1">
      <alignment horizontal="center" vertical="top"/>
    </xf>
    <xf numFmtId="0" fontId="3" fillId="0" borderId="0" xfId="0" applyFont="1"/>
    <xf numFmtId="175" fontId="3" fillId="0" borderId="0" xfId="1" applyNumberFormat="1" applyFont="1" applyAlignment="1">
      <alignment horizontal="center"/>
    </xf>
    <xf numFmtId="175" fontId="0" fillId="0" borderId="0" xfId="1" applyNumberFormat="1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5C535-9474-1949-BC17-D302A8A484B8}">
  <sheetPr>
    <tabColor rgb="FFFF0000"/>
  </sheetPr>
  <dimension ref="A1"/>
  <sheetViews>
    <sheetView workbookViewId="0">
      <selection activeCell="E33" sqref="E33"/>
    </sheetView>
  </sheetViews>
  <sheetFormatPr baseColWidth="10" defaultRowHeight="15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35141-8A6F-9347-90D6-B21EE367D6BA}">
  <dimension ref="B1:P66"/>
  <sheetViews>
    <sheetView tabSelected="1" zoomScaleNormal="100" workbookViewId="0">
      <selection activeCell="J21" sqref="J12:J21"/>
    </sheetView>
  </sheetViews>
  <sheetFormatPr baseColWidth="10" defaultRowHeight="15" x14ac:dyDescent="0.2"/>
  <cols>
    <col min="1" max="1" width="2.5" customWidth="1"/>
    <col min="2" max="2" width="12" customWidth="1"/>
    <col min="3" max="3" width="17" customWidth="1"/>
    <col min="4" max="4" width="10.83203125" style="17"/>
    <col min="5" max="8" width="20.33203125" customWidth="1"/>
    <col min="9" max="9" width="2.6640625" customWidth="1"/>
    <col min="10" max="13" width="20.33203125" customWidth="1"/>
  </cols>
  <sheetData>
    <row r="1" spans="2:16" s="20" customFormat="1" ht="32" x14ac:dyDescent="0.2">
      <c r="B1" s="18" t="s">
        <v>2</v>
      </c>
      <c r="C1" s="18" t="s">
        <v>286</v>
      </c>
      <c r="D1" s="19" t="s">
        <v>287</v>
      </c>
      <c r="E1" s="22" t="s">
        <v>288</v>
      </c>
      <c r="F1" s="22" t="s">
        <v>289</v>
      </c>
      <c r="G1" s="22" t="s">
        <v>290</v>
      </c>
      <c r="H1" s="22" t="s">
        <v>291</v>
      </c>
      <c r="I1" s="23"/>
      <c r="J1" s="22" t="s">
        <v>292</v>
      </c>
      <c r="K1" s="22" t="s">
        <v>293</v>
      </c>
      <c r="L1" s="22" t="s">
        <v>294</v>
      </c>
      <c r="M1" s="22" t="s">
        <v>295</v>
      </c>
      <c r="N1" s="23"/>
      <c r="O1" s="23"/>
      <c r="P1" s="23"/>
    </row>
    <row r="2" spans="2:16" x14ac:dyDescent="0.2">
      <c r="B2" t="s">
        <v>268</v>
      </c>
      <c r="C2" t="s">
        <v>277</v>
      </c>
      <c r="D2" s="17">
        <v>0.25</v>
      </c>
      <c r="E2" s="21">
        <f>Model1!M12</f>
        <v>2.1901312499999999</v>
      </c>
      <c r="F2" s="21">
        <f>Model210!M12</f>
        <v>2.1502193749999998</v>
      </c>
      <c r="G2" s="21">
        <f>Model220!M12</f>
        <v>2.2094274999999999</v>
      </c>
      <c r="H2" s="21">
        <f>Model230!M12</f>
        <v>2.2731366666666668</v>
      </c>
      <c r="I2" s="17"/>
      <c r="J2" s="21">
        <f>Model1!M14</f>
        <v>3.6422603068077326E-2</v>
      </c>
      <c r="K2" s="21">
        <f>Model210!M53</f>
        <v>1.6712542488411405E-2</v>
      </c>
      <c r="L2" s="21">
        <f>Model220!M14</f>
        <v>4.8924787723524385E-3</v>
      </c>
      <c r="M2" s="21">
        <f>Model230!M14</f>
        <v>2.7180054590277714E-3</v>
      </c>
      <c r="N2" s="21"/>
      <c r="O2" s="21"/>
      <c r="P2" s="17"/>
    </row>
    <row r="3" spans="2:16" x14ac:dyDescent="0.2">
      <c r="B3" t="s">
        <v>269</v>
      </c>
      <c r="C3" t="s">
        <v>278</v>
      </c>
      <c r="D3" s="17">
        <v>0.44</v>
      </c>
      <c r="E3" s="21">
        <f>Model1!M25</f>
        <v>1.9625216666666669</v>
      </c>
      <c r="F3" s="21">
        <f>Model210!M25</f>
        <v>1.8444108333333331</v>
      </c>
      <c r="G3" s="21">
        <f>Model220!M25</f>
        <v>1.9625216666666669</v>
      </c>
      <c r="H3" s="21">
        <f>Model230!M25</f>
        <v>2.0877452083333332</v>
      </c>
      <c r="I3" s="17"/>
      <c r="J3" s="21">
        <f>Model1!M27</f>
        <v>1.1049269656876973E-4</v>
      </c>
      <c r="K3" s="21">
        <f>Model210!M66</f>
        <v>9.0038796602044647E-4</v>
      </c>
      <c r="L3" s="21">
        <f>Model220!M27</f>
        <v>1.1049269656876973E-4</v>
      </c>
      <c r="M3" s="21">
        <f>Model230!M27</f>
        <v>4.0255495794270417E-4</v>
      </c>
      <c r="N3" s="21"/>
      <c r="O3" s="21"/>
      <c r="P3" s="17"/>
    </row>
    <row r="4" spans="2:16" x14ac:dyDescent="0.2">
      <c r="B4" t="s">
        <v>270</v>
      </c>
      <c r="C4" t="s">
        <v>279</v>
      </c>
      <c r="D4" s="17">
        <v>0.79</v>
      </c>
      <c r="E4" s="21">
        <f>Model1!M38</f>
        <v>0.75278479166666667</v>
      </c>
      <c r="F4" s="21">
        <f>Model210!M38</f>
        <v>0.81039125000000001</v>
      </c>
      <c r="G4" s="21">
        <f>Model220!M38</f>
        <v>1.112253541666667</v>
      </c>
      <c r="H4" s="21">
        <f>Model230!M38</f>
        <v>1.4061925</v>
      </c>
      <c r="I4" s="17"/>
      <c r="J4" s="21">
        <f>Model1!M40</f>
        <v>0.51342718828609879</v>
      </c>
      <c r="K4" s="21">
        <f>Model210!M79</f>
        <v>1.873094512085264E-3</v>
      </c>
      <c r="L4" s="21">
        <f>Model220!M40</f>
        <v>1.9607910367235051E-5</v>
      </c>
      <c r="M4" s="21">
        <f>Model230!M40</f>
        <v>3.5594155394000251E-5</v>
      </c>
      <c r="N4" s="21"/>
      <c r="O4" s="21"/>
      <c r="P4" s="17"/>
    </row>
    <row r="5" spans="2:16" x14ac:dyDescent="0.2">
      <c r="E5" s="21"/>
      <c r="F5" s="21"/>
      <c r="G5" s="21"/>
      <c r="H5" s="21"/>
      <c r="I5" s="17"/>
      <c r="J5" s="21"/>
      <c r="K5" s="21"/>
      <c r="L5" s="21"/>
      <c r="M5" s="21"/>
      <c r="N5" s="21"/>
      <c r="O5" s="21"/>
      <c r="P5" s="17"/>
    </row>
    <row r="6" spans="2:16" x14ac:dyDescent="0.2">
      <c r="B6" s="13" t="s">
        <v>271</v>
      </c>
      <c r="C6" t="s">
        <v>280</v>
      </c>
      <c r="D6" s="17">
        <v>0.8</v>
      </c>
      <c r="E6" s="21">
        <f>Model1!M51</f>
        <v>1.44594125</v>
      </c>
      <c r="F6" s="21">
        <f>Model210!M51</f>
        <v>1.185967291666667</v>
      </c>
      <c r="G6" s="21">
        <f>Model220!M51</f>
        <v>1.3883068750000001</v>
      </c>
      <c r="H6" s="21">
        <f>Model230!M51</f>
        <v>1.634622916666667</v>
      </c>
      <c r="I6" s="17"/>
      <c r="J6" s="21">
        <f>Model1!M53</f>
        <v>0.22622561764484583</v>
      </c>
      <c r="K6" s="21">
        <f>Model210!M92</f>
        <v>6.4533629858699518E-6</v>
      </c>
      <c r="L6" s="21">
        <f>Model220!M53</f>
        <v>1.205553499969619E-2</v>
      </c>
      <c r="M6" s="21">
        <f>Model230!M53</f>
        <v>6.0059173087757805E-3</v>
      </c>
      <c r="N6" s="21"/>
      <c r="O6" s="21"/>
      <c r="P6" s="17"/>
    </row>
    <row r="7" spans="2:16" x14ac:dyDescent="0.2">
      <c r="B7" t="s">
        <v>272</v>
      </c>
      <c r="C7" t="s">
        <v>281</v>
      </c>
      <c r="D7" s="17">
        <v>0.64</v>
      </c>
      <c r="E7" s="21">
        <f>Model1!M64</f>
        <v>0.93374354166666662</v>
      </c>
      <c r="F7" s="21">
        <f>Model210!M64</f>
        <v>0.72868270833333337</v>
      </c>
      <c r="G7" s="21">
        <f>Model220!M64</f>
        <v>0.80090104166666665</v>
      </c>
      <c r="H7" s="21">
        <f>Model230!M64</f>
        <v>0.88629437499999997</v>
      </c>
      <c r="I7" s="17"/>
      <c r="J7" s="21">
        <f>Model1!M66</f>
        <v>6.2790097496991715E-2</v>
      </c>
      <c r="K7" s="21">
        <f>Model210!M105</f>
        <v>4.6533228867669252E-5</v>
      </c>
      <c r="L7" s="21">
        <f>Model220!M66</f>
        <v>2.5481568452690971E-3</v>
      </c>
      <c r="M7" s="21">
        <f>Model230!M66</f>
        <v>5.3012528594557785E-3</v>
      </c>
      <c r="N7" s="21"/>
      <c r="O7" s="21"/>
      <c r="P7" s="17"/>
    </row>
    <row r="8" spans="2:16" x14ac:dyDescent="0.2">
      <c r="B8" t="s">
        <v>273</v>
      </c>
      <c r="C8" t="s">
        <v>282</v>
      </c>
      <c r="D8" s="17">
        <v>0.78</v>
      </c>
      <c r="E8" s="21">
        <f>Model1!M77</f>
        <v>0.64432458333333331</v>
      </c>
      <c r="F8" s="21">
        <f>Model210!M77</f>
        <v>0.38379562499999997</v>
      </c>
      <c r="G8" s="21">
        <f>Model220!M77</f>
        <v>0.44640729166666671</v>
      </c>
      <c r="H8" s="21">
        <f>Model230!M77</f>
        <v>0.52480312500000004</v>
      </c>
      <c r="I8" s="17"/>
      <c r="J8" s="21">
        <f>Model1!M79</f>
        <v>5.167742064305525E-2</v>
      </c>
      <c r="K8" s="21">
        <f>Model210!M118</f>
        <v>6.4483832701584321E-5</v>
      </c>
      <c r="L8" s="21">
        <f>Model220!M79</f>
        <v>4.7755364829644154E-3</v>
      </c>
      <c r="M8" s="21">
        <f>Model230!M79</f>
        <v>9.3510694537760064E-3</v>
      </c>
      <c r="N8" s="21"/>
      <c r="O8" s="21"/>
      <c r="P8" s="17"/>
    </row>
    <row r="9" spans="2:16" x14ac:dyDescent="0.2">
      <c r="B9" t="s">
        <v>274</v>
      </c>
      <c r="C9" t="s">
        <v>283</v>
      </c>
      <c r="D9" s="17">
        <v>0.88</v>
      </c>
      <c r="E9" s="21">
        <f>Model1!M90</f>
        <v>0.95103104166666663</v>
      </c>
      <c r="F9" s="21">
        <f>Model210!M90</f>
        <v>0.96948354166666662</v>
      </c>
      <c r="G9" s="21">
        <f>Model220!M90</f>
        <v>1.1827735416666669</v>
      </c>
      <c r="H9" s="21">
        <f>Model230!M90</f>
        <v>1.3907735416666669</v>
      </c>
      <c r="I9" s="17"/>
      <c r="J9" s="21">
        <f>Model1!M92</f>
        <v>0.27763353725072903</v>
      </c>
      <c r="K9" s="21">
        <f>Model210!M14</f>
        <v>3.251142370659731E-3</v>
      </c>
      <c r="L9" s="21">
        <f>Model220!M92</f>
        <v>1.9174734227912061E-5</v>
      </c>
      <c r="M9" s="21">
        <f>Model230!M92</f>
        <v>1.6175953751926727E-6</v>
      </c>
      <c r="N9" s="21"/>
      <c r="O9" s="21"/>
      <c r="P9" s="17"/>
    </row>
    <row r="10" spans="2:16" x14ac:dyDescent="0.2">
      <c r="B10" t="s">
        <v>275</v>
      </c>
      <c r="C10" t="s">
        <v>284</v>
      </c>
      <c r="D10" s="17">
        <v>0.5</v>
      </c>
      <c r="E10" s="21">
        <f>Model1!M103</f>
        <v>2.0603050000000001</v>
      </c>
      <c r="F10" s="21">
        <f>Model210!M103</f>
        <v>2.0266216666666672</v>
      </c>
      <c r="G10" s="21">
        <f>Model220!M103</f>
        <v>2.054423125</v>
      </c>
      <c r="H10" s="21">
        <f>Model230!M103</f>
        <v>2.1054789583333329</v>
      </c>
      <c r="I10" s="17"/>
      <c r="J10" s="21">
        <f>Model1!M105</f>
        <v>2.2572780991288077E-2</v>
      </c>
      <c r="K10" s="21">
        <f>Model210!M27</f>
        <v>9.7571844234424564E-4</v>
      </c>
      <c r="L10" s="21">
        <f>Model220!M105</f>
        <v>2.3551702842641327E-4</v>
      </c>
      <c r="M10" s="21">
        <f>Model230!M105</f>
        <v>3.0255540703126165E-4</v>
      </c>
      <c r="N10" s="21"/>
      <c r="O10" s="21"/>
      <c r="P10" s="17"/>
    </row>
    <row r="11" spans="2:16" x14ac:dyDescent="0.2">
      <c r="B11" t="s">
        <v>276</v>
      </c>
      <c r="C11" t="s">
        <v>285</v>
      </c>
      <c r="D11" s="17">
        <v>0.79</v>
      </c>
      <c r="E11" s="21">
        <f>Model1!M116</f>
        <v>1.148372916666667</v>
      </c>
      <c r="F11" s="21">
        <f>Model210!M116</f>
        <v>1.149887083333333</v>
      </c>
      <c r="G11" s="21">
        <f>Model220!M116</f>
        <v>1.3149656249999999</v>
      </c>
      <c r="H11" s="21">
        <f>Model230!M116</f>
        <v>1.4944412499999999</v>
      </c>
      <c r="I11" s="17"/>
      <c r="J11" s="21">
        <f>Model1!M118</f>
        <v>0.24753870869027805</v>
      </c>
      <c r="K11" s="21">
        <f>Model210!M40</f>
        <v>1.505768435329877E-5</v>
      </c>
      <c r="L11" s="21">
        <f>Model220!M118</f>
        <v>4.3214360251301901E-3</v>
      </c>
      <c r="M11" s="21">
        <f>Model230!M118</f>
        <v>9.4667874317613568E-5</v>
      </c>
      <c r="N11" s="21"/>
      <c r="O11" s="21"/>
      <c r="P11" s="17"/>
    </row>
    <row r="12" spans="2:16" x14ac:dyDescent="0.2">
      <c r="E12" s="21"/>
      <c r="F12" s="21"/>
      <c r="G12" s="21"/>
      <c r="H12" s="21"/>
      <c r="I12" s="17"/>
      <c r="J12" s="21"/>
      <c r="K12" s="21"/>
      <c r="L12" s="21"/>
      <c r="M12" s="21"/>
      <c r="N12" s="21"/>
      <c r="O12" s="21"/>
      <c r="P12" s="17"/>
    </row>
    <row r="13" spans="2:16" x14ac:dyDescent="0.2">
      <c r="E13" s="21"/>
      <c r="F13" s="21"/>
      <c r="G13" s="21"/>
      <c r="H13" s="21"/>
      <c r="I13" s="17"/>
      <c r="J13" s="21"/>
      <c r="K13" s="21"/>
      <c r="L13" s="21"/>
      <c r="M13" s="21"/>
      <c r="N13" s="21"/>
      <c r="O13" s="21"/>
      <c r="P13" s="17"/>
    </row>
    <row r="14" spans="2:16" x14ac:dyDescent="0.2">
      <c r="C14" s="3" t="s">
        <v>268</v>
      </c>
      <c r="E14" s="26" t="s">
        <v>303</v>
      </c>
      <c r="F14" s="26" t="s">
        <v>297</v>
      </c>
      <c r="G14" s="25"/>
      <c r="H14" s="25"/>
      <c r="I14" s="17"/>
      <c r="K14" s="21"/>
      <c r="L14" s="21"/>
      <c r="M14" s="21"/>
      <c r="N14" s="21"/>
      <c r="O14" s="21"/>
      <c r="P14" s="17"/>
    </row>
    <row r="15" spans="2:16" x14ac:dyDescent="0.2">
      <c r="C15" t="s">
        <v>304</v>
      </c>
      <c r="E15" s="24" t="str">
        <f>Model1!N11</f>
        <v>seq1_05_25_20</v>
      </c>
      <c r="F15" s="24" t="str">
        <f>Model1!N12</f>
        <v>seq1_25_25_20</v>
      </c>
      <c r="I15" s="17"/>
      <c r="K15" s="21"/>
      <c r="L15" s="21"/>
      <c r="M15" s="21"/>
      <c r="N15" s="21"/>
      <c r="O15" s="21"/>
      <c r="P15" s="17"/>
    </row>
    <row r="16" spans="2:16" x14ac:dyDescent="0.2">
      <c r="C16" t="s">
        <v>305</v>
      </c>
      <c r="E16" s="24" t="str">
        <f>Model210!N11</f>
        <v>eps10_seq1_50_125_10</v>
      </c>
      <c r="F16" s="24" t="str">
        <f>Model210!N12</f>
        <v>eps10_seq1_05_25_10</v>
      </c>
      <c r="I16" s="17"/>
      <c r="K16" s="21"/>
      <c r="L16" s="21"/>
      <c r="M16" s="21"/>
      <c r="N16" s="21"/>
      <c r="O16" s="21"/>
      <c r="P16" s="17"/>
    </row>
    <row r="17" spans="3:16" x14ac:dyDescent="0.2">
      <c r="C17" t="s">
        <v>307</v>
      </c>
      <c r="E17" s="24" t="str">
        <f>Model220!N11</f>
        <v>eps20_seq1_25_125_20</v>
      </c>
      <c r="F17" s="24" t="str">
        <f>Model220!N12</f>
        <v>eps20_seq1_50_25_20</v>
      </c>
      <c r="G17" s="24"/>
      <c r="H17" s="24"/>
    </row>
    <row r="18" spans="3:16" x14ac:dyDescent="0.2">
      <c r="C18" t="s">
        <v>306</v>
      </c>
      <c r="E18" s="24" t="str">
        <f>Model230!N11</f>
        <v>eps30_seq1_50_125_30</v>
      </c>
      <c r="F18" s="24" t="str">
        <f>Model230!N12</f>
        <v>eps30_seq1_25_25_30</v>
      </c>
      <c r="G18" s="24"/>
      <c r="H18" s="24"/>
      <c r="I18" s="17"/>
      <c r="J18" s="21"/>
      <c r="K18" s="21"/>
      <c r="L18" s="21"/>
      <c r="M18" s="21"/>
      <c r="N18" s="21"/>
      <c r="O18" s="21"/>
      <c r="P18" s="17"/>
    </row>
    <row r="19" spans="3:16" x14ac:dyDescent="0.2">
      <c r="E19" s="24"/>
      <c r="F19" s="24"/>
      <c r="G19" s="24"/>
      <c r="H19" s="24"/>
      <c r="I19" s="17"/>
      <c r="J19" s="21"/>
      <c r="K19" s="21"/>
      <c r="L19" s="21"/>
      <c r="M19" s="21"/>
      <c r="N19" s="21"/>
      <c r="O19" s="21"/>
      <c r="P19" s="17"/>
    </row>
    <row r="20" spans="3:16" x14ac:dyDescent="0.2">
      <c r="C20" s="3" t="s">
        <v>269</v>
      </c>
      <c r="F20" s="24"/>
      <c r="G20" s="24"/>
      <c r="H20" s="24"/>
      <c r="I20" s="17"/>
      <c r="J20" s="17"/>
      <c r="K20" s="17"/>
      <c r="L20" s="17"/>
      <c r="M20" s="17"/>
      <c r="N20" s="17"/>
      <c r="O20" s="17"/>
      <c r="P20" s="17"/>
    </row>
    <row r="21" spans="3:16" x14ac:dyDescent="0.2">
      <c r="C21" t="s">
        <v>304</v>
      </c>
      <c r="E21" s="24" t="str">
        <f>Model1!N24</f>
        <v>test_seq3_50_125_20</v>
      </c>
      <c r="F21" s="24" t="str">
        <f>Model1!N25</f>
        <v>test_seq3_50_25_20</v>
      </c>
      <c r="G21" s="24"/>
      <c r="H21" s="24"/>
      <c r="I21" s="17"/>
      <c r="J21" s="17"/>
      <c r="K21" s="17"/>
      <c r="L21" s="17"/>
      <c r="M21" s="17"/>
      <c r="N21" s="17"/>
      <c r="O21" s="17"/>
      <c r="P21" s="17"/>
    </row>
    <row r="22" spans="3:16" x14ac:dyDescent="0.2">
      <c r="C22" t="s">
        <v>305</v>
      </c>
      <c r="E22" s="24" t="str">
        <f>Model210!N24</f>
        <v>eps10_seq3_05_25_10</v>
      </c>
      <c r="F22" s="24" t="str">
        <f>Model210!N25</f>
        <v>eps10_seq3_25_25_10</v>
      </c>
      <c r="G22" s="24"/>
      <c r="H22" s="24"/>
      <c r="I22" s="17"/>
      <c r="J22" s="17"/>
      <c r="K22" s="17"/>
      <c r="L22" s="17"/>
      <c r="M22" s="17"/>
      <c r="N22" s="17"/>
      <c r="O22" s="17"/>
      <c r="P22" s="17"/>
    </row>
    <row r="23" spans="3:16" x14ac:dyDescent="0.2">
      <c r="C23" t="s">
        <v>307</v>
      </c>
      <c r="E23" s="24" t="str">
        <f>Model220!N24</f>
        <v>eps20_seq1_50_125_20</v>
      </c>
      <c r="F23" s="24" t="str">
        <f>Model220!N25</f>
        <v>eps20_seq1_50_25_20</v>
      </c>
      <c r="G23" s="24"/>
      <c r="H23" s="24"/>
      <c r="I23" s="17"/>
      <c r="J23" s="17"/>
      <c r="K23" s="17"/>
      <c r="L23" s="17"/>
      <c r="M23" s="17"/>
      <c r="N23" s="17"/>
      <c r="O23" s="17"/>
      <c r="P23" s="17"/>
    </row>
    <row r="24" spans="3:16" x14ac:dyDescent="0.2">
      <c r="C24" t="s">
        <v>306</v>
      </c>
      <c r="E24" s="24" t="str">
        <f>Model230!N24</f>
        <v>eps30_seq3_50_125_30</v>
      </c>
      <c r="F24" s="24" t="str">
        <f>Model230!N25</f>
        <v>eps30_seq3_50_75_30</v>
      </c>
      <c r="G24" s="24"/>
      <c r="H24" s="24"/>
      <c r="I24" s="17"/>
      <c r="J24" s="17"/>
      <c r="K24" s="17"/>
      <c r="L24" s="17"/>
      <c r="M24" s="17"/>
      <c r="N24" s="17"/>
      <c r="O24" s="17"/>
      <c r="P24" s="17"/>
    </row>
    <row r="25" spans="3:16" x14ac:dyDescent="0.2">
      <c r="E25" s="24"/>
      <c r="F25" s="24"/>
      <c r="G25" s="24"/>
      <c r="H25" s="24"/>
      <c r="I25" s="17"/>
      <c r="J25" s="17"/>
      <c r="K25" s="17"/>
      <c r="L25" s="17"/>
      <c r="M25" s="17"/>
      <c r="N25" s="17"/>
      <c r="O25" s="17"/>
      <c r="P25" s="17"/>
    </row>
    <row r="26" spans="3:16" x14ac:dyDescent="0.2">
      <c r="C26" s="3" t="s">
        <v>270</v>
      </c>
      <c r="E26" s="24"/>
      <c r="F26" s="24"/>
      <c r="G26" s="24"/>
      <c r="H26" s="24"/>
      <c r="I26" s="17"/>
      <c r="J26" s="17"/>
      <c r="K26" s="17"/>
      <c r="L26" s="17"/>
      <c r="M26" s="17"/>
      <c r="N26" s="17"/>
      <c r="O26" s="17"/>
      <c r="P26" s="17"/>
    </row>
    <row r="27" spans="3:16" x14ac:dyDescent="0.2">
      <c r="C27" t="s">
        <v>304</v>
      </c>
      <c r="E27" t="str">
        <f>Model1!N37</f>
        <v>test_seq7_50_25_20</v>
      </c>
      <c r="F27" t="str">
        <f>Model1!N38</f>
        <v>test_seq7_50_125_20</v>
      </c>
      <c r="H27" s="24"/>
      <c r="I27" s="17"/>
      <c r="J27" s="17"/>
      <c r="K27" s="17"/>
      <c r="L27" s="17"/>
      <c r="M27" s="17"/>
      <c r="N27" s="17"/>
      <c r="O27" s="17"/>
      <c r="P27" s="17"/>
    </row>
    <row r="28" spans="3:16" x14ac:dyDescent="0.2">
      <c r="C28" t="s">
        <v>305</v>
      </c>
      <c r="E28" t="str">
        <f>Model210!N37</f>
        <v>eps10_seq7_50_25_10</v>
      </c>
      <c r="F28" t="str">
        <f>Model210!N38</f>
        <v>eps10_seq7_05_75_10</v>
      </c>
      <c r="H28" s="24"/>
      <c r="I28" s="17"/>
      <c r="J28" s="17"/>
      <c r="K28" s="17"/>
      <c r="L28" s="17"/>
      <c r="M28" s="17"/>
      <c r="N28" s="17"/>
      <c r="O28" s="17"/>
      <c r="P28" s="17"/>
    </row>
    <row r="29" spans="3:16" x14ac:dyDescent="0.2">
      <c r="C29" t="s">
        <v>307</v>
      </c>
      <c r="E29" t="str">
        <f>Model220!N37</f>
        <v>test_seq7_50_75_20</v>
      </c>
      <c r="F29" t="str">
        <f>Model220!N38</f>
        <v>test_seq7_05_25_20</v>
      </c>
    </row>
    <row r="30" spans="3:16" x14ac:dyDescent="0.2">
      <c r="C30" t="s">
        <v>306</v>
      </c>
      <c r="E30" t="str">
        <f>Model230!N37</f>
        <v>eps30_seq7_05_25_30</v>
      </c>
      <c r="F30" t="str">
        <f>Model230!N38</f>
        <v>eps30_seq7_05_75_30</v>
      </c>
    </row>
    <row r="32" spans="3:16" x14ac:dyDescent="0.2">
      <c r="C32" s="3" t="s">
        <v>271</v>
      </c>
    </row>
    <row r="33" spans="3:6" x14ac:dyDescent="0.2">
      <c r="C33" t="s">
        <v>304</v>
      </c>
      <c r="E33" t="str">
        <f>Model1!N50</f>
        <v>test_cust1_05_25_20</v>
      </c>
      <c r="F33" t="str">
        <f>Model1!N51</f>
        <v>test_cust1_50_125_20</v>
      </c>
    </row>
    <row r="34" spans="3:6" x14ac:dyDescent="0.2">
      <c r="C34" t="s">
        <v>305</v>
      </c>
      <c r="E34" t="str">
        <f>Model210!N50</f>
        <v>eps10_cust1_25_125_10</v>
      </c>
      <c r="F34" t="str">
        <f>Model210!N51</f>
        <v>eps10_cust1_25_25_10</v>
      </c>
    </row>
    <row r="35" spans="3:6" x14ac:dyDescent="0.2">
      <c r="C35" t="s">
        <v>307</v>
      </c>
      <c r="E35" t="str">
        <f>Model220!N50</f>
        <v>test_cust1_05_125_20</v>
      </c>
      <c r="F35" t="str">
        <f>Model220!N51</f>
        <v>test_cust1_50_25_20</v>
      </c>
    </row>
    <row r="36" spans="3:6" x14ac:dyDescent="0.2">
      <c r="C36" t="s">
        <v>306</v>
      </c>
      <c r="E36" t="str">
        <f>Model230!N50</f>
        <v>eps30_cust1_50_125_30</v>
      </c>
      <c r="F36" t="str">
        <f>Model230!N51</f>
        <v>eps30_cust1_05_25_30</v>
      </c>
    </row>
    <row r="38" spans="3:6" x14ac:dyDescent="0.2">
      <c r="C38" s="3" t="s">
        <v>272</v>
      </c>
    </row>
    <row r="39" spans="3:6" x14ac:dyDescent="0.2">
      <c r="C39" t="s">
        <v>304</v>
      </c>
      <c r="E39" t="str">
        <f>Model1!N63</f>
        <v>test_cust2_05_25_20</v>
      </c>
      <c r="F39" t="str">
        <f>Model1!N64</f>
        <v>test_cust2_50_125_20</v>
      </c>
    </row>
    <row r="40" spans="3:6" x14ac:dyDescent="0.2">
      <c r="C40" t="s">
        <v>305</v>
      </c>
      <c r="E40" t="str">
        <f>Model210!N63</f>
        <v>eps10_cust2_05_125_10</v>
      </c>
      <c r="F40" t="str">
        <f>Model210!N64</f>
        <v>eps10_cust2_25_25_10</v>
      </c>
    </row>
    <row r="41" spans="3:6" x14ac:dyDescent="0.2">
      <c r="C41" t="s">
        <v>307</v>
      </c>
      <c r="E41" t="str">
        <f>Model220!N63</f>
        <v>test_cust2_05_125_20</v>
      </c>
      <c r="F41" t="str">
        <f>Model220!N64</f>
        <v>test_cust2_05_25_20</v>
      </c>
    </row>
    <row r="42" spans="3:6" x14ac:dyDescent="0.2">
      <c r="C42" t="s">
        <v>306</v>
      </c>
      <c r="E42" t="str">
        <f>Model230!N63</f>
        <v>eps30_cust2_25_125_30</v>
      </c>
      <c r="F42" t="str">
        <f>Model230!N64</f>
        <v>eps30_cust2_50_25_30</v>
      </c>
    </row>
    <row r="44" spans="3:6" x14ac:dyDescent="0.2">
      <c r="C44" s="27" t="s">
        <v>273</v>
      </c>
    </row>
    <row r="45" spans="3:6" x14ac:dyDescent="0.2">
      <c r="C45" t="s">
        <v>304</v>
      </c>
      <c r="E45" t="str">
        <f>Model1!N76</f>
        <v>test_cust3_05_25_20</v>
      </c>
      <c r="F45" t="str">
        <f>Model1!N77</f>
        <v>test_cust3_50_125_20</v>
      </c>
    </row>
    <row r="46" spans="3:6" x14ac:dyDescent="0.2">
      <c r="C46" t="s">
        <v>305</v>
      </c>
      <c r="E46" t="str">
        <f>Model210!N76</f>
        <v>eps10_cust3_25_125_10</v>
      </c>
      <c r="F46" t="str">
        <f>Model210!N77</f>
        <v>eps10_cust3_50_25_10</v>
      </c>
    </row>
    <row r="47" spans="3:6" x14ac:dyDescent="0.2">
      <c r="C47" t="s">
        <v>307</v>
      </c>
      <c r="E47" t="str">
        <f>Model220!N76</f>
        <v>test_cust3_25_75_20</v>
      </c>
      <c r="F47" t="str">
        <f>Model220!N77</f>
        <v>test_cust3_05_25_20</v>
      </c>
    </row>
    <row r="48" spans="3:6" x14ac:dyDescent="0.2">
      <c r="C48" t="s">
        <v>306</v>
      </c>
      <c r="E48" t="str">
        <f>Model230!N76</f>
        <v>eps30_cust3_25_75_30</v>
      </c>
      <c r="F48" t="str">
        <f>Model230!N77</f>
        <v>eps30_cust3_50_25_30</v>
      </c>
    </row>
    <row r="50" spans="3:6" x14ac:dyDescent="0.2">
      <c r="C50" s="3" t="s">
        <v>274</v>
      </c>
    </row>
    <row r="51" spans="3:6" x14ac:dyDescent="0.2">
      <c r="C51" t="s">
        <v>304</v>
      </c>
      <c r="E51" t="str">
        <f>Model1!N89</f>
        <v>test_cust4_50_25_20</v>
      </c>
      <c r="F51" t="str">
        <f>Model1!N90</f>
        <v>test_cust4_25_125_20</v>
      </c>
    </row>
    <row r="52" spans="3:6" x14ac:dyDescent="0.2">
      <c r="C52" t="s">
        <v>305</v>
      </c>
      <c r="E52" t="str">
        <f>Model210!N89</f>
        <v>eps10_cust4_05_25_10</v>
      </c>
      <c r="F52" t="str">
        <f>Model210!N90</f>
        <v>eps10_cust4_25_75_10</v>
      </c>
    </row>
    <row r="53" spans="3:6" x14ac:dyDescent="0.2">
      <c r="C53" t="s">
        <v>307</v>
      </c>
      <c r="E53" t="str">
        <f>Model220!N89</f>
        <v>test_cust4_50_75_20</v>
      </c>
      <c r="F53" t="str">
        <f>Model220!N90</f>
        <v>test_cust4_05_75_20</v>
      </c>
    </row>
    <row r="54" spans="3:6" x14ac:dyDescent="0.2">
      <c r="C54" t="s">
        <v>306</v>
      </c>
      <c r="E54" t="str">
        <f>Model230!N89</f>
        <v>eps30_cust4_25_25_30</v>
      </c>
      <c r="F54" t="str">
        <f>Model230!N90</f>
        <v>eps30_cust4_05_75_30</v>
      </c>
    </row>
    <row r="56" spans="3:6" x14ac:dyDescent="0.2">
      <c r="C56" s="27" t="s">
        <v>275</v>
      </c>
    </row>
    <row r="57" spans="3:6" x14ac:dyDescent="0.2">
      <c r="C57" t="s">
        <v>304</v>
      </c>
      <c r="E57" t="str">
        <f>Model1!N102</f>
        <v>test_cust5_50_25_20</v>
      </c>
      <c r="F57" t="str">
        <f>Model1!N103</f>
        <v>test_cust5_50_125_20</v>
      </c>
    </row>
    <row r="58" spans="3:6" x14ac:dyDescent="0.2">
      <c r="C58" t="s">
        <v>305</v>
      </c>
      <c r="E58" t="str">
        <f>Model210!N102</f>
        <v>eps10_cust5_05_125_10</v>
      </c>
      <c r="F58" t="str">
        <f>Model210!N103</f>
        <v>eps10_cust5_25_25_10</v>
      </c>
    </row>
    <row r="59" spans="3:6" x14ac:dyDescent="0.2">
      <c r="C59" t="s">
        <v>307</v>
      </c>
      <c r="E59" t="str">
        <f>Model220!N102</f>
        <v>test_cust5_25_125_20</v>
      </c>
      <c r="F59" t="str">
        <f>Model220!N103</f>
        <v>test_cust5_25_25_20</v>
      </c>
    </row>
    <row r="60" spans="3:6" x14ac:dyDescent="0.2">
      <c r="C60" t="s">
        <v>306</v>
      </c>
      <c r="E60" t="str">
        <f>Model230!N102</f>
        <v>eps30_cust5_25_125_30</v>
      </c>
      <c r="F60" t="str">
        <f>Model230!N103</f>
        <v>eps30_cust5_05_25_30</v>
      </c>
    </row>
    <row r="62" spans="3:6" x14ac:dyDescent="0.2">
      <c r="C62" s="27" t="s">
        <v>276</v>
      </c>
    </row>
    <row r="63" spans="3:6" x14ac:dyDescent="0.2">
      <c r="C63" t="s">
        <v>304</v>
      </c>
      <c r="E63" t="str">
        <f>Model1!N115</f>
        <v>test_cust6_25_25_20</v>
      </c>
      <c r="F63" t="str">
        <f>Model1!N116</f>
        <v>test_cust6_05_125_20</v>
      </c>
    </row>
    <row r="64" spans="3:6" x14ac:dyDescent="0.2">
      <c r="C64" t="s">
        <v>305</v>
      </c>
      <c r="E64" t="str">
        <f>Model210!N115</f>
        <v>eps10_cust6_05_125_10</v>
      </c>
      <c r="F64" t="str">
        <f>Model210!N116</f>
        <v>eps10_cust6_25_25_10</v>
      </c>
    </row>
    <row r="65" spans="3:6" x14ac:dyDescent="0.2">
      <c r="C65" t="s">
        <v>307</v>
      </c>
      <c r="E65" t="str">
        <f>Model220!N115</f>
        <v>test_cust6_50_25_20</v>
      </c>
      <c r="F65" t="str">
        <f>Model220!N116</f>
        <v>test_cust6_05_25_20</v>
      </c>
    </row>
    <row r="66" spans="3:6" x14ac:dyDescent="0.2">
      <c r="C66" t="s">
        <v>306</v>
      </c>
      <c r="E66" t="str">
        <f>Model230!N115</f>
        <v>eps30_cust6_05_75_30</v>
      </c>
      <c r="F66" t="str">
        <f>Model230!N116</f>
        <v>eps30_cust6_25_25_30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4D14D-FC63-5041-9CD0-38241EF38EF9}">
  <dimension ref="B1:N17"/>
  <sheetViews>
    <sheetView workbookViewId="0">
      <selection activeCell="C12" sqref="C12"/>
    </sheetView>
  </sheetViews>
  <sheetFormatPr baseColWidth="10" defaultRowHeight="15" x14ac:dyDescent="0.2"/>
  <cols>
    <col min="1" max="1" width="2.83203125" customWidth="1"/>
    <col min="2" max="5" width="14.83203125" customWidth="1"/>
    <col min="6" max="6" width="1.5" customWidth="1"/>
    <col min="7" max="9" width="14.83203125" customWidth="1"/>
    <col min="10" max="10" width="1.5" customWidth="1"/>
    <col min="11" max="13" width="14.83203125" customWidth="1"/>
    <col min="14" max="14" width="1.5" customWidth="1"/>
  </cols>
  <sheetData>
    <row r="1" spans="2:14" s="3" customFormat="1" x14ac:dyDescent="0.2">
      <c r="C1" s="3" t="s">
        <v>317</v>
      </c>
      <c r="G1" s="3" t="s">
        <v>316</v>
      </c>
      <c r="K1" s="3" t="s">
        <v>318</v>
      </c>
    </row>
    <row r="2" spans="2:14" x14ac:dyDescent="0.2">
      <c r="C2" s="14" t="s">
        <v>308</v>
      </c>
      <c r="D2" s="14" t="s">
        <v>314</v>
      </c>
      <c r="E2" s="14" t="s">
        <v>315</v>
      </c>
      <c r="F2" s="14"/>
      <c r="G2" s="14" t="s">
        <v>308</v>
      </c>
      <c r="H2" s="14" t="s">
        <v>314</v>
      </c>
      <c r="I2" s="14" t="s">
        <v>315</v>
      </c>
      <c r="J2" s="14"/>
      <c r="K2" s="14" t="s">
        <v>308</v>
      </c>
      <c r="L2" s="14" t="s">
        <v>314</v>
      </c>
      <c r="M2" s="14" t="s">
        <v>315</v>
      </c>
      <c r="N2" s="3"/>
    </row>
    <row r="3" spans="2:14" x14ac:dyDescent="0.2">
      <c r="B3" t="s">
        <v>304</v>
      </c>
      <c r="C3" s="17">
        <f>COUNTIFS(Model1!$I:$I,0.05,Model1!$K:$K,-0.25,Model1!$P:$P,1)</f>
        <v>2</v>
      </c>
      <c r="D3" s="17">
        <f>COUNTIFS(Model1!$I:$I,0.25,Model1!$K:$K,-0.25,Model1!$P:$P,1)</f>
        <v>3</v>
      </c>
      <c r="E3" s="17">
        <f>COUNTIFS(Model1!$I:$I,0.5,Model1!$K:$K,-0.25,Model1!$P:$P,1)</f>
        <v>4</v>
      </c>
      <c r="F3" s="17"/>
      <c r="G3" s="17">
        <f>COUNTIFS(Model1!$I:$I,0.05,Model1!$K:$K,-0.75,Model1!$P:$P,1)</f>
        <v>3</v>
      </c>
      <c r="H3" s="17">
        <f>COUNTIFS(Model1!$I:$I,0.25,Model1!$K:$K,-0.75,Model1!$P:$P,1)</f>
        <v>2</v>
      </c>
      <c r="I3" s="17">
        <f>COUNTIFS(Model1!$I:$I,0.5,Model1!$K:$K,-0.75,Model1!$P:$P,1)</f>
        <v>4</v>
      </c>
      <c r="J3" s="17"/>
      <c r="K3" s="17">
        <f>COUNTIFS(Model1!$I:$I,0.05,Model1!$K:$K,-1.25,Model1!$P:$P,1)</f>
        <v>1</v>
      </c>
      <c r="L3" s="17">
        <f>COUNTIFS(Model1!$I:$I,0.25,Model1!$K:$K,-1.25,Model1!$P:$P,1)</f>
        <v>2</v>
      </c>
      <c r="M3" s="17">
        <f>COUNTIFS(Model1!$I:$I,0.5,Model1!$K:$K,-1.25,Model1!$P:$P,1)</f>
        <v>6</v>
      </c>
    </row>
    <row r="4" spans="2:14" x14ac:dyDescent="0.2">
      <c r="B4" t="s">
        <v>305</v>
      </c>
      <c r="C4" s="17">
        <f>COUNTIFS(Model210!$I:$I,0.05,Model210!$K:$K,-0.25,Model210!$P:$P,1)</f>
        <v>2</v>
      </c>
      <c r="D4" s="17">
        <f>COUNTIFS(Model210!$I:$I,0.25,Model210!$K:$K,-0.25,Model210!$P:$P,1)</f>
        <v>5</v>
      </c>
      <c r="E4" s="17">
        <f>COUNTIFS(Model210!$I:$I,0.5,Model210!$K:$K,-0.25,Model210!$P:$P,1)</f>
        <v>2</v>
      </c>
      <c r="F4" s="17"/>
      <c r="G4" s="17">
        <f>COUNTIFS(Model210!$I:$I,0.05,Model210!$K:$K,-0.75,Model210!$P:$P,1)</f>
        <v>2</v>
      </c>
      <c r="H4" s="17">
        <f>COUNTIFS(Model210!$I:$I,0.25,Model210!$K:$K,-0.75,Model210!$P:$P,1)</f>
        <v>4</v>
      </c>
      <c r="I4" s="17">
        <f>COUNTIFS(Model210!$I:$I,0.5,Model210!$K:$K,-0.75,Model210!$P:$P,1)</f>
        <v>3</v>
      </c>
      <c r="J4" s="17"/>
      <c r="K4" s="17">
        <f>COUNTIFS(Model210!$I:$I,0.05,Model210!$K:$K,-1.25,Model210!$P:$P,1)</f>
        <v>3</v>
      </c>
      <c r="L4" s="17">
        <f>COUNTIFS(Model210!$I:$I,0.25,Model210!$K:$K,-1.25,Model210!$P:$P,1)</f>
        <v>1</v>
      </c>
      <c r="M4" s="17">
        <f>COUNTIFS(Model210!$I:$I,0.5,Model210!$K:$K,-1.25,Model210!$P:$P,1)</f>
        <v>5</v>
      </c>
    </row>
    <row r="5" spans="2:14" x14ac:dyDescent="0.2">
      <c r="B5" t="s">
        <v>307</v>
      </c>
      <c r="C5" s="17">
        <f>COUNTIFS(Model220!$I:$I,0.05,Model220!$K:$K,-0.25,Model220!$P:$P,1)</f>
        <v>4</v>
      </c>
      <c r="D5" s="17">
        <f>COUNTIFS(Model220!$I:$I,0.25,Model220!$K:$K,-0.25,Model220!$P:$P,1)</f>
        <v>2</v>
      </c>
      <c r="E5" s="17">
        <f>COUNTIFS(Model220!$I:$I,0.5,Model220!$K:$K,-0.25,Model220!$P:$P,1)</f>
        <v>3</v>
      </c>
      <c r="F5" s="17"/>
      <c r="G5" s="17">
        <f>COUNTIFS(Model220!$I:$I,0.05,Model220!$K:$K,-0.75,Model220!$P:$P,1)</f>
        <v>5</v>
      </c>
      <c r="H5" s="17">
        <f>COUNTIFS(Model220!$I:$I,0.25,Model220!$K:$K,-0.75,Model220!$P:$P,1)</f>
        <v>1</v>
      </c>
      <c r="I5" s="17">
        <f>COUNTIFS(Model220!$I:$I,0.5,Model220!$K:$K,-0.75,Model220!$P:$P,1)</f>
        <v>3</v>
      </c>
      <c r="J5" s="17"/>
      <c r="K5" s="17">
        <f>COUNTIFS(Model220!$I:$I,0.05,Model220!$K:$K,-1.25,Model220!$P:$P,1)</f>
        <v>1</v>
      </c>
      <c r="L5" s="17">
        <f>COUNTIFS(Model220!$I:$I,0.25,Model220!$K:$K,-1.25,Model220!$P:$P,1)</f>
        <v>6</v>
      </c>
      <c r="M5" s="17">
        <f>COUNTIFS(Model220!$I:$I,0.5,Model220!$K:$K,-1.25,Model220!$P:$P,1)</f>
        <v>2</v>
      </c>
    </row>
    <row r="6" spans="2:14" x14ac:dyDescent="0.2">
      <c r="B6" t="s">
        <v>306</v>
      </c>
      <c r="C6" s="17">
        <f>COUNTIFS(Model230!$I:$I,0.05,Model230!$K:$K,-0.25,Model230!$P:$P,1)</f>
        <v>3</v>
      </c>
      <c r="D6" s="17">
        <f>COUNTIFS(Model230!$I:$I,0.25,Model230!$K:$K,-0.25,Model230!$P:$P,1)</f>
        <v>4</v>
      </c>
      <c r="E6" s="17">
        <f>COUNTIFS(Model230!$I:$I,0.5,Model230!$K:$K,-0.25,Model230!$P:$P,1)</f>
        <v>2</v>
      </c>
      <c r="F6" s="17"/>
      <c r="G6" s="17">
        <f>COUNTIFS(Model230!$I:$I,0.05,Model230!$K:$K,-0.75,Model230!$P:$P,1)</f>
        <v>3</v>
      </c>
      <c r="H6" s="17">
        <f>COUNTIFS(Model230!$I:$I,0.25,Model230!$K:$K,-0.75,Model230!$P:$P,1)</f>
        <v>4</v>
      </c>
      <c r="I6" s="17">
        <f>COUNTIFS(Model230!$I:$I,0.5,Model230!$K:$K,-0.75,Model230!$P:$P,1)</f>
        <v>2</v>
      </c>
      <c r="J6" s="17"/>
      <c r="K6" s="17">
        <f>COUNTIFS(Model230!$I:$I,0.05,Model230!$K:$K,-1.25,Model230!$P:$P,1)</f>
        <v>4</v>
      </c>
      <c r="L6" s="17">
        <f>COUNTIFS(Model230!$I:$I,0.25,Model230!$K:$K,-1.25,Model230!$P:$P,1)</f>
        <v>2</v>
      </c>
      <c r="M6" s="17">
        <f>COUNTIFS(Model230!$I:$I,0.5,Model230!$K:$K,-1.25,Model230!$P:$P,1)</f>
        <v>3</v>
      </c>
    </row>
    <row r="7" spans="2:14" s="30" customFormat="1" x14ac:dyDescent="0.2">
      <c r="B7" s="30" t="s">
        <v>324</v>
      </c>
      <c r="C7" s="31">
        <f>SUM(C3:C6)/36</f>
        <v>0.30555555555555558</v>
      </c>
      <c r="D7" s="31">
        <f>SUM(D3:D6)/36</f>
        <v>0.3888888888888889</v>
      </c>
      <c r="E7" s="31">
        <f>SUM(E3:E6)/36</f>
        <v>0.30555555555555558</v>
      </c>
      <c r="F7" s="15"/>
      <c r="G7" s="31">
        <f>SUM(G3:G6)/36</f>
        <v>0.3611111111111111</v>
      </c>
      <c r="H7" s="31">
        <f>SUM(H3:H6)/36</f>
        <v>0.30555555555555558</v>
      </c>
      <c r="I7" s="31">
        <f>SUM(I3:I6)/36</f>
        <v>0.33333333333333331</v>
      </c>
      <c r="J7" s="15"/>
      <c r="K7" s="31">
        <f>SUM(K3:K6)/36</f>
        <v>0.25</v>
      </c>
      <c r="L7" s="31">
        <f>SUM(L3:L6)/36</f>
        <v>0.30555555555555558</v>
      </c>
      <c r="M7" s="31">
        <f>SUM(M3:M6)/36</f>
        <v>0.44444444444444442</v>
      </c>
    </row>
    <row r="8" spans="2:14" x14ac:dyDescent="0.2"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</row>
    <row r="9" spans="2:14" x14ac:dyDescent="0.2"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</row>
    <row r="10" spans="2:14" s="3" customFormat="1" x14ac:dyDescent="0.2">
      <c r="C10" s="26" t="s">
        <v>319</v>
      </c>
      <c r="D10" s="26"/>
      <c r="E10" s="26"/>
      <c r="F10" s="26"/>
      <c r="G10" s="26" t="s">
        <v>320</v>
      </c>
      <c r="H10" s="26"/>
      <c r="I10" s="26"/>
      <c r="J10" s="26"/>
      <c r="K10" s="26" t="s">
        <v>325</v>
      </c>
      <c r="L10" s="26"/>
      <c r="M10" s="26"/>
    </row>
    <row r="11" spans="2:14" x14ac:dyDescent="0.2">
      <c r="C11" s="14" t="s">
        <v>321</v>
      </c>
      <c r="D11" s="14" t="s">
        <v>322</v>
      </c>
      <c r="E11" s="14" t="s">
        <v>323</v>
      </c>
      <c r="F11" s="14"/>
      <c r="G11" s="14" t="s">
        <v>321</v>
      </c>
      <c r="H11" s="14" t="s">
        <v>322</v>
      </c>
      <c r="I11" s="14" t="s">
        <v>323</v>
      </c>
      <c r="J11" s="14"/>
      <c r="K11" s="14" t="s">
        <v>321</v>
      </c>
      <c r="L11" s="14" t="s">
        <v>322</v>
      </c>
      <c r="M11" s="14" t="s">
        <v>323</v>
      </c>
      <c r="N11" s="3"/>
    </row>
    <row r="12" spans="2:14" x14ac:dyDescent="0.2">
      <c r="B12" t="s">
        <v>304</v>
      </c>
      <c r="C12" s="17">
        <f>COUNTIFS(Model1!$I:$I,0.05,Model1!$K:$K,-0.25,Model1!$O:$O,1)</f>
        <v>1</v>
      </c>
      <c r="D12" s="17">
        <f>COUNTIFS(Model1!$I:$I,0.05,Model1!$K:$K,-0.75,Model1!$O:$O,1)</f>
        <v>0</v>
      </c>
      <c r="E12" s="17">
        <f>COUNTIFS(Model1!$I:$I,0.05,Model1!$K:$K,-1.25,Model1!$O:$O,1)</f>
        <v>8</v>
      </c>
      <c r="F12" s="17"/>
      <c r="G12" s="17">
        <f>COUNTIFS(Model1!$I:$I,0.25,Model1!$K:$K,-0.25,Model1!$O:$O,1)</f>
        <v>2</v>
      </c>
      <c r="H12" s="17">
        <f>COUNTIFS(Model1!$I:$I,0.25,Model1!$K:$K,-0.75,Model1!$O:$O,1)</f>
        <v>0</v>
      </c>
      <c r="I12" s="17">
        <f>COUNTIFS(Model1!$I:$I,0.25,Model1!$K:$K,-1.25,Model1!$O:$O,1)</f>
        <v>7</v>
      </c>
      <c r="J12" s="17"/>
      <c r="K12" s="17">
        <f>COUNTIFS(Model1!$I:$I,0.5,Model1!$K:$K,-0.25,Model1!$O:$O,1)</f>
        <v>2</v>
      </c>
      <c r="L12" s="17">
        <f>COUNTIFS(Model1!$I:$I,0.5,Model1!$K:$K,-0.75,Model1!$O:$O,1)</f>
        <v>0</v>
      </c>
      <c r="M12" s="17">
        <f>COUNTIFS(Model1!$I:$I,0.5,Model1!$K:$K,-1.25,Model1!$O:$O,1)</f>
        <v>7</v>
      </c>
    </row>
    <row r="13" spans="2:14" x14ac:dyDescent="0.2">
      <c r="B13" t="s">
        <v>305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</row>
    <row r="14" spans="2:14" x14ac:dyDescent="0.2">
      <c r="B14" t="s">
        <v>307</v>
      </c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</row>
    <row r="15" spans="2:14" x14ac:dyDescent="0.2">
      <c r="B15" t="s">
        <v>306</v>
      </c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</row>
    <row r="16" spans="2:14" x14ac:dyDescent="0.2">
      <c r="C16" s="32">
        <f>SUM(C12:C15)/36</f>
        <v>2.7777777777777776E-2</v>
      </c>
      <c r="D16" s="32">
        <f>SUM(D12:D15)/36</f>
        <v>0</v>
      </c>
      <c r="E16" s="32">
        <f>SUM(E12:E15)/36</f>
        <v>0.22222222222222221</v>
      </c>
      <c r="F16" s="17"/>
      <c r="G16" s="32">
        <f>SUM(G12:G15)/36</f>
        <v>5.5555555555555552E-2</v>
      </c>
      <c r="H16" s="32">
        <f>SUM(H12:H15)/36</f>
        <v>0</v>
      </c>
      <c r="I16" s="32">
        <f>SUM(I12:I15)/36</f>
        <v>0.19444444444444445</v>
      </c>
      <c r="J16" s="17"/>
      <c r="K16" s="32">
        <f>SUM(K12:K15)/36</f>
        <v>5.5555555555555552E-2</v>
      </c>
      <c r="L16" s="32">
        <f>SUM(L12:L15)/36</f>
        <v>0</v>
      </c>
      <c r="M16" s="32">
        <f>SUM(M12:M15)/36</f>
        <v>0.19444444444444445</v>
      </c>
    </row>
    <row r="17" spans="3:13" x14ac:dyDescent="0.2"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6A9BC-4085-8C45-AD5A-5DBEDF711370}">
  <sheetPr>
    <tabColor rgb="FFFF0000"/>
  </sheetPr>
  <dimension ref="A1"/>
  <sheetViews>
    <sheetView workbookViewId="0">
      <selection activeCell="E37" sqref="E37"/>
    </sheetView>
  </sheetViews>
  <sheetFormatPr baseColWidth="10" defaultRowHeight="15" x14ac:dyDescent="0.2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T118"/>
  <sheetViews>
    <sheetView workbookViewId="0">
      <selection activeCell="N124" sqref="N124"/>
    </sheetView>
  </sheetViews>
  <sheetFormatPr baseColWidth="10" defaultColWidth="8.83203125" defaultRowHeight="15" x14ac:dyDescent="0.2"/>
  <cols>
    <col min="1" max="1" width="16.1640625" customWidth="1"/>
    <col min="3" max="3" width="19" customWidth="1"/>
    <col min="14" max="14" width="19" customWidth="1"/>
    <col min="17" max="18" width="8.83203125" style="16"/>
    <col min="19" max="20" width="8.83203125" style="17"/>
  </cols>
  <sheetData>
    <row r="1" spans="1:20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</v>
      </c>
      <c r="O1" s="4" t="s">
        <v>313</v>
      </c>
      <c r="P1" s="4" t="s">
        <v>312</v>
      </c>
      <c r="Q1" s="28" t="s">
        <v>7</v>
      </c>
      <c r="R1" s="28" t="s">
        <v>9</v>
      </c>
      <c r="S1" s="1" t="s">
        <v>309</v>
      </c>
      <c r="T1" s="1" t="s">
        <v>310</v>
      </c>
    </row>
    <row r="2" spans="1:20" hidden="1" x14ac:dyDescent="0.2">
      <c r="A2" s="1" t="s">
        <v>12</v>
      </c>
      <c r="B2">
        <v>1</v>
      </c>
      <c r="C2" t="s">
        <v>23</v>
      </c>
      <c r="D2" t="s">
        <v>24</v>
      </c>
      <c r="E2" t="s">
        <v>24</v>
      </c>
      <c r="F2">
        <v>100000</v>
      </c>
      <c r="G2">
        <v>2000</v>
      </c>
      <c r="H2">
        <v>50</v>
      </c>
      <c r="I2">
        <v>0.05</v>
      </c>
      <c r="J2">
        <v>0.2</v>
      </c>
      <c r="K2">
        <v>-0.25</v>
      </c>
      <c r="L2">
        <v>4.0230856250000002</v>
      </c>
      <c r="M2">
        <v>2.8354966666666672</v>
      </c>
      <c r="N2" t="s">
        <v>23</v>
      </c>
      <c r="O2" s="6">
        <f>IF(SUM(O3:O4)=3,3,IF(SUM(O3:O4)=5,1,2))</f>
        <v>3</v>
      </c>
      <c r="P2" s="11">
        <f>IF(AND(M2&gt;M5,M2&gt;M8),3,IF(OR(M2&gt;M5,M2&gt;M8),2,1))</f>
        <v>3</v>
      </c>
      <c r="Q2" s="16">
        <v>0.05</v>
      </c>
      <c r="R2" s="16">
        <v>-0.25</v>
      </c>
    </row>
    <row r="3" spans="1:20" hidden="1" x14ac:dyDescent="0.2">
      <c r="A3" s="1" t="s">
        <v>12</v>
      </c>
      <c r="B3">
        <v>1</v>
      </c>
      <c r="C3" t="s">
        <v>25</v>
      </c>
      <c r="D3" t="s">
        <v>24</v>
      </c>
      <c r="E3" t="s">
        <v>24</v>
      </c>
      <c r="F3">
        <v>100000</v>
      </c>
      <c r="G3">
        <v>2000</v>
      </c>
      <c r="H3">
        <v>50</v>
      </c>
      <c r="I3">
        <v>0.05</v>
      </c>
      <c r="J3">
        <v>0.2</v>
      </c>
      <c r="K3">
        <v>-0.75</v>
      </c>
      <c r="L3">
        <v>2.7653756249999999</v>
      </c>
      <c r="M3">
        <v>2.4726060416666669</v>
      </c>
      <c r="N3" t="s">
        <v>25</v>
      </c>
      <c r="O3" s="6">
        <f>IF(AND(M3&gt;M4,M3&gt;M2),3,IF(OR(M3&gt;M4,M3&gt;M2),2,1))</f>
        <v>2</v>
      </c>
      <c r="P3" s="9">
        <f>IF(AND(M3&gt;M6,M3&gt;M9),3,IF(OR(M3&gt;M6,M3&gt;M9),2,1))</f>
        <v>3</v>
      </c>
      <c r="Q3" s="16">
        <v>0.05</v>
      </c>
      <c r="R3" s="16">
        <v>-0.75</v>
      </c>
    </row>
    <row r="4" spans="1:20" hidden="1" x14ac:dyDescent="0.2">
      <c r="A4" s="1" t="s">
        <v>12</v>
      </c>
      <c r="B4">
        <v>1</v>
      </c>
      <c r="C4" t="s">
        <v>26</v>
      </c>
      <c r="D4" t="s">
        <v>24</v>
      </c>
      <c r="E4" t="s">
        <v>24</v>
      </c>
      <c r="F4">
        <v>100000</v>
      </c>
      <c r="G4">
        <v>2000</v>
      </c>
      <c r="H4">
        <v>50</v>
      </c>
      <c r="I4">
        <v>0.05</v>
      </c>
      <c r="J4">
        <v>0.2</v>
      </c>
      <c r="K4">
        <v>-1.25</v>
      </c>
      <c r="L4">
        <v>2.5746008333333328</v>
      </c>
      <c r="M4">
        <v>2.4655325000000001</v>
      </c>
      <c r="N4" t="s">
        <v>26</v>
      </c>
      <c r="O4" s="6">
        <f>IF(AND(M4&gt;M3,M4&gt;M2),3,IF(OR(M4&gt;M3,M4&gt;M2),2,1))</f>
        <v>1</v>
      </c>
      <c r="P4" s="10">
        <f>IF(AND(M4&gt;M7,M4&gt;M10),3,IF(OR(M4&gt;M7,M4&gt;M10),2,1))</f>
        <v>3</v>
      </c>
      <c r="Q4" s="16">
        <v>0.05</v>
      </c>
      <c r="R4" s="16">
        <v>-1.25</v>
      </c>
    </row>
    <row r="5" spans="1:20" x14ac:dyDescent="0.2">
      <c r="A5" s="1" t="s">
        <v>12</v>
      </c>
      <c r="B5">
        <v>2</v>
      </c>
      <c r="C5" t="s">
        <v>169</v>
      </c>
      <c r="D5" t="s">
        <v>24</v>
      </c>
      <c r="E5" t="s">
        <v>24</v>
      </c>
      <c r="F5">
        <v>100000</v>
      </c>
      <c r="G5">
        <v>2000</v>
      </c>
      <c r="H5">
        <v>50</v>
      </c>
      <c r="I5">
        <v>0.25</v>
      </c>
      <c r="J5">
        <v>0.2</v>
      </c>
      <c r="K5">
        <v>-0.25</v>
      </c>
      <c r="L5">
        <v>2.7974602083333329</v>
      </c>
      <c r="M5">
        <v>2.1901312499999999</v>
      </c>
      <c r="N5" t="s">
        <v>169</v>
      </c>
      <c r="O5" s="7">
        <f>IF(SUM(O6:O7)=3,3,IF(SUM(O6:O7)=5,1,2))</f>
        <v>1</v>
      </c>
      <c r="P5" s="11">
        <f>IF(AND(M5&gt;M8,M5&gt;M2),3,IF(OR(M5&gt;M8,M5&gt;M2),2,1))</f>
        <v>1</v>
      </c>
      <c r="Q5" s="16">
        <v>0.25</v>
      </c>
      <c r="R5" s="16">
        <v>-0.25</v>
      </c>
    </row>
    <row r="6" spans="1:20" x14ac:dyDescent="0.2">
      <c r="A6" s="1" t="s">
        <v>12</v>
      </c>
      <c r="B6">
        <v>2</v>
      </c>
      <c r="C6" t="s">
        <v>170</v>
      </c>
      <c r="D6" t="s">
        <v>24</v>
      </c>
      <c r="E6" t="s">
        <v>24</v>
      </c>
      <c r="F6">
        <v>100000</v>
      </c>
      <c r="G6">
        <v>2000</v>
      </c>
      <c r="H6">
        <v>50</v>
      </c>
      <c r="I6">
        <v>0.25</v>
      </c>
      <c r="J6">
        <v>0.2</v>
      </c>
      <c r="K6">
        <v>-0.75</v>
      </c>
      <c r="L6">
        <v>2.8616656250000001</v>
      </c>
      <c r="M6">
        <v>2.32219</v>
      </c>
      <c r="N6" t="s">
        <v>170</v>
      </c>
      <c r="O6" s="7">
        <f>IF(AND(M6&gt;M7,M6&gt;M5),3,IF(OR(M6&gt;M7,M6&gt;M5),2,1))</f>
        <v>2</v>
      </c>
      <c r="P6" s="9">
        <f>IF(AND(M6&gt;M3,M6&gt;M9),3,IF(OR(M6&gt;M9,M6&gt;M3,2),1))</f>
        <v>1</v>
      </c>
      <c r="Q6" s="16">
        <v>0.25</v>
      </c>
      <c r="R6" s="16">
        <v>-0.75</v>
      </c>
    </row>
    <row r="7" spans="1:20" hidden="1" x14ac:dyDescent="0.2">
      <c r="A7" s="1" t="s">
        <v>12</v>
      </c>
      <c r="B7">
        <v>2</v>
      </c>
      <c r="C7" t="s">
        <v>261</v>
      </c>
      <c r="D7" t="s">
        <v>24</v>
      </c>
      <c r="E7" t="s">
        <v>24</v>
      </c>
      <c r="F7">
        <v>100000</v>
      </c>
      <c r="G7">
        <v>2000</v>
      </c>
      <c r="H7">
        <v>50</v>
      </c>
      <c r="I7">
        <v>0.25</v>
      </c>
      <c r="J7">
        <v>0.2</v>
      </c>
      <c r="K7">
        <v>-1.25</v>
      </c>
      <c r="L7">
        <v>2.9742187499999999</v>
      </c>
      <c r="M7">
        <v>2.4165025</v>
      </c>
      <c r="N7" t="s">
        <v>261</v>
      </c>
      <c r="O7" s="7">
        <f>IF(AND(M7&gt;M6,M7&gt;M5),3,IF(OR(M7&gt;M6,M7&gt;M5),2,1))</f>
        <v>3</v>
      </c>
      <c r="P7" s="10">
        <f>IF(AND(M7&gt;M10,M7&gt;M4),3,IF(OR(M7&gt;M10,M7&gt;M4),2,1))</f>
        <v>2</v>
      </c>
      <c r="Q7" s="16">
        <v>0.25</v>
      </c>
      <c r="R7" s="16">
        <v>-1.25</v>
      </c>
    </row>
    <row r="8" spans="1:20" hidden="1" x14ac:dyDescent="0.2">
      <c r="A8" s="1" t="s">
        <v>12</v>
      </c>
      <c r="B8">
        <v>1</v>
      </c>
      <c r="C8" t="s">
        <v>262</v>
      </c>
      <c r="D8" t="s">
        <v>24</v>
      </c>
      <c r="E8" t="s">
        <v>24</v>
      </c>
      <c r="F8">
        <v>100000</v>
      </c>
      <c r="G8">
        <v>2000</v>
      </c>
      <c r="H8">
        <v>50</v>
      </c>
      <c r="I8">
        <v>0.5</v>
      </c>
      <c r="J8">
        <v>0.2</v>
      </c>
      <c r="K8">
        <v>-0.25</v>
      </c>
      <c r="L8">
        <v>2.8006077083333332</v>
      </c>
      <c r="M8">
        <v>2.2094274999999999</v>
      </c>
      <c r="N8" t="s">
        <v>262</v>
      </c>
      <c r="O8" s="8">
        <f>IF(SUM(O9:O10)=3,3,IF(SUM(O9:O10)=5,1,2))</f>
        <v>1</v>
      </c>
      <c r="P8" s="11">
        <f>IF(AND(M8&gt;M5,M8&gt;M2),3,IF(OR(M8&gt;M5,M8&gt;M2),2,1))</f>
        <v>2</v>
      </c>
      <c r="Q8" s="16">
        <v>0.5</v>
      </c>
      <c r="R8" s="16">
        <v>-0.25</v>
      </c>
    </row>
    <row r="9" spans="1:20" hidden="1" x14ac:dyDescent="0.2">
      <c r="A9" s="1" t="s">
        <v>12</v>
      </c>
      <c r="B9">
        <v>2</v>
      </c>
      <c r="C9" t="s">
        <v>263</v>
      </c>
      <c r="D9" t="s">
        <v>24</v>
      </c>
      <c r="E9" t="s">
        <v>24</v>
      </c>
      <c r="F9">
        <v>100000</v>
      </c>
      <c r="G9">
        <v>2000</v>
      </c>
      <c r="H9">
        <v>50</v>
      </c>
      <c r="I9">
        <v>0.5</v>
      </c>
      <c r="J9">
        <v>0.2</v>
      </c>
      <c r="K9">
        <v>-0.75</v>
      </c>
      <c r="L9">
        <v>2.8674166666666672</v>
      </c>
      <c r="M9">
        <v>2.3372479166666671</v>
      </c>
      <c r="N9" t="s">
        <v>263</v>
      </c>
      <c r="O9" s="8">
        <f>IF(AND(M9&gt;M10,M9&gt;M8),3,IF(OR(M9&gt;M10,M9&gt;M8),2,1))</f>
        <v>2</v>
      </c>
      <c r="P9" s="9">
        <f>IF(AND(M9&gt;M6,M9&gt;M3),3,IF(OR(M9&gt;M6,M9&gt;M3),2,1))</f>
        <v>2</v>
      </c>
      <c r="Q9" s="16">
        <v>0.5</v>
      </c>
      <c r="R9" s="16">
        <v>-0.75</v>
      </c>
    </row>
    <row r="10" spans="1:20" x14ac:dyDescent="0.2">
      <c r="A10" s="1" t="s">
        <v>12</v>
      </c>
      <c r="B10">
        <v>2</v>
      </c>
      <c r="C10" t="s">
        <v>264</v>
      </c>
      <c r="D10" t="s">
        <v>24</v>
      </c>
      <c r="E10" t="s">
        <v>24</v>
      </c>
      <c r="F10">
        <v>100000</v>
      </c>
      <c r="G10">
        <v>2000</v>
      </c>
      <c r="H10">
        <v>50</v>
      </c>
      <c r="I10">
        <v>0.5</v>
      </c>
      <c r="J10">
        <v>0.2</v>
      </c>
      <c r="K10">
        <v>-1.25</v>
      </c>
      <c r="L10">
        <v>2.9187193749999998</v>
      </c>
      <c r="M10">
        <v>2.36074625</v>
      </c>
      <c r="N10" t="s">
        <v>264</v>
      </c>
      <c r="O10" s="8">
        <f>IF(AND(M10&gt;M9,M10&gt;M8),3,IF(OR(M10&gt;M9,M10&gt;M8),2,1))</f>
        <v>3</v>
      </c>
      <c r="P10" s="10">
        <f>IF(AND(M10&gt;M7,M10&gt;M4),3,IF(OR(M10&gt;M7,M10&gt;M4),2,1))</f>
        <v>1</v>
      </c>
      <c r="Q10" s="16">
        <v>0.5</v>
      </c>
      <c r="R10" s="16">
        <v>-1.25</v>
      </c>
    </row>
    <row r="11" spans="1:20" hidden="1" x14ac:dyDescent="0.2">
      <c r="A11" s="5" t="s">
        <v>266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>
        <f>MAX(M2:M10)</f>
        <v>2.8354966666666672</v>
      </c>
      <c r="N11" s="2" t="str">
        <f>VLOOKUP(M11,M2:N10,2,FALSE)</f>
        <v>seq1_05_25_20</v>
      </c>
      <c r="O11" s="12">
        <f>SUM(O2:O10) - 18</f>
        <v>0</v>
      </c>
      <c r="P11" s="12">
        <f>SUM(P2:P10) - 18</f>
        <v>0</v>
      </c>
      <c r="Q11" s="18">
        <f>VLOOKUP(N11,N2:R10,4,FALSE)</f>
        <v>0.05</v>
      </c>
      <c r="R11" s="18">
        <f>VLOOKUP(N11,N2:R10,5,FALSE)</f>
        <v>-0.25</v>
      </c>
      <c r="S11" s="2"/>
      <c r="T11" s="17" t="s">
        <v>311</v>
      </c>
    </row>
    <row r="12" spans="1:20" hidden="1" x14ac:dyDescent="0.2">
      <c r="A12" s="5" t="s">
        <v>267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>
        <f>MIN(M2:M10)</f>
        <v>2.1901312499999999</v>
      </c>
      <c r="N12" s="2" t="str">
        <f>VLOOKUP(M12,M2:N10,2,FALSE)</f>
        <v>seq1_25_25_20</v>
      </c>
      <c r="Q12" s="18">
        <f>VLOOKUP(N12,N2:R10,4,FALSE)</f>
        <v>0.25</v>
      </c>
      <c r="R12" s="18">
        <f>VLOOKUP(N12,N2:R10,5,FALSE)</f>
        <v>-0.25</v>
      </c>
      <c r="S12" s="29" t="s">
        <v>311</v>
      </c>
    </row>
    <row r="13" spans="1:20" hidden="1" x14ac:dyDescent="0.2">
      <c r="A13" s="5" t="s">
        <v>265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>
        <f>AVERAGE(M2:M10)</f>
        <v>2.4010978472222226</v>
      </c>
      <c r="N13" s="2"/>
      <c r="Q13" s="18"/>
      <c r="R13" s="18"/>
      <c r="S13" s="2"/>
    </row>
    <row r="14" spans="1:20" hidden="1" x14ac:dyDescent="0.2">
      <c r="A14" s="5" t="s">
        <v>296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>
        <f>_xlfn.VAR.S(M2:M10)</f>
        <v>3.6422603068077326E-2</v>
      </c>
      <c r="N14" s="2"/>
      <c r="Q14" s="18"/>
      <c r="R14" s="18"/>
      <c r="S14" s="2"/>
    </row>
    <row r="15" spans="1:20" hidden="1" x14ac:dyDescent="0.2">
      <c r="A15" s="1" t="s">
        <v>12</v>
      </c>
      <c r="B15">
        <v>2</v>
      </c>
      <c r="C15" t="s">
        <v>171</v>
      </c>
      <c r="D15" t="s">
        <v>151</v>
      </c>
      <c r="E15" t="s">
        <v>151</v>
      </c>
      <c r="F15">
        <v>100000</v>
      </c>
      <c r="G15">
        <v>2000</v>
      </c>
      <c r="H15">
        <v>50</v>
      </c>
      <c r="I15">
        <v>0.05</v>
      </c>
      <c r="J15">
        <v>0.2</v>
      </c>
      <c r="K15">
        <v>-0.25</v>
      </c>
      <c r="L15">
        <v>2.4459670833333331</v>
      </c>
      <c r="M15">
        <v>1.982798333333333</v>
      </c>
      <c r="N15" t="s">
        <v>171</v>
      </c>
      <c r="O15" s="6">
        <f>IF(SUM(O16:O17)=3,3,IF(SUM(O16:O17)=5,1,2))</f>
        <v>1</v>
      </c>
      <c r="P15" s="11">
        <f>IF(AND(M15&gt;M18,M15&gt;M21),3,IF(OR(M15&gt;M18,M15&gt;M21),2,1))</f>
        <v>2</v>
      </c>
      <c r="Q15" s="16">
        <v>0.05</v>
      </c>
      <c r="R15" s="16">
        <v>-0.25</v>
      </c>
    </row>
    <row r="16" spans="1:20" hidden="1" x14ac:dyDescent="0.2">
      <c r="A16" s="1" t="s">
        <v>12</v>
      </c>
      <c r="B16">
        <v>2</v>
      </c>
      <c r="C16" t="s">
        <v>172</v>
      </c>
      <c r="D16" t="s">
        <v>151</v>
      </c>
      <c r="E16" t="s">
        <v>151</v>
      </c>
      <c r="F16">
        <v>100000</v>
      </c>
      <c r="G16">
        <v>2000</v>
      </c>
      <c r="H16">
        <v>50</v>
      </c>
      <c r="I16">
        <v>0.05</v>
      </c>
      <c r="J16">
        <v>0.2</v>
      </c>
      <c r="K16">
        <v>-0.75</v>
      </c>
      <c r="L16">
        <v>2.4522041666666672</v>
      </c>
      <c r="M16">
        <v>1.985229791666667</v>
      </c>
      <c r="N16" t="s">
        <v>172</v>
      </c>
      <c r="O16" s="6">
        <f>IF(AND(M16&gt;M17,M16&gt;M15),3,IF(OR(M16&gt;M17,M16&gt;M15),2,1))</f>
        <v>2</v>
      </c>
      <c r="P16" s="9">
        <f>IF(AND(M16&gt;M19,M16&gt;M22),3,IF(OR(M16&gt;M19,M16&gt;M22),2,1))</f>
        <v>2</v>
      </c>
      <c r="Q16" s="16">
        <v>0.05</v>
      </c>
      <c r="R16" s="16">
        <v>-0.75</v>
      </c>
    </row>
    <row r="17" spans="1:20" hidden="1" x14ac:dyDescent="0.2">
      <c r="A17" s="1" t="s">
        <v>12</v>
      </c>
      <c r="B17">
        <v>2</v>
      </c>
      <c r="C17" t="s">
        <v>173</v>
      </c>
      <c r="D17" t="s">
        <v>151</v>
      </c>
      <c r="E17" t="s">
        <v>151</v>
      </c>
      <c r="F17">
        <v>100000</v>
      </c>
      <c r="G17">
        <v>2000</v>
      </c>
      <c r="H17">
        <v>50</v>
      </c>
      <c r="I17">
        <v>0.05</v>
      </c>
      <c r="J17">
        <v>0.2</v>
      </c>
      <c r="K17">
        <v>-1.25</v>
      </c>
      <c r="L17">
        <v>2.421623541666666</v>
      </c>
      <c r="M17">
        <v>1.9946229166666669</v>
      </c>
      <c r="N17" t="s">
        <v>173</v>
      </c>
      <c r="O17" s="6">
        <f>IF(AND(M17&gt;M16,M17&gt;M15),3,IF(OR(M17&gt;M16,M17&gt;M15),2,1))</f>
        <v>3</v>
      </c>
      <c r="P17" s="10">
        <f>IF(AND(M17&gt;M20,M17&gt;M23),3,IF(OR(M17&gt;M20,M17&gt;M23),2,1))</f>
        <v>2</v>
      </c>
      <c r="Q17" s="16">
        <v>0.05</v>
      </c>
      <c r="R17" s="16">
        <v>-1.25</v>
      </c>
    </row>
    <row r="18" spans="1:20" hidden="1" x14ac:dyDescent="0.2">
      <c r="A18" s="1" t="s">
        <v>12</v>
      </c>
      <c r="B18">
        <v>2</v>
      </c>
      <c r="C18" t="s">
        <v>174</v>
      </c>
      <c r="D18" t="s">
        <v>151</v>
      </c>
      <c r="E18" t="s">
        <v>151</v>
      </c>
      <c r="F18">
        <v>100000</v>
      </c>
      <c r="G18">
        <v>2000</v>
      </c>
      <c r="H18">
        <v>50</v>
      </c>
      <c r="I18">
        <v>0.25</v>
      </c>
      <c r="J18">
        <v>0.2</v>
      </c>
      <c r="K18">
        <v>-0.25</v>
      </c>
      <c r="L18">
        <v>2.4864835416666669</v>
      </c>
      <c r="M18">
        <v>1.984833958333333</v>
      </c>
      <c r="N18" t="s">
        <v>174</v>
      </c>
      <c r="O18" s="7">
        <f>IF(SUM(O19:O20)=3,3,IF(SUM(O19:O20)=5,1,2))</f>
        <v>1</v>
      </c>
      <c r="P18" s="11">
        <f>IF(AND(M18&gt;M21,M18&gt;M15),3,IF(OR(M18&gt;M21,M18&gt;M15),2,1))</f>
        <v>3</v>
      </c>
      <c r="Q18" s="16">
        <v>0.25</v>
      </c>
      <c r="R18" s="16">
        <v>-0.25</v>
      </c>
    </row>
    <row r="19" spans="1:20" hidden="1" x14ac:dyDescent="0.2">
      <c r="A19" s="1" t="s">
        <v>12</v>
      </c>
      <c r="B19">
        <v>2</v>
      </c>
      <c r="C19" t="s">
        <v>175</v>
      </c>
      <c r="D19" t="s">
        <v>151</v>
      </c>
      <c r="E19" t="s">
        <v>151</v>
      </c>
      <c r="F19">
        <v>100000</v>
      </c>
      <c r="G19">
        <v>2000</v>
      </c>
      <c r="H19">
        <v>50</v>
      </c>
      <c r="I19">
        <v>0.25</v>
      </c>
      <c r="J19">
        <v>0.2</v>
      </c>
      <c r="K19">
        <v>-0.75</v>
      </c>
      <c r="L19">
        <v>2.419580625</v>
      </c>
      <c r="M19">
        <v>1.991362083333333</v>
      </c>
      <c r="N19" t="s">
        <v>175</v>
      </c>
      <c r="O19" s="7">
        <f>IF(AND(M19&gt;M20,M19&gt;M18),3,IF(OR(M19&gt;M20,M19&gt;M18),2,1))</f>
        <v>2</v>
      </c>
      <c r="P19" s="9">
        <f>IF(AND(M19&gt;M16,M19&gt;M22),3,IF(OR(M19&gt;M22,M19&gt;M16,2),1))</f>
        <v>3</v>
      </c>
      <c r="Q19" s="16">
        <v>0.25</v>
      </c>
      <c r="R19" s="16">
        <v>-0.75</v>
      </c>
    </row>
    <row r="20" spans="1:20" x14ac:dyDescent="0.2">
      <c r="A20" s="1" t="s">
        <v>12</v>
      </c>
      <c r="B20">
        <v>2</v>
      </c>
      <c r="C20" t="s">
        <v>176</v>
      </c>
      <c r="D20" t="s">
        <v>151</v>
      </c>
      <c r="E20" t="s">
        <v>151</v>
      </c>
      <c r="F20">
        <v>100000</v>
      </c>
      <c r="G20">
        <v>2000</v>
      </c>
      <c r="H20">
        <v>50</v>
      </c>
      <c r="I20">
        <v>0.25</v>
      </c>
      <c r="J20">
        <v>0.2</v>
      </c>
      <c r="K20">
        <v>-1.25</v>
      </c>
      <c r="L20">
        <v>2.4263310416666668</v>
      </c>
      <c r="M20">
        <v>1.9926597916666671</v>
      </c>
      <c r="N20" t="s">
        <v>176</v>
      </c>
      <c r="O20" s="7">
        <f>IF(AND(M20&gt;M19,M20&gt;M18),3,IF(OR(M20&gt;M19,M20&gt;M18),2,1))</f>
        <v>3</v>
      </c>
      <c r="P20" s="10">
        <f>IF(AND(M20&gt;M23,M20&gt;M17),3,IF(OR(M20&gt;M23,M20&gt;M17),2,1))</f>
        <v>1</v>
      </c>
      <c r="Q20" s="16">
        <v>0.25</v>
      </c>
      <c r="R20" s="16">
        <v>-1.25</v>
      </c>
    </row>
    <row r="21" spans="1:20" x14ac:dyDescent="0.2">
      <c r="A21" s="1" t="s">
        <v>12</v>
      </c>
      <c r="B21">
        <v>2</v>
      </c>
      <c r="C21" t="s">
        <v>177</v>
      </c>
      <c r="D21" t="s">
        <v>151</v>
      </c>
      <c r="E21" t="s">
        <v>151</v>
      </c>
      <c r="F21">
        <v>100000</v>
      </c>
      <c r="G21">
        <v>2000</v>
      </c>
      <c r="H21">
        <v>50</v>
      </c>
      <c r="I21">
        <v>0.5</v>
      </c>
      <c r="J21">
        <v>0.2</v>
      </c>
      <c r="K21">
        <v>-0.25</v>
      </c>
      <c r="L21">
        <v>2.4421200000000001</v>
      </c>
      <c r="M21">
        <v>1.9625216666666669</v>
      </c>
      <c r="N21" t="s">
        <v>177</v>
      </c>
      <c r="O21" s="8">
        <f>IF(SUM(O22:O23)=3,3,IF(SUM(O22:O23)=5,1,2))</f>
        <v>1</v>
      </c>
      <c r="P21" s="11">
        <f>IF(AND(M21&gt;M18,M21&gt;M15),3,IF(OR(M21&gt;M18,M21&gt;M15),2,1))</f>
        <v>1</v>
      </c>
      <c r="Q21" s="16">
        <v>0.5</v>
      </c>
      <c r="R21" s="16">
        <v>-0.25</v>
      </c>
    </row>
    <row r="22" spans="1:20" x14ac:dyDescent="0.2">
      <c r="A22" s="1" t="s">
        <v>12</v>
      </c>
      <c r="B22">
        <v>2</v>
      </c>
      <c r="C22" t="s">
        <v>178</v>
      </c>
      <c r="D22" t="s">
        <v>151</v>
      </c>
      <c r="E22" t="s">
        <v>151</v>
      </c>
      <c r="F22">
        <v>100000</v>
      </c>
      <c r="G22">
        <v>2000</v>
      </c>
      <c r="H22">
        <v>50</v>
      </c>
      <c r="I22">
        <v>0.5</v>
      </c>
      <c r="J22">
        <v>0.2</v>
      </c>
      <c r="K22">
        <v>-0.75</v>
      </c>
      <c r="L22">
        <v>2.427585833333334</v>
      </c>
      <c r="M22">
        <v>1.9757437499999999</v>
      </c>
      <c r="N22" t="s">
        <v>178</v>
      </c>
      <c r="O22" s="8">
        <f>IF(AND(M22&gt;M23,M22&gt;M21),3,IF(OR(M22&gt;M23,M22&gt;M21),2,1))</f>
        <v>2</v>
      </c>
      <c r="P22" s="9">
        <f>IF(AND(M22&gt;M19,M22&gt;M16),3,IF(OR(M22&gt;M19,M22&gt;M16),2,1))</f>
        <v>1</v>
      </c>
      <c r="Q22" s="16">
        <v>0.5</v>
      </c>
      <c r="R22" s="16">
        <v>-0.75</v>
      </c>
    </row>
    <row r="23" spans="1:20" hidden="1" x14ac:dyDescent="0.2">
      <c r="A23" s="1" t="s">
        <v>12</v>
      </c>
      <c r="B23">
        <v>2</v>
      </c>
      <c r="C23" t="s">
        <v>179</v>
      </c>
      <c r="D23" t="s">
        <v>151</v>
      </c>
      <c r="E23" t="s">
        <v>151</v>
      </c>
      <c r="F23">
        <v>100000</v>
      </c>
      <c r="G23">
        <v>2000</v>
      </c>
      <c r="H23">
        <v>50</v>
      </c>
      <c r="I23">
        <v>0.5</v>
      </c>
      <c r="J23">
        <v>0.2</v>
      </c>
      <c r="K23">
        <v>-1.25</v>
      </c>
      <c r="L23">
        <v>2.4514510416666671</v>
      </c>
      <c r="M23">
        <v>1.994814791666667</v>
      </c>
      <c r="N23" t="s">
        <v>179</v>
      </c>
      <c r="O23" s="8">
        <f>IF(AND(M23&gt;M22,M23&gt;M21),3,IF(OR(M23&gt;M22,M23&gt;M21),2,1))</f>
        <v>3</v>
      </c>
      <c r="P23" s="10">
        <f>IF(AND(M23&gt;M20,M23&gt;M17),3,IF(OR(M23&gt;M20,M23&gt;M17),2,1))</f>
        <v>3</v>
      </c>
      <c r="Q23" s="16">
        <v>0.5</v>
      </c>
      <c r="R23" s="16">
        <v>-1.25</v>
      </c>
    </row>
    <row r="24" spans="1:20" hidden="1" x14ac:dyDescent="0.2">
      <c r="A24" s="5" t="s">
        <v>266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>
        <f>MAX(M15:M23)</f>
        <v>1.994814791666667</v>
      </c>
      <c r="N24" s="2" t="str">
        <f>VLOOKUP(M24,M15:N23,2,FALSE)</f>
        <v>test_seq3_50_125_20</v>
      </c>
      <c r="O24" s="12">
        <f>SUM(O15:O23) - 18</f>
        <v>0</v>
      </c>
      <c r="P24" s="12">
        <f>SUM(P15:P23) - 18</f>
        <v>0</v>
      </c>
      <c r="Q24" s="18">
        <f>VLOOKUP(N24,N15:R23,4,FALSE)</f>
        <v>0.5</v>
      </c>
      <c r="R24" s="18">
        <f>VLOOKUP(N24,N15:R23,5,FALSE)</f>
        <v>-1.25</v>
      </c>
      <c r="S24" s="2"/>
      <c r="T24" s="17" t="s">
        <v>311</v>
      </c>
    </row>
    <row r="25" spans="1:20" hidden="1" x14ac:dyDescent="0.2">
      <c r="A25" s="5" t="s">
        <v>267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>
        <f>MIN(M15:M23)</f>
        <v>1.9625216666666669</v>
      </c>
      <c r="N25" s="2" t="str">
        <f>VLOOKUP(M25,M15:N23,2,FALSE)</f>
        <v>test_seq3_50_25_20</v>
      </c>
      <c r="Q25" s="18">
        <f>VLOOKUP(N25,N15:R23,4,FALSE)</f>
        <v>0.5</v>
      </c>
      <c r="R25" s="18">
        <f>VLOOKUP(N25,N15:R23,5,FALSE)</f>
        <v>-0.25</v>
      </c>
      <c r="S25" s="29" t="s">
        <v>311</v>
      </c>
    </row>
    <row r="26" spans="1:20" hidden="1" x14ac:dyDescent="0.2">
      <c r="A26" s="5" t="s">
        <v>265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>
        <f>AVERAGE(M15:M23)</f>
        <v>1.9849541203703704</v>
      </c>
      <c r="N26" s="2"/>
      <c r="Q26" s="18"/>
      <c r="R26" s="18"/>
      <c r="S26" s="2"/>
    </row>
    <row r="27" spans="1:20" hidden="1" x14ac:dyDescent="0.2">
      <c r="A27" s="5" t="s">
        <v>296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>
        <f>_xlfn.VAR.S(M15:M23)</f>
        <v>1.1049269656876973E-4</v>
      </c>
      <c r="N27" s="2"/>
      <c r="Q27" s="18"/>
      <c r="R27" s="18"/>
      <c r="S27" s="2"/>
    </row>
    <row r="28" spans="1:20" x14ac:dyDescent="0.2">
      <c r="A28" s="1" t="s">
        <v>12</v>
      </c>
      <c r="B28">
        <v>1</v>
      </c>
      <c r="C28" t="s">
        <v>13</v>
      </c>
      <c r="D28" t="s">
        <v>14</v>
      </c>
      <c r="E28" t="s">
        <v>14</v>
      </c>
      <c r="F28">
        <v>100000</v>
      </c>
      <c r="G28">
        <v>2000</v>
      </c>
      <c r="H28">
        <v>50</v>
      </c>
      <c r="I28">
        <v>0.05</v>
      </c>
      <c r="J28">
        <v>0.2</v>
      </c>
      <c r="K28">
        <v>-0.25</v>
      </c>
      <c r="L28">
        <v>3.4413922916666668</v>
      </c>
      <c r="M28">
        <v>2.4851379166666669</v>
      </c>
      <c r="N28" t="s">
        <v>13</v>
      </c>
      <c r="O28" s="6">
        <f>IF(SUM(O29:O30)=3,3,IF(SUM(O29:O30)=5,1,2))</f>
        <v>3</v>
      </c>
      <c r="P28" s="11">
        <f>IF(AND(M28&gt;M31,M28&gt;M34),3,IF(OR(M28&gt;M31,M28&gt;M34),2,1))</f>
        <v>1</v>
      </c>
      <c r="Q28" s="16">
        <v>0.05</v>
      </c>
      <c r="R28" s="16">
        <v>-0.25</v>
      </c>
    </row>
    <row r="29" spans="1:20" hidden="1" x14ac:dyDescent="0.2">
      <c r="A29" s="1" t="s">
        <v>12</v>
      </c>
      <c r="B29">
        <v>1</v>
      </c>
      <c r="C29" t="s">
        <v>15</v>
      </c>
      <c r="D29" t="s">
        <v>14</v>
      </c>
      <c r="E29" t="s">
        <v>14</v>
      </c>
      <c r="F29">
        <v>100000</v>
      </c>
      <c r="G29">
        <v>2000</v>
      </c>
      <c r="H29">
        <v>50</v>
      </c>
      <c r="I29">
        <v>0.05</v>
      </c>
      <c r="J29">
        <v>0.2</v>
      </c>
      <c r="K29">
        <v>-0.75</v>
      </c>
      <c r="L29">
        <v>1.5175993750000001</v>
      </c>
      <c r="M29">
        <v>1.3884825000000001</v>
      </c>
      <c r="N29" t="s">
        <v>15</v>
      </c>
      <c r="O29" s="6">
        <f>IF(AND(M29&gt;M30,M29&gt;M28),3,IF(OR(M29&gt;M30,M29&gt;M28),2,1))</f>
        <v>2</v>
      </c>
      <c r="P29" s="9">
        <f>IF(AND(M29&gt;M32,M29&gt;M35),3,IF(OR(M29&gt;M32,M29&gt;M35),2,1))</f>
        <v>2</v>
      </c>
      <c r="Q29" s="16">
        <v>0.05</v>
      </c>
      <c r="R29" s="16">
        <v>-0.75</v>
      </c>
    </row>
    <row r="30" spans="1:20" hidden="1" x14ac:dyDescent="0.2">
      <c r="A30" s="1" t="s">
        <v>12</v>
      </c>
      <c r="B30">
        <v>1</v>
      </c>
      <c r="C30" t="s">
        <v>16</v>
      </c>
      <c r="D30" t="s">
        <v>14</v>
      </c>
      <c r="E30" t="s">
        <v>14</v>
      </c>
      <c r="F30">
        <v>100000</v>
      </c>
      <c r="G30">
        <v>2000</v>
      </c>
      <c r="H30">
        <v>50</v>
      </c>
      <c r="I30">
        <v>0.05</v>
      </c>
      <c r="J30">
        <v>0.2</v>
      </c>
      <c r="K30">
        <v>-1.25</v>
      </c>
      <c r="L30">
        <v>1.2104256250000001</v>
      </c>
      <c r="M30">
        <v>1.165837916666667</v>
      </c>
      <c r="N30" t="s">
        <v>16</v>
      </c>
      <c r="O30" s="6">
        <f>IF(AND(M30&gt;M29,M30&gt;M28),3,IF(OR(M30&gt;M29,M30&gt;M28),2,1))</f>
        <v>1</v>
      </c>
      <c r="P30" s="10">
        <f>IF(AND(M30&gt;M33,M30&gt;M36),3,IF(OR(M30&gt;M33,M30&gt;M36),2,1))</f>
        <v>3</v>
      </c>
      <c r="Q30" s="16">
        <v>0.05</v>
      </c>
      <c r="R30" s="16">
        <v>-1.25</v>
      </c>
    </row>
    <row r="31" spans="1:20" hidden="1" x14ac:dyDescent="0.2">
      <c r="A31" s="1" t="s">
        <v>12</v>
      </c>
      <c r="B31">
        <v>1</v>
      </c>
      <c r="C31" t="s">
        <v>17</v>
      </c>
      <c r="D31" t="s">
        <v>14</v>
      </c>
      <c r="E31" t="s">
        <v>14</v>
      </c>
      <c r="F31">
        <v>100000</v>
      </c>
      <c r="G31">
        <v>2000</v>
      </c>
      <c r="H31">
        <v>50</v>
      </c>
      <c r="I31">
        <v>0.25</v>
      </c>
      <c r="J31">
        <v>0.2</v>
      </c>
      <c r="K31">
        <v>-0.25</v>
      </c>
      <c r="L31">
        <v>3.636824166666667</v>
      </c>
      <c r="M31">
        <v>2.5568729166666668</v>
      </c>
      <c r="N31" t="s">
        <v>17</v>
      </c>
      <c r="O31" s="7">
        <f>IF(SUM(O32:O33)=3,3,IF(SUM(O32:O33)=5,1,2))</f>
        <v>3</v>
      </c>
      <c r="P31" s="11">
        <f>IF(AND(M31&gt;M34,M31&gt;M28),3,IF(OR(M31&gt;M34,M31&gt;M28),2,1))</f>
        <v>2</v>
      </c>
      <c r="Q31" s="16">
        <v>0.25</v>
      </c>
      <c r="R31" s="16">
        <v>-0.25</v>
      </c>
    </row>
    <row r="32" spans="1:20" hidden="1" x14ac:dyDescent="0.2">
      <c r="A32" s="1" t="s">
        <v>12</v>
      </c>
      <c r="B32">
        <v>1</v>
      </c>
      <c r="C32" t="s">
        <v>18</v>
      </c>
      <c r="D32" t="s">
        <v>14</v>
      </c>
      <c r="E32" t="s">
        <v>14</v>
      </c>
      <c r="F32">
        <v>100000</v>
      </c>
      <c r="G32">
        <v>2000</v>
      </c>
      <c r="H32">
        <v>50</v>
      </c>
      <c r="I32">
        <v>0.25</v>
      </c>
      <c r="J32">
        <v>0.2</v>
      </c>
      <c r="K32">
        <v>-0.75</v>
      </c>
      <c r="L32">
        <v>1.718021</v>
      </c>
      <c r="M32">
        <v>1.588916</v>
      </c>
      <c r="N32" t="s">
        <v>18</v>
      </c>
      <c r="O32" s="7">
        <f>IF(AND(M32&gt;M33,M32&gt;M31),3,IF(OR(M32&gt;M33,M32&gt;M31),2,1))</f>
        <v>2</v>
      </c>
      <c r="P32" s="9">
        <f>IF(AND(M32&gt;M29,M32&gt;M35),3,IF(OR(M32&gt;M35,M32&gt;M29,2),1))</f>
        <v>3</v>
      </c>
      <c r="Q32" s="16">
        <v>0.25</v>
      </c>
      <c r="R32" s="16">
        <v>-0.75</v>
      </c>
    </row>
    <row r="33" spans="1:20" hidden="1" x14ac:dyDescent="0.2">
      <c r="A33" s="1" t="s">
        <v>12</v>
      </c>
      <c r="B33">
        <v>1</v>
      </c>
      <c r="C33" t="s">
        <v>19</v>
      </c>
      <c r="D33" t="s">
        <v>14</v>
      </c>
      <c r="E33" t="s">
        <v>14</v>
      </c>
      <c r="F33">
        <v>100000</v>
      </c>
      <c r="G33">
        <v>2000</v>
      </c>
      <c r="H33">
        <v>50</v>
      </c>
      <c r="I33">
        <v>0.25</v>
      </c>
      <c r="J33">
        <v>0.2</v>
      </c>
      <c r="K33">
        <v>-1.25</v>
      </c>
      <c r="L33">
        <v>1.0196725</v>
      </c>
      <c r="M33">
        <v>0.98438562500000004</v>
      </c>
      <c r="N33" t="s">
        <v>19</v>
      </c>
      <c r="O33" s="7">
        <f>IF(AND(M33&gt;M32,M33&gt;M31),3,IF(OR(M33&gt;M32,M33&gt;M31),2,1))</f>
        <v>1</v>
      </c>
      <c r="P33" s="10">
        <f>IF(AND(M33&gt;M36,M33&gt;M30),3,IF(OR(M33&gt;M36,M33&gt;M30),2,1))</f>
        <v>2</v>
      </c>
      <c r="Q33" s="16">
        <v>0.25</v>
      </c>
      <c r="R33" s="16">
        <v>-1.25</v>
      </c>
    </row>
    <row r="34" spans="1:20" hidden="1" x14ac:dyDescent="0.2">
      <c r="A34" s="1" t="s">
        <v>12</v>
      </c>
      <c r="B34">
        <v>1</v>
      </c>
      <c r="C34" t="s">
        <v>20</v>
      </c>
      <c r="D34" t="s">
        <v>14</v>
      </c>
      <c r="E34" t="s">
        <v>14</v>
      </c>
      <c r="F34">
        <v>100000</v>
      </c>
      <c r="G34">
        <v>2000</v>
      </c>
      <c r="H34">
        <v>50</v>
      </c>
      <c r="I34">
        <v>0.5</v>
      </c>
      <c r="J34">
        <v>0.2</v>
      </c>
      <c r="K34">
        <v>-0.25</v>
      </c>
      <c r="L34">
        <v>3.6911281250000001</v>
      </c>
      <c r="M34">
        <v>2.6276035416666672</v>
      </c>
      <c r="N34" t="s">
        <v>20</v>
      </c>
      <c r="O34" s="8">
        <f>IF(SUM(O35:O36)=3,3,IF(SUM(O35:O36)=5,1,2))</f>
        <v>3</v>
      </c>
      <c r="P34" s="11">
        <f>IF(AND(M34&gt;M31,M34&gt;M28),3,IF(OR(M34&gt;M31,M34&gt;M28),2,1))</f>
        <v>3</v>
      </c>
      <c r="Q34" s="16">
        <v>0.5</v>
      </c>
      <c r="R34" s="16">
        <v>-0.25</v>
      </c>
    </row>
    <row r="35" spans="1:20" x14ac:dyDescent="0.2">
      <c r="A35" s="1" t="s">
        <v>12</v>
      </c>
      <c r="B35">
        <v>1</v>
      </c>
      <c r="C35" t="s">
        <v>21</v>
      </c>
      <c r="D35" t="s">
        <v>14</v>
      </c>
      <c r="E35" t="s">
        <v>14</v>
      </c>
      <c r="F35">
        <v>100000</v>
      </c>
      <c r="G35">
        <v>2000</v>
      </c>
      <c r="H35">
        <v>50</v>
      </c>
      <c r="I35">
        <v>0.5</v>
      </c>
      <c r="J35">
        <v>0.2</v>
      </c>
      <c r="K35">
        <v>-0.75</v>
      </c>
      <c r="L35">
        <v>1.4665818749999999</v>
      </c>
      <c r="M35">
        <v>1.3710327083333329</v>
      </c>
      <c r="N35" t="s">
        <v>21</v>
      </c>
      <c r="O35" s="8">
        <f>IF(AND(M35&gt;M36,M35&gt;M34),3,IF(OR(M35&gt;M36,M35&gt;M34),2,1))</f>
        <v>2</v>
      </c>
      <c r="P35" s="9">
        <f>IF(AND(M35&gt;M32,M35&gt;M29),3,IF(OR(M35&gt;M32,M35&gt;M29),2,1))</f>
        <v>1</v>
      </c>
      <c r="Q35" s="16">
        <v>0.5</v>
      </c>
      <c r="R35" s="16">
        <v>-0.75</v>
      </c>
    </row>
    <row r="36" spans="1:20" x14ac:dyDescent="0.2">
      <c r="A36" s="1" t="s">
        <v>12</v>
      </c>
      <c r="B36">
        <v>1</v>
      </c>
      <c r="C36" t="s">
        <v>22</v>
      </c>
      <c r="D36" t="s">
        <v>14</v>
      </c>
      <c r="E36" t="s">
        <v>14</v>
      </c>
      <c r="F36">
        <v>100000</v>
      </c>
      <c r="G36">
        <v>2000</v>
      </c>
      <c r="H36">
        <v>50</v>
      </c>
      <c r="I36">
        <v>0.5</v>
      </c>
      <c r="J36">
        <v>0.2</v>
      </c>
      <c r="K36">
        <v>-1.25</v>
      </c>
      <c r="L36">
        <v>0.77296229166666663</v>
      </c>
      <c r="M36">
        <v>0.75278479166666667</v>
      </c>
      <c r="N36" t="s">
        <v>22</v>
      </c>
      <c r="O36" s="8">
        <f>IF(AND(M36&gt;M35,M36&gt;M34),3,IF(OR(M36&gt;M35,M36&gt;M34),2,1))</f>
        <v>1</v>
      </c>
      <c r="P36" s="10">
        <f>IF(AND(M36&gt;M33,M36&gt;M30),3,IF(OR(M36&gt;M33,M36&gt;M30),2,1))</f>
        <v>1</v>
      </c>
      <c r="Q36" s="16">
        <v>0.5</v>
      </c>
      <c r="R36" s="16">
        <v>-1.25</v>
      </c>
    </row>
    <row r="37" spans="1:20" hidden="1" x14ac:dyDescent="0.2">
      <c r="A37" s="5" t="s">
        <v>266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>
        <f>MAX(M28:M36)</f>
        <v>2.6276035416666672</v>
      </c>
      <c r="N37" s="2" t="str">
        <f>VLOOKUP(M37,M28:N36,2,FALSE)</f>
        <v>test_seq7_50_25_20</v>
      </c>
      <c r="O37" s="12">
        <f>SUM(O28:O36) - 18</f>
        <v>0</v>
      </c>
      <c r="P37" s="12">
        <f>SUM(P28:P36) - 18</f>
        <v>0</v>
      </c>
      <c r="Q37" s="18">
        <f>VLOOKUP(N37,N28:R36,4,FALSE)</f>
        <v>0.5</v>
      </c>
      <c r="R37" s="18">
        <f>VLOOKUP(N37,N28:R36,5,FALSE)</f>
        <v>-0.25</v>
      </c>
      <c r="S37" s="2"/>
      <c r="T37" s="17" t="s">
        <v>311</v>
      </c>
    </row>
    <row r="38" spans="1:20" hidden="1" x14ac:dyDescent="0.2">
      <c r="A38" s="5" t="s">
        <v>267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>
        <f>MIN(M28:M36)</f>
        <v>0.75278479166666667</v>
      </c>
      <c r="N38" s="2" t="str">
        <f>VLOOKUP(M38,M28:N36,2,FALSE)</f>
        <v>test_seq7_50_125_20</v>
      </c>
      <c r="Q38" s="18">
        <f>VLOOKUP(N38,N28:R36,4,FALSE)</f>
        <v>0.5</v>
      </c>
      <c r="R38" s="18">
        <f>VLOOKUP(N38,N28:R36,5,FALSE)</f>
        <v>-1.25</v>
      </c>
      <c r="S38" s="29" t="s">
        <v>311</v>
      </c>
    </row>
    <row r="39" spans="1:20" hidden="1" x14ac:dyDescent="0.2">
      <c r="A39" s="5" t="s">
        <v>265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>
        <f>AVERAGE(M28:M36)</f>
        <v>1.6578948796296296</v>
      </c>
      <c r="N39" s="2"/>
      <c r="Q39" s="18"/>
      <c r="R39" s="18"/>
      <c r="S39" s="2"/>
    </row>
    <row r="40" spans="1:20" hidden="1" x14ac:dyDescent="0.2">
      <c r="A40" s="5" t="s">
        <v>296</v>
      </c>
      <c r="M40" s="2">
        <f>_xlfn.VAR.S(M28:M36)</f>
        <v>0.51342718828609879</v>
      </c>
    </row>
    <row r="41" spans="1:20" hidden="1" x14ac:dyDescent="0.2">
      <c r="A41" s="1" t="s">
        <v>12</v>
      </c>
      <c r="B41">
        <v>1</v>
      </c>
      <c r="C41" t="s">
        <v>27</v>
      </c>
      <c r="D41" t="s">
        <v>28</v>
      </c>
      <c r="E41" t="s">
        <v>28</v>
      </c>
      <c r="F41">
        <v>100000</v>
      </c>
      <c r="G41">
        <v>2000</v>
      </c>
      <c r="H41">
        <v>50</v>
      </c>
      <c r="I41">
        <v>0.05</v>
      </c>
      <c r="J41">
        <v>0.2</v>
      </c>
      <c r="K41">
        <v>-0.25</v>
      </c>
      <c r="L41">
        <v>3.7009431249999998</v>
      </c>
      <c r="M41">
        <v>2.6746085416666672</v>
      </c>
      <c r="N41" t="s">
        <v>27</v>
      </c>
      <c r="O41" s="6">
        <f>IF(SUM(O42:O43)=3,3,IF(SUM(O42:O43)=5,1,2))</f>
        <v>3</v>
      </c>
      <c r="P41" s="11">
        <f>IF(AND(M41&gt;M44,M41&gt;M47),3,IF(OR(M41&gt;M44,M41&gt;M47),2,1))</f>
        <v>3</v>
      </c>
      <c r="Q41" s="16">
        <v>0.05</v>
      </c>
      <c r="R41" s="16">
        <v>-0.25</v>
      </c>
    </row>
    <row r="42" spans="1:20" hidden="1" x14ac:dyDescent="0.2">
      <c r="A42" s="1" t="s">
        <v>12</v>
      </c>
      <c r="B42">
        <v>1</v>
      </c>
      <c r="C42" t="s">
        <v>29</v>
      </c>
      <c r="D42" t="s">
        <v>28</v>
      </c>
      <c r="E42" t="s">
        <v>28</v>
      </c>
      <c r="F42">
        <v>100000</v>
      </c>
      <c r="G42">
        <v>2000</v>
      </c>
      <c r="H42">
        <v>50</v>
      </c>
      <c r="I42">
        <v>0.05</v>
      </c>
      <c r="J42">
        <v>0.2</v>
      </c>
      <c r="K42">
        <v>-0.75</v>
      </c>
      <c r="L42">
        <v>2.1991485416666672</v>
      </c>
      <c r="M42">
        <v>1.941405625</v>
      </c>
      <c r="N42" t="s">
        <v>29</v>
      </c>
      <c r="O42" s="6">
        <f>IF(AND(M42&gt;M43,M42&gt;M41),3,IF(OR(M42&gt;M43,M42&gt;M41),2,1))</f>
        <v>2</v>
      </c>
      <c r="P42" s="9">
        <f>IF(AND(M42&gt;M45,M42&gt;M48),3,IF(OR(M42&gt;M45,M42&gt;M48),2,1))</f>
        <v>3</v>
      </c>
      <c r="Q42" s="16">
        <v>0.05</v>
      </c>
      <c r="R42" s="16">
        <v>-0.75</v>
      </c>
    </row>
    <row r="43" spans="1:20" hidden="1" x14ac:dyDescent="0.2">
      <c r="A43" s="1" t="s">
        <v>12</v>
      </c>
      <c r="B43">
        <v>1</v>
      </c>
      <c r="C43" t="s">
        <v>30</v>
      </c>
      <c r="D43" t="s">
        <v>28</v>
      </c>
      <c r="E43" t="s">
        <v>28</v>
      </c>
      <c r="F43">
        <v>100000</v>
      </c>
      <c r="G43">
        <v>2000</v>
      </c>
      <c r="H43">
        <v>50</v>
      </c>
      <c r="I43">
        <v>0.05</v>
      </c>
      <c r="J43">
        <v>0.2</v>
      </c>
      <c r="K43">
        <v>-1.25</v>
      </c>
      <c r="L43">
        <v>1.5807666666666671</v>
      </c>
      <c r="M43">
        <v>1.4977633333333329</v>
      </c>
      <c r="N43" t="s">
        <v>30</v>
      </c>
      <c r="O43" s="6">
        <f>IF(AND(M43&gt;M42,M43&gt;M41),3,IF(OR(M43&gt;M42,M43&gt;M41),2,1))</f>
        <v>1</v>
      </c>
      <c r="P43" s="10">
        <f>IF(AND(M43&gt;M46,M43&gt;M49),3,IF(OR(M43&gt;M46,M43&gt;M49),2,1))</f>
        <v>2</v>
      </c>
      <c r="Q43" s="16">
        <v>0.05</v>
      </c>
      <c r="R43" s="16">
        <v>-1.25</v>
      </c>
    </row>
    <row r="44" spans="1:20" x14ac:dyDescent="0.2">
      <c r="A44" s="1" t="s">
        <v>12</v>
      </c>
      <c r="B44">
        <v>1</v>
      </c>
      <c r="C44" t="s">
        <v>31</v>
      </c>
      <c r="D44" t="s">
        <v>28</v>
      </c>
      <c r="E44" t="s">
        <v>28</v>
      </c>
      <c r="F44">
        <v>100000</v>
      </c>
      <c r="G44">
        <v>2000</v>
      </c>
      <c r="H44">
        <v>50</v>
      </c>
      <c r="I44">
        <v>0.25</v>
      </c>
      <c r="J44">
        <v>0.2</v>
      </c>
      <c r="K44">
        <v>-0.25</v>
      </c>
      <c r="L44">
        <v>3.4663741666666672</v>
      </c>
      <c r="M44">
        <v>2.3746375</v>
      </c>
      <c r="N44" t="s">
        <v>31</v>
      </c>
      <c r="O44" s="7">
        <f>IF(SUM(O45:O46)=3,3,IF(SUM(O45:O46)=5,1,2))</f>
        <v>3</v>
      </c>
      <c r="P44" s="11">
        <f>IF(AND(M44&gt;M47,M44&gt;M41),3,IF(OR(M44&gt;M47,M44&gt;M41),2,1))</f>
        <v>1</v>
      </c>
      <c r="Q44" s="16">
        <v>0.25</v>
      </c>
      <c r="R44" s="16">
        <v>-0.25</v>
      </c>
    </row>
    <row r="45" spans="1:20" hidden="1" x14ac:dyDescent="0.2">
      <c r="A45" s="1" t="s">
        <v>12</v>
      </c>
      <c r="B45">
        <v>1</v>
      </c>
      <c r="C45" t="s">
        <v>32</v>
      </c>
      <c r="D45" t="s">
        <v>28</v>
      </c>
      <c r="E45" t="s">
        <v>28</v>
      </c>
      <c r="F45">
        <v>100000</v>
      </c>
      <c r="G45">
        <v>2000</v>
      </c>
      <c r="H45">
        <v>50</v>
      </c>
      <c r="I45">
        <v>0.25</v>
      </c>
      <c r="J45">
        <v>0.2</v>
      </c>
      <c r="K45">
        <v>-0.75</v>
      </c>
      <c r="L45">
        <v>2.0428777083333332</v>
      </c>
      <c r="M45">
        <v>1.8325439583333329</v>
      </c>
      <c r="N45" t="s">
        <v>32</v>
      </c>
      <c r="O45" s="7">
        <f>IF(AND(M45&gt;M46,M45&gt;M44),3,IF(OR(M45&gt;M46,M45&gt;M44),2,1))</f>
        <v>2</v>
      </c>
      <c r="P45" s="9">
        <v>2</v>
      </c>
      <c r="Q45" s="16">
        <v>0.25</v>
      </c>
      <c r="R45" s="16">
        <v>-0.75</v>
      </c>
    </row>
    <row r="46" spans="1:20" hidden="1" x14ac:dyDescent="0.2">
      <c r="A46" s="1" t="s">
        <v>12</v>
      </c>
      <c r="B46">
        <v>1</v>
      </c>
      <c r="C46" t="s">
        <v>33</v>
      </c>
      <c r="D46" t="s">
        <v>28</v>
      </c>
      <c r="E46" t="s">
        <v>28</v>
      </c>
      <c r="F46">
        <v>100000</v>
      </c>
      <c r="G46">
        <v>2000</v>
      </c>
      <c r="H46">
        <v>50</v>
      </c>
      <c r="I46">
        <v>0.25</v>
      </c>
      <c r="J46">
        <v>0.2</v>
      </c>
      <c r="K46">
        <v>-1.25</v>
      </c>
      <c r="L46">
        <v>1.731941458333333</v>
      </c>
      <c r="M46">
        <v>1.6395200000000001</v>
      </c>
      <c r="N46" t="s">
        <v>33</v>
      </c>
      <c r="O46" s="7">
        <f>IF(AND(M46&gt;M45,M46&gt;M44),3,IF(OR(M46&gt;M45,M46&gt;M44),2,1))</f>
        <v>1</v>
      </c>
      <c r="P46" s="10">
        <f>IF(AND(M46&gt;M49,M46&gt;M43),3,IF(OR(M46&gt;M49,M46&gt;M43),2,1))</f>
        <v>3</v>
      </c>
      <c r="Q46" s="16">
        <v>0.25</v>
      </c>
      <c r="R46" s="16">
        <v>-1.25</v>
      </c>
    </row>
    <row r="47" spans="1:20" hidden="1" x14ac:dyDescent="0.2">
      <c r="A47" s="1" t="s">
        <v>12</v>
      </c>
      <c r="B47">
        <v>1</v>
      </c>
      <c r="C47" t="s">
        <v>34</v>
      </c>
      <c r="D47" t="s">
        <v>28</v>
      </c>
      <c r="E47" t="s">
        <v>28</v>
      </c>
      <c r="F47">
        <v>100000</v>
      </c>
      <c r="G47">
        <v>2000</v>
      </c>
      <c r="H47">
        <v>50</v>
      </c>
      <c r="I47">
        <v>0.5</v>
      </c>
      <c r="J47">
        <v>0.2</v>
      </c>
      <c r="K47">
        <v>-0.25</v>
      </c>
      <c r="L47">
        <v>3.9258281249999998</v>
      </c>
      <c r="M47">
        <v>2.660955833333333</v>
      </c>
      <c r="N47" t="s">
        <v>34</v>
      </c>
      <c r="O47" s="8">
        <f>IF(SUM(O48:O49)=3,3,IF(SUM(O48:O49)=5,1,2))</f>
        <v>3</v>
      </c>
      <c r="P47" s="11">
        <f>IF(AND(M47&gt;M44,M47&gt;M41),3,IF(OR(M47&gt;M44,M47&gt;M41),2,1))</f>
        <v>2</v>
      </c>
      <c r="Q47" s="16">
        <v>0.5</v>
      </c>
      <c r="R47" s="16">
        <v>-0.25</v>
      </c>
    </row>
    <row r="48" spans="1:20" x14ac:dyDescent="0.2">
      <c r="A48" s="1" t="s">
        <v>12</v>
      </c>
      <c r="B48">
        <v>1</v>
      </c>
      <c r="C48" t="s">
        <v>35</v>
      </c>
      <c r="D48" t="s">
        <v>28</v>
      </c>
      <c r="E48" t="s">
        <v>28</v>
      </c>
      <c r="F48">
        <v>100000</v>
      </c>
      <c r="G48">
        <v>2000</v>
      </c>
      <c r="H48">
        <v>50</v>
      </c>
      <c r="I48">
        <v>0.5</v>
      </c>
      <c r="J48">
        <v>0.2</v>
      </c>
      <c r="K48">
        <v>-0.75</v>
      </c>
      <c r="L48">
        <v>1.941330833333333</v>
      </c>
      <c r="M48">
        <v>1.754269583333333</v>
      </c>
      <c r="N48" t="s">
        <v>35</v>
      </c>
      <c r="O48" s="8">
        <f>IF(AND(M48&gt;M49,M48&gt;M47),3,IF(OR(M48&gt;M49,M48&gt;M47),2,1))</f>
        <v>2</v>
      </c>
      <c r="P48" s="9">
        <f>IF(AND(M48&gt;M45,M48&gt;M42),3,IF(OR(M48&gt;M45,M48&gt;M42),2,1))</f>
        <v>1</v>
      </c>
      <c r="Q48" s="16">
        <v>0.5</v>
      </c>
      <c r="R48" s="16">
        <v>-0.75</v>
      </c>
    </row>
    <row r="49" spans="1:20" x14ac:dyDescent="0.2">
      <c r="A49" s="1" t="s">
        <v>12</v>
      </c>
      <c r="B49">
        <v>1</v>
      </c>
      <c r="C49" t="s">
        <v>36</v>
      </c>
      <c r="D49" t="s">
        <v>28</v>
      </c>
      <c r="E49" t="s">
        <v>28</v>
      </c>
      <c r="F49">
        <v>100000</v>
      </c>
      <c r="G49">
        <v>2000</v>
      </c>
      <c r="H49">
        <v>50</v>
      </c>
      <c r="I49">
        <v>0.5</v>
      </c>
      <c r="J49">
        <v>0.2</v>
      </c>
      <c r="K49">
        <v>-1.25</v>
      </c>
      <c r="L49">
        <v>1.539016875</v>
      </c>
      <c r="M49">
        <v>1.44594125</v>
      </c>
      <c r="N49" t="s">
        <v>36</v>
      </c>
      <c r="O49" s="8">
        <f>IF(AND(M49&gt;M48,M49&gt;M47),3,IF(OR(M49&gt;M48,M49&gt;M47),2,1))</f>
        <v>1</v>
      </c>
      <c r="P49" s="10">
        <f>IF(AND(M49&gt;M46,M49&gt;M43),3,IF(OR(M49&gt;M46,M49&gt;M43),2,1))</f>
        <v>1</v>
      </c>
      <c r="Q49" s="16">
        <v>0.5</v>
      </c>
      <c r="R49" s="16">
        <v>-1.25</v>
      </c>
    </row>
    <row r="50" spans="1:20" hidden="1" x14ac:dyDescent="0.2">
      <c r="A50" s="5" t="s">
        <v>266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>
        <f>MAX(M41:M49)</f>
        <v>2.6746085416666672</v>
      </c>
      <c r="N50" s="2" t="str">
        <f>VLOOKUP(M50,M41:N49,2,FALSE)</f>
        <v>test_cust1_05_25_20</v>
      </c>
      <c r="O50" s="12">
        <f>SUM(O41:O49) - 18</f>
        <v>0</v>
      </c>
      <c r="P50" s="12">
        <f>SUM(P41:P49) - 18</f>
        <v>0</v>
      </c>
      <c r="Q50" s="18">
        <f>VLOOKUP(N50,N41:R49,4,FALSE)</f>
        <v>0.05</v>
      </c>
      <c r="R50" s="18">
        <f>VLOOKUP(N50,N41:R49,5,FALSE)</f>
        <v>-0.25</v>
      </c>
      <c r="S50" s="2"/>
      <c r="T50" s="17" t="s">
        <v>311</v>
      </c>
    </row>
    <row r="51" spans="1:20" hidden="1" x14ac:dyDescent="0.2">
      <c r="A51" s="5" t="s">
        <v>267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>
        <f>MIN(M41:M49)</f>
        <v>1.44594125</v>
      </c>
      <c r="N51" s="2" t="str">
        <f>VLOOKUP(M51,M41:N49,2,FALSE)</f>
        <v>test_cust1_50_125_20</v>
      </c>
      <c r="Q51" s="18">
        <f>VLOOKUP(N51,N41:R49,4,FALSE)</f>
        <v>0.5</v>
      </c>
      <c r="R51" s="18">
        <f>VLOOKUP(N51,N41:R49,5,FALSE)</f>
        <v>-1.25</v>
      </c>
      <c r="S51" s="29" t="s">
        <v>311</v>
      </c>
    </row>
    <row r="52" spans="1:20" hidden="1" x14ac:dyDescent="0.2">
      <c r="A52" s="5" t="s">
        <v>265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>
        <f>AVERAGE(M41:M49)</f>
        <v>1.980182847222222</v>
      </c>
      <c r="N52" s="2"/>
      <c r="Q52" s="18"/>
      <c r="R52" s="18"/>
      <c r="S52" s="2"/>
    </row>
    <row r="53" spans="1:20" hidden="1" x14ac:dyDescent="0.2">
      <c r="A53" s="5" t="s">
        <v>296</v>
      </c>
      <c r="M53" s="2">
        <f>_xlfn.VAR.S(M41:M49)</f>
        <v>0.22622561764484583</v>
      </c>
    </row>
    <row r="54" spans="1:20" hidden="1" x14ac:dyDescent="0.2">
      <c r="A54" s="1" t="s">
        <v>12</v>
      </c>
      <c r="B54">
        <v>1</v>
      </c>
      <c r="C54" t="s">
        <v>37</v>
      </c>
      <c r="D54" t="s">
        <v>38</v>
      </c>
      <c r="E54" t="s">
        <v>38</v>
      </c>
      <c r="F54">
        <v>100000</v>
      </c>
      <c r="G54">
        <v>2000</v>
      </c>
      <c r="H54">
        <v>50</v>
      </c>
      <c r="I54">
        <v>0.05</v>
      </c>
      <c r="J54">
        <v>0.2</v>
      </c>
      <c r="K54">
        <v>-0.25</v>
      </c>
      <c r="L54">
        <v>2.1038250000000001</v>
      </c>
      <c r="M54">
        <v>1.5710714583333329</v>
      </c>
      <c r="N54" t="s">
        <v>37</v>
      </c>
      <c r="O54" s="6">
        <f>IF(SUM(O55:O56)=3,3,IF(SUM(O55:O56)=5,1,2))</f>
        <v>3</v>
      </c>
      <c r="P54" s="11">
        <f>IF(AND(M54&gt;M57,M54&gt;M60),3,IF(OR(M54&gt;M57,M54&gt;M60),2,1))</f>
        <v>3</v>
      </c>
      <c r="Q54" s="16">
        <v>0.05</v>
      </c>
      <c r="R54" s="16">
        <v>-0.25</v>
      </c>
    </row>
    <row r="55" spans="1:20" x14ac:dyDescent="0.2">
      <c r="A55" s="1" t="s">
        <v>12</v>
      </c>
      <c r="B55">
        <v>1</v>
      </c>
      <c r="C55" t="s">
        <v>39</v>
      </c>
      <c r="D55" t="s">
        <v>38</v>
      </c>
      <c r="E55" t="s">
        <v>38</v>
      </c>
      <c r="F55">
        <v>100000</v>
      </c>
      <c r="G55">
        <v>2000</v>
      </c>
      <c r="H55">
        <v>50</v>
      </c>
      <c r="I55">
        <v>0.05</v>
      </c>
      <c r="J55">
        <v>0.2</v>
      </c>
      <c r="K55">
        <v>-0.75</v>
      </c>
      <c r="L55">
        <v>1.2366347916666669</v>
      </c>
      <c r="M55">
        <v>1.120006666666667</v>
      </c>
      <c r="N55" t="s">
        <v>39</v>
      </c>
      <c r="O55" s="6">
        <f>IF(AND(M55&gt;M56,M55&gt;M54),3,IF(OR(M55&gt;M56,M55&gt;M54),2,1))</f>
        <v>2</v>
      </c>
      <c r="P55" s="9">
        <f>IF(AND(M55&gt;M58,M55&gt;M61),3,IF(OR(M55&gt;M58,M55&gt;M61),2,1))</f>
        <v>1</v>
      </c>
      <c r="Q55" s="16">
        <v>0.05</v>
      </c>
      <c r="R55" s="16">
        <v>-0.75</v>
      </c>
    </row>
    <row r="56" spans="1:20" hidden="1" x14ac:dyDescent="0.2">
      <c r="A56" s="1" t="s">
        <v>12</v>
      </c>
      <c r="B56">
        <v>1</v>
      </c>
      <c r="C56" t="s">
        <v>40</v>
      </c>
      <c r="D56" t="s">
        <v>38</v>
      </c>
      <c r="E56" t="s">
        <v>38</v>
      </c>
      <c r="F56">
        <v>100000</v>
      </c>
      <c r="G56">
        <v>2000</v>
      </c>
      <c r="H56">
        <v>50</v>
      </c>
      <c r="I56">
        <v>0.05</v>
      </c>
      <c r="J56">
        <v>0.2</v>
      </c>
      <c r="K56">
        <v>-1.25</v>
      </c>
      <c r="L56">
        <v>0.99350854166666669</v>
      </c>
      <c r="M56">
        <v>0.95471145833333337</v>
      </c>
      <c r="N56" t="s">
        <v>40</v>
      </c>
      <c r="O56" s="6">
        <f>IF(AND(M56&gt;M55,M56&gt;M54),3,IF(OR(M56&gt;M55,M56&gt;M54),2,1))</f>
        <v>1</v>
      </c>
      <c r="P56" s="10">
        <f>IF(AND(M56&gt;M59,M56&gt;M62),3,IF(OR(M56&gt;M59,M56&gt;M62),2,1))</f>
        <v>3</v>
      </c>
      <c r="Q56" s="16">
        <v>0.05</v>
      </c>
      <c r="R56" s="16">
        <v>-1.25</v>
      </c>
    </row>
    <row r="57" spans="1:20" hidden="1" x14ac:dyDescent="0.2">
      <c r="A57" s="1" t="s">
        <v>12</v>
      </c>
      <c r="B57">
        <v>1</v>
      </c>
      <c r="C57" t="s">
        <v>41</v>
      </c>
      <c r="D57" t="s">
        <v>38</v>
      </c>
      <c r="E57" t="s">
        <v>38</v>
      </c>
      <c r="F57">
        <v>100000</v>
      </c>
      <c r="G57">
        <v>2000</v>
      </c>
      <c r="H57">
        <v>50</v>
      </c>
      <c r="I57">
        <v>0.25</v>
      </c>
      <c r="J57">
        <v>0.2</v>
      </c>
      <c r="K57">
        <v>-0.25</v>
      </c>
      <c r="L57">
        <v>2.1085768749999998</v>
      </c>
      <c r="M57">
        <v>1.5466593749999999</v>
      </c>
      <c r="N57" t="s">
        <v>41</v>
      </c>
      <c r="O57" s="7">
        <f>IF(SUM(O58:O59)=3,3,IF(SUM(O58:O59)=5,1,2))</f>
        <v>3</v>
      </c>
      <c r="P57" s="11">
        <f>IF(AND(M57&gt;M60,M57&gt;M54),3,IF(OR(M57&gt;M60,M57&gt;M54),2,1))</f>
        <v>2</v>
      </c>
      <c r="Q57" s="16">
        <v>0.25</v>
      </c>
      <c r="R57" s="16">
        <v>-0.25</v>
      </c>
    </row>
    <row r="58" spans="1:20" hidden="1" x14ac:dyDescent="0.2">
      <c r="A58" s="1" t="s">
        <v>12</v>
      </c>
      <c r="B58">
        <v>1</v>
      </c>
      <c r="C58" t="s">
        <v>42</v>
      </c>
      <c r="D58" t="s">
        <v>38</v>
      </c>
      <c r="E58" t="s">
        <v>38</v>
      </c>
      <c r="F58">
        <v>100000</v>
      </c>
      <c r="G58">
        <v>2000</v>
      </c>
      <c r="H58">
        <v>50</v>
      </c>
      <c r="I58">
        <v>0.25</v>
      </c>
      <c r="J58">
        <v>0.2</v>
      </c>
      <c r="K58">
        <v>-0.75</v>
      </c>
      <c r="L58">
        <v>1.2963847916666671</v>
      </c>
      <c r="M58">
        <v>1.2121195833333329</v>
      </c>
      <c r="N58" t="s">
        <v>42</v>
      </c>
      <c r="O58" s="7">
        <f>IF(AND(M58&gt;M59,M58&gt;M57),3,IF(OR(M58&gt;M59,M58&gt;M57),2,1))</f>
        <v>2</v>
      </c>
      <c r="P58" s="9">
        <f>IF(AND(M58&gt;M55,M58&gt;M61),3,IF(OR(M58&gt;M61,M58&gt;M55,2),1))</f>
        <v>3</v>
      </c>
      <c r="Q58" s="16">
        <v>0.25</v>
      </c>
      <c r="R58" s="16">
        <v>-0.75</v>
      </c>
    </row>
    <row r="59" spans="1:20" hidden="1" x14ac:dyDescent="0.2">
      <c r="A59" s="1" t="s">
        <v>12</v>
      </c>
      <c r="B59">
        <v>1</v>
      </c>
      <c r="C59" t="s">
        <v>43</v>
      </c>
      <c r="D59" t="s">
        <v>38</v>
      </c>
      <c r="E59" t="s">
        <v>38</v>
      </c>
      <c r="F59">
        <v>100000</v>
      </c>
      <c r="G59">
        <v>2000</v>
      </c>
      <c r="H59">
        <v>50</v>
      </c>
      <c r="I59">
        <v>0.25</v>
      </c>
      <c r="J59">
        <v>0.2</v>
      </c>
      <c r="K59">
        <v>-1.25</v>
      </c>
      <c r="L59">
        <v>0.97745729166666662</v>
      </c>
      <c r="M59">
        <v>0.93424854166666671</v>
      </c>
      <c r="N59" t="s">
        <v>43</v>
      </c>
      <c r="O59" s="7">
        <f>IF(AND(M59&gt;M58,M59&gt;M57),3,IF(OR(M59&gt;M58,M59&gt;M57),2,1))</f>
        <v>1</v>
      </c>
      <c r="P59" s="10">
        <f>IF(AND(M59&gt;M62,M59&gt;M56),3,IF(OR(M59&gt;M62,M59&gt;M56),2,1))</f>
        <v>2</v>
      </c>
      <c r="Q59" s="16">
        <v>0.25</v>
      </c>
      <c r="R59" s="16">
        <v>-1.25</v>
      </c>
    </row>
    <row r="60" spans="1:20" x14ac:dyDescent="0.2">
      <c r="A60" s="1" t="s">
        <v>12</v>
      </c>
      <c r="B60">
        <v>1</v>
      </c>
      <c r="C60" t="s">
        <v>44</v>
      </c>
      <c r="D60" t="s">
        <v>38</v>
      </c>
      <c r="E60" t="s">
        <v>38</v>
      </c>
      <c r="F60">
        <v>100000</v>
      </c>
      <c r="G60">
        <v>2000</v>
      </c>
      <c r="H60">
        <v>50</v>
      </c>
      <c r="I60">
        <v>0.5</v>
      </c>
      <c r="J60">
        <v>0.2</v>
      </c>
      <c r="K60">
        <v>-0.25</v>
      </c>
      <c r="L60">
        <v>1.7942175</v>
      </c>
      <c r="M60">
        <v>1.390895833333333</v>
      </c>
      <c r="N60" t="s">
        <v>44</v>
      </c>
      <c r="O60" s="8">
        <f>IF(SUM(O61:O62)=3,3,IF(SUM(O61:O62)=5,1,2))</f>
        <v>3</v>
      </c>
      <c r="P60" s="11">
        <f>IF(AND(M60&gt;M57,M60&gt;M54),3,IF(OR(M60&gt;M57,M60&gt;M54),2,1))</f>
        <v>1</v>
      </c>
      <c r="Q60" s="16">
        <v>0.5</v>
      </c>
      <c r="R60" s="16">
        <v>-0.25</v>
      </c>
    </row>
    <row r="61" spans="1:20" hidden="1" x14ac:dyDescent="0.2">
      <c r="A61" s="1" t="s">
        <v>12</v>
      </c>
      <c r="B61">
        <v>1</v>
      </c>
      <c r="C61" t="s">
        <v>45</v>
      </c>
      <c r="D61" t="s">
        <v>38</v>
      </c>
      <c r="E61" t="s">
        <v>38</v>
      </c>
      <c r="F61">
        <v>100000</v>
      </c>
      <c r="G61">
        <v>2000</v>
      </c>
      <c r="H61">
        <v>50</v>
      </c>
      <c r="I61">
        <v>0.5</v>
      </c>
      <c r="J61">
        <v>0.2</v>
      </c>
      <c r="K61">
        <v>-0.75</v>
      </c>
      <c r="L61">
        <v>1.3110525</v>
      </c>
      <c r="M61">
        <v>1.189946875</v>
      </c>
      <c r="N61" t="s">
        <v>45</v>
      </c>
      <c r="O61" s="8">
        <f>IF(AND(M61&gt;M62,M61&gt;M60),3,IF(OR(M61&gt;M62,M61&gt;M60),2,1))</f>
        <v>2</v>
      </c>
      <c r="P61" s="9">
        <f>IF(AND(M61&gt;M58,M61&gt;M55),3,IF(OR(M61&gt;M58,M61&gt;M55),2,1))</f>
        <v>2</v>
      </c>
      <c r="Q61" s="16">
        <v>0.5</v>
      </c>
      <c r="R61" s="16">
        <v>-0.75</v>
      </c>
    </row>
    <row r="62" spans="1:20" x14ac:dyDescent="0.2">
      <c r="A62" s="1" t="s">
        <v>12</v>
      </c>
      <c r="B62">
        <v>1</v>
      </c>
      <c r="C62" t="s">
        <v>46</v>
      </c>
      <c r="D62" t="s">
        <v>38</v>
      </c>
      <c r="E62" t="s">
        <v>38</v>
      </c>
      <c r="F62">
        <v>100000</v>
      </c>
      <c r="G62">
        <v>2000</v>
      </c>
      <c r="H62">
        <v>50</v>
      </c>
      <c r="I62">
        <v>0.5</v>
      </c>
      <c r="J62">
        <v>0.2</v>
      </c>
      <c r="K62">
        <v>-1.25</v>
      </c>
      <c r="L62">
        <v>0.98237249999999998</v>
      </c>
      <c r="M62">
        <v>0.93374354166666662</v>
      </c>
      <c r="N62" t="s">
        <v>46</v>
      </c>
      <c r="O62" s="8">
        <f>IF(AND(M62&gt;M61,M62&gt;M60),3,IF(OR(M62&gt;M61,M62&gt;M60),2,1))</f>
        <v>1</v>
      </c>
      <c r="P62" s="10">
        <f>IF(AND(M62&gt;M59,M62&gt;M56),3,IF(OR(M62&gt;M59,M62&gt;M56),2,1))</f>
        <v>1</v>
      </c>
      <c r="Q62" s="16">
        <v>0.5</v>
      </c>
      <c r="R62" s="16">
        <v>-1.25</v>
      </c>
    </row>
    <row r="63" spans="1:20" hidden="1" x14ac:dyDescent="0.2">
      <c r="A63" s="5" t="s">
        <v>266</v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>
        <f>MAX(M54:M62)</f>
        <v>1.5710714583333329</v>
      </c>
      <c r="N63" s="2" t="str">
        <f>VLOOKUP(M63,M54:N62,2,FALSE)</f>
        <v>test_cust2_05_25_20</v>
      </c>
      <c r="O63" s="12">
        <f>SUM(O54:O62) - 18</f>
        <v>0</v>
      </c>
      <c r="P63" s="12">
        <f>SUM(P54:P62) - 18</f>
        <v>0</v>
      </c>
      <c r="Q63" s="18">
        <f>VLOOKUP(N63,N54:R62,4,FALSE)</f>
        <v>0.05</v>
      </c>
      <c r="R63" s="18">
        <f>VLOOKUP(N63,N54:R62,5,FALSE)</f>
        <v>-0.25</v>
      </c>
      <c r="S63" s="2"/>
      <c r="T63" s="17" t="s">
        <v>311</v>
      </c>
    </row>
    <row r="64" spans="1:20" hidden="1" x14ac:dyDescent="0.2">
      <c r="A64" s="5" t="s">
        <v>267</v>
      </c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>
        <f>MIN(M54:M62)</f>
        <v>0.93374354166666662</v>
      </c>
      <c r="N64" s="2" t="str">
        <f>VLOOKUP(M64,M54:N62,2,FALSE)</f>
        <v>test_cust2_50_125_20</v>
      </c>
      <c r="Q64" s="18">
        <f>VLOOKUP(N64,N54:R62,4,FALSE)</f>
        <v>0.5</v>
      </c>
      <c r="R64" s="18">
        <f>VLOOKUP(N64,N54:R62,5,FALSE)</f>
        <v>-1.25</v>
      </c>
      <c r="S64" s="29" t="s">
        <v>311</v>
      </c>
    </row>
    <row r="65" spans="1:20" hidden="1" x14ac:dyDescent="0.2">
      <c r="A65" s="5" t="s">
        <v>265</v>
      </c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>
        <f>AVERAGE(M54:M62)</f>
        <v>1.2059337037037037</v>
      </c>
      <c r="N65" s="2"/>
      <c r="Q65" s="18"/>
      <c r="R65" s="18"/>
      <c r="S65" s="2"/>
    </row>
    <row r="66" spans="1:20" hidden="1" x14ac:dyDescent="0.2">
      <c r="A66" s="5" t="s">
        <v>296</v>
      </c>
      <c r="M66" s="2">
        <f>_xlfn.VAR.S(M54:M62)</f>
        <v>6.2790097496991715E-2</v>
      </c>
    </row>
    <row r="67" spans="1:20" hidden="1" x14ac:dyDescent="0.2">
      <c r="A67" s="1" t="s">
        <v>12</v>
      </c>
      <c r="B67">
        <v>1</v>
      </c>
      <c r="C67" t="s">
        <v>47</v>
      </c>
      <c r="D67" t="s">
        <v>48</v>
      </c>
      <c r="E67" t="s">
        <v>48</v>
      </c>
      <c r="F67">
        <v>100000</v>
      </c>
      <c r="G67">
        <v>2000</v>
      </c>
      <c r="H67">
        <v>50</v>
      </c>
      <c r="I67">
        <v>0.05</v>
      </c>
      <c r="J67">
        <v>0.2</v>
      </c>
      <c r="K67">
        <v>-0.25</v>
      </c>
      <c r="L67">
        <v>1.5788879166666669</v>
      </c>
      <c r="M67">
        <v>1.272510833333333</v>
      </c>
      <c r="N67" t="s">
        <v>47</v>
      </c>
      <c r="O67" s="6">
        <f>IF(SUM(O68:O69)=3,3,IF(SUM(O68:O69)=5,1,2))</f>
        <v>3</v>
      </c>
      <c r="P67" s="11">
        <f>IF(AND(M67&gt;M70,M67&gt;M73),3,IF(OR(M67&gt;M70,M67&gt;M73),2,1))</f>
        <v>3</v>
      </c>
      <c r="Q67" s="16">
        <v>0.05</v>
      </c>
      <c r="R67" s="16">
        <v>-0.25</v>
      </c>
    </row>
    <row r="68" spans="1:20" hidden="1" x14ac:dyDescent="0.2">
      <c r="A68" s="1" t="s">
        <v>12</v>
      </c>
      <c r="B68">
        <v>1</v>
      </c>
      <c r="C68" t="s">
        <v>49</v>
      </c>
      <c r="D68" t="s">
        <v>48</v>
      </c>
      <c r="E68" t="s">
        <v>48</v>
      </c>
      <c r="F68">
        <v>100000</v>
      </c>
      <c r="G68">
        <v>2000</v>
      </c>
      <c r="H68">
        <v>50</v>
      </c>
      <c r="I68">
        <v>0.05</v>
      </c>
      <c r="J68">
        <v>0.2</v>
      </c>
      <c r="K68">
        <v>-0.75</v>
      </c>
      <c r="L68">
        <v>0.837136875</v>
      </c>
      <c r="M68">
        <v>0.79250874999999998</v>
      </c>
      <c r="N68" t="s">
        <v>49</v>
      </c>
      <c r="O68" s="6">
        <f>IF(AND(M68&gt;M69,M68&gt;M67),3,IF(OR(M68&gt;M69,M68&gt;M67),2,1))</f>
        <v>2</v>
      </c>
      <c r="P68" s="9">
        <f>IF(AND(M68&gt;M71,M68&gt;M74),3,IF(OR(M68&gt;M71,M68&gt;M74),2,1))</f>
        <v>2</v>
      </c>
      <c r="Q68" s="16">
        <v>0.05</v>
      </c>
      <c r="R68" s="16">
        <v>-0.75</v>
      </c>
    </row>
    <row r="69" spans="1:20" hidden="1" x14ac:dyDescent="0.2">
      <c r="A69" s="1" t="s">
        <v>12</v>
      </c>
      <c r="B69">
        <v>1</v>
      </c>
      <c r="C69" t="s">
        <v>50</v>
      </c>
      <c r="D69" t="s">
        <v>48</v>
      </c>
      <c r="E69" t="s">
        <v>48</v>
      </c>
      <c r="F69">
        <v>100000</v>
      </c>
      <c r="G69">
        <v>2000</v>
      </c>
      <c r="H69">
        <v>50</v>
      </c>
      <c r="I69">
        <v>0.05</v>
      </c>
      <c r="J69">
        <v>0.2</v>
      </c>
      <c r="K69">
        <v>-1.25</v>
      </c>
      <c r="L69">
        <v>0.70696770833333333</v>
      </c>
      <c r="M69">
        <v>0.68376291666666666</v>
      </c>
      <c r="N69" t="s">
        <v>50</v>
      </c>
      <c r="O69" s="6">
        <f>IF(AND(M69&gt;M68,M69&gt;M67),3,IF(OR(M69&gt;M68,M69&gt;M67),2,1))</f>
        <v>1</v>
      </c>
      <c r="P69" s="10">
        <f>IF(AND(M69&gt;M72,M69&gt;M75),3,IF(OR(M69&gt;M72,M69&gt;M75),2,1))</f>
        <v>2</v>
      </c>
      <c r="Q69" s="16">
        <v>0.05</v>
      </c>
      <c r="R69" s="16">
        <v>-1.25</v>
      </c>
    </row>
    <row r="70" spans="1:20" hidden="1" x14ac:dyDescent="0.2">
      <c r="A70" s="1" t="s">
        <v>12</v>
      </c>
      <c r="B70">
        <v>1</v>
      </c>
      <c r="C70" t="s">
        <v>51</v>
      </c>
      <c r="D70" t="s">
        <v>48</v>
      </c>
      <c r="E70" t="s">
        <v>48</v>
      </c>
      <c r="F70">
        <v>100000</v>
      </c>
      <c r="G70">
        <v>2000</v>
      </c>
      <c r="H70">
        <v>50</v>
      </c>
      <c r="I70">
        <v>0.25</v>
      </c>
      <c r="J70">
        <v>0.2</v>
      </c>
      <c r="K70">
        <v>-0.25</v>
      </c>
      <c r="L70">
        <v>1.4963585416666669</v>
      </c>
      <c r="M70">
        <v>1.1931339583333329</v>
      </c>
      <c r="N70" t="s">
        <v>51</v>
      </c>
      <c r="O70" s="7">
        <f>IF(SUM(O71:O72)=3,3,IF(SUM(O71:O72)=5,1,2))</f>
        <v>3</v>
      </c>
      <c r="P70" s="11">
        <f>IF(AND(M70&gt;M73,M70&gt;M67),3,IF(OR(M70&gt;M73,M70&gt;M67),2,1))</f>
        <v>2</v>
      </c>
      <c r="Q70" s="16">
        <v>0.25</v>
      </c>
      <c r="R70" s="16">
        <v>-0.25</v>
      </c>
    </row>
    <row r="71" spans="1:20" hidden="1" x14ac:dyDescent="0.2">
      <c r="A71" s="1" t="s">
        <v>12</v>
      </c>
      <c r="B71">
        <v>1</v>
      </c>
      <c r="C71" t="s">
        <v>52</v>
      </c>
      <c r="D71" t="s">
        <v>48</v>
      </c>
      <c r="E71" t="s">
        <v>48</v>
      </c>
      <c r="F71">
        <v>100000</v>
      </c>
      <c r="G71">
        <v>2000</v>
      </c>
      <c r="H71">
        <v>50</v>
      </c>
      <c r="I71">
        <v>0.25</v>
      </c>
      <c r="J71">
        <v>0.2</v>
      </c>
      <c r="K71">
        <v>-0.75</v>
      </c>
      <c r="L71">
        <v>0.86508166666666664</v>
      </c>
      <c r="M71">
        <v>0.81122645833333329</v>
      </c>
      <c r="N71" t="s">
        <v>52</v>
      </c>
      <c r="O71" s="7">
        <f>IF(AND(M71&gt;M72,M71&gt;M70),3,IF(OR(M71&gt;M72,M71&gt;M70),2,1))</f>
        <v>2</v>
      </c>
      <c r="P71" s="9">
        <f>IF(AND(M71&gt;M68,M71&gt;M74),3,IF(OR(M71&gt;M74,M71&gt;M68,2),1))</f>
        <v>3</v>
      </c>
      <c r="Q71" s="16">
        <v>0.25</v>
      </c>
      <c r="R71" s="16">
        <v>-0.75</v>
      </c>
    </row>
    <row r="72" spans="1:20" hidden="1" x14ac:dyDescent="0.2">
      <c r="A72" s="1" t="s">
        <v>12</v>
      </c>
      <c r="B72">
        <v>1</v>
      </c>
      <c r="C72" t="s">
        <v>53</v>
      </c>
      <c r="D72" t="s">
        <v>48</v>
      </c>
      <c r="E72" t="s">
        <v>48</v>
      </c>
      <c r="F72">
        <v>100000</v>
      </c>
      <c r="G72">
        <v>2000</v>
      </c>
      <c r="H72">
        <v>50</v>
      </c>
      <c r="I72">
        <v>0.25</v>
      </c>
      <c r="J72">
        <v>0.2</v>
      </c>
      <c r="K72">
        <v>-1.25</v>
      </c>
      <c r="L72">
        <v>0.77598250000000002</v>
      </c>
      <c r="M72">
        <v>0.75197520833333331</v>
      </c>
      <c r="N72" t="s">
        <v>53</v>
      </c>
      <c r="O72" s="7">
        <f>IF(AND(M72&gt;M71,M72&gt;M70),3,IF(OR(M72&gt;M71,M72&gt;M70),2,1))</f>
        <v>1</v>
      </c>
      <c r="P72" s="10">
        <f>IF(AND(M72&gt;M75,M72&gt;M69),3,IF(OR(M72&gt;M75,M72&gt;M69),2,1))</f>
        <v>3</v>
      </c>
      <c r="Q72" s="16">
        <v>0.25</v>
      </c>
      <c r="R72" s="16">
        <v>-1.25</v>
      </c>
    </row>
    <row r="73" spans="1:20" x14ac:dyDescent="0.2">
      <c r="A73" s="1" t="s">
        <v>12</v>
      </c>
      <c r="B73">
        <v>1</v>
      </c>
      <c r="C73" t="s">
        <v>54</v>
      </c>
      <c r="D73" t="s">
        <v>48</v>
      </c>
      <c r="E73" t="s">
        <v>48</v>
      </c>
      <c r="F73">
        <v>100000</v>
      </c>
      <c r="G73">
        <v>2000</v>
      </c>
      <c r="H73">
        <v>50</v>
      </c>
      <c r="I73">
        <v>0.5</v>
      </c>
      <c r="J73">
        <v>0.2</v>
      </c>
      <c r="K73">
        <v>-0.25</v>
      </c>
      <c r="L73">
        <v>1.379963125</v>
      </c>
      <c r="M73">
        <v>1.052242708333333</v>
      </c>
      <c r="N73" t="s">
        <v>54</v>
      </c>
      <c r="O73" s="8">
        <f>IF(SUM(O74:O75)=3,3,IF(SUM(O74:O75)=5,1,2))</f>
        <v>3</v>
      </c>
      <c r="P73" s="11">
        <f>IF(AND(M73&gt;M70,M73&gt;M67),3,IF(OR(M73&gt;M70,M73&gt;M67),2,1))</f>
        <v>1</v>
      </c>
      <c r="Q73" s="16">
        <v>0.5</v>
      </c>
      <c r="R73" s="16">
        <v>-0.25</v>
      </c>
    </row>
    <row r="74" spans="1:20" x14ac:dyDescent="0.2">
      <c r="A74" s="1" t="s">
        <v>12</v>
      </c>
      <c r="B74">
        <v>1</v>
      </c>
      <c r="C74" t="s">
        <v>55</v>
      </c>
      <c r="D74" t="s">
        <v>48</v>
      </c>
      <c r="E74" t="s">
        <v>48</v>
      </c>
      <c r="F74">
        <v>100000</v>
      </c>
      <c r="G74">
        <v>2000</v>
      </c>
      <c r="H74">
        <v>50</v>
      </c>
      <c r="I74">
        <v>0.5</v>
      </c>
      <c r="J74">
        <v>0.2</v>
      </c>
      <c r="K74">
        <v>-0.75</v>
      </c>
      <c r="L74">
        <v>0.82774208333333332</v>
      </c>
      <c r="M74">
        <v>0.78365770833333337</v>
      </c>
      <c r="N74" t="s">
        <v>55</v>
      </c>
      <c r="O74" s="8">
        <f>IF(AND(M74&gt;M75,M74&gt;M73),3,IF(OR(M74&gt;M75,M74&gt;M73),2,1))</f>
        <v>2</v>
      </c>
      <c r="P74" s="9">
        <f>IF(AND(M74&gt;M71,M74&gt;M68),3,IF(OR(M74&gt;M71,M74&gt;M68),2,1))</f>
        <v>1</v>
      </c>
      <c r="Q74" s="16">
        <v>0.5</v>
      </c>
      <c r="R74" s="16">
        <v>-0.75</v>
      </c>
    </row>
    <row r="75" spans="1:20" x14ac:dyDescent="0.2">
      <c r="A75" s="1" t="s">
        <v>12</v>
      </c>
      <c r="B75">
        <v>1</v>
      </c>
      <c r="C75" t="s">
        <v>56</v>
      </c>
      <c r="D75" t="s">
        <v>48</v>
      </c>
      <c r="E75" t="s">
        <v>48</v>
      </c>
      <c r="F75">
        <v>100000</v>
      </c>
      <c r="G75">
        <v>2000</v>
      </c>
      <c r="H75">
        <v>50</v>
      </c>
      <c r="I75">
        <v>0.5</v>
      </c>
      <c r="J75">
        <v>0.2</v>
      </c>
      <c r="K75">
        <v>-1.25</v>
      </c>
      <c r="L75">
        <v>0.66539333333333328</v>
      </c>
      <c r="M75">
        <v>0.64432458333333331</v>
      </c>
      <c r="N75" t="s">
        <v>56</v>
      </c>
      <c r="O75" s="8">
        <f>IF(AND(M75&gt;M74,M75&gt;M73),3,IF(OR(M75&gt;M74,M75&gt;M73),2,1))</f>
        <v>1</v>
      </c>
      <c r="P75" s="10">
        <f>IF(AND(M75&gt;M72,M75&gt;M69),3,IF(OR(M75&gt;M72,M75&gt;M69),2,1))</f>
        <v>1</v>
      </c>
      <c r="Q75" s="16">
        <v>0.5</v>
      </c>
      <c r="R75" s="16">
        <v>-1.25</v>
      </c>
    </row>
    <row r="76" spans="1:20" hidden="1" x14ac:dyDescent="0.2">
      <c r="A76" s="5" t="s">
        <v>266</v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>
        <f>MAX(M67:M75)</f>
        <v>1.272510833333333</v>
      </c>
      <c r="N76" s="2" t="str">
        <f>VLOOKUP(M76,M67:N75,2,FALSE)</f>
        <v>test_cust3_05_25_20</v>
      </c>
      <c r="O76" s="12">
        <f>SUM(O67:O75) - 18</f>
        <v>0</v>
      </c>
      <c r="P76" s="12">
        <f>SUM(P67:P75) - 18</f>
        <v>0</v>
      </c>
      <c r="Q76" s="18">
        <f>VLOOKUP(N76,N67:R75,4,FALSE)</f>
        <v>0.05</v>
      </c>
      <c r="R76" s="18">
        <f>VLOOKUP(N76,N67:R75,5,FALSE)</f>
        <v>-0.25</v>
      </c>
      <c r="S76" s="2"/>
      <c r="T76" s="17" t="s">
        <v>311</v>
      </c>
    </row>
    <row r="77" spans="1:20" hidden="1" x14ac:dyDescent="0.2">
      <c r="A77" s="5" t="s">
        <v>267</v>
      </c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>
        <f>MIN(M67:M75)</f>
        <v>0.64432458333333331</v>
      </c>
      <c r="N77" s="2" t="str">
        <f>VLOOKUP(M77,M67:N75,2,FALSE)</f>
        <v>test_cust3_50_125_20</v>
      </c>
      <c r="Q77" s="18">
        <f>VLOOKUP(N77,N67:R75,4,FALSE)</f>
        <v>0.5</v>
      </c>
      <c r="R77" s="18">
        <f>VLOOKUP(N77,N67:R75,5,FALSE)</f>
        <v>-1.25</v>
      </c>
      <c r="S77" s="29" t="s">
        <v>311</v>
      </c>
    </row>
    <row r="78" spans="1:20" hidden="1" x14ac:dyDescent="0.2">
      <c r="A78" s="5" t="s">
        <v>265</v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>
        <f>AVERAGE(M67:M75)</f>
        <v>0.88726034722222225</v>
      </c>
      <c r="N78" s="2"/>
      <c r="Q78" s="18"/>
      <c r="R78" s="18"/>
      <c r="S78" s="2"/>
    </row>
    <row r="79" spans="1:20" hidden="1" x14ac:dyDescent="0.2">
      <c r="A79" s="5" t="s">
        <v>296</v>
      </c>
      <c r="M79" s="2">
        <f>_xlfn.VAR.S(M67:M75)</f>
        <v>5.167742064305525E-2</v>
      </c>
    </row>
    <row r="80" spans="1:20" x14ac:dyDescent="0.2">
      <c r="A80" s="1" t="s">
        <v>12</v>
      </c>
      <c r="B80">
        <v>1</v>
      </c>
      <c r="C80" t="s">
        <v>57</v>
      </c>
      <c r="D80" t="s">
        <v>58</v>
      </c>
      <c r="E80" t="s">
        <v>58</v>
      </c>
      <c r="F80">
        <v>100000</v>
      </c>
      <c r="G80">
        <v>2000</v>
      </c>
      <c r="H80">
        <v>50</v>
      </c>
      <c r="I80">
        <v>0.05</v>
      </c>
      <c r="J80">
        <v>0.2</v>
      </c>
      <c r="K80">
        <v>-0.25</v>
      </c>
      <c r="L80">
        <v>2.8029147916666668</v>
      </c>
      <c r="M80">
        <v>2.06936125</v>
      </c>
      <c r="N80" t="s">
        <v>57</v>
      </c>
      <c r="O80" s="6">
        <f>IF(SUM(O81:O82)=3,3,IF(SUM(O81:O82)=5,1,2))</f>
        <v>3</v>
      </c>
      <c r="P80" s="11">
        <f>IF(AND(M80&gt;M83,M80&gt;M86),3,IF(OR(M80&gt;M83,M80&gt;M86),2,1))</f>
        <v>1</v>
      </c>
      <c r="Q80" s="16">
        <v>0.05</v>
      </c>
      <c r="R80" s="16">
        <v>-0.25</v>
      </c>
    </row>
    <row r="81" spans="1:20" x14ac:dyDescent="0.2">
      <c r="A81" s="1" t="s">
        <v>12</v>
      </c>
      <c r="B81">
        <v>1</v>
      </c>
      <c r="C81" t="s">
        <v>59</v>
      </c>
      <c r="D81" t="s">
        <v>58</v>
      </c>
      <c r="E81" t="s">
        <v>58</v>
      </c>
      <c r="F81">
        <v>100000</v>
      </c>
      <c r="G81">
        <v>2000</v>
      </c>
      <c r="H81">
        <v>50</v>
      </c>
      <c r="I81">
        <v>0.05</v>
      </c>
      <c r="J81">
        <v>0.2</v>
      </c>
      <c r="K81">
        <v>-0.75</v>
      </c>
      <c r="L81">
        <v>1.3816437500000001</v>
      </c>
      <c r="M81">
        <v>1.2883735416666671</v>
      </c>
      <c r="N81" t="s">
        <v>59</v>
      </c>
      <c r="O81" s="6">
        <f>IF(AND(M81&gt;M82,M81&gt;M80),3,IF(OR(M81&gt;M82,M81&gt;M80),2,1))</f>
        <v>2</v>
      </c>
      <c r="P81" s="9">
        <f>IF(AND(M81&gt;M84,M81&gt;M87),3,IF(OR(M81&gt;M84,M81&gt;M87),2,1))</f>
        <v>1</v>
      </c>
      <c r="Q81" s="16">
        <v>0.05</v>
      </c>
      <c r="R81" s="16">
        <v>-0.75</v>
      </c>
    </row>
    <row r="82" spans="1:20" hidden="1" x14ac:dyDescent="0.2">
      <c r="A82" s="1" t="s">
        <v>12</v>
      </c>
      <c r="B82">
        <v>1</v>
      </c>
      <c r="C82" t="s">
        <v>60</v>
      </c>
      <c r="D82" t="s">
        <v>58</v>
      </c>
      <c r="E82" t="s">
        <v>58</v>
      </c>
      <c r="F82">
        <v>100000</v>
      </c>
      <c r="G82">
        <v>2000</v>
      </c>
      <c r="H82">
        <v>50</v>
      </c>
      <c r="I82">
        <v>0.05</v>
      </c>
      <c r="J82">
        <v>0.2</v>
      </c>
      <c r="K82">
        <v>-1.25</v>
      </c>
      <c r="L82">
        <v>1.0746966666666671</v>
      </c>
      <c r="M82">
        <v>1.030984791666667</v>
      </c>
      <c r="N82" t="s">
        <v>60</v>
      </c>
      <c r="O82" s="6">
        <f>IF(AND(M82&gt;M81,M82&gt;M80),3,IF(OR(M82&gt;M81,M82&gt;M80),2,1))</f>
        <v>1</v>
      </c>
      <c r="P82" s="10">
        <f>IF(AND(M82&gt;M85,M82&gt;M88),3,IF(OR(M82&gt;M85,M82&gt;M88),2,1))</f>
        <v>2</v>
      </c>
      <c r="Q82" s="16">
        <v>0.05</v>
      </c>
      <c r="R82" s="16">
        <v>-1.25</v>
      </c>
    </row>
    <row r="83" spans="1:20" hidden="1" x14ac:dyDescent="0.2">
      <c r="A83" s="1" t="s">
        <v>12</v>
      </c>
      <c r="B83">
        <v>1</v>
      </c>
      <c r="C83" t="s">
        <v>61</v>
      </c>
      <c r="D83" t="s">
        <v>58</v>
      </c>
      <c r="E83" t="s">
        <v>58</v>
      </c>
      <c r="F83">
        <v>100000</v>
      </c>
      <c r="G83">
        <v>2000</v>
      </c>
      <c r="H83">
        <v>50</v>
      </c>
      <c r="I83">
        <v>0.25</v>
      </c>
      <c r="J83">
        <v>0.2</v>
      </c>
      <c r="K83">
        <v>-0.25</v>
      </c>
      <c r="L83">
        <v>2.8161718750000002</v>
      </c>
      <c r="M83">
        <v>2.1119816666666669</v>
      </c>
      <c r="N83" t="s">
        <v>61</v>
      </c>
      <c r="O83" s="7">
        <f>IF(SUM(O84:O85)=3,3,IF(SUM(O84:O85)=5,1,2))</f>
        <v>3</v>
      </c>
      <c r="P83" s="11">
        <f>IF(AND(M83&gt;M86,M83&gt;M80),3,IF(OR(M83&gt;M86,M83&gt;M80),2,1))</f>
        <v>2</v>
      </c>
      <c r="Q83" s="16">
        <v>0.25</v>
      </c>
      <c r="R83" s="16">
        <v>-0.25</v>
      </c>
    </row>
    <row r="84" spans="1:20" hidden="1" x14ac:dyDescent="0.2">
      <c r="A84" s="1" t="s">
        <v>12</v>
      </c>
      <c r="B84">
        <v>1</v>
      </c>
      <c r="C84" t="s">
        <v>62</v>
      </c>
      <c r="D84" t="s">
        <v>58</v>
      </c>
      <c r="E84" t="s">
        <v>58</v>
      </c>
      <c r="F84">
        <v>100000</v>
      </c>
      <c r="G84">
        <v>2000</v>
      </c>
      <c r="H84">
        <v>50</v>
      </c>
      <c r="I84">
        <v>0.25</v>
      </c>
      <c r="J84">
        <v>0.2</v>
      </c>
      <c r="K84">
        <v>-0.75</v>
      </c>
      <c r="L84">
        <v>1.5746616666666671</v>
      </c>
      <c r="M84">
        <v>1.4609952083333331</v>
      </c>
      <c r="N84" t="s">
        <v>62</v>
      </c>
      <c r="O84" s="7">
        <f>IF(AND(M84&gt;M85,M84&gt;M83),3,IF(OR(M84&gt;M85,M84&gt;M83),2,1))</f>
        <v>2</v>
      </c>
      <c r="P84" s="9">
        <f>IF(AND(M84&gt;M81,M84&gt;M87),3,IF(OR(M84&gt;M87,M84&gt;M81),2,1))</f>
        <v>2</v>
      </c>
      <c r="Q84" s="16">
        <v>0.25</v>
      </c>
      <c r="R84" s="16">
        <v>-0.75</v>
      </c>
    </row>
    <row r="85" spans="1:20" x14ac:dyDescent="0.2">
      <c r="A85" s="1" t="s">
        <v>12</v>
      </c>
      <c r="B85">
        <v>1</v>
      </c>
      <c r="C85" t="s">
        <v>63</v>
      </c>
      <c r="D85" t="s">
        <v>58</v>
      </c>
      <c r="E85" t="s">
        <v>58</v>
      </c>
      <c r="F85">
        <v>100000</v>
      </c>
      <c r="G85">
        <v>2000</v>
      </c>
      <c r="H85">
        <v>50</v>
      </c>
      <c r="I85">
        <v>0.25</v>
      </c>
      <c r="J85">
        <v>0.2</v>
      </c>
      <c r="K85">
        <v>-1.25</v>
      </c>
      <c r="L85">
        <v>0.99978229166666666</v>
      </c>
      <c r="M85">
        <v>0.95103104166666663</v>
      </c>
      <c r="N85" t="s">
        <v>63</v>
      </c>
      <c r="O85" s="7">
        <f>IF(AND(M85&gt;M84,M85&gt;M83),3,IF(OR(M85&gt;M84,M85&gt;M83),2,1))</f>
        <v>1</v>
      </c>
      <c r="P85" s="10">
        <f>IF(AND(M85&gt;M88,M85&gt;M82),3,IF(OR(M85&gt;M88,M85&gt;M82),2,1))</f>
        <v>1</v>
      </c>
      <c r="Q85" s="16">
        <v>0.25</v>
      </c>
      <c r="R85" s="16">
        <v>-1.25</v>
      </c>
    </row>
    <row r="86" spans="1:20" hidden="1" x14ac:dyDescent="0.2">
      <c r="A86" s="1" t="s">
        <v>12</v>
      </c>
      <c r="B86">
        <v>1</v>
      </c>
      <c r="C86" t="s">
        <v>64</v>
      </c>
      <c r="D86" t="s">
        <v>58</v>
      </c>
      <c r="E86" t="s">
        <v>58</v>
      </c>
      <c r="F86">
        <v>100000</v>
      </c>
      <c r="G86">
        <v>2000</v>
      </c>
      <c r="H86">
        <v>50</v>
      </c>
      <c r="I86">
        <v>0.5</v>
      </c>
      <c r="J86">
        <v>0.2</v>
      </c>
      <c r="K86">
        <v>-0.25</v>
      </c>
      <c r="L86">
        <v>3.348394583333334</v>
      </c>
      <c r="M86">
        <v>2.4600291666666672</v>
      </c>
      <c r="N86" t="s">
        <v>64</v>
      </c>
      <c r="O86" s="8">
        <f>IF(SUM(O87:O88)=3,3,IF(SUM(O87:O88)=5,1,2))</f>
        <v>3</v>
      </c>
      <c r="P86" s="11">
        <f>IF(AND(M86&gt;M83,M86&gt;M80),3,IF(OR(M86&gt;M83,M86&gt;M80),2,1))</f>
        <v>3</v>
      </c>
      <c r="Q86" s="16">
        <v>0.5</v>
      </c>
      <c r="R86" s="16">
        <v>-0.25</v>
      </c>
    </row>
    <row r="87" spans="1:20" hidden="1" x14ac:dyDescent="0.2">
      <c r="A87" s="1" t="s">
        <v>12</v>
      </c>
      <c r="B87">
        <v>1</v>
      </c>
      <c r="C87" t="s">
        <v>65</v>
      </c>
      <c r="D87" t="s">
        <v>58</v>
      </c>
      <c r="E87" t="s">
        <v>58</v>
      </c>
      <c r="F87">
        <v>100000</v>
      </c>
      <c r="G87">
        <v>2000</v>
      </c>
      <c r="H87">
        <v>50</v>
      </c>
      <c r="I87">
        <v>0.5</v>
      </c>
      <c r="J87">
        <v>0.2</v>
      </c>
      <c r="K87">
        <v>-0.75</v>
      </c>
      <c r="L87">
        <v>1.736000208333333</v>
      </c>
      <c r="M87">
        <v>1.5861889583333331</v>
      </c>
      <c r="N87" t="s">
        <v>65</v>
      </c>
      <c r="O87" s="8">
        <f>IF(AND(M87&gt;M88,M87&gt;M86),3,IF(OR(M87&gt;M88,M87&gt;M86),2,1))</f>
        <v>2</v>
      </c>
      <c r="P87" s="9">
        <f>IF(AND(M87&gt;M84,M87&gt;M81),3,IF(OR(M87&gt;M84,M87&gt;M81),2,1))</f>
        <v>3</v>
      </c>
      <c r="Q87" s="16">
        <v>0.5</v>
      </c>
      <c r="R87" s="16">
        <v>-0.75</v>
      </c>
    </row>
    <row r="88" spans="1:20" hidden="1" x14ac:dyDescent="0.2">
      <c r="A88" s="1" t="s">
        <v>12</v>
      </c>
      <c r="B88">
        <v>1</v>
      </c>
      <c r="C88" t="s">
        <v>66</v>
      </c>
      <c r="D88" t="s">
        <v>58</v>
      </c>
      <c r="E88" t="s">
        <v>58</v>
      </c>
      <c r="F88">
        <v>100000</v>
      </c>
      <c r="G88">
        <v>2000</v>
      </c>
      <c r="H88">
        <v>50</v>
      </c>
      <c r="I88">
        <v>0.5</v>
      </c>
      <c r="J88">
        <v>0.2</v>
      </c>
      <c r="K88">
        <v>-1.25</v>
      </c>
      <c r="L88">
        <v>1.2643200000000001</v>
      </c>
      <c r="M88">
        <v>1.2221733333333329</v>
      </c>
      <c r="N88" t="s">
        <v>66</v>
      </c>
      <c r="O88" s="8">
        <f>IF(AND(M88&gt;M87,M88&gt;M86),3,IF(OR(M88&gt;M87,M88&gt;M86),2,1))</f>
        <v>1</v>
      </c>
      <c r="P88" s="10">
        <f>IF(AND(M88&gt;M85,M88&gt;M82),3,IF(OR(M88&gt;M85,M88&gt;M82),2,1))</f>
        <v>3</v>
      </c>
      <c r="Q88" s="16">
        <v>0.5</v>
      </c>
      <c r="R88" s="16">
        <v>-1.25</v>
      </c>
    </row>
    <row r="89" spans="1:20" hidden="1" x14ac:dyDescent="0.2">
      <c r="A89" s="5" t="s">
        <v>266</v>
      </c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>
        <f>MAX(M80:M88)</f>
        <v>2.4600291666666672</v>
      </c>
      <c r="N89" s="2" t="str">
        <f>VLOOKUP(M89,M80:N88,2,FALSE)</f>
        <v>test_cust4_50_25_20</v>
      </c>
      <c r="O89" s="12">
        <f>SUM(O80:O88) - 18</f>
        <v>0</v>
      </c>
      <c r="P89" s="12">
        <f>SUM(P80:P88) - 18</f>
        <v>0</v>
      </c>
      <c r="Q89" s="18">
        <f>VLOOKUP(N89,N80:R88,4,FALSE)</f>
        <v>0.5</v>
      </c>
      <c r="R89" s="18">
        <f>VLOOKUP(N89,N80:R88,5,FALSE)</f>
        <v>-0.25</v>
      </c>
      <c r="S89" s="2"/>
      <c r="T89" s="17" t="s">
        <v>311</v>
      </c>
    </row>
    <row r="90" spans="1:20" hidden="1" x14ac:dyDescent="0.2">
      <c r="A90" s="5" t="s">
        <v>267</v>
      </c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>
        <f>MIN(M80:M88)</f>
        <v>0.95103104166666663</v>
      </c>
      <c r="N90" s="2" t="str">
        <f>VLOOKUP(M90,M80:N88,2,FALSE)</f>
        <v>test_cust4_25_125_20</v>
      </c>
      <c r="Q90" s="18">
        <f>VLOOKUP(N90,N80:R88,4,FALSE)</f>
        <v>0.25</v>
      </c>
      <c r="R90" s="18">
        <f>VLOOKUP(N90,N80:R88,5,FALSE)</f>
        <v>-1.25</v>
      </c>
      <c r="S90" s="29" t="s">
        <v>311</v>
      </c>
    </row>
    <row r="91" spans="1:20" hidden="1" x14ac:dyDescent="0.2">
      <c r="A91" s="5" t="s">
        <v>265</v>
      </c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>
        <f>AVERAGE(M80:M88)</f>
        <v>1.5756798842592592</v>
      </c>
      <c r="N91" s="2"/>
      <c r="Q91" s="18"/>
      <c r="R91" s="18"/>
      <c r="S91" s="2"/>
    </row>
    <row r="92" spans="1:20" hidden="1" x14ac:dyDescent="0.2">
      <c r="A92" s="5" t="s">
        <v>296</v>
      </c>
      <c r="M92" s="2">
        <f>_xlfn.VAR.S(M80:M88)</f>
        <v>0.27763353725072903</v>
      </c>
    </row>
    <row r="93" spans="1:20" hidden="1" x14ac:dyDescent="0.2">
      <c r="A93" s="1" t="s">
        <v>12</v>
      </c>
      <c r="B93">
        <v>1</v>
      </c>
      <c r="C93" t="s">
        <v>67</v>
      </c>
      <c r="D93" t="s">
        <v>68</v>
      </c>
      <c r="E93" t="s">
        <v>68</v>
      </c>
      <c r="F93">
        <v>100000</v>
      </c>
      <c r="G93">
        <v>2000</v>
      </c>
      <c r="H93">
        <v>50</v>
      </c>
      <c r="I93">
        <v>0.05</v>
      </c>
      <c r="J93">
        <v>0.2</v>
      </c>
      <c r="K93">
        <v>-0.25</v>
      </c>
      <c r="L93">
        <v>3.3315191666666668</v>
      </c>
      <c r="M93">
        <v>2.4091825</v>
      </c>
      <c r="N93" t="s">
        <v>67</v>
      </c>
      <c r="O93" s="6">
        <f>IF(SUM(O94:O95)=3,3,IF(SUM(O94:O95)=5,1,2))</f>
        <v>3</v>
      </c>
      <c r="P93" s="11">
        <f>IF(AND(M93&gt;M96,M93&gt;M99),3,IF(OR(M93&gt;M96,M93&gt;M99),2,1))</f>
        <v>2</v>
      </c>
      <c r="Q93" s="16">
        <v>0.05</v>
      </c>
      <c r="R93" s="16">
        <v>-0.25</v>
      </c>
    </row>
    <row r="94" spans="1:20" hidden="1" x14ac:dyDescent="0.2">
      <c r="A94" s="1" t="s">
        <v>12</v>
      </c>
      <c r="B94">
        <v>1</v>
      </c>
      <c r="C94" t="s">
        <v>69</v>
      </c>
      <c r="D94" t="s">
        <v>68</v>
      </c>
      <c r="E94" t="s">
        <v>68</v>
      </c>
      <c r="F94">
        <v>100000</v>
      </c>
      <c r="G94">
        <v>2000</v>
      </c>
      <c r="H94">
        <v>50</v>
      </c>
      <c r="I94">
        <v>0.05</v>
      </c>
      <c r="J94">
        <v>0.2</v>
      </c>
      <c r="K94">
        <v>-0.75</v>
      </c>
      <c r="L94">
        <v>2.3949141666666671</v>
      </c>
      <c r="M94">
        <v>2.2031506250000001</v>
      </c>
      <c r="N94" t="s">
        <v>69</v>
      </c>
      <c r="O94" s="6">
        <f>IF(AND(M94&gt;M95,M94&gt;M93),3,IF(OR(M94&gt;M95,M94&gt;M93),2,1))</f>
        <v>2</v>
      </c>
      <c r="P94" s="9">
        <f>IF(AND(M94&gt;M97,M94&gt;M100),3,IF(OR(M94&gt;M97,M94&gt;M100),2,1))</f>
        <v>3</v>
      </c>
      <c r="Q94" s="16">
        <v>0.05</v>
      </c>
      <c r="R94" s="16">
        <v>-0.75</v>
      </c>
    </row>
    <row r="95" spans="1:20" hidden="1" x14ac:dyDescent="0.2">
      <c r="A95" s="1" t="s">
        <v>12</v>
      </c>
      <c r="B95">
        <v>1</v>
      </c>
      <c r="C95" t="s">
        <v>70</v>
      </c>
      <c r="D95" t="s">
        <v>68</v>
      </c>
      <c r="E95" t="s">
        <v>68</v>
      </c>
      <c r="F95">
        <v>100000</v>
      </c>
      <c r="G95">
        <v>2000</v>
      </c>
      <c r="H95">
        <v>50</v>
      </c>
      <c r="I95">
        <v>0.05</v>
      </c>
      <c r="J95">
        <v>0.2</v>
      </c>
      <c r="K95">
        <v>-1.25</v>
      </c>
      <c r="L95">
        <v>2.1873839583333332</v>
      </c>
      <c r="M95">
        <v>2.085660208333334</v>
      </c>
      <c r="N95" t="s">
        <v>70</v>
      </c>
      <c r="O95" s="6">
        <f>IF(AND(M95&gt;M94,M95&gt;M93),3,IF(OR(M95&gt;M94,M95&gt;M93),2,1))</f>
        <v>1</v>
      </c>
      <c r="P95" s="10">
        <f>IF(AND(M95&gt;M98,M95&gt;M101),3,IF(OR(M95&gt;M98,M95&gt;M101),2,1))</f>
        <v>3</v>
      </c>
      <c r="Q95" s="16">
        <v>0.05</v>
      </c>
      <c r="R95" s="16">
        <v>-1.25</v>
      </c>
    </row>
    <row r="96" spans="1:20" x14ac:dyDescent="0.2">
      <c r="A96" s="1" t="s">
        <v>12</v>
      </c>
      <c r="B96">
        <v>1</v>
      </c>
      <c r="C96" t="s">
        <v>71</v>
      </c>
      <c r="D96" t="s">
        <v>68</v>
      </c>
      <c r="E96" t="s">
        <v>68</v>
      </c>
      <c r="F96">
        <v>100000</v>
      </c>
      <c r="G96">
        <v>2000</v>
      </c>
      <c r="H96">
        <v>50</v>
      </c>
      <c r="I96">
        <v>0.25</v>
      </c>
      <c r="J96">
        <v>0.2</v>
      </c>
      <c r="K96">
        <v>-0.25</v>
      </c>
      <c r="L96">
        <v>3.4556535416666661</v>
      </c>
      <c r="M96">
        <v>2.3911868749999998</v>
      </c>
      <c r="N96" t="s">
        <v>71</v>
      </c>
      <c r="O96" s="7">
        <f>IF(SUM(O97:O98)=3,3,IF(SUM(O97:O98)=5,1,2))</f>
        <v>3</v>
      </c>
      <c r="P96" s="11">
        <f>IF(AND(M96&gt;M99,M96&gt;M93),3,IF(OR(M96&gt;M99,M96&gt;M93),2,1))</f>
        <v>1</v>
      </c>
      <c r="Q96" s="16">
        <v>0.25</v>
      </c>
      <c r="R96" s="16">
        <v>-0.25</v>
      </c>
    </row>
    <row r="97" spans="1:20" x14ac:dyDescent="0.2">
      <c r="A97" s="1" t="s">
        <v>12</v>
      </c>
      <c r="B97">
        <v>1</v>
      </c>
      <c r="C97" t="s">
        <v>72</v>
      </c>
      <c r="D97" t="s">
        <v>68</v>
      </c>
      <c r="E97" t="s">
        <v>68</v>
      </c>
      <c r="F97">
        <v>100000</v>
      </c>
      <c r="G97">
        <v>2000</v>
      </c>
      <c r="H97">
        <v>50</v>
      </c>
      <c r="I97">
        <v>0.25</v>
      </c>
      <c r="J97">
        <v>0.2</v>
      </c>
      <c r="K97">
        <v>-0.75</v>
      </c>
      <c r="L97">
        <v>2.3158425</v>
      </c>
      <c r="M97">
        <v>2.1358977083333328</v>
      </c>
      <c r="N97" t="s">
        <v>72</v>
      </c>
      <c r="O97" s="7">
        <f>IF(AND(M97&gt;M98,M97&gt;M96),3,IF(OR(M97&gt;M98,M97&gt;M96),2,1))</f>
        <v>2</v>
      </c>
      <c r="P97" s="9">
        <f>IF(AND(M97&gt;M94,M97&gt;M100),3,IF(OR(M97&gt;M100,M97&gt;M94),2,1))</f>
        <v>1</v>
      </c>
      <c r="Q97" s="16">
        <v>0.25</v>
      </c>
      <c r="R97" s="16">
        <v>-0.75</v>
      </c>
    </row>
    <row r="98" spans="1:20" hidden="1" x14ac:dyDescent="0.2">
      <c r="A98" s="1" t="s">
        <v>12</v>
      </c>
      <c r="B98">
        <v>1</v>
      </c>
      <c r="C98" t="s">
        <v>73</v>
      </c>
      <c r="D98" t="s">
        <v>68</v>
      </c>
      <c r="E98" t="s">
        <v>68</v>
      </c>
      <c r="F98">
        <v>100000</v>
      </c>
      <c r="G98">
        <v>2000</v>
      </c>
      <c r="H98">
        <v>50</v>
      </c>
      <c r="I98">
        <v>0.25</v>
      </c>
      <c r="J98">
        <v>0.2</v>
      </c>
      <c r="K98">
        <v>-1.25</v>
      </c>
      <c r="L98">
        <v>2.1777872916666672</v>
      </c>
      <c r="M98">
        <v>2.081472291666667</v>
      </c>
      <c r="N98" t="s">
        <v>73</v>
      </c>
      <c r="O98" s="7">
        <f>IF(AND(M98&gt;M97,M98&gt;M96),3,IF(OR(M98&gt;M97,M98&gt;M96),2,1))</f>
        <v>1</v>
      </c>
      <c r="P98" s="10">
        <f>IF(AND(M98&gt;M101,M98&gt;M95),3,IF(OR(M98&gt;M101,M98&gt;M95),2,1))</f>
        <v>2</v>
      </c>
      <c r="Q98" s="16">
        <v>0.25</v>
      </c>
      <c r="R98" s="16">
        <v>-1.25</v>
      </c>
    </row>
    <row r="99" spans="1:20" hidden="1" x14ac:dyDescent="0.2">
      <c r="A99" s="1" t="s">
        <v>12</v>
      </c>
      <c r="B99">
        <v>1</v>
      </c>
      <c r="C99" t="s">
        <v>74</v>
      </c>
      <c r="D99" t="s">
        <v>68</v>
      </c>
      <c r="E99" t="s">
        <v>68</v>
      </c>
      <c r="F99">
        <v>100000</v>
      </c>
      <c r="G99">
        <v>2000</v>
      </c>
      <c r="H99">
        <v>50</v>
      </c>
      <c r="I99">
        <v>0.5</v>
      </c>
      <c r="J99">
        <v>0.2</v>
      </c>
      <c r="K99">
        <v>-0.25</v>
      </c>
      <c r="L99">
        <v>3.399497708333334</v>
      </c>
      <c r="M99">
        <v>2.4241825000000001</v>
      </c>
      <c r="N99" t="s">
        <v>74</v>
      </c>
      <c r="O99" s="8">
        <f>IF(SUM(O100:O101)=3,3,IF(SUM(O100:O101)=5,1,2))</f>
        <v>3</v>
      </c>
      <c r="P99" s="11">
        <f>IF(AND(M99&gt;M96,M99&gt;M93),3,IF(OR(M99&gt;M96,M99&gt;M93),2,1))</f>
        <v>3</v>
      </c>
      <c r="Q99" s="16">
        <v>0.5</v>
      </c>
      <c r="R99" s="16">
        <v>-0.25</v>
      </c>
    </row>
    <row r="100" spans="1:20" hidden="1" x14ac:dyDescent="0.2">
      <c r="A100" s="1" t="s">
        <v>12</v>
      </c>
      <c r="B100">
        <v>1</v>
      </c>
      <c r="C100" t="s">
        <v>75</v>
      </c>
      <c r="D100" t="s">
        <v>68</v>
      </c>
      <c r="E100" t="s">
        <v>68</v>
      </c>
      <c r="F100">
        <v>100000</v>
      </c>
      <c r="G100">
        <v>2000</v>
      </c>
      <c r="H100">
        <v>50</v>
      </c>
      <c r="I100">
        <v>0.5</v>
      </c>
      <c r="J100">
        <v>0.2</v>
      </c>
      <c r="K100">
        <v>-0.75</v>
      </c>
      <c r="L100">
        <v>2.3530574999999998</v>
      </c>
      <c r="M100">
        <v>2.1583199999999998</v>
      </c>
      <c r="N100" t="s">
        <v>75</v>
      </c>
      <c r="O100" s="8">
        <f>IF(AND(M100&gt;M101,M100&gt;M99),3,IF(OR(M100&gt;M101,M100&gt;M99),2,1))</f>
        <v>2</v>
      </c>
      <c r="P100" s="9">
        <f>IF(AND(M100&gt;M97,M100&gt;M94),3,IF(OR(M100&gt;M97,M100&gt;M94),2,1))</f>
        <v>2</v>
      </c>
      <c r="Q100" s="16">
        <v>0.5</v>
      </c>
      <c r="R100" s="16">
        <v>-0.75</v>
      </c>
    </row>
    <row r="101" spans="1:20" x14ac:dyDescent="0.2">
      <c r="A101" s="1" t="s">
        <v>12</v>
      </c>
      <c r="B101">
        <v>1</v>
      </c>
      <c r="C101" t="s">
        <v>76</v>
      </c>
      <c r="D101" t="s">
        <v>68</v>
      </c>
      <c r="E101" t="s">
        <v>68</v>
      </c>
      <c r="F101">
        <v>100000</v>
      </c>
      <c r="G101">
        <v>2000</v>
      </c>
      <c r="H101">
        <v>50</v>
      </c>
      <c r="I101">
        <v>0.5</v>
      </c>
      <c r="J101">
        <v>0.2</v>
      </c>
      <c r="K101">
        <v>-1.25</v>
      </c>
      <c r="L101">
        <v>2.1416254166666668</v>
      </c>
      <c r="M101">
        <v>2.0603050000000001</v>
      </c>
      <c r="N101" t="s">
        <v>76</v>
      </c>
      <c r="O101" s="8">
        <f>IF(AND(M101&gt;M100,M101&gt;M99),3,IF(OR(M101&gt;M100,M101&gt;M99),2,1))</f>
        <v>1</v>
      </c>
      <c r="P101" s="10">
        <f>IF(AND(M101&gt;M98,M101&gt;M95),3,IF(OR(M101&gt;M98,M101&gt;M95),2,1))</f>
        <v>1</v>
      </c>
      <c r="Q101" s="16">
        <v>0.5</v>
      </c>
      <c r="R101" s="16">
        <v>-1.25</v>
      </c>
    </row>
    <row r="102" spans="1:20" hidden="1" x14ac:dyDescent="0.2">
      <c r="A102" s="5" t="s">
        <v>266</v>
      </c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>
        <f>MAX(M93:M101)</f>
        <v>2.4241825000000001</v>
      </c>
      <c r="N102" s="2" t="str">
        <f>VLOOKUP(M102,M93:N101,2,FALSE)</f>
        <v>test_cust5_50_25_20</v>
      </c>
      <c r="O102" s="12">
        <f>SUM(O93:O101) - 18</f>
        <v>0</v>
      </c>
      <c r="P102" s="12">
        <f>SUM(P93:P101) - 18</f>
        <v>0</v>
      </c>
      <c r="Q102" s="18">
        <f>VLOOKUP(N102,N93:R101,4,FALSE)</f>
        <v>0.5</v>
      </c>
      <c r="R102" s="18">
        <f>VLOOKUP(N102,N93:R101,5,FALSE)</f>
        <v>-0.25</v>
      </c>
      <c r="S102" s="2"/>
      <c r="T102" s="17" t="s">
        <v>311</v>
      </c>
    </row>
    <row r="103" spans="1:20" hidden="1" x14ac:dyDescent="0.2">
      <c r="A103" s="5" t="s">
        <v>267</v>
      </c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>
        <f>MIN(M93:M101)</f>
        <v>2.0603050000000001</v>
      </c>
      <c r="N103" s="2" t="str">
        <f>VLOOKUP(M103,M93:N101,2,FALSE)</f>
        <v>test_cust5_50_125_20</v>
      </c>
      <c r="Q103" s="18">
        <f>VLOOKUP(N103,N93:R101,4,FALSE)</f>
        <v>0.5</v>
      </c>
      <c r="R103" s="18">
        <f>VLOOKUP(N103,N93:R101,5,FALSE)</f>
        <v>-1.25</v>
      </c>
      <c r="S103" s="29" t="s">
        <v>311</v>
      </c>
    </row>
    <row r="104" spans="1:20" hidden="1" x14ac:dyDescent="0.2">
      <c r="A104" s="5" t="s">
        <v>265</v>
      </c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>
        <f>AVERAGE(M93:M101)</f>
        <v>2.2165953009259263</v>
      </c>
      <c r="N104" s="2"/>
      <c r="Q104" s="18"/>
      <c r="R104" s="18"/>
      <c r="S104" s="2"/>
    </row>
    <row r="105" spans="1:20" hidden="1" x14ac:dyDescent="0.2">
      <c r="A105" s="5" t="s">
        <v>296</v>
      </c>
      <c r="M105" s="2">
        <f>_xlfn.VAR.S(M93:M101)</f>
        <v>2.2572780991288077E-2</v>
      </c>
    </row>
    <row r="106" spans="1:20" hidden="1" x14ac:dyDescent="0.2">
      <c r="A106" s="1" t="s">
        <v>12</v>
      </c>
      <c r="B106">
        <v>1</v>
      </c>
      <c r="C106" t="s">
        <v>77</v>
      </c>
      <c r="D106" t="s">
        <v>78</v>
      </c>
      <c r="E106" t="s">
        <v>78</v>
      </c>
      <c r="F106">
        <v>100000</v>
      </c>
      <c r="G106">
        <v>2000</v>
      </c>
      <c r="H106">
        <v>50</v>
      </c>
      <c r="I106">
        <v>0.05</v>
      </c>
      <c r="J106">
        <v>0.2</v>
      </c>
      <c r="K106">
        <v>-0.25</v>
      </c>
      <c r="L106">
        <v>3.1833277083333331</v>
      </c>
      <c r="M106">
        <v>2.3019231250000001</v>
      </c>
      <c r="N106" t="s">
        <v>77</v>
      </c>
      <c r="O106" s="6">
        <f>IF(SUM(O107:O108)=3,3,IF(SUM(O107:O108)=5,1,2))</f>
        <v>3</v>
      </c>
      <c r="P106" s="11">
        <f>IF(AND(M106&gt;M109,M106&gt;M112),3,IF(OR(M106&gt;M109,M106&gt;M112),2,1))</f>
        <v>2</v>
      </c>
      <c r="Q106" s="16">
        <v>0.05</v>
      </c>
      <c r="R106" s="16">
        <v>-0.25</v>
      </c>
    </row>
    <row r="107" spans="1:20" x14ac:dyDescent="0.2">
      <c r="A107" s="1" t="s">
        <v>12</v>
      </c>
      <c r="B107">
        <v>1</v>
      </c>
      <c r="C107" t="s">
        <v>79</v>
      </c>
      <c r="D107" t="s">
        <v>78</v>
      </c>
      <c r="E107" t="s">
        <v>78</v>
      </c>
      <c r="F107">
        <v>100000</v>
      </c>
      <c r="G107">
        <v>2000</v>
      </c>
      <c r="H107">
        <v>50</v>
      </c>
      <c r="I107">
        <v>0.05</v>
      </c>
      <c r="J107">
        <v>0.2</v>
      </c>
      <c r="K107">
        <v>-0.75</v>
      </c>
      <c r="L107">
        <v>1.552157916666667</v>
      </c>
      <c r="M107">
        <v>1.378161875</v>
      </c>
      <c r="N107" t="s">
        <v>79</v>
      </c>
      <c r="O107" s="6">
        <f>IF(AND(M107&gt;M108,M107&gt;M106),3,IF(OR(M107&gt;M108,M107&gt;M106),2,1))</f>
        <v>2</v>
      </c>
      <c r="P107" s="9">
        <f>IF(AND(M107&gt;M110,M107&gt;M113),3,IF(OR(M107&gt;M110,M107&gt;M113),2,1))</f>
        <v>1</v>
      </c>
      <c r="Q107" s="16">
        <v>0.05</v>
      </c>
      <c r="R107" s="16">
        <v>-0.75</v>
      </c>
    </row>
    <row r="108" spans="1:20" x14ac:dyDescent="0.2">
      <c r="A108" s="1" t="s">
        <v>12</v>
      </c>
      <c r="B108">
        <v>1</v>
      </c>
      <c r="C108" t="s">
        <v>80</v>
      </c>
      <c r="D108" t="s">
        <v>78</v>
      </c>
      <c r="E108" t="s">
        <v>78</v>
      </c>
      <c r="F108">
        <v>100000</v>
      </c>
      <c r="G108">
        <v>2000</v>
      </c>
      <c r="H108">
        <v>50</v>
      </c>
      <c r="I108">
        <v>0.05</v>
      </c>
      <c r="J108">
        <v>0.2</v>
      </c>
      <c r="K108">
        <v>-1.25</v>
      </c>
      <c r="L108">
        <v>1.2641439583333329</v>
      </c>
      <c r="M108">
        <v>1.148372916666667</v>
      </c>
      <c r="N108" t="s">
        <v>80</v>
      </c>
      <c r="O108" s="6">
        <f>IF(AND(M108&gt;M107,M108&gt;M106),3,IF(OR(M108&gt;M107,M108&gt;M106),2,1))</f>
        <v>1</v>
      </c>
      <c r="P108" s="10">
        <f>IF(AND(M108&gt;M111,M108&gt;M114),3,IF(OR(M108&gt;M111,M108&gt;M114),2,1))</f>
        <v>1</v>
      </c>
      <c r="Q108" s="16">
        <v>0.05</v>
      </c>
      <c r="R108" s="16">
        <v>-1.25</v>
      </c>
    </row>
    <row r="109" spans="1:20" hidden="1" x14ac:dyDescent="0.2">
      <c r="A109" s="1" t="s">
        <v>12</v>
      </c>
      <c r="B109">
        <v>1</v>
      </c>
      <c r="C109" t="s">
        <v>81</v>
      </c>
      <c r="D109" t="s">
        <v>78</v>
      </c>
      <c r="E109" t="s">
        <v>78</v>
      </c>
      <c r="F109">
        <v>100000</v>
      </c>
      <c r="G109">
        <v>2000</v>
      </c>
      <c r="H109">
        <v>50</v>
      </c>
      <c r="I109">
        <v>0.25</v>
      </c>
      <c r="J109">
        <v>0.2</v>
      </c>
      <c r="K109">
        <v>-0.25</v>
      </c>
      <c r="L109">
        <v>3.3381508333333332</v>
      </c>
      <c r="M109">
        <v>2.3381452083333332</v>
      </c>
      <c r="N109" t="s">
        <v>81</v>
      </c>
      <c r="O109" s="7">
        <f>IF(SUM(O110:O111)=3,3,IF(SUM(O110:O111)=5,1,2))</f>
        <v>3</v>
      </c>
      <c r="P109" s="11">
        <f>IF(AND(M109&gt;M112,M109&gt;M106),3,IF(OR(M109&gt;M112,M109&gt;M106),2,1))</f>
        <v>3</v>
      </c>
      <c r="Q109" s="16">
        <v>0.25</v>
      </c>
      <c r="R109" s="16">
        <v>-0.25</v>
      </c>
    </row>
    <row r="110" spans="1:20" hidden="1" x14ac:dyDescent="0.2">
      <c r="A110" s="1" t="s">
        <v>12</v>
      </c>
      <c r="B110">
        <v>1</v>
      </c>
      <c r="C110" t="s">
        <v>82</v>
      </c>
      <c r="D110" t="s">
        <v>78</v>
      </c>
      <c r="E110" t="s">
        <v>78</v>
      </c>
      <c r="F110">
        <v>100000</v>
      </c>
      <c r="G110">
        <v>2000</v>
      </c>
      <c r="H110">
        <v>50</v>
      </c>
      <c r="I110">
        <v>0.25</v>
      </c>
      <c r="J110">
        <v>0.2</v>
      </c>
      <c r="K110">
        <v>-0.75</v>
      </c>
      <c r="L110">
        <v>1.8455522916666669</v>
      </c>
      <c r="M110">
        <v>1.650396875</v>
      </c>
      <c r="N110" t="s">
        <v>82</v>
      </c>
      <c r="O110" s="7">
        <f>IF(AND(M110&gt;M111,M110&gt;M109),3,IF(OR(M110&gt;M111,M110&gt;M109),2,1))</f>
        <v>2</v>
      </c>
      <c r="P110" s="9">
        <f>IF(AND(M110&gt;M107,M110&gt;M113),3,IF(OR(M110&gt;M113,M110&gt;M107),2,1))</f>
        <v>3</v>
      </c>
      <c r="Q110" s="16">
        <v>0.25</v>
      </c>
      <c r="R110" s="16">
        <v>-0.75</v>
      </c>
    </row>
    <row r="111" spans="1:20" hidden="1" x14ac:dyDescent="0.2">
      <c r="A111" s="1" t="s">
        <v>12</v>
      </c>
      <c r="B111">
        <v>1</v>
      </c>
      <c r="C111" t="s">
        <v>83</v>
      </c>
      <c r="D111" t="s">
        <v>78</v>
      </c>
      <c r="E111" t="s">
        <v>78</v>
      </c>
      <c r="F111">
        <v>100000</v>
      </c>
      <c r="G111">
        <v>2000</v>
      </c>
      <c r="H111">
        <v>50</v>
      </c>
      <c r="I111">
        <v>0.25</v>
      </c>
      <c r="J111">
        <v>0.2</v>
      </c>
      <c r="K111">
        <v>-1.25</v>
      </c>
      <c r="L111">
        <v>1.3599385416666669</v>
      </c>
      <c r="M111">
        <v>1.2399514583333331</v>
      </c>
      <c r="N111" t="s">
        <v>83</v>
      </c>
      <c r="O111" s="7">
        <f>IF(AND(M111&gt;M110,M111&gt;M109),3,IF(OR(M111&gt;M110,M111&gt;M109),2,1))</f>
        <v>1</v>
      </c>
      <c r="P111" s="10">
        <f>IF(AND(M111&gt;M114,M111&gt;M108),3,IF(OR(M111&gt;M114,M111&gt;M108),2,1))</f>
        <v>3</v>
      </c>
      <c r="Q111" s="16">
        <v>0.25</v>
      </c>
      <c r="R111" s="16">
        <v>-1.25</v>
      </c>
    </row>
    <row r="112" spans="1:20" x14ac:dyDescent="0.2">
      <c r="A112" s="1" t="s">
        <v>12</v>
      </c>
      <c r="B112">
        <v>1</v>
      </c>
      <c r="C112" t="s">
        <v>84</v>
      </c>
      <c r="D112" t="s">
        <v>78</v>
      </c>
      <c r="E112" t="s">
        <v>78</v>
      </c>
      <c r="F112">
        <v>100000</v>
      </c>
      <c r="G112">
        <v>2000</v>
      </c>
      <c r="H112">
        <v>50</v>
      </c>
      <c r="I112">
        <v>0.5</v>
      </c>
      <c r="J112">
        <v>0.2</v>
      </c>
      <c r="K112">
        <v>-0.25</v>
      </c>
      <c r="L112">
        <v>3.0104981249999998</v>
      </c>
      <c r="M112">
        <v>2.2319822916666672</v>
      </c>
      <c r="N112" t="s">
        <v>84</v>
      </c>
      <c r="O112" s="8">
        <f>IF(SUM(O113:O114)=3,3,IF(SUM(O113:O114)=5,1,2))</f>
        <v>3</v>
      </c>
      <c r="P112" s="11">
        <f>IF(AND(M112&gt;M109,M112&gt;M106),3,IF(OR(M112&gt;M109,M112&gt;M106),2,1))</f>
        <v>1</v>
      </c>
      <c r="Q112" s="16">
        <v>0.5</v>
      </c>
      <c r="R112" s="16">
        <v>-0.25</v>
      </c>
    </row>
    <row r="113" spans="1:20" hidden="1" x14ac:dyDescent="0.2">
      <c r="A113" s="1" t="s">
        <v>12</v>
      </c>
      <c r="B113">
        <v>1</v>
      </c>
      <c r="C113" t="s">
        <v>85</v>
      </c>
      <c r="D113" t="s">
        <v>78</v>
      </c>
      <c r="E113" t="s">
        <v>78</v>
      </c>
      <c r="F113">
        <v>100000</v>
      </c>
      <c r="G113">
        <v>2000</v>
      </c>
      <c r="H113">
        <v>50</v>
      </c>
      <c r="I113">
        <v>0.5</v>
      </c>
      <c r="J113">
        <v>0.2</v>
      </c>
      <c r="K113">
        <v>-0.75</v>
      </c>
      <c r="L113">
        <v>1.7593775</v>
      </c>
      <c r="M113">
        <v>1.557163333333333</v>
      </c>
      <c r="N113" t="s">
        <v>85</v>
      </c>
      <c r="O113" s="8">
        <f>IF(AND(M113&gt;M114,M113&gt;M112),3,IF(OR(M113&gt;M114,M113&gt;M112),2,1))</f>
        <v>2</v>
      </c>
      <c r="P113" s="9">
        <f>IF(AND(M113&gt;M110,M113&gt;M107),3,IF(OR(M113&gt;M110,M113&gt;M107),2,1))</f>
        <v>2</v>
      </c>
      <c r="Q113" s="16">
        <v>0.5</v>
      </c>
      <c r="R113" s="16">
        <v>-0.75</v>
      </c>
    </row>
    <row r="114" spans="1:20" hidden="1" x14ac:dyDescent="0.2">
      <c r="A114" s="1" t="s">
        <v>12</v>
      </c>
      <c r="B114">
        <v>1</v>
      </c>
      <c r="C114" t="s">
        <v>86</v>
      </c>
      <c r="D114" t="s">
        <v>78</v>
      </c>
      <c r="E114" t="s">
        <v>78</v>
      </c>
      <c r="F114">
        <v>100000</v>
      </c>
      <c r="G114">
        <v>2000</v>
      </c>
      <c r="H114">
        <v>50</v>
      </c>
      <c r="I114">
        <v>0.5</v>
      </c>
      <c r="J114">
        <v>0.2</v>
      </c>
      <c r="K114">
        <v>-1.25</v>
      </c>
      <c r="L114">
        <v>1.2413577083333329</v>
      </c>
      <c r="M114">
        <v>1.156676875</v>
      </c>
      <c r="N114" t="s">
        <v>86</v>
      </c>
      <c r="O114" s="8">
        <f>IF(AND(M114&gt;M113,M114&gt;M112),3,IF(OR(M114&gt;M113,M114&gt;M112),2,1))</f>
        <v>1</v>
      </c>
      <c r="P114" s="10">
        <f>IF(AND(M114&gt;M111,M114&gt;M108),3,IF(OR(M114&gt;M111,M114&gt;M108),2,1))</f>
        <v>2</v>
      </c>
      <c r="Q114" s="16">
        <v>0.5</v>
      </c>
      <c r="R114" s="16">
        <v>-1.25</v>
      </c>
    </row>
    <row r="115" spans="1:20" hidden="1" x14ac:dyDescent="0.2">
      <c r="A115" s="5" t="s">
        <v>266</v>
      </c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>
        <f>MAX(M106:M114)</f>
        <v>2.3381452083333332</v>
      </c>
      <c r="N115" s="2" t="str">
        <f>VLOOKUP(M115,M106:N114,2,FALSE)</f>
        <v>test_cust6_25_25_20</v>
      </c>
      <c r="O115" s="12">
        <f>SUM(O106:O114) - 18</f>
        <v>0</v>
      </c>
      <c r="P115" s="12">
        <f>SUM(P106:P114) - 18</f>
        <v>0</v>
      </c>
      <c r="Q115" s="18">
        <f>VLOOKUP(N115,N106:R114,4,FALSE)</f>
        <v>0.25</v>
      </c>
      <c r="R115" s="18">
        <f>VLOOKUP(N115,N106:R114,5,FALSE)</f>
        <v>-0.25</v>
      </c>
      <c r="S115" s="2"/>
      <c r="T115" s="17" t="s">
        <v>311</v>
      </c>
    </row>
    <row r="116" spans="1:20" hidden="1" x14ac:dyDescent="0.2">
      <c r="A116" s="5" t="s">
        <v>267</v>
      </c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>
        <f>MIN(M106:M114)</f>
        <v>1.148372916666667</v>
      </c>
      <c r="N116" s="2" t="str">
        <f>VLOOKUP(M116,M106:N114,2,FALSE)</f>
        <v>test_cust6_05_125_20</v>
      </c>
      <c r="Q116" s="18">
        <f>VLOOKUP(N116,N106:R114,4,FALSE)</f>
        <v>0.05</v>
      </c>
      <c r="R116" s="18">
        <f>VLOOKUP(N116,N106:R114,5,FALSE)</f>
        <v>-1.25</v>
      </c>
      <c r="S116" s="29" t="s">
        <v>311</v>
      </c>
    </row>
    <row r="117" spans="1:20" hidden="1" x14ac:dyDescent="0.2">
      <c r="A117" s="5" t="s">
        <v>265</v>
      </c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>
        <f>AVERAGE(M106:M114)</f>
        <v>1.6669748842592595</v>
      </c>
      <c r="N117" s="2"/>
      <c r="Q117" s="18"/>
      <c r="R117" s="18"/>
      <c r="S117" s="2"/>
    </row>
    <row r="118" spans="1:20" hidden="1" x14ac:dyDescent="0.2">
      <c r="A118" s="5" t="s">
        <v>296</v>
      </c>
      <c r="M118" s="2">
        <f>_xlfn.VAR.S(M106:M114)</f>
        <v>0.24753870869027805</v>
      </c>
    </row>
  </sheetData>
  <autoFilter ref="A1:T118" xr:uid="{00000000-0001-0000-0000-000000000000}">
    <filterColumn colId="15">
      <filters>
        <filter val="1"/>
      </filters>
    </filterColumn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E48CE-06EC-9847-9ED5-96535CFB1B4E}">
  <dimension ref="A1:R118"/>
  <sheetViews>
    <sheetView workbookViewId="0">
      <selection activeCell="O1" sqref="O1:P1"/>
    </sheetView>
  </sheetViews>
  <sheetFormatPr baseColWidth="10" defaultRowHeight="15" x14ac:dyDescent="0.2"/>
  <cols>
    <col min="3" max="3" width="20.5" customWidth="1"/>
    <col min="14" max="14" width="20.5" customWidth="1"/>
    <col min="17" max="18" width="10.83203125" style="16"/>
  </cols>
  <sheetData>
    <row r="1" spans="1:18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</v>
      </c>
      <c r="O1" s="4" t="s">
        <v>313</v>
      </c>
      <c r="P1" s="4" t="s">
        <v>312</v>
      </c>
      <c r="Q1" s="28" t="s">
        <v>7</v>
      </c>
      <c r="R1" s="28" t="s">
        <v>9</v>
      </c>
    </row>
    <row r="2" spans="1:18" x14ac:dyDescent="0.2">
      <c r="A2" s="1" t="s">
        <v>12</v>
      </c>
      <c r="B2">
        <v>2</v>
      </c>
      <c r="C2" t="s">
        <v>141</v>
      </c>
      <c r="D2" t="s">
        <v>24</v>
      </c>
      <c r="E2" t="s">
        <v>24</v>
      </c>
      <c r="F2">
        <v>100000</v>
      </c>
      <c r="G2">
        <v>2000</v>
      </c>
      <c r="H2">
        <v>50</v>
      </c>
      <c r="I2">
        <v>0.05</v>
      </c>
      <c r="J2">
        <v>0.1</v>
      </c>
      <c r="K2">
        <v>-0.25</v>
      </c>
      <c r="L2">
        <v>2.451981875</v>
      </c>
      <c r="M2">
        <v>2.1502193749999998</v>
      </c>
      <c r="N2" t="s">
        <v>141</v>
      </c>
      <c r="O2" s="6">
        <f>IF(SUM(O3:O4)=3,3,IF(SUM(O3:O4)=5,1,2))</f>
        <v>1</v>
      </c>
      <c r="P2" s="11">
        <f>IF(AND(M2&gt;M5,M2&gt;M8),3,IF(OR(M2&gt;M5,M2&gt;M8),2,1))</f>
        <v>1</v>
      </c>
      <c r="Q2" s="16">
        <v>0.05</v>
      </c>
      <c r="R2" s="16">
        <v>-0.25</v>
      </c>
    </row>
    <row r="3" spans="1:18" x14ac:dyDescent="0.2">
      <c r="A3" s="1" t="s">
        <v>12</v>
      </c>
      <c r="B3">
        <v>2</v>
      </c>
      <c r="C3" t="s">
        <v>142</v>
      </c>
      <c r="D3" t="s">
        <v>24</v>
      </c>
      <c r="E3" t="s">
        <v>24</v>
      </c>
      <c r="F3">
        <v>100000</v>
      </c>
      <c r="G3">
        <v>2000</v>
      </c>
      <c r="H3">
        <v>50</v>
      </c>
      <c r="I3">
        <v>0.05</v>
      </c>
      <c r="J3">
        <v>0.1</v>
      </c>
      <c r="K3">
        <v>-0.75</v>
      </c>
      <c r="L3">
        <v>2.5174877083333329</v>
      </c>
      <c r="M3">
        <v>2.2813300000000001</v>
      </c>
      <c r="N3" t="s">
        <v>142</v>
      </c>
      <c r="O3" s="6">
        <f>IF(AND(M3&gt;M4,M3&gt;M2),3,IF(OR(M3&gt;M4,M3&gt;M2),2,1))</f>
        <v>2</v>
      </c>
      <c r="P3" s="9">
        <f>IF(AND(M3&gt;M6,M3&gt;M9),3,IF(OR(M3&gt;M6,M3&gt;M9),2,1))</f>
        <v>3</v>
      </c>
      <c r="Q3" s="16">
        <v>0.05</v>
      </c>
      <c r="R3" s="16">
        <v>-0.75</v>
      </c>
    </row>
    <row r="4" spans="1:18" x14ac:dyDescent="0.2">
      <c r="A4" s="1" t="s">
        <v>12</v>
      </c>
      <c r="B4">
        <v>2</v>
      </c>
      <c r="C4" t="s">
        <v>143</v>
      </c>
      <c r="D4" t="s">
        <v>24</v>
      </c>
      <c r="E4" t="s">
        <v>24</v>
      </c>
      <c r="F4">
        <v>100000</v>
      </c>
      <c r="G4">
        <v>2000</v>
      </c>
      <c r="H4">
        <v>50</v>
      </c>
      <c r="I4">
        <v>0.05</v>
      </c>
      <c r="J4">
        <v>0.1</v>
      </c>
      <c r="K4">
        <v>-1.25</v>
      </c>
      <c r="L4">
        <v>2.5146891666666669</v>
      </c>
      <c r="M4">
        <v>2.2936379166666661</v>
      </c>
      <c r="N4" t="s">
        <v>143</v>
      </c>
      <c r="O4" s="6">
        <f>IF(AND(M4&gt;M3,M4&gt;M2),3,IF(OR(M4&gt;M3,M4&gt;M2),2,1))</f>
        <v>3</v>
      </c>
      <c r="P4" s="10">
        <f>IF(AND(M4&gt;M7,M4&gt;M10),3,IF(OR(M4&gt;M7,M4&gt;M10),2,1))</f>
        <v>1</v>
      </c>
      <c r="Q4" s="16">
        <v>0.05</v>
      </c>
      <c r="R4" s="16">
        <v>-1.25</v>
      </c>
    </row>
    <row r="5" spans="1:18" x14ac:dyDescent="0.2">
      <c r="A5" s="1" t="s">
        <v>12</v>
      </c>
      <c r="B5">
        <v>2</v>
      </c>
      <c r="C5" t="s">
        <v>144</v>
      </c>
      <c r="D5" t="s">
        <v>24</v>
      </c>
      <c r="E5" t="s">
        <v>24</v>
      </c>
      <c r="F5">
        <v>100000</v>
      </c>
      <c r="G5">
        <v>2000</v>
      </c>
      <c r="H5">
        <v>50</v>
      </c>
      <c r="I5">
        <v>0.25</v>
      </c>
      <c r="J5">
        <v>0.1</v>
      </c>
      <c r="K5">
        <v>-0.25</v>
      </c>
      <c r="L5">
        <v>2.451144166666666</v>
      </c>
      <c r="M5">
        <v>2.1709849999999999</v>
      </c>
      <c r="N5" t="s">
        <v>144</v>
      </c>
      <c r="O5" s="7">
        <f>IF(SUM(O6:O7)=3,3,IF(SUM(O6:O7)=5,1,2))</f>
        <v>1</v>
      </c>
      <c r="P5" s="11">
        <f>IF(AND(M5&gt;M8,M5&gt;M2),3,IF(OR(M5&gt;M8,M5&gt;M2),2,1))</f>
        <v>2</v>
      </c>
      <c r="Q5" s="16">
        <v>0.25</v>
      </c>
      <c r="R5" s="16">
        <v>-0.25</v>
      </c>
    </row>
    <row r="6" spans="1:18" x14ac:dyDescent="0.2">
      <c r="A6" s="1" t="s">
        <v>12</v>
      </c>
      <c r="B6">
        <v>2</v>
      </c>
      <c r="C6" t="s">
        <v>145</v>
      </c>
      <c r="D6" t="s">
        <v>24</v>
      </c>
      <c r="E6" t="s">
        <v>24</v>
      </c>
      <c r="F6">
        <v>100000</v>
      </c>
      <c r="G6">
        <v>2000</v>
      </c>
      <c r="H6">
        <v>50</v>
      </c>
      <c r="I6">
        <v>0.25</v>
      </c>
      <c r="J6">
        <v>0.1</v>
      </c>
      <c r="K6">
        <v>-0.75</v>
      </c>
      <c r="L6">
        <v>2.5045393749999998</v>
      </c>
      <c r="M6">
        <v>2.2693708333333329</v>
      </c>
      <c r="N6" t="s">
        <v>145</v>
      </c>
      <c r="O6" s="7">
        <f>IF(AND(M6&gt;M7,M6&gt;M5),3,IF(OR(M6&gt;M7,M6&gt;M5),2,1))</f>
        <v>2</v>
      </c>
      <c r="P6" s="9">
        <f>IF(AND(M6&gt;M3,M6&gt;M9),3,IF(OR(M6&gt;M9,M6&gt;M3),2,1))</f>
        <v>1</v>
      </c>
      <c r="Q6" s="16">
        <v>0.25</v>
      </c>
      <c r="R6" s="16">
        <v>-0.75</v>
      </c>
    </row>
    <row r="7" spans="1:18" x14ac:dyDescent="0.2">
      <c r="A7" s="1" t="s">
        <v>12</v>
      </c>
      <c r="B7">
        <v>2</v>
      </c>
      <c r="C7" t="s">
        <v>146</v>
      </c>
      <c r="D7" t="s">
        <v>24</v>
      </c>
      <c r="E7" t="s">
        <v>24</v>
      </c>
      <c r="F7">
        <v>100000</v>
      </c>
      <c r="G7">
        <v>2000</v>
      </c>
      <c r="H7">
        <v>50</v>
      </c>
      <c r="I7">
        <v>0.25</v>
      </c>
      <c r="J7">
        <v>0.1</v>
      </c>
      <c r="K7">
        <v>-1.25</v>
      </c>
      <c r="L7">
        <v>2.5309814583333332</v>
      </c>
      <c r="M7">
        <v>2.302815625</v>
      </c>
      <c r="N7" t="s">
        <v>146</v>
      </c>
      <c r="O7" s="7">
        <f>IF(AND(M7&gt;M6,M7&gt;M5),3,IF(OR(M7&gt;M6,M7&gt;M5),2,1))</f>
        <v>3</v>
      </c>
      <c r="P7" s="10">
        <f>IF(AND(M7&gt;M10,M7&gt;M4),3,IF(OR(M7&gt;M10,M7&gt;M4),2,1))</f>
        <v>2</v>
      </c>
      <c r="Q7" s="16">
        <v>0.25</v>
      </c>
      <c r="R7" s="16">
        <v>-1.25</v>
      </c>
    </row>
    <row r="8" spans="1:18" x14ac:dyDescent="0.2">
      <c r="A8" s="1" t="s">
        <v>12</v>
      </c>
      <c r="B8">
        <v>2</v>
      </c>
      <c r="C8" t="s">
        <v>147</v>
      </c>
      <c r="D8" t="s">
        <v>24</v>
      </c>
      <c r="E8" t="s">
        <v>24</v>
      </c>
      <c r="F8">
        <v>100000</v>
      </c>
      <c r="G8">
        <v>2000</v>
      </c>
      <c r="H8">
        <v>50</v>
      </c>
      <c r="I8">
        <v>0.5</v>
      </c>
      <c r="J8">
        <v>0.1</v>
      </c>
      <c r="K8">
        <v>-0.25</v>
      </c>
      <c r="L8">
        <v>2.5233383333333328</v>
      </c>
      <c r="M8">
        <v>2.258159791666666</v>
      </c>
      <c r="N8" t="s">
        <v>147</v>
      </c>
      <c r="O8" s="8">
        <f>IF(SUM(O9:O10)=3,3,IF(SUM(O9:O10)=5,1,2))</f>
        <v>1</v>
      </c>
      <c r="P8" s="11">
        <f>IF(AND(M8&gt;M5,M8&gt;M2),3,IF(OR(M8&gt;M5,M8&gt;M2),2,1))</f>
        <v>3</v>
      </c>
      <c r="Q8" s="16">
        <v>0.5</v>
      </c>
      <c r="R8" s="16">
        <v>-0.25</v>
      </c>
    </row>
    <row r="9" spans="1:18" x14ac:dyDescent="0.2">
      <c r="A9" s="1" t="s">
        <v>12</v>
      </c>
      <c r="B9">
        <v>2</v>
      </c>
      <c r="C9" t="s">
        <v>148</v>
      </c>
      <c r="D9" t="s">
        <v>24</v>
      </c>
      <c r="E9" t="s">
        <v>24</v>
      </c>
      <c r="F9">
        <v>100000</v>
      </c>
      <c r="G9">
        <v>2000</v>
      </c>
      <c r="H9">
        <v>50</v>
      </c>
      <c r="I9">
        <v>0.5</v>
      </c>
      <c r="J9">
        <v>0.1</v>
      </c>
      <c r="K9">
        <v>-0.75</v>
      </c>
      <c r="L9">
        <v>2.4994531250000001</v>
      </c>
      <c r="M9">
        <v>2.2803943750000002</v>
      </c>
      <c r="N9" t="s">
        <v>148</v>
      </c>
      <c r="O9" s="8">
        <f>IF(AND(M9&gt;M10,M9&gt;M8),3,IF(OR(M9&gt;M10,M9&gt;M8),2,1))</f>
        <v>2</v>
      </c>
      <c r="P9" s="9">
        <f>IF(AND(M9&gt;M6,M9&gt;M3),3,IF(OR(M9&gt;M6,M9&gt;M3),2,1))</f>
        <v>2</v>
      </c>
      <c r="Q9" s="16">
        <v>0.5</v>
      </c>
      <c r="R9" s="16">
        <v>-0.75</v>
      </c>
    </row>
    <row r="10" spans="1:18" x14ac:dyDescent="0.2">
      <c r="A10" s="1" t="s">
        <v>12</v>
      </c>
      <c r="B10">
        <v>2</v>
      </c>
      <c r="C10" t="s">
        <v>149</v>
      </c>
      <c r="D10" t="s">
        <v>24</v>
      </c>
      <c r="E10" t="s">
        <v>24</v>
      </c>
      <c r="F10">
        <v>100000</v>
      </c>
      <c r="G10">
        <v>2000</v>
      </c>
      <c r="H10">
        <v>50</v>
      </c>
      <c r="I10">
        <v>0.5</v>
      </c>
      <c r="J10">
        <v>0.1</v>
      </c>
      <c r="K10">
        <v>-1.25</v>
      </c>
      <c r="L10">
        <v>2.5295654166666668</v>
      </c>
      <c r="M10">
        <v>2.3067339583333339</v>
      </c>
      <c r="N10" t="s">
        <v>149</v>
      </c>
      <c r="O10" s="8">
        <f>IF(AND(M10&gt;M9,M10&gt;M8),3,IF(OR(M10&gt;M9,M10&gt;M8),2,1))</f>
        <v>3</v>
      </c>
      <c r="P10" s="10">
        <f>IF(AND(M10&gt;M7,M10&gt;M4),3,IF(OR(M10&gt;M7,M10&gt;M4),2,1))</f>
        <v>3</v>
      </c>
      <c r="Q10" s="16">
        <v>0.5</v>
      </c>
      <c r="R10" s="16">
        <v>-1.25</v>
      </c>
    </row>
    <row r="11" spans="1:18" x14ac:dyDescent="0.2">
      <c r="A11" s="5" t="s">
        <v>266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>
        <f>MAX(M2:M10)</f>
        <v>2.3067339583333339</v>
      </c>
      <c r="N11" s="2" t="str">
        <f>VLOOKUP(M11,M2:N10,2,FALSE)</f>
        <v>eps10_seq1_50_125_10</v>
      </c>
      <c r="O11" s="12">
        <f>SUM(O2:O10) - 18</f>
        <v>0</v>
      </c>
      <c r="P11" s="12">
        <f>SUM(P2:P10) - 18</f>
        <v>0</v>
      </c>
      <c r="Q11" s="18">
        <f>VLOOKUP(N11,N2:R10,4,FALSE)</f>
        <v>0.5</v>
      </c>
      <c r="R11" s="18">
        <f>VLOOKUP(N11,N2:R10,5,FALSE)</f>
        <v>-1.25</v>
      </c>
    </row>
    <row r="12" spans="1:18" x14ac:dyDescent="0.2">
      <c r="A12" s="5" t="s">
        <v>267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>
        <f>MIN(M2:M10)</f>
        <v>2.1502193749999998</v>
      </c>
      <c r="N12" s="2" t="str">
        <f>VLOOKUP(M12,M2:N10,2,FALSE)</f>
        <v>eps10_seq1_05_25_10</v>
      </c>
      <c r="Q12" s="18">
        <f>VLOOKUP(N12,N2:R10,4,FALSE)</f>
        <v>0.05</v>
      </c>
      <c r="R12" s="18">
        <f>VLOOKUP(N12,N2:R10,5,FALSE)</f>
        <v>-0.25</v>
      </c>
    </row>
    <row r="13" spans="1:18" x14ac:dyDescent="0.2">
      <c r="A13" s="5" t="s">
        <v>265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>
        <f>AVERAGE(M2:M10)</f>
        <v>2.2570718749999994</v>
      </c>
      <c r="N13" s="2"/>
      <c r="Q13" s="18"/>
      <c r="R13" s="18"/>
    </row>
    <row r="14" spans="1:18" x14ac:dyDescent="0.2">
      <c r="A14" s="5" t="s">
        <v>296</v>
      </c>
      <c r="M14" s="2">
        <f>_xlfn.VAR.S(M2:M10)</f>
        <v>3.251142370659731E-3</v>
      </c>
    </row>
    <row r="15" spans="1:18" x14ac:dyDescent="0.2">
      <c r="A15" s="1" t="s">
        <v>12</v>
      </c>
      <c r="B15">
        <v>2</v>
      </c>
      <c r="C15" t="s">
        <v>150</v>
      </c>
      <c r="D15" t="s">
        <v>151</v>
      </c>
      <c r="E15" t="s">
        <v>151</v>
      </c>
      <c r="F15">
        <v>100000</v>
      </c>
      <c r="G15">
        <v>2000</v>
      </c>
      <c r="H15">
        <v>50</v>
      </c>
      <c r="I15">
        <v>0.05</v>
      </c>
      <c r="J15">
        <v>0.1</v>
      </c>
      <c r="K15">
        <v>-0.25</v>
      </c>
      <c r="L15">
        <v>2.1720545833333329</v>
      </c>
      <c r="M15">
        <v>1.950489791666667</v>
      </c>
      <c r="N15" t="s">
        <v>150</v>
      </c>
      <c r="O15" s="6">
        <f>IF(SUM(O16:O17)=3,3,IF(SUM(O16:O17)=5,1,2))</f>
        <v>3</v>
      </c>
      <c r="P15" s="11">
        <f>IF(AND(M15&gt;M18,M15&gt;M21),3,IF(OR(M15&gt;M18,M15&gt;M21),2,1))</f>
        <v>3</v>
      </c>
      <c r="Q15" s="16">
        <v>0.05</v>
      </c>
      <c r="R15" s="16">
        <v>-0.25</v>
      </c>
    </row>
    <row r="16" spans="1:18" x14ac:dyDescent="0.2">
      <c r="A16" s="1" t="s">
        <v>12</v>
      </c>
      <c r="B16">
        <v>2</v>
      </c>
      <c r="C16" t="s">
        <v>152</v>
      </c>
      <c r="D16" t="s">
        <v>151</v>
      </c>
      <c r="E16" t="s">
        <v>151</v>
      </c>
      <c r="F16">
        <v>100000</v>
      </c>
      <c r="G16">
        <v>2000</v>
      </c>
      <c r="H16">
        <v>50</v>
      </c>
      <c r="I16">
        <v>0.05</v>
      </c>
      <c r="J16">
        <v>0.1</v>
      </c>
      <c r="K16">
        <v>-0.75</v>
      </c>
      <c r="L16">
        <v>2.0240143750000001</v>
      </c>
      <c r="M16">
        <v>1.866672083333333</v>
      </c>
      <c r="N16" t="s">
        <v>152</v>
      </c>
      <c r="O16" s="6">
        <f>IF(AND(M16&gt;M17,M16&gt;M15),3,IF(OR(M16&gt;M17,M16&gt;M15),2,1))</f>
        <v>1</v>
      </c>
      <c r="P16" s="9">
        <f>IF(AND(M16&gt;M19,M16&gt;M22),3,IF(OR(M16&gt;M19,M16&gt;M22),2,1))</f>
        <v>3</v>
      </c>
      <c r="Q16" s="16">
        <v>0.05</v>
      </c>
      <c r="R16" s="16">
        <v>-0.75</v>
      </c>
    </row>
    <row r="17" spans="1:18" x14ac:dyDescent="0.2">
      <c r="A17" s="1" t="s">
        <v>12</v>
      </c>
      <c r="B17">
        <v>2</v>
      </c>
      <c r="C17" t="s">
        <v>153</v>
      </c>
      <c r="D17" t="s">
        <v>151</v>
      </c>
      <c r="E17" t="s">
        <v>151</v>
      </c>
      <c r="F17">
        <v>100000</v>
      </c>
      <c r="G17">
        <v>2000</v>
      </c>
      <c r="H17">
        <v>50</v>
      </c>
      <c r="I17">
        <v>0.05</v>
      </c>
      <c r="J17">
        <v>0.1</v>
      </c>
      <c r="K17">
        <v>-1.25</v>
      </c>
      <c r="L17">
        <v>2.039395625</v>
      </c>
      <c r="M17">
        <v>1.8752333333333331</v>
      </c>
      <c r="N17" t="s">
        <v>153</v>
      </c>
      <c r="O17" s="6">
        <f>IF(AND(M17&gt;M16,M17&gt;M15),3,IF(OR(M17&gt;M16,M17&gt;M15),2,1))</f>
        <v>2</v>
      </c>
      <c r="P17" s="10">
        <f>IF(AND(M17&gt;M20,M17&gt;M23),3,IF(OR(M17&gt;M20,M17&gt;M23),2,1))</f>
        <v>2</v>
      </c>
      <c r="Q17" s="16">
        <v>0.05</v>
      </c>
      <c r="R17" s="16">
        <v>-1.25</v>
      </c>
    </row>
    <row r="18" spans="1:18" x14ac:dyDescent="0.2">
      <c r="A18" s="1" t="s">
        <v>12</v>
      </c>
      <c r="B18">
        <v>2</v>
      </c>
      <c r="C18" t="s">
        <v>154</v>
      </c>
      <c r="D18" t="s">
        <v>151</v>
      </c>
      <c r="E18" t="s">
        <v>151</v>
      </c>
      <c r="F18">
        <v>100000</v>
      </c>
      <c r="G18">
        <v>2000</v>
      </c>
      <c r="H18">
        <v>50</v>
      </c>
      <c r="I18">
        <v>0.25</v>
      </c>
      <c r="J18">
        <v>0.1</v>
      </c>
      <c r="K18">
        <v>-0.25</v>
      </c>
      <c r="L18">
        <v>2.0369825000000001</v>
      </c>
      <c r="M18">
        <v>1.8444108333333331</v>
      </c>
      <c r="N18" t="s">
        <v>154</v>
      </c>
      <c r="O18" s="7">
        <f>IF(SUM(O19:O20)=3,3,IF(SUM(O19:O20)=5,1,2))</f>
        <v>1</v>
      </c>
      <c r="P18" s="11">
        <f>IF(AND(M18&gt;M21,M18&gt;M15),3,IF(OR(M18&gt;M21,M18&gt;M15),2,1))</f>
        <v>1</v>
      </c>
      <c r="Q18" s="16">
        <v>0.25</v>
      </c>
      <c r="R18" s="16">
        <v>-0.25</v>
      </c>
    </row>
    <row r="19" spans="1:18" x14ac:dyDescent="0.2">
      <c r="A19" s="1" t="s">
        <v>12</v>
      </c>
      <c r="B19">
        <v>2</v>
      </c>
      <c r="C19" t="s">
        <v>155</v>
      </c>
      <c r="D19" t="s">
        <v>151</v>
      </c>
      <c r="E19" t="s">
        <v>151</v>
      </c>
      <c r="F19">
        <v>100000</v>
      </c>
      <c r="G19">
        <v>2000</v>
      </c>
      <c r="H19">
        <v>50</v>
      </c>
      <c r="I19">
        <v>0.25</v>
      </c>
      <c r="J19">
        <v>0.1</v>
      </c>
      <c r="K19">
        <v>-0.75</v>
      </c>
      <c r="L19">
        <v>2.0273854166666672</v>
      </c>
      <c r="M19">
        <v>1.856226458333333</v>
      </c>
      <c r="N19" t="s">
        <v>155</v>
      </c>
      <c r="O19" s="7">
        <f>IF(AND(M19&gt;M20,M19&gt;M18),3,IF(OR(M19&gt;M20,M19&gt;M18),2,1))</f>
        <v>2</v>
      </c>
      <c r="P19" s="9">
        <f>IF(AND(M19&gt;M16,M19&gt;M22),3,IF(OR(M19&gt;M22,M19&gt;M16),2,1))</f>
        <v>2</v>
      </c>
      <c r="Q19" s="16">
        <v>0.25</v>
      </c>
      <c r="R19" s="16">
        <v>-0.75</v>
      </c>
    </row>
    <row r="20" spans="1:18" x14ac:dyDescent="0.2">
      <c r="A20" s="1" t="s">
        <v>12</v>
      </c>
      <c r="B20">
        <v>2</v>
      </c>
      <c r="C20" t="s">
        <v>156</v>
      </c>
      <c r="D20" t="s">
        <v>151</v>
      </c>
      <c r="E20" t="s">
        <v>151</v>
      </c>
      <c r="F20">
        <v>100000</v>
      </c>
      <c r="G20">
        <v>2000</v>
      </c>
      <c r="H20">
        <v>50</v>
      </c>
      <c r="I20">
        <v>0.25</v>
      </c>
      <c r="J20">
        <v>0.1</v>
      </c>
      <c r="K20">
        <v>-1.25</v>
      </c>
      <c r="L20">
        <v>2.057836875</v>
      </c>
      <c r="M20">
        <v>1.8777366666666671</v>
      </c>
      <c r="N20" t="s">
        <v>156</v>
      </c>
      <c r="O20" s="7">
        <f>IF(AND(M20&gt;M19,M20&gt;M18),3,IF(OR(M20&gt;M19,M20&gt;M18),2,1))</f>
        <v>3</v>
      </c>
      <c r="P20" s="10">
        <f>IF(AND(M20&gt;M23,M20&gt;M17),3,IF(OR(M20&gt;M23,M20&gt;M17),2,1))</f>
        <v>3</v>
      </c>
      <c r="Q20" s="16">
        <v>0.25</v>
      </c>
      <c r="R20" s="16">
        <v>-1.25</v>
      </c>
    </row>
    <row r="21" spans="1:18" x14ac:dyDescent="0.2">
      <c r="A21" s="1" t="s">
        <v>12</v>
      </c>
      <c r="B21">
        <v>2</v>
      </c>
      <c r="C21" t="s">
        <v>157</v>
      </c>
      <c r="D21" t="s">
        <v>151</v>
      </c>
      <c r="E21" t="s">
        <v>151</v>
      </c>
      <c r="F21">
        <v>100000</v>
      </c>
      <c r="G21">
        <v>2000</v>
      </c>
      <c r="H21">
        <v>50</v>
      </c>
      <c r="I21">
        <v>0.5</v>
      </c>
      <c r="J21">
        <v>0.1</v>
      </c>
      <c r="K21">
        <v>-0.25</v>
      </c>
      <c r="L21">
        <v>2.0613700000000001</v>
      </c>
      <c r="M21">
        <v>1.863933958333333</v>
      </c>
      <c r="N21" t="s">
        <v>157</v>
      </c>
      <c r="O21" s="8">
        <f>IF(SUM(O22:O23)=3,3,IF(SUM(O22:O23)=5,1,2))</f>
        <v>2</v>
      </c>
      <c r="P21" s="11">
        <f>IF(AND(M21&gt;M18,M21&gt;M15),3,IF(OR(M21&gt;M18,M21&gt;M15),2,1))</f>
        <v>2</v>
      </c>
      <c r="Q21" s="16">
        <v>0.5</v>
      </c>
      <c r="R21" s="16">
        <v>-0.25</v>
      </c>
    </row>
    <row r="22" spans="1:18" x14ac:dyDescent="0.2">
      <c r="A22" s="1" t="s">
        <v>12</v>
      </c>
      <c r="B22">
        <v>2</v>
      </c>
      <c r="C22" t="s">
        <v>158</v>
      </c>
      <c r="D22" t="s">
        <v>151</v>
      </c>
      <c r="E22" t="s">
        <v>151</v>
      </c>
      <c r="F22">
        <v>100000</v>
      </c>
      <c r="G22">
        <v>2000</v>
      </c>
      <c r="H22">
        <v>50</v>
      </c>
      <c r="I22">
        <v>0.5</v>
      </c>
      <c r="J22">
        <v>0.1</v>
      </c>
      <c r="K22">
        <v>-0.75</v>
      </c>
      <c r="L22">
        <v>2.013643333333333</v>
      </c>
      <c r="M22">
        <v>1.849509583333333</v>
      </c>
      <c r="N22" t="s">
        <v>158</v>
      </c>
      <c r="O22" s="8">
        <f>IF(AND(M22&gt;M23,M22&gt;M21),3,IF(OR(M22&gt;M23,M22&gt;M21),2,1))</f>
        <v>1</v>
      </c>
      <c r="P22" s="9">
        <f>IF(AND(M22&gt;M19,M22&gt;M16),3,IF(OR(M22&gt;M19,M22&gt;M16),2,1))</f>
        <v>1</v>
      </c>
      <c r="Q22" s="16">
        <v>0.5</v>
      </c>
      <c r="R22" s="16">
        <v>-0.75</v>
      </c>
    </row>
    <row r="23" spans="1:18" x14ac:dyDescent="0.2">
      <c r="A23" s="1" t="s">
        <v>12</v>
      </c>
      <c r="B23">
        <v>2</v>
      </c>
      <c r="C23" t="s">
        <v>159</v>
      </c>
      <c r="D23" t="s">
        <v>151</v>
      </c>
      <c r="E23" t="s">
        <v>151</v>
      </c>
      <c r="F23">
        <v>100000</v>
      </c>
      <c r="G23">
        <v>2000</v>
      </c>
      <c r="H23">
        <v>50</v>
      </c>
      <c r="I23">
        <v>0.5</v>
      </c>
      <c r="J23">
        <v>0.1</v>
      </c>
      <c r="K23">
        <v>-1.25</v>
      </c>
      <c r="L23">
        <v>2.023519166666667</v>
      </c>
      <c r="M23">
        <v>1.8720014583333331</v>
      </c>
      <c r="N23" t="s">
        <v>159</v>
      </c>
      <c r="O23" s="8">
        <f>IF(AND(M23&gt;M22,M23&gt;M21),3,IF(OR(M23&gt;M22,M23&gt;M21),2,1))</f>
        <v>3</v>
      </c>
      <c r="P23" s="10">
        <f>IF(AND(M23&gt;M20,M23&gt;M17),3,IF(OR(M23&gt;M20,M23&gt;M17),2,1))</f>
        <v>1</v>
      </c>
      <c r="Q23" s="16">
        <v>0.5</v>
      </c>
      <c r="R23" s="16">
        <v>-1.25</v>
      </c>
    </row>
    <row r="24" spans="1:18" x14ac:dyDescent="0.2">
      <c r="A24" s="5" t="s">
        <v>266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>
        <f>MAX(M15:M23)</f>
        <v>1.950489791666667</v>
      </c>
      <c r="N24" s="2" t="str">
        <f>VLOOKUP(M24,M15:N23,2,FALSE)</f>
        <v>eps10_seq3_05_25_10</v>
      </c>
      <c r="O24" s="12">
        <f>SUM(O15:O23) - 18</f>
        <v>0</v>
      </c>
      <c r="P24" s="12">
        <f>SUM(P15:P23) - 18</f>
        <v>0</v>
      </c>
      <c r="Q24" s="18">
        <f>VLOOKUP(N24,N15:R23,4,FALSE)</f>
        <v>0.05</v>
      </c>
      <c r="R24" s="18">
        <f>VLOOKUP(N24,N15:R23,5,FALSE)</f>
        <v>-0.25</v>
      </c>
    </row>
    <row r="25" spans="1:18" x14ac:dyDescent="0.2">
      <c r="A25" s="5" t="s">
        <v>267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>
        <f>MIN(M15:M23)</f>
        <v>1.8444108333333331</v>
      </c>
      <c r="N25" s="2" t="str">
        <f>VLOOKUP(M25,M15:N23,2,FALSE)</f>
        <v>eps10_seq3_25_25_10</v>
      </c>
      <c r="Q25" s="18">
        <f>VLOOKUP(N25,N15:R23,4,FALSE)</f>
        <v>0.25</v>
      </c>
      <c r="R25" s="18">
        <f>VLOOKUP(N25,N15:R23,5,FALSE)</f>
        <v>-0.25</v>
      </c>
    </row>
    <row r="26" spans="1:18" x14ac:dyDescent="0.2">
      <c r="A26" s="5" t="s">
        <v>265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>
        <f>AVERAGE(M15:M23)</f>
        <v>1.8729126851851849</v>
      </c>
      <c r="N26" s="2"/>
      <c r="Q26" s="18"/>
      <c r="R26" s="18"/>
    </row>
    <row r="27" spans="1:18" x14ac:dyDescent="0.2">
      <c r="A27" s="5" t="s">
        <v>296</v>
      </c>
      <c r="M27" s="2">
        <f>_xlfn.VAR.S(M15:M23)</f>
        <v>9.7571844234424564E-4</v>
      </c>
    </row>
    <row r="28" spans="1:18" x14ac:dyDescent="0.2">
      <c r="A28" s="1" t="s">
        <v>12</v>
      </c>
      <c r="B28">
        <v>2</v>
      </c>
      <c r="C28" t="s">
        <v>160</v>
      </c>
      <c r="D28" t="s">
        <v>14</v>
      </c>
      <c r="E28" t="s">
        <v>14</v>
      </c>
      <c r="F28">
        <v>100000</v>
      </c>
      <c r="G28">
        <v>2000</v>
      </c>
      <c r="H28">
        <v>50</v>
      </c>
      <c r="I28">
        <v>0.05</v>
      </c>
      <c r="J28">
        <v>0.1</v>
      </c>
      <c r="K28">
        <v>-0.25</v>
      </c>
      <c r="L28">
        <v>0.89786291666666662</v>
      </c>
      <c r="M28">
        <v>0.81752104166666661</v>
      </c>
      <c r="N28" t="s">
        <v>160</v>
      </c>
      <c r="O28" s="6">
        <f>IF(SUM(O29:O30)=3,3,IF(SUM(O29:O30)=5,1,2))</f>
        <v>3</v>
      </c>
      <c r="P28" s="11">
        <f>IF(AND(M28&gt;M31,M28&gt;M34),3,IF(OR(M28&gt;M31,M28&gt;M34),2,1))</f>
        <v>1</v>
      </c>
      <c r="Q28" s="16">
        <v>0.05</v>
      </c>
      <c r="R28" s="16">
        <v>-0.25</v>
      </c>
    </row>
    <row r="29" spans="1:18" x14ac:dyDescent="0.2">
      <c r="A29" s="1" t="s">
        <v>12</v>
      </c>
      <c r="B29">
        <v>2</v>
      </c>
      <c r="C29" t="s">
        <v>161</v>
      </c>
      <c r="D29" t="s">
        <v>14</v>
      </c>
      <c r="E29" t="s">
        <v>14</v>
      </c>
      <c r="F29">
        <v>100000</v>
      </c>
      <c r="G29">
        <v>2000</v>
      </c>
      <c r="H29">
        <v>50</v>
      </c>
      <c r="I29">
        <v>0.05</v>
      </c>
      <c r="J29">
        <v>0.1</v>
      </c>
      <c r="K29">
        <v>-0.75</v>
      </c>
      <c r="L29">
        <v>0.88774437500000003</v>
      </c>
      <c r="M29">
        <v>0.81039125000000001</v>
      </c>
      <c r="N29" t="s">
        <v>161</v>
      </c>
      <c r="O29" s="6">
        <f>IF(AND(M29&gt;M30,M29&gt;M28),3,IF(OR(M29&gt;M30,M29&gt;M28),2,1))</f>
        <v>1</v>
      </c>
      <c r="P29" s="9">
        <f>IF(AND(M29&gt;M32,M29&gt;M35),3,IF(OR(M29&gt;M32,M29&gt;M35),2,1))</f>
        <v>1</v>
      </c>
      <c r="Q29" s="16">
        <v>0.05</v>
      </c>
      <c r="R29" s="16">
        <v>-0.75</v>
      </c>
    </row>
    <row r="30" spans="1:18" x14ac:dyDescent="0.2">
      <c r="A30" s="1" t="s">
        <v>12</v>
      </c>
      <c r="B30">
        <v>2</v>
      </c>
      <c r="C30" t="s">
        <v>162</v>
      </c>
      <c r="D30" t="s">
        <v>14</v>
      </c>
      <c r="E30" t="s">
        <v>14</v>
      </c>
      <c r="F30">
        <v>100000</v>
      </c>
      <c r="G30">
        <v>2000</v>
      </c>
      <c r="H30">
        <v>50</v>
      </c>
      <c r="I30">
        <v>0.05</v>
      </c>
      <c r="J30">
        <v>0.1</v>
      </c>
      <c r="K30">
        <v>-1.25</v>
      </c>
      <c r="L30">
        <v>0.8885945833333333</v>
      </c>
      <c r="M30">
        <v>0.81377812500000002</v>
      </c>
      <c r="N30" t="s">
        <v>162</v>
      </c>
      <c r="O30" s="6">
        <f>IF(AND(M30&gt;M29,M30&gt;M28),3,IF(OR(M30&gt;M29,M30&gt;M28),2,1))</f>
        <v>2</v>
      </c>
      <c r="P30" s="10">
        <f>IF(AND(M30&gt;M33,M30&gt;M36),3,IF(OR(M30&gt;M33,M30&gt;M36),2,1))</f>
        <v>3</v>
      </c>
      <c r="Q30" s="16">
        <v>0.05</v>
      </c>
      <c r="R30" s="16">
        <v>-1.25</v>
      </c>
    </row>
    <row r="31" spans="1:18" x14ac:dyDescent="0.2">
      <c r="A31" s="1" t="s">
        <v>12</v>
      </c>
      <c r="B31">
        <v>2</v>
      </c>
      <c r="C31" t="s">
        <v>163</v>
      </c>
      <c r="D31" t="s">
        <v>14</v>
      </c>
      <c r="E31" t="s">
        <v>14</v>
      </c>
      <c r="F31">
        <v>100000</v>
      </c>
      <c r="G31">
        <v>2000</v>
      </c>
      <c r="H31">
        <v>50</v>
      </c>
      <c r="I31">
        <v>0.25</v>
      </c>
      <c r="J31">
        <v>0.1</v>
      </c>
      <c r="K31">
        <v>-0.25</v>
      </c>
      <c r="L31">
        <v>0.90535354166666671</v>
      </c>
      <c r="M31">
        <v>0.81873458333333338</v>
      </c>
      <c r="N31" t="s">
        <v>163</v>
      </c>
      <c r="O31" s="7">
        <f>IF(SUM(O32:O33)=3,3,IF(SUM(O32:O33)=5,1,2))</f>
        <v>3</v>
      </c>
      <c r="P31" s="11">
        <f>IF(AND(M31&gt;M34,M31&gt;M28),3,IF(OR(M31&gt;M34,M31&gt;M28),2,1))</f>
        <v>2</v>
      </c>
      <c r="Q31" s="16">
        <v>0.25</v>
      </c>
      <c r="R31" s="16">
        <v>-0.25</v>
      </c>
    </row>
    <row r="32" spans="1:18" x14ac:dyDescent="0.2">
      <c r="A32" s="1" t="s">
        <v>12</v>
      </c>
      <c r="B32">
        <v>2</v>
      </c>
      <c r="C32" t="s">
        <v>164</v>
      </c>
      <c r="D32" t="s">
        <v>14</v>
      </c>
      <c r="E32" t="s">
        <v>14</v>
      </c>
      <c r="F32">
        <v>100000</v>
      </c>
      <c r="G32">
        <v>2000</v>
      </c>
      <c r="H32">
        <v>50</v>
      </c>
      <c r="I32">
        <v>0.25</v>
      </c>
      <c r="J32">
        <v>0.1</v>
      </c>
      <c r="K32">
        <v>-0.75</v>
      </c>
      <c r="L32">
        <v>0.88222229166666666</v>
      </c>
      <c r="M32">
        <v>0.81080624999999995</v>
      </c>
      <c r="N32" t="s">
        <v>164</v>
      </c>
      <c r="O32" s="7">
        <f>IF(AND(M32&gt;M33,M32&gt;M31),3,IF(OR(M32&gt;M33,M32&gt;M31),2,1))</f>
        <v>1</v>
      </c>
      <c r="P32" s="9">
        <f>IF(AND(M32&gt;M29,M32&gt;M35),3,IF(OR(M32&gt;M35,M32&gt;M29),2,1))</f>
        <v>2</v>
      </c>
      <c r="Q32" s="16">
        <v>0.25</v>
      </c>
      <c r="R32" s="16">
        <v>-0.75</v>
      </c>
    </row>
    <row r="33" spans="1:18" x14ac:dyDescent="0.2">
      <c r="A33" s="1" t="s">
        <v>12</v>
      </c>
      <c r="B33">
        <v>2</v>
      </c>
      <c r="C33" t="s">
        <v>165</v>
      </c>
      <c r="D33" t="s">
        <v>14</v>
      </c>
      <c r="E33" t="s">
        <v>14</v>
      </c>
      <c r="F33">
        <v>100000</v>
      </c>
      <c r="G33">
        <v>2000</v>
      </c>
      <c r="H33">
        <v>50</v>
      </c>
      <c r="I33">
        <v>0.25</v>
      </c>
      <c r="J33">
        <v>0.1</v>
      </c>
      <c r="K33">
        <v>-1.25</v>
      </c>
      <c r="L33">
        <v>0.88855104166666665</v>
      </c>
      <c r="M33">
        <v>0.81165291666666661</v>
      </c>
      <c r="N33" t="s">
        <v>165</v>
      </c>
      <c r="O33" s="7">
        <f>IF(AND(M33&gt;M32,M33&gt;M31),3,IF(OR(M33&gt;M32,M33&gt;M31),2,1))</f>
        <v>2</v>
      </c>
      <c r="P33" s="10">
        <f>IF(AND(M33&gt;M36,M33&gt;M30),3,IF(OR(M33&gt;M36,M33&gt;M30),2,1))</f>
        <v>1</v>
      </c>
      <c r="Q33" s="16">
        <v>0.25</v>
      </c>
      <c r="R33" s="16">
        <v>-1.25</v>
      </c>
    </row>
    <row r="34" spans="1:18" x14ac:dyDescent="0.2">
      <c r="A34" s="1" t="s">
        <v>12</v>
      </c>
      <c r="B34">
        <v>2</v>
      </c>
      <c r="C34" t="s">
        <v>166</v>
      </c>
      <c r="D34" t="s">
        <v>14</v>
      </c>
      <c r="E34" t="s">
        <v>14</v>
      </c>
      <c r="F34">
        <v>100000</v>
      </c>
      <c r="G34">
        <v>2000</v>
      </c>
      <c r="H34">
        <v>50</v>
      </c>
      <c r="I34">
        <v>0.5</v>
      </c>
      <c r="J34">
        <v>0.1</v>
      </c>
      <c r="K34">
        <v>-0.25</v>
      </c>
      <c r="L34">
        <v>0.9082247916666667</v>
      </c>
      <c r="M34">
        <v>0.82106895833333338</v>
      </c>
      <c r="N34" t="s">
        <v>166</v>
      </c>
      <c r="O34" s="8">
        <f>IF(SUM(O35:O36)=3,3,IF(SUM(O35:O36)=5,1,2))</f>
        <v>3</v>
      </c>
      <c r="P34" s="11">
        <f>IF(AND(M34&gt;M31,M34&gt;M28),3,IF(OR(M34&gt;M31,M34&gt;M28),2,1))</f>
        <v>3</v>
      </c>
      <c r="Q34" s="16">
        <v>0.5</v>
      </c>
      <c r="R34" s="16">
        <v>-0.25</v>
      </c>
    </row>
    <row r="35" spans="1:18" x14ac:dyDescent="0.2">
      <c r="A35" s="1" t="s">
        <v>12</v>
      </c>
      <c r="B35">
        <v>2</v>
      </c>
      <c r="C35" t="s">
        <v>167</v>
      </c>
      <c r="D35" t="s">
        <v>14</v>
      </c>
      <c r="E35" t="s">
        <v>14</v>
      </c>
      <c r="F35">
        <v>100000</v>
      </c>
      <c r="G35">
        <v>2000</v>
      </c>
      <c r="H35">
        <v>50</v>
      </c>
      <c r="I35">
        <v>0.5</v>
      </c>
      <c r="J35">
        <v>0.1</v>
      </c>
      <c r="K35">
        <v>-0.75</v>
      </c>
      <c r="L35">
        <v>0.88061624999999999</v>
      </c>
      <c r="M35">
        <v>0.81228520833333329</v>
      </c>
      <c r="N35" t="s">
        <v>167</v>
      </c>
      <c r="O35" s="8">
        <f>IF(AND(M35&gt;M36,M35&gt;M34),3,IF(OR(M35&gt;M36,M35&gt;M34),2,1))</f>
        <v>2</v>
      </c>
      <c r="P35" s="9">
        <f>IF(AND(M35&gt;M32,M35&gt;M29),3,IF(OR(M35&gt;M32,M35&gt;M29),2,1))</f>
        <v>3</v>
      </c>
      <c r="Q35" s="16">
        <v>0.5</v>
      </c>
      <c r="R35" s="16">
        <v>-0.75</v>
      </c>
    </row>
    <row r="36" spans="1:18" x14ac:dyDescent="0.2">
      <c r="A36" s="1" t="s">
        <v>12</v>
      </c>
      <c r="B36">
        <v>2</v>
      </c>
      <c r="C36" t="s">
        <v>168</v>
      </c>
      <c r="D36" t="s">
        <v>14</v>
      </c>
      <c r="E36" t="s">
        <v>14</v>
      </c>
      <c r="F36">
        <v>100000</v>
      </c>
      <c r="G36">
        <v>2000</v>
      </c>
      <c r="H36">
        <v>50</v>
      </c>
      <c r="I36">
        <v>0.5</v>
      </c>
      <c r="J36">
        <v>0.1</v>
      </c>
      <c r="K36">
        <v>-1.25</v>
      </c>
      <c r="L36">
        <v>0.88264187500000002</v>
      </c>
      <c r="M36">
        <v>0.81188854166666669</v>
      </c>
      <c r="N36" t="s">
        <v>168</v>
      </c>
      <c r="O36" s="8">
        <f>IF(AND(M36&gt;M35,M36&gt;M34),3,IF(OR(M36&gt;M35,M36&gt;M34),2,1))</f>
        <v>1</v>
      </c>
      <c r="P36" s="10">
        <f>IF(AND(M36&gt;M33,M36&gt;M30),3,IF(OR(M36&gt;M33,M36&gt;M30),2,1))</f>
        <v>2</v>
      </c>
      <c r="Q36" s="16">
        <v>0.5</v>
      </c>
      <c r="R36" s="16">
        <v>-1.25</v>
      </c>
    </row>
    <row r="37" spans="1:18" x14ac:dyDescent="0.2">
      <c r="A37" s="5" t="s">
        <v>266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>
        <f>MAX(M28:M36)</f>
        <v>0.82106895833333338</v>
      </c>
      <c r="N37" s="2" t="str">
        <f>VLOOKUP(M37,M28:N36,2,FALSE)</f>
        <v>eps10_seq7_50_25_10</v>
      </c>
      <c r="O37" s="12">
        <f>SUM(O28:O36) - 18</f>
        <v>0</v>
      </c>
      <c r="P37" s="12">
        <f>SUM(P28:P36) - 18</f>
        <v>0</v>
      </c>
      <c r="Q37" s="18">
        <f>VLOOKUP(N37,N28:R36,4,FALSE)</f>
        <v>0.5</v>
      </c>
      <c r="R37" s="18">
        <f>VLOOKUP(N37,N28:R36,5,FALSE)</f>
        <v>-0.25</v>
      </c>
    </row>
    <row r="38" spans="1:18" x14ac:dyDescent="0.2">
      <c r="A38" s="5" t="s">
        <v>267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>
        <f>MIN(M28:M36)</f>
        <v>0.81039125000000001</v>
      </c>
      <c r="N38" s="2" t="str">
        <f>VLOOKUP(M38,M28:N36,2,FALSE)</f>
        <v>eps10_seq7_05_75_10</v>
      </c>
      <c r="Q38" s="18">
        <f>VLOOKUP(N38,N28:R36,4,FALSE)</f>
        <v>0.05</v>
      </c>
      <c r="R38" s="18">
        <f>VLOOKUP(N38,N28:R36,5,FALSE)</f>
        <v>-0.75</v>
      </c>
    </row>
    <row r="39" spans="1:18" x14ac:dyDescent="0.2">
      <c r="A39" s="5" t="s">
        <v>265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>
        <f>AVERAGE(M28:M36)</f>
        <v>0.81423631944444441</v>
      </c>
      <c r="N39" s="2"/>
      <c r="Q39" s="18"/>
      <c r="R39" s="18"/>
    </row>
    <row r="40" spans="1:18" x14ac:dyDescent="0.2">
      <c r="A40" s="5" t="s">
        <v>296</v>
      </c>
      <c r="M40" s="2">
        <f>_xlfn.VAR.S(M28:M36)</f>
        <v>1.505768435329877E-5</v>
      </c>
    </row>
    <row r="41" spans="1:18" x14ac:dyDescent="0.2">
      <c r="A41" s="1" t="s">
        <v>12</v>
      </c>
      <c r="B41">
        <v>2</v>
      </c>
      <c r="C41" t="s">
        <v>87</v>
      </c>
      <c r="D41" t="s">
        <v>28</v>
      </c>
      <c r="E41" t="s">
        <v>28</v>
      </c>
      <c r="F41">
        <v>100000</v>
      </c>
      <c r="G41">
        <v>2000</v>
      </c>
      <c r="H41">
        <v>50</v>
      </c>
      <c r="I41">
        <v>0.05</v>
      </c>
      <c r="J41">
        <v>0.1</v>
      </c>
      <c r="K41">
        <v>-0.25</v>
      </c>
      <c r="L41">
        <v>1.3704147916666669</v>
      </c>
      <c r="M41">
        <v>1.191510416666667</v>
      </c>
      <c r="N41" t="s">
        <v>87</v>
      </c>
      <c r="O41" s="6">
        <f>IF(SUM(O42:O43)=3,3,IF(SUM(O42:O43)=5,1,2))</f>
        <v>1</v>
      </c>
      <c r="P41" s="11">
        <f>IF(AND(M41&gt;M44,M41&gt;M47),3,IF(OR(M41&gt;M44,M41&gt;M47),2,1))</f>
        <v>2</v>
      </c>
      <c r="Q41" s="16">
        <v>0.05</v>
      </c>
      <c r="R41" s="16">
        <v>-0.25</v>
      </c>
    </row>
    <row r="42" spans="1:18" x14ac:dyDescent="0.2">
      <c r="A42" s="1" t="s">
        <v>12</v>
      </c>
      <c r="B42">
        <v>2</v>
      </c>
      <c r="C42" t="s">
        <v>88</v>
      </c>
      <c r="D42" t="s">
        <v>28</v>
      </c>
      <c r="E42" t="s">
        <v>28</v>
      </c>
      <c r="F42">
        <v>100000</v>
      </c>
      <c r="G42">
        <v>2000</v>
      </c>
      <c r="H42">
        <v>50</v>
      </c>
      <c r="I42">
        <v>0.05</v>
      </c>
      <c r="J42">
        <v>0.1</v>
      </c>
      <c r="K42">
        <v>-0.75</v>
      </c>
      <c r="L42">
        <v>1.625585625</v>
      </c>
      <c r="M42">
        <v>1.4743895833333329</v>
      </c>
      <c r="N42" t="s">
        <v>88</v>
      </c>
      <c r="O42" s="6">
        <f>IF(AND(M42&gt;M43,M42&gt;M41),3,IF(OR(M42&gt;M43,M42&gt;M41),2,1))</f>
        <v>2</v>
      </c>
      <c r="P42" s="9">
        <f>IF(AND(M42&gt;M45,M42&gt;M48),3,IF(OR(M42&gt;M45,M42&gt;M48),2,1))</f>
        <v>3</v>
      </c>
      <c r="Q42" s="16">
        <v>0.05</v>
      </c>
      <c r="R42" s="16">
        <v>-0.75</v>
      </c>
    </row>
    <row r="43" spans="1:18" x14ac:dyDescent="0.2">
      <c r="A43" s="1" t="s">
        <v>12</v>
      </c>
      <c r="B43">
        <v>2</v>
      </c>
      <c r="C43" t="s">
        <v>89</v>
      </c>
      <c r="D43" t="s">
        <v>28</v>
      </c>
      <c r="E43" t="s">
        <v>28</v>
      </c>
      <c r="F43">
        <v>100000</v>
      </c>
      <c r="G43">
        <v>2000</v>
      </c>
      <c r="H43">
        <v>50</v>
      </c>
      <c r="I43">
        <v>0.05</v>
      </c>
      <c r="J43">
        <v>0.1</v>
      </c>
      <c r="K43">
        <v>-1.25</v>
      </c>
      <c r="L43">
        <v>1.6371289583333331</v>
      </c>
      <c r="M43">
        <v>1.478186875</v>
      </c>
      <c r="N43" t="s">
        <v>89</v>
      </c>
      <c r="O43" s="6">
        <f>IF(AND(M43&gt;M42,M43&gt;M41),3,IF(OR(M43&gt;M42,M43&gt;M41),2,1))</f>
        <v>3</v>
      </c>
      <c r="P43" s="10">
        <f>IF(AND(M43&gt;M46,M43&gt;M49),3,IF(OR(M43&gt;M46,M43&gt;M49),2,1))</f>
        <v>1</v>
      </c>
      <c r="Q43" s="16">
        <v>0.05</v>
      </c>
      <c r="R43" s="16">
        <v>-1.25</v>
      </c>
    </row>
    <row r="44" spans="1:18" x14ac:dyDescent="0.2">
      <c r="A44" s="1" t="s">
        <v>12</v>
      </c>
      <c r="B44">
        <v>2</v>
      </c>
      <c r="C44" t="s">
        <v>90</v>
      </c>
      <c r="D44" t="s">
        <v>28</v>
      </c>
      <c r="E44" t="s">
        <v>28</v>
      </c>
      <c r="F44">
        <v>100000</v>
      </c>
      <c r="G44">
        <v>2000</v>
      </c>
      <c r="H44">
        <v>50</v>
      </c>
      <c r="I44">
        <v>0.25</v>
      </c>
      <c r="J44">
        <v>0.1</v>
      </c>
      <c r="K44">
        <v>-0.25</v>
      </c>
      <c r="L44">
        <v>1.366564791666667</v>
      </c>
      <c r="M44">
        <v>1.185967291666667</v>
      </c>
      <c r="N44" t="s">
        <v>90</v>
      </c>
      <c r="O44" s="7">
        <f>IF(SUM(O45:O46)=3,3,IF(SUM(O45:O46)=5,1,2))</f>
        <v>1</v>
      </c>
      <c r="P44" s="11">
        <f>IF(AND(M44&gt;M47,M44&gt;M41),3,IF(OR(M44&gt;M47,M44&gt;M41),2,1))</f>
        <v>1</v>
      </c>
      <c r="Q44" s="16">
        <v>0.25</v>
      </c>
      <c r="R44" s="16">
        <v>-0.25</v>
      </c>
    </row>
    <row r="45" spans="1:18" x14ac:dyDescent="0.2">
      <c r="A45" s="1" t="s">
        <v>12</v>
      </c>
      <c r="B45">
        <v>2</v>
      </c>
      <c r="C45" t="s">
        <v>91</v>
      </c>
      <c r="D45" t="s">
        <v>28</v>
      </c>
      <c r="E45" t="s">
        <v>28</v>
      </c>
      <c r="F45">
        <v>100000</v>
      </c>
      <c r="G45">
        <v>2000</v>
      </c>
      <c r="H45">
        <v>50</v>
      </c>
      <c r="I45">
        <v>0.25</v>
      </c>
      <c r="J45">
        <v>0.1</v>
      </c>
      <c r="K45">
        <v>-0.75</v>
      </c>
      <c r="L45">
        <v>1.6288260416666669</v>
      </c>
      <c r="M45">
        <v>1.460447083333333</v>
      </c>
      <c r="N45" t="s">
        <v>91</v>
      </c>
      <c r="O45" s="7">
        <f>IF(AND(M45&gt;M46,M45&gt;M44),3,IF(OR(M45&gt;M46,M45&gt;M44),2,1))</f>
        <v>2</v>
      </c>
      <c r="P45" s="9">
        <f>IF(AND(M45&gt;M42,M45&gt;M48),3,IF(OR(M45&gt;M48,M45&gt;M42),2,1))</f>
        <v>2</v>
      </c>
      <c r="Q45" s="16">
        <v>0.25</v>
      </c>
      <c r="R45" s="16">
        <v>-0.75</v>
      </c>
    </row>
    <row r="46" spans="1:18" x14ac:dyDescent="0.2">
      <c r="A46" s="1" t="s">
        <v>12</v>
      </c>
      <c r="B46">
        <v>2</v>
      </c>
      <c r="C46" t="s">
        <v>92</v>
      </c>
      <c r="D46" t="s">
        <v>28</v>
      </c>
      <c r="E46" t="s">
        <v>28</v>
      </c>
      <c r="F46">
        <v>100000</v>
      </c>
      <c r="G46">
        <v>2000</v>
      </c>
      <c r="H46">
        <v>50</v>
      </c>
      <c r="I46">
        <v>0.25</v>
      </c>
      <c r="J46">
        <v>0.1</v>
      </c>
      <c r="K46">
        <v>-1.25</v>
      </c>
      <c r="L46">
        <v>1.6777004166666669</v>
      </c>
      <c r="M46">
        <v>1.510328541666667</v>
      </c>
      <c r="N46" t="s">
        <v>92</v>
      </c>
      <c r="O46" s="7">
        <f>IF(AND(M46&gt;M45,M46&gt;M44),3,IF(OR(M46&gt;M45,M46&gt;M44),2,1))</f>
        <v>3</v>
      </c>
      <c r="P46" s="10">
        <f>IF(AND(M46&gt;M49,M46&gt;M43),3,IF(OR(M46&gt;M49,M46&gt;M43),2,1))</f>
        <v>3</v>
      </c>
      <c r="Q46" s="16">
        <v>0.25</v>
      </c>
      <c r="R46" s="16">
        <v>-1.25</v>
      </c>
    </row>
    <row r="47" spans="1:18" x14ac:dyDescent="0.2">
      <c r="A47" s="1" t="s">
        <v>12</v>
      </c>
      <c r="B47">
        <v>2</v>
      </c>
      <c r="C47" t="s">
        <v>93</v>
      </c>
      <c r="D47" t="s">
        <v>28</v>
      </c>
      <c r="E47" t="s">
        <v>28</v>
      </c>
      <c r="F47">
        <v>100000</v>
      </c>
      <c r="G47">
        <v>2000</v>
      </c>
      <c r="H47">
        <v>50</v>
      </c>
      <c r="I47">
        <v>0.5</v>
      </c>
      <c r="J47">
        <v>0.1</v>
      </c>
      <c r="K47">
        <v>-0.25</v>
      </c>
      <c r="L47">
        <v>1.4979487499999999</v>
      </c>
      <c r="M47">
        <v>1.338704166666667</v>
      </c>
      <c r="N47" t="s">
        <v>93</v>
      </c>
      <c r="O47" s="8">
        <f>IF(SUM(O48:O49)=3,3,IF(SUM(O48:O49)=5,1,2))</f>
        <v>1</v>
      </c>
      <c r="P47" s="11">
        <f>IF(AND(M47&gt;M44,M47&gt;M41),3,IF(OR(M47&gt;M44,M47&gt;M41),2,1))</f>
        <v>3</v>
      </c>
      <c r="Q47" s="16">
        <v>0.5</v>
      </c>
      <c r="R47" s="16">
        <v>-0.25</v>
      </c>
    </row>
    <row r="48" spans="1:18" x14ac:dyDescent="0.2">
      <c r="A48" s="1" t="s">
        <v>12</v>
      </c>
      <c r="B48">
        <v>2</v>
      </c>
      <c r="C48" t="s">
        <v>94</v>
      </c>
      <c r="D48" t="s">
        <v>28</v>
      </c>
      <c r="E48" t="s">
        <v>28</v>
      </c>
      <c r="F48">
        <v>100000</v>
      </c>
      <c r="G48">
        <v>2000</v>
      </c>
      <c r="H48">
        <v>50</v>
      </c>
      <c r="I48">
        <v>0.5</v>
      </c>
      <c r="J48">
        <v>0.1</v>
      </c>
      <c r="K48">
        <v>-0.75</v>
      </c>
      <c r="L48">
        <v>1.5181289583333331</v>
      </c>
      <c r="M48">
        <v>1.339678541666667</v>
      </c>
      <c r="N48" t="s">
        <v>94</v>
      </c>
      <c r="O48" s="8">
        <f>IF(AND(M48&gt;M49,M48&gt;M47),3,IF(OR(M48&gt;M49,M48&gt;M47),2,1))</f>
        <v>2</v>
      </c>
      <c r="P48" s="9">
        <f>IF(AND(M48&gt;M45,M48&gt;M42),3,IF(OR(M48&gt;M45,M48&gt;M42),2,1))</f>
        <v>1</v>
      </c>
      <c r="Q48" s="16">
        <v>0.5</v>
      </c>
      <c r="R48" s="16">
        <v>-0.75</v>
      </c>
    </row>
    <row r="49" spans="1:18" x14ac:dyDescent="0.2">
      <c r="A49" s="1" t="s">
        <v>12</v>
      </c>
      <c r="B49">
        <v>2</v>
      </c>
      <c r="C49" t="s">
        <v>95</v>
      </c>
      <c r="D49" t="s">
        <v>28</v>
      </c>
      <c r="E49" t="s">
        <v>28</v>
      </c>
      <c r="F49">
        <v>100000</v>
      </c>
      <c r="G49">
        <v>2000</v>
      </c>
      <c r="H49">
        <v>50</v>
      </c>
      <c r="I49">
        <v>0.5</v>
      </c>
      <c r="J49">
        <v>0.1</v>
      </c>
      <c r="K49">
        <v>-1.25</v>
      </c>
      <c r="L49">
        <v>1.657387291666667</v>
      </c>
      <c r="M49">
        <v>1.5050762499999999</v>
      </c>
      <c r="N49" t="s">
        <v>95</v>
      </c>
      <c r="O49" s="8">
        <f>IF(AND(M49&gt;M48,M49&gt;M47),3,IF(OR(M49&gt;M48,M49&gt;M47),2,1))</f>
        <v>3</v>
      </c>
      <c r="P49" s="10">
        <f>IF(AND(M49&gt;M46,M49&gt;M43),3,IF(OR(M49&gt;M46,M49&gt;M43),2,1))</f>
        <v>2</v>
      </c>
      <c r="Q49" s="16">
        <v>0.5</v>
      </c>
      <c r="R49" s="16">
        <v>-1.25</v>
      </c>
    </row>
    <row r="50" spans="1:18" x14ac:dyDescent="0.2">
      <c r="A50" s="5" t="s">
        <v>266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>
        <f>MAX(M41:M49)</f>
        <v>1.510328541666667</v>
      </c>
      <c r="N50" s="2" t="str">
        <f>VLOOKUP(M50,M41:N49,2,FALSE)</f>
        <v>eps10_cust1_25_125_10</v>
      </c>
      <c r="O50" s="12">
        <f>SUM(O41:O49) - 18</f>
        <v>0</v>
      </c>
      <c r="P50" s="12">
        <f>SUM(P41:P49) - 18</f>
        <v>0</v>
      </c>
      <c r="Q50" s="18">
        <f>VLOOKUP(N50,N41:R49,4,FALSE)</f>
        <v>0.25</v>
      </c>
      <c r="R50" s="18">
        <f>VLOOKUP(N50,N41:R49,5,FALSE)</f>
        <v>-1.25</v>
      </c>
    </row>
    <row r="51" spans="1:18" x14ac:dyDescent="0.2">
      <c r="A51" s="5" t="s">
        <v>267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>
        <f>MIN(M41:M49)</f>
        <v>1.185967291666667</v>
      </c>
      <c r="N51" s="2" t="str">
        <f>VLOOKUP(M51,M41:N49,2,FALSE)</f>
        <v>eps10_cust1_25_25_10</v>
      </c>
      <c r="Q51" s="18">
        <f>VLOOKUP(N51,N41:R49,4,FALSE)</f>
        <v>0.25</v>
      </c>
      <c r="R51" s="18">
        <f>VLOOKUP(N51,N41:R49,5,FALSE)</f>
        <v>-0.25</v>
      </c>
    </row>
    <row r="52" spans="1:18" x14ac:dyDescent="0.2">
      <c r="A52" s="5" t="s">
        <v>265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>
        <f>AVERAGE(M41:M49)</f>
        <v>1.3871431944444446</v>
      </c>
      <c r="N52" s="2"/>
      <c r="Q52" s="18"/>
      <c r="R52" s="18"/>
    </row>
    <row r="53" spans="1:18" x14ac:dyDescent="0.2">
      <c r="A53" s="5" t="s">
        <v>296</v>
      </c>
      <c r="M53" s="2">
        <f>_xlfn.VAR.S(M41:M49)</f>
        <v>1.6712542488411405E-2</v>
      </c>
    </row>
    <row r="54" spans="1:18" x14ac:dyDescent="0.2">
      <c r="A54" s="1" t="s">
        <v>12</v>
      </c>
      <c r="B54">
        <v>2</v>
      </c>
      <c r="C54" t="s">
        <v>96</v>
      </c>
      <c r="D54" t="s">
        <v>38</v>
      </c>
      <c r="E54" t="s">
        <v>38</v>
      </c>
      <c r="F54">
        <v>100000</v>
      </c>
      <c r="G54">
        <v>2000</v>
      </c>
      <c r="H54">
        <v>50</v>
      </c>
      <c r="I54">
        <v>0.05</v>
      </c>
      <c r="J54">
        <v>0.1</v>
      </c>
      <c r="K54">
        <v>-0.25</v>
      </c>
      <c r="L54">
        <v>0.77921125000000002</v>
      </c>
      <c r="M54">
        <v>0.72882020833333339</v>
      </c>
      <c r="N54" t="s">
        <v>96</v>
      </c>
      <c r="O54" s="6">
        <f>IF(SUM(O55:O56)=3,3,IF(SUM(O55:O56)=5,1,2))</f>
        <v>1</v>
      </c>
      <c r="P54" s="11">
        <f>IF(AND(M54&gt;M57,M54&gt;M60),3,IF(OR(M54&gt;M57,M54&gt;M60),2,1))</f>
        <v>2</v>
      </c>
      <c r="Q54" s="16">
        <v>0.05</v>
      </c>
      <c r="R54" s="16">
        <v>-0.25</v>
      </c>
    </row>
    <row r="55" spans="1:18" x14ac:dyDescent="0.2">
      <c r="A55" s="1" t="s">
        <v>12</v>
      </c>
      <c r="B55">
        <v>2</v>
      </c>
      <c r="C55" t="s">
        <v>97</v>
      </c>
      <c r="D55" t="s">
        <v>38</v>
      </c>
      <c r="E55" t="s">
        <v>38</v>
      </c>
      <c r="F55">
        <v>100000</v>
      </c>
      <c r="G55">
        <v>2000</v>
      </c>
      <c r="H55">
        <v>50</v>
      </c>
      <c r="I55">
        <v>0.05</v>
      </c>
      <c r="J55">
        <v>0.1</v>
      </c>
      <c r="K55">
        <v>-0.75</v>
      </c>
      <c r="L55">
        <v>0.85383479166666665</v>
      </c>
      <c r="M55">
        <v>0.78978937500000002</v>
      </c>
      <c r="N55" t="s">
        <v>97</v>
      </c>
      <c r="O55" s="6">
        <f>IF(AND(M55&gt;M56,M55&gt;M54),3,IF(OR(M55&gt;M56,M55&gt;M54),2,1))</f>
        <v>2</v>
      </c>
      <c r="P55" s="9">
        <f>IF(AND(M55&gt;M58,M55&gt;M61),3,IF(OR(M55&gt;M58,M55&gt;M61),2,1))</f>
        <v>3</v>
      </c>
      <c r="Q55" s="16">
        <v>0.05</v>
      </c>
      <c r="R55" s="16">
        <v>-0.75</v>
      </c>
    </row>
    <row r="56" spans="1:18" x14ac:dyDescent="0.2">
      <c r="A56" s="1" t="s">
        <v>12</v>
      </c>
      <c r="B56">
        <v>2</v>
      </c>
      <c r="C56" t="s">
        <v>98</v>
      </c>
      <c r="D56" t="s">
        <v>38</v>
      </c>
      <c r="E56" t="s">
        <v>38</v>
      </c>
      <c r="F56">
        <v>100000</v>
      </c>
      <c r="G56">
        <v>2000</v>
      </c>
      <c r="H56">
        <v>50</v>
      </c>
      <c r="I56">
        <v>0.05</v>
      </c>
      <c r="J56">
        <v>0.1</v>
      </c>
      <c r="K56">
        <v>-1.25</v>
      </c>
      <c r="L56">
        <v>0.85399145833333334</v>
      </c>
      <c r="M56">
        <v>0.79654187499999995</v>
      </c>
      <c r="N56" t="s">
        <v>98</v>
      </c>
      <c r="O56" s="6">
        <f>IF(AND(M56&gt;M55,M56&gt;M54),3,IF(OR(M56&gt;M55,M56&gt;M54),2,1))</f>
        <v>3</v>
      </c>
      <c r="P56" s="10">
        <f>IF(AND(M56&gt;M59,M56&gt;M62),3,IF(OR(M56&gt;M59,M56&gt;M62),2,1))</f>
        <v>3</v>
      </c>
      <c r="Q56" s="16">
        <v>0.05</v>
      </c>
      <c r="R56" s="16">
        <v>-1.25</v>
      </c>
    </row>
    <row r="57" spans="1:18" x14ac:dyDescent="0.2">
      <c r="A57" s="1" t="s">
        <v>12</v>
      </c>
      <c r="B57">
        <v>2</v>
      </c>
      <c r="C57" t="s">
        <v>99</v>
      </c>
      <c r="D57" t="s">
        <v>38</v>
      </c>
      <c r="E57" t="s">
        <v>38</v>
      </c>
      <c r="F57">
        <v>100000</v>
      </c>
      <c r="G57">
        <v>2000</v>
      </c>
      <c r="H57">
        <v>50</v>
      </c>
      <c r="I57">
        <v>0.25</v>
      </c>
      <c r="J57">
        <v>0.1</v>
      </c>
      <c r="K57">
        <v>-0.25</v>
      </c>
      <c r="L57">
        <v>0.7795266666666667</v>
      </c>
      <c r="M57">
        <v>0.72868270833333337</v>
      </c>
      <c r="N57" t="s">
        <v>99</v>
      </c>
      <c r="O57" s="7">
        <f>IF(SUM(O58:O59)=3,3,IF(SUM(O58:O59)=5,1,2))</f>
        <v>1</v>
      </c>
      <c r="P57" s="11">
        <f>IF(AND(M57&gt;M60,M57&gt;M54),3,IF(OR(M57&gt;M60,M57&gt;M54),2,1))</f>
        <v>1</v>
      </c>
      <c r="Q57" s="16">
        <v>0.25</v>
      </c>
      <c r="R57" s="16">
        <v>-0.25</v>
      </c>
    </row>
    <row r="58" spans="1:18" x14ac:dyDescent="0.2">
      <c r="A58" s="1" t="s">
        <v>12</v>
      </c>
      <c r="B58">
        <v>2</v>
      </c>
      <c r="C58" t="s">
        <v>100</v>
      </c>
      <c r="D58" t="s">
        <v>38</v>
      </c>
      <c r="E58" t="s">
        <v>38</v>
      </c>
      <c r="F58">
        <v>100000</v>
      </c>
      <c r="G58">
        <v>2000</v>
      </c>
      <c r="H58">
        <v>50</v>
      </c>
      <c r="I58">
        <v>0.25</v>
      </c>
      <c r="J58">
        <v>0.1</v>
      </c>
      <c r="K58">
        <v>-0.75</v>
      </c>
      <c r="L58">
        <v>0.79034083333333338</v>
      </c>
      <c r="M58">
        <v>0.72869458333333337</v>
      </c>
      <c r="N58" t="s">
        <v>100</v>
      </c>
      <c r="O58" s="7">
        <f>IF(AND(M58&gt;M59,M58&gt;M57),3,IF(OR(M58&gt;M59,M58&gt;M57),2,1))</f>
        <v>2</v>
      </c>
      <c r="P58" s="9">
        <f>IF(AND(M58&gt;M55,M58&gt;M61),3,IF(OR(M58&gt;M61,M58&gt;M55),2,1))</f>
        <v>1</v>
      </c>
      <c r="Q58" s="16">
        <v>0.25</v>
      </c>
      <c r="R58" s="16">
        <v>-0.75</v>
      </c>
    </row>
    <row r="59" spans="1:18" x14ac:dyDescent="0.2">
      <c r="A59" s="1" t="s">
        <v>12</v>
      </c>
      <c r="B59">
        <v>2</v>
      </c>
      <c r="C59" t="s">
        <v>101</v>
      </c>
      <c r="D59" t="s">
        <v>38</v>
      </c>
      <c r="E59" t="s">
        <v>38</v>
      </c>
      <c r="F59">
        <v>100000</v>
      </c>
      <c r="G59">
        <v>2000</v>
      </c>
      <c r="H59">
        <v>50</v>
      </c>
      <c r="I59">
        <v>0.25</v>
      </c>
      <c r="J59">
        <v>0.1</v>
      </c>
      <c r="K59">
        <v>-1.25</v>
      </c>
      <c r="L59">
        <v>0.85433562500000004</v>
      </c>
      <c r="M59">
        <v>0.78996645833333334</v>
      </c>
      <c r="N59" t="s">
        <v>101</v>
      </c>
      <c r="O59" s="7">
        <f>IF(AND(M59&gt;M58,M59&gt;M57),3,IF(OR(M59&gt;M58,M59&gt;M57),2,1))</f>
        <v>3</v>
      </c>
      <c r="P59" s="10">
        <f>IF(AND(M59&gt;M62,M59&gt;M56),3,IF(OR(M59&gt;M62,M59&gt;M56),2,1))</f>
        <v>2</v>
      </c>
      <c r="Q59" s="16">
        <v>0.25</v>
      </c>
      <c r="R59" s="16">
        <v>-1.25</v>
      </c>
    </row>
    <row r="60" spans="1:18" x14ac:dyDescent="0.2">
      <c r="A60" s="1" t="s">
        <v>12</v>
      </c>
      <c r="B60">
        <v>2</v>
      </c>
      <c r="C60" t="s">
        <v>102</v>
      </c>
      <c r="D60" t="s">
        <v>38</v>
      </c>
      <c r="E60" t="s">
        <v>38</v>
      </c>
      <c r="F60">
        <v>100000</v>
      </c>
      <c r="G60">
        <v>2000</v>
      </c>
      <c r="H60">
        <v>50</v>
      </c>
      <c r="I60">
        <v>0.5</v>
      </c>
      <c r="J60">
        <v>0.1</v>
      </c>
      <c r="K60">
        <v>-0.25</v>
      </c>
      <c r="L60">
        <v>0.79135229166666665</v>
      </c>
      <c r="M60">
        <v>0.73422479166666665</v>
      </c>
      <c r="N60" t="s">
        <v>102</v>
      </c>
      <c r="O60" s="8">
        <f>IF(SUM(O61:O62)=3,3,IF(SUM(O61:O62)=5,1,2))</f>
        <v>1</v>
      </c>
      <c r="P60" s="11">
        <f>IF(AND(M60&gt;M57,M60&gt;M54),3,IF(OR(M60&gt;M57,M60&gt;M54),2,1))</f>
        <v>3</v>
      </c>
      <c r="Q60" s="16">
        <v>0.5</v>
      </c>
      <c r="R60" s="16">
        <v>-0.25</v>
      </c>
    </row>
    <row r="61" spans="1:18" x14ac:dyDescent="0.2">
      <c r="A61" s="1" t="s">
        <v>12</v>
      </c>
      <c r="B61">
        <v>2</v>
      </c>
      <c r="C61" t="s">
        <v>103</v>
      </c>
      <c r="D61" t="s">
        <v>38</v>
      </c>
      <c r="E61" t="s">
        <v>38</v>
      </c>
      <c r="F61">
        <v>100000</v>
      </c>
      <c r="G61">
        <v>2000</v>
      </c>
      <c r="H61">
        <v>50</v>
      </c>
      <c r="I61">
        <v>0.5</v>
      </c>
      <c r="J61">
        <v>0.1</v>
      </c>
      <c r="K61">
        <v>-0.75</v>
      </c>
      <c r="L61">
        <v>0.83900166666666665</v>
      </c>
      <c r="M61">
        <v>0.77552104166666669</v>
      </c>
      <c r="N61" t="s">
        <v>103</v>
      </c>
      <c r="O61" s="8">
        <f>IF(AND(M61&gt;M62,M61&gt;M60),3,IF(OR(M61&gt;M62,M61&gt;M60),2,1))</f>
        <v>2</v>
      </c>
      <c r="P61" s="9">
        <f>IF(AND(M61&gt;M58,M61&gt;M55),3,IF(OR(M61&gt;M58,M61&gt;M55),2,1))</f>
        <v>2</v>
      </c>
      <c r="Q61" s="16">
        <v>0.5</v>
      </c>
      <c r="R61" s="16">
        <v>-0.75</v>
      </c>
    </row>
    <row r="62" spans="1:18" x14ac:dyDescent="0.2">
      <c r="A62" s="1" t="s">
        <v>12</v>
      </c>
      <c r="B62">
        <v>2</v>
      </c>
      <c r="C62" t="s">
        <v>104</v>
      </c>
      <c r="D62" t="s">
        <v>38</v>
      </c>
      <c r="E62" t="s">
        <v>38</v>
      </c>
      <c r="F62">
        <v>100000</v>
      </c>
      <c r="G62">
        <v>2000</v>
      </c>
      <c r="H62">
        <v>50</v>
      </c>
      <c r="I62">
        <v>0.5</v>
      </c>
      <c r="J62">
        <v>0.1</v>
      </c>
      <c r="K62">
        <v>-1.25</v>
      </c>
      <c r="L62">
        <v>0.83161125000000002</v>
      </c>
      <c r="M62">
        <v>0.775856875</v>
      </c>
      <c r="N62" t="s">
        <v>104</v>
      </c>
      <c r="O62" s="8">
        <f>IF(AND(M62&gt;M61,M62&gt;M60),3,IF(OR(M62&gt;M61,M62&gt;M60),2,1))</f>
        <v>3</v>
      </c>
      <c r="P62" s="10">
        <f>IF(AND(M62&gt;M59,M62&gt;M56),3,IF(OR(M62&gt;M59,M62&gt;M56),2,1))</f>
        <v>1</v>
      </c>
      <c r="Q62" s="16">
        <v>0.5</v>
      </c>
      <c r="R62" s="16">
        <v>-1.25</v>
      </c>
    </row>
    <row r="63" spans="1:18" x14ac:dyDescent="0.2">
      <c r="A63" s="5" t="s">
        <v>266</v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>
        <f>MAX(M54:M62)</f>
        <v>0.79654187499999995</v>
      </c>
      <c r="N63" s="2" t="str">
        <f>VLOOKUP(M63,M54:N62,2,FALSE)</f>
        <v>eps10_cust2_05_125_10</v>
      </c>
      <c r="O63" s="12">
        <f>SUM(O54:O62) - 18</f>
        <v>0</v>
      </c>
      <c r="P63" s="12">
        <f>SUM(P54:P62) - 18</f>
        <v>0</v>
      </c>
      <c r="Q63" s="18">
        <f>VLOOKUP(N63,N54:R62,4,FALSE)</f>
        <v>0.05</v>
      </c>
      <c r="R63" s="18">
        <f>VLOOKUP(N63,N54:R62,5,FALSE)</f>
        <v>-1.25</v>
      </c>
    </row>
    <row r="64" spans="1:18" x14ac:dyDescent="0.2">
      <c r="A64" s="5" t="s">
        <v>267</v>
      </c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>
        <f>MIN(M54:M62)</f>
        <v>0.72868270833333337</v>
      </c>
      <c r="N64" s="2" t="str">
        <f>VLOOKUP(M64,M54:N62,2,FALSE)</f>
        <v>eps10_cust2_25_25_10</v>
      </c>
      <c r="Q64" s="18">
        <f>VLOOKUP(N64,N54:R62,4,FALSE)</f>
        <v>0.25</v>
      </c>
      <c r="R64" s="18">
        <f>VLOOKUP(N64,N54:R62,5,FALSE)</f>
        <v>-0.25</v>
      </c>
    </row>
    <row r="65" spans="1:18" x14ac:dyDescent="0.2">
      <c r="A65" s="5" t="s">
        <v>265</v>
      </c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>
        <f>AVERAGE(M54:M62)</f>
        <v>0.76089976851851859</v>
      </c>
      <c r="N65" s="2"/>
      <c r="Q65" s="18"/>
      <c r="R65" s="18"/>
    </row>
    <row r="66" spans="1:18" x14ac:dyDescent="0.2">
      <c r="A66" s="5" t="s">
        <v>296</v>
      </c>
      <c r="M66" s="2">
        <f>_xlfn.VAR.S(M54:M62)</f>
        <v>9.0038796602044647E-4</v>
      </c>
    </row>
    <row r="67" spans="1:18" x14ac:dyDescent="0.2">
      <c r="A67" s="1" t="s">
        <v>12</v>
      </c>
      <c r="B67">
        <v>2</v>
      </c>
      <c r="C67" t="s">
        <v>105</v>
      </c>
      <c r="D67" t="s">
        <v>48</v>
      </c>
      <c r="E67" t="s">
        <v>48</v>
      </c>
      <c r="F67">
        <v>100000</v>
      </c>
      <c r="G67">
        <v>2000</v>
      </c>
      <c r="H67">
        <v>50</v>
      </c>
      <c r="I67">
        <v>0.05</v>
      </c>
      <c r="J67">
        <v>0.1</v>
      </c>
      <c r="K67">
        <v>-0.25</v>
      </c>
      <c r="L67">
        <v>0.41161041666666659</v>
      </c>
      <c r="M67">
        <v>0.38405624999999999</v>
      </c>
      <c r="N67" t="s">
        <v>105</v>
      </c>
      <c r="O67" s="6">
        <f>IF(SUM(O68:O69)=3,3,IF(SUM(O68:O69)=5,1,2))</f>
        <v>1</v>
      </c>
      <c r="P67" s="11">
        <f>IF(AND(M67&gt;M70,M67&gt;M73),3,IF(OR(M67&gt;M70,M67&gt;M73),2,1))</f>
        <v>3</v>
      </c>
      <c r="Q67" s="16">
        <v>0.05</v>
      </c>
      <c r="R67" s="16">
        <v>-0.25</v>
      </c>
    </row>
    <row r="68" spans="1:18" x14ac:dyDescent="0.2">
      <c r="A68" s="1" t="s">
        <v>12</v>
      </c>
      <c r="B68">
        <v>2</v>
      </c>
      <c r="C68" t="s">
        <v>106</v>
      </c>
      <c r="D68" t="s">
        <v>48</v>
      </c>
      <c r="E68" t="s">
        <v>48</v>
      </c>
      <c r="F68">
        <v>100000</v>
      </c>
      <c r="G68">
        <v>2000</v>
      </c>
      <c r="H68">
        <v>50</v>
      </c>
      <c r="I68">
        <v>0.05</v>
      </c>
      <c r="J68">
        <v>0.1</v>
      </c>
      <c r="K68">
        <v>-0.75</v>
      </c>
      <c r="L68">
        <v>0.49627083333333333</v>
      </c>
      <c r="M68">
        <v>0.46172104166666672</v>
      </c>
      <c r="N68" t="s">
        <v>106</v>
      </c>
      <c r="O68" s="6">
        <f>IF(AND(M68&gt;M69,M68&gt;M67),3,IF(OR(M68&gt;M69,M68&gt;M67),2,1))</f>
        <v>3</v>
      </c>
      <c r="P68" s="9">
        <f>IF(AND(M68&gt;M71,M68&gt;M74),3,IF(OR(M68&gt;M71,M68&gt;M74),2,1))</f>
        <v>3</v>
      </c>
      <c r="Q68" s="16">
        <v>0.05</v>
      </c>
      <c r="R68" s="16">
        <v>-0.75</v>
      </c>
    </row>
    <row r="69" spans="1:18" x14ac:dyDescent="0.2">
      <c r="A69" s="1" t="s">
        <v>12</v>
      </c>
      <c r="B69">
        <v>2</v>
      </c>
      <c r="C69" t="s">
        <v>107</v>
      </c>
      <c r="D69" t="s">
        <v>48</v>
      </c>
      <c r="E69" t="s">
        <v>48</v>
      </c>
      <c r="F69">
        <v>100000</v>
      </c>
      <c r="G69">
        <v>2000</v>
      </c>
      <c r="H69">
        <v>50</v>
      </c>
      <c r="I69">
        <v>0.05</v>
      </c>
      <c r="J69">
        <v>0.1</v>
      </c>
      <c r="K69">
        <v>-1.25</v>
      </c>
      <c r="L69">
        <v>0.49050250000000001</v>
      </c>
      <c r="M69">
        <v>0.45482208333333329</v>
      </c>
      <c r="N69" t="s">
        <v>107</v>
      </c>
      <c r="O69" s="6">
        <f>IF(AND(M69&gt;M68,M69&gt;M67),3,IF(OR(M69&gt;M68,M69&gt;M67),2,1))</f>
        <v>2</v>
      </c>
      <c r="P69" s="10">
        <f>IF(AND(M69&gt;M72,M69&gt;M75),3,IF(OR(M69&gt;M72,M69&gt;M75),2,1))</f>
        <v>1</v>
      </c>
      <c r="Q69" s="16">
        <v>0.05</v>
      </c>
      <c r="R69" s="16">
        <v>-1.25</v>
      </c>
    </row>
    <row r="70" spans="1:18" x14ac:dyDescent="0.2">
      <c r="A70" s="1" t="s">
        <v>12</v>
      </c>
      <c r="B70">
        <v>2</v>
      </c>
      <c r="C70" t="s">
        <v>108</v>
      </c>
      <c r="D70" t="s">
        <v>48</v>
      </c>
      <c r="E70" t="s">
        <v>48</v>
      </c>
      <c r="F70">
        <v>100000</v>
      </c>
      <c r="G70">
        <v>2000</v>
      </c>
      <c r="H70">
        <v>50</v>
      </c>
      <c r="I70">
        <v>0.25</v>
      </c>
      <c r="J70">
        <v>0.1</v>
      </c>
      <c r="K70">
        <v>-0.25</v>
      </c>
      <c r="L70">
        <v>0.41130145833333331</v>
      </c>
      <c r="M70">
        <v>0.38391625000000001</v>
      </c>
      <c r="N70" t="s">
        <v>108</v>
      </c>
      <c r="O70" s="7">
        <f>IF(SUM(O71:O72)=3,3,IF(SUM(O71:O72)=5,1,2))</f>
        <v>1</v>
      </c>
      <c r="P70" s="11">
        <f>IF(AND(M70&gt;M73,M70&gt;M67),3,IF(OR(M70&gt;M73,M70&gt;M67),2,1))</f>
        <v>2</v>
      </c>
      <c r="Q70" s="16">
        <v>0.25</v>
      </c>
      <c r="R70" s="16">
        <v>-0.25</v>
      </c>
    </row>
    <row r="71" spans="1:18" x14ac:dyDescent="0.2">
      <c r="A71" s="1" t="s">
        <v>12</v>
      </c>
      <c r="B71">
        <v>2</v>
      </c>
      <c r="C71" t="s">
        <v>109</v>
      </c>
      <c r="D71" t="s">
        <v>48</v>
      </c>
      <c r="E71" t="s">
        <v>48</v>
      </c>
      <c r="F71">
        <v>100000</v>
      </c>
      <c r="G71">
        <v>2000</v>
      </c>
      <c r="H71">
        <v>50</v>
      </c>
      <c r="I71">
        <v>0.25</v>
      </c>
      <c r="J71">
        <v>0.1</v>
      </c>
      <c r="K71">
        <v>-0.75</v>
      </c>
      <c r="L71">
        <v>0.49584187499999999</v>
      </c>
      <c r="M71">
        <v>0.46120791666666672</v>
      </c>
      <c r="N71" t="s">
        <v>109</v>
      </c>
      <c r="O71" s="7">
        <f>IF(AND(M71&gt;M72,M71&gt;M70),3,IF(OR(M71&gt;M72,M71&gt;M70),2,1))</f>
        <v>2</v>
      </c>
      <c r="P71" s="9">
        <f>IF(AND(M71&gt;M68,M71&gt;M74),3,IF(OR(M71&gt;M74,M71&gt;M68),2,1))</f>
        <v>2</v>
      </c>
      <c r="Q71" s="16">
        <v>0.25</v>
      </c>
      <c r="R71" s="16">
        <v>-0.75</v>
      </c>
    </row>
    <row r="72" spans="1:18" x14ac:dyDescent="0.2">
      <c r="A72" s="1" t="s">
        <v>12</v>
      </c>
      <c r="B72">
        <v>2</v>
      </c>
      <c r="C72" t="s">
        <v>110</v>
      </c>
      <c r="D72" t="s">
        <v>48</v>
      </c>
      <c r="E72" t="s">
        <v>48</v>
      </c>
      <c r="F72">
        <v>100000</v>
      </c>
      <c r="G72">
        <v>2000</v>
      </c>
      <c r="H72">
        <v>50</v>
      </c>
      <c r="I72">
        <v>0.25</v>
      </c>
      <c r="J72">
        <v>0.1</v>
      </c>
      <c r="K72">
        <v>-1.25</v>
      </c>
      <c r="L72">
        <v>0.55283395833333338</v>
      </c>
      <c r="M72">
        <v>0.50108354166666669</v>
      </c>
      <c r="N72" t="s">
        <v>110</v>
      </c>
      <c r="O72" s="7">
        <f>IF(AND(M72&gt;M71,M72&gt;M70),3,IF(OR(M72&gt;M71,M72&gt;M70),2,1))</f>
        <v>3</v>
      </c>
      <c r="P72" s="10">
        <f>IF(AND(M72&gt;M75,M72&gt;M69),3,IF(OR(M72&gt;M75,M72&gt;M69),2,1))</f>
        <v>3</v>
      </c>
      <c r="Q72" s="16">
        <v>0.25</v>
      </c>
      <c r="R72" s="16">
        <v>-1.25</v>
      </c>
    </row>
    <row r="73" spans="1:18" x14ac:dyDescent="0.2">
      <c r="A73" s="1" t="s">
        <v>12</v>
      </c>
      <c r="B73">
        <v>2</v>
      </c>
      <c r="C73" t="s">
        <v>111</v>
      </c>
      <c r="D73" t="s">
        <v>48</v>
      </c>
      <c r="E73" t="s">
        <v>48</v>
      </c>
      <c r="F73">
        <v>100000</v>
      </c>
      <c r="G73">
        <v>2000</v>
      </c>
      <c r="H73">
        <v>50</v>
      </c>
      <c r="I73">
        <v>0.5</v>
      </c>
      <c r="J73">
        <v>0.1</v>
      </c>
      <c r="K73">
        <v>-0.25</v>
      </c>
      <c r="L73">
        <v>0.41460437500000002</v>
      </c>
      <c r="M73">
        <v>0.38379562499999997</v>
      </c>
      <c r="N73" t="s">
        <v>111</v>
      </c>
      <c r="O73" s="8">
        <f>IF(SUM(O74:O75)=3,3,IF(SUM(O74:O75)=5,1,2))</f>
        <v>1</v>
      </c>
      <c r="P73" s="11">
        <f>IF(AND(M73&gt;M70,M73&gt;M67),3,IF(OR(M73&gt;M70,M73&gt;M67),2,1))</f>
        <v>1</v>
      </c>
      <c r="Q73" s="16">
        <v>0.5</v>
      </c>
      <c r="R73" s="16">
        <v>-0.25</v>
      </c>
    </row>
    <row r="74" spans="1:18" x14ac:dyDescent="0.2">
      <c r="A74" s="1" t="s">
        <v>12</v>
      </c>
      <c r="B74">
        <v>2</v>
      </c>
      <c r="C74" t="s">
        <v>112</v>
      </c>
      <c r="D74" t="s">
        <v>48</v>
      </c>
      <c r="E74" t="s">
        <v>48</v>
      </c>
      <c r="F74">
        <v>100000</v>
      </c>
      <c r="G74">
        <v>2000</v>
      </c>
      <c r="H74">
        <v>50</v>
      </c>
      <c r="I74">
        <v>0.5</v>
      </c>
      <c r="J74">
        <v>0.1</v>
      </c>
      <c r="K74">
        <v>-0.75</v>
      </c>
      <c r="L74">
        <v>0.48884604166666668</v>
      </c>
      <c r="M74">
        <v>0.45451416666666672</v>
      </c>
      <c r="N74" t="s">
        <v>112</v>
      </c>
      <c r="O74" s="8">
        <f>IF(AND(M74&gt;M75,M74&gt;M73),3,IF(OR(M74&gt;M75,M74&gt;M73),2,1))</f>
        <v>2</v>
      </c>
      <c r="P74" s="9">
        <f>IF(AND(M74&gt;M71,M74&gt;M68),3,IF(OR(M74&gt;M71,M74&gt;M68),2,1))</f>
        <v>1</v>
      </c>
      <c r="Q74" s="16">
        <v>0.5</v>
      </c>
      <c r="R74" s="16">
        <v>-0.75</v>
      </c>
    </row>
    <row r="75" spans="1:18" x14ac:dyDescent="0.2">
      <c r="A75" s="1" t="s">
        <v>12</v>
      </c>
      <c r="B75">
        <v>2</v>
      </c>
      <c r="C75" t="s">
        <v>113</v>
      </c>
      <c r="D75" t="s">
        <v>48</v>
      </c>
      <c r="E75" t="s">
        <v>48</v>
      </c>
      <c r="F75">
        <v>100000</v>
      </c>
      <c r="G75">
        <v>2000</v>
      </c>
      <c r="H75">
        <v>50</v>
      </c>
      <c r="I75">
        <v>0.5</v>
      </c>
      <c r="J75">
        <v>0.1</v>
      </c>
      <c r="K75">
        <v>-1.25</v>
      </c>
      <c r="L75">
        <v>0.498758125</v>
      </c>
      <c r="M75">
        <v>0.46204354166666672</v>
      </c>
      <c r="N75" t="s">
        <v>113</v>
      </c>
      <c r="O75" s="8">
        <f>IF(AND(M75&gt;M74,M75&gt;M73),3,IF(OR(M75&gt;M74,M75&gt;M73),2,1))</f>
        <v>3</v>
      </c>
      <c r="P75" s="10">
        <f>IF(AND(M75&gt;M72,M75&gt;M69),3,IF(OR(M75&gt;M72,M75&gt;M69),2,1))</f>
        <v>2</v>
      </c>
      <c r="Q75" s="16">
        <v>0.5</v>
      </c>
      <c r="R75" s="16">
        <v>-1.25</v>
      </c>
    </row>
    <row r="76" spans="1:18" x14ac:dyDescent="0.2">
      <c r="A76" s="5" t="s">
        <v>266</v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>
        <f>MAX(M67:M75)</f>
        <v>0.50108354166666669</v>
      </c>
      <c r="N76" s="2" t="str">
        <f>VLOOKUP(M76,M67:N75,2,FALSE)</f>
        <v>eps10_cust3_25_125_10</v>
      </c>
      <c r="O76" s="12">
        <f>SUM(O67:O75) - 18</f>
        <v>0</v>
      </c>
      <c r="P76" s="12">
        <f>SUM(P67:P75) - 18</f>
        <v>0</v>
      </c>
      <c r="Q76" s="18">
        <f>VLOOKUP(N76,N67:R75,4,FALSE)</f>
        <v>0.25</v>
      </c>
      <c r="R76" s="18">
        <f>VLOOKUP(N76,N67:R75,5,FALSE)</f>
        <v>-1.25</v>
      </c>
    </row>
    <row r="77" spans="1:18" x14ac:dyDescent="0.2">
      <c r="A77" s="5" t="s">
        <v>267</v>
      </c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>
        <f>MIN(M67:M75)</f>
        <v>0.38379562499999997</v>
      </c>
      <c r="N77" s="2" t="str">
        <f>VLOOKUP(M77,M67:N75,2,FALSE)</f>
        <v>eps10_cust3_50_25_10</v>
      </c>
      <c r="Q77" s="18">
        <f>VLOOKUP(N77,N67:R75,4,FALSE)</f>
        <v>0.5</v>
      </c>
      <c r="R77" s="18">
        <f>VLOOKUP(N77,N67:R75,5,FALSE)</f>
        <v>-0.25</v>
      </c>
    </row>
    <row r="78" spans="1:18" x14ac:dyDescent="0.2">
      <c r="A78" s="5" t="s">
        <v>265</v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>
        <f>AVERAGE(M67:M75)</f>
        <v>0.43857337962962961</v>
      </c>
      <c r="N78" s="2"/>
      <c r="Q78" s="18"/>
      <c r="R78" s="18"/>
    </row>
    <row r="79" spans="1:18" x14ac:dyDescent="0.2">
      <c r="A79" s="5" t="s">
        <v>296</v>
      </c>
      <c r="M79" s="2">
        <f>_xlfn.VAR.S(M67:M75)</f>
        <v>1.873094512085264E-3</v>
      </c>
    </row>
    <row r="80" spans="1:18" x14ac:dyDescent="0.2">
      <c r="A80" s="1" t="s">
        <v>12</v>
      </c>
      <c r="B80">
        <v>2</v>
      </c>
      <c r="C80" t="s">
        <v>114</v>
      </c>
      <c r="D80" t="s">
        <v>58</v>
      </c>
      <c r="E80" t="s">
        <v>58</v>
      </c>
      <c r="F80">
        <v>100000</v>
      </c>
      <c r="G80">
        <v>2000</v>
      </c>
      <c r="H80">
        <v>50</v>
      </c>
      <c r="I80">
        <v>0.05</v>
      </c>
      <c r="J80">
        <v>0.1</v>
      </c>
      <c r="K80">
        <v>-0.25</v>
      </c>
      <c r="L80">
        <v>1.0738827083333331</v>
      </c>
      <c r="M80">
        <v>0.97740333333333329</v>
      </c>
      <c r="N80" t="s">
        <v>114</v>
      </c>
      <c r="O80" s="6">
        <f>IF(SUM(O81:O82)=3,3,IF(SUM(O81:O82)=5,1,2))</f>
        <v>3</v>
      </c>
      <c r="P80" s="11">
        <f>IF(AND(M80&gt;M83,M80&gt;M86),3,IF(OR(M80&gt;M83,M80&gt;M86),2,1))</f>
        <v>3</v>
      </c>
      <c r="Q80" s="16">
        <v>0.05</v>
      </c>
      <c r="R80" s="16">
        <v>-0.25</v>
      </c>
    </row>
    <row r="81" spans="1:18" x14ac:dyDescent="0.2">
      <c r="A81" s="1" t="s">
        <v>12</v>
      </c>
      <c r="B81">
        <v>2</v>
      </c>
      <c r="C81" t="s">
        <v>115</v>
      </c>
      <c r="D81" t="s">
        <v>58</v>
      </c>
      <c r="E81" t="s">
        <v>58</v>
      </c>
      <c r="F81">
        <v>100000</v>
      </c>
      <c r="G81">
        <v>2000</v>
      </c>
      <c r="H81">
        <v>50</v>
      </c>
      <c r="I81">
        <v>0.05</v>
      </c>
      <c r="J81">
        <v>0.1</v>
      </c>
      <c r="K81">
        <v>-0.75</v>
      </c>
      <c r="L81">
        <v>1.054017916666667</v>
      </c>
      <c r="M81">
        <v>0.96993312499999995</v>
      </c>
      <c r="N81" t="s">
        <v>115</v>
      </c>
      <c r="O81" s="6">
        <f>IF(AND(M81&gt;M82,M81&gt;M80),3,IF(OR(M81&gt;M82,M81&gt;M80),2,1))</f>
        <v>2</v>
      </c>
      <c r="P81" s="9">
        <f>IF(AND(M81&gt;M84,M81&gt;M87),3,IF(OR(M81&gt;M84,M81&gt;M87),2,1))</f>
        <v>3</v>
      </c>
      <c r="Q81" s="16">
        <v>0.05</v>
      </c>
      <c r="R81" s="16">
        <v>-0.75</v>
      </c>
    </row>
    <row r="82" spans="1:18" x14ac:dyDescent="0.2">
      <c r="A82" s="1" t="s">
        <v>12</v>
      </c>
      <c r="B82">
        <v>2</v>
      </c>
      <c r="C82" t="s">
        <v>116</v>
      </c>
      <c r="D82" t="s">
        <v>58</v>
      </c>
      <c r="E82" t="s">
        <v>58</v>
      </c>
      <c r="F82">
        <v>100000</v>
      </c>
      <c r="G82">
        <v>2000</v>
      </c>
      <c r="H82">
        <v>50</v>
      </c>
      <c r="I82">
        <v>0.05</v>
      </c>
      <c r="J82">
        <v>0.1</v>
      </c>
      <c r="K82">
        <v>-1.25</v>
      </c>
      <c r="L82">
        <v>1.0430656250000001</v>
      </c>
      <c r="M82">
        <v>0.9698272916666667</v>
      </c>
      <c r="N82" t="s">
        <v>116</v>
      </c>
      <c r="O82" s="6">
        <f>IF(AND(M82&gt;M81,M82&gt;M80),3,IF(OR(M82&gt;M81,M82&gt;M80),2,1))</f>
        <v>1</v>
      </c>
      <c r="P82" s="10">
        <f>IF(AND(M82&gt;M85,M82&gt;M88),3,IF(OR(M82&gt;M85,M82&gt;M88),2,1))</f>
        <v>2</v>
      </c>
      <c r="Q82" s="16">
        <v>0.05</v>
      </c>
      <c r="R82" s="16">
        <v>-1.25</v>
      </c>
    </row>
    <row r="83" spans="1:18" x14ac:dyDescent="0.2">
      <c r="A83" s="1" t="s">
        <v>12</v>
      </c>
      <c r="B83">
        <v>2</v>
      </c>
      <c r="C83" t="s">
        <v>117</v>
      </c>
      <c r="D83" t="s">
        <v>58</v>
      </c>
      <c r="E83" t="s">
        <v>58</v>
      </c>
      <c r="F83">
        <v>100000</v>
      </c>
      <c r="G83">
        <v>2000</v>
      </c>
      <c r="H83">
        <v>50</v>
      </c>
      <c r="I83">
        <v>0.25</v>
      </c>
      <c r="J83">
        <v>0.1</v>
      </c>
      <c r="K83">
        <v>-0.25</v>
      </c>
      <c r="L83">
        <v>1.0523337500000001</v>
      </c>
      <c r="M83">
        <v>0.96983645833333332</v>
      </c>
      <c r="N83" t="s">
        <v>117</v>
      </c>
      <c r="O83" s="7">
        <f>IF(SUM(O84:O85)=3,3,IF(SUM(O84:O85)=5,1,2))</f>
        <v>2</v>
      </c>
      <c r="P83" s="11">
        <f>IF(AND(M83&gt;M86,M83&gt;M80),3,IF(OR(M83&gt;M86,M83&gt;M80),2,1))</f>
        <v>2</v>
      </c>
      <c r="Q83" s="16">
        <v>0.25</v>
      </c>
      <c r="R83" s="16">
        <v>-0.25</v>
      </c>
    </row>
    <row r="84" spans="1:18" x14ac:dyDescent="0.2">
      <c r="A84" s="1" t="s">
        <v>12</v>
      </c>
      <c r="B84">
        <v>2</v>
      </c>
      <c r="C84" t="s">
        <v>118</v>
      </c>
      <c r="D84" t="s">
        <v>58</v>
      </c>
      <c r="E84" t="s">
        <v>58</v>
      </c>
      <c r="F84">
        <v>100000</v>
      </c>
      <c r="G84">
        <v>2000</v>
      </c>
      <c r="H84">
        <v>50</v>
      </c>
      <c r="I84">
        <v>0.25</v>
      </c>
      <c r="J84">
        <v>0.1</v>
      </c>
      <c r="K84">
        <v>-0.75</v>
      </c>
      <c r="L84">
        <v>1.0527893749999999</v>
      </c>
      <c r="M84">
        <v>0.96948354166666662</v>
      </c>
      <c r="N84" t="s">
        <v>118</v>
      </c>
      <c r="O84" s="7">
        <f>IF(AND(M84&gt;M85,M84&gt;M83),3,IF(OR(M84&gt;M85,M84&gt;M83),2,1))</f>
        <v>1</v>
      </c>
      <c r="P84" s="9">
        <f>IF(AND(M84&gt;M81,M84&gt;M87),3,IF(OR(M84&gt;M87,M84&gt;M81),2,1))</f>
        <v>1</v>
      </c>
      <c r="Q84" s="16">
        <v>0.25</v>
      </c>
      <c r="R84" s="16">
        <v>-0.75</v>
      </c>
    </row>
    <row r="85" spans="1:18" x14ac:dyDescent="0.2">
      <c r="A85" s="1" t="s">
        <v>12</v>
      </c>
      <c r="B85">
        <v>2</v>
      </c>
      <c r="C85" t="s">
        <v>119</v>
      </c>
      <c r="D85" t="s">
        <v>58</v>
      </c>
      <c r="E85" t="s">
        <v>58</v>
      </c>
      <c r="F85">
        <v>100000</v>
      </c>
      <c r="G85">
        <v>2000</v>
      </c>
      <c r="H85">
        <v>50</v>
      </c>
      <c r="I85">
        <v>0.25</v>
      </c>
      <c r="J85">
        <v>0.1</v>
      </c>
      <c r="K85">
        <v>-1.25</v>
      </c>
      <c r="L85">
        <v>1.043754583333333</v>
      </c>
      <c r="M85">
        <v>0.96990500000000002</v>
      </c>
      <c r="N85" t="s">
        <v>119</v>
      </c>
      <c r="O85" s="7">
        <f>IF(AND(M85&gt;M84,M85&gt;M83),3,IF(OR(M85&gt;M84,M85&gt;M83),2,1))</f>
        <v>3</v>
      </c>
      <c r="P85" s="10">
        <f>IF(AND(M85&gt;M88,M85&gt;M82),3,IF(OR(M85&gt;M88,M85&gt;M82),2,1))</f>
        <v>3</v>
      </c>
      <c r="Q85" s="16">
        <v>0.25</v>
      </c>
      <c r="R85" s="16">
        <v>-1.25</v>
      </c>
    </row>
    <row r="86" spans="1:18" x14ac:dyDescent="0.2">
      <c r="A86" s="1" t="s">
        <v>12</v>
      </c>
      <c r="B86">
        <v>2</v>
      </c>
      <c r="C86" t="s">
        <v>120</v>
      </c>
      <c r="D86" t="s">
        <v>58</v>
      </c>
      <c r="E86" t="s">
        <v>58</v>
      </c>
      <c r="F86">
        <v>100000</v>
      </c>
      <c r="G86">
        <v>2000</v>
      </c>
      <c r="H86">
        <v>50</v>
      </c>
      <c r="I86">
        <v>0.5</v>
      </c>
      <c r="J86">
        <v>0.1</v>
      </c>
      <c r="K86">
        <v>-0.25</v>
      </c>
      <c r="L86">
        <v>1.054094166666667</v>
      </c>
      <c r="M86">
        <v>0.96969083333333328</v>
      </c>
      <c r="N86" t="s">
        <v>120</v>
      </c>
      <c r="O86" s="8">
        <f>IF(SUM(O87:O88)=3,3,IF(SUM(O87:O88)=5,1,2))</f>
        <v>1</v>
      </c>
      <c r="P86" s="11">
        <f>IF(AND(M86&gt;M83,M86&gt;M80),3,IF(OR(M86&gt;M83,M86&gt;M80),2,1))</f>
        <v>1</v>
      </c>
      <c r="Q86" s="16">
        <v>0.5</v>
      </c>
      <c r="R86" s="16">
        <v>-0.25</v>
      </c>
    </row>
    <row r="87" spans="1:18" x14ac:dyDescent="0.2">
      <c r="A87" s="1" t="s">
        <v>12</v>
      </c>
      <c r="B87">
        <v>2</v>
      </c>
      <c r="C87" t="s">
        <v>121</v>
      </c>
      <c r="D87" t="s">
        <v>58</v>
      </c>
      <c r="E87" t="s">
        <v>58</v>
      </c>
      <c r="F87">
        <v>100000</v>
      </c>
      <c r="G87">
        <v>2000</v>
      </c>
      <c r="H87">
        <v>50</v>
      </c>
      <c r="I87">
        <v>0.5</v>
      </c>
      <c r="J87">
        <v>0.1</v>
      </c>
      <c r="K87">
        <v>-0.75</v>
      </c>
      <c r="L87">
        <v>1.056522291666667</v>
      </c>
      <c r="M87">
        <v>0.96987437499999996</v>
      </c>
      <c r="N87" t="s">
        <v>121</v>
      </c>
      <c r="O87" s="8">
        <f>IF(AND(M87&gt;M88,M87&gt;M86),3,IF(OR(M87&gt;M88,M87&gt;M86),2,1))</f>
        <v>3</v>
      </c>
      <c r="P87" s="9">
        <f>IF(AND(M87&gt;M84,M87&gt;M81),3,IF(OR(M87&gt;M84,M87&gt;M81),2,1))</f>
        <v>2</v>
      </c>
      <c r="Q87" s="16">
        <v>0.5</v>
      </c>
      <c r="R87" s="16">
        <v>-0.75</v>
      </c>
    </row>
    <row r="88" spans="1:18" x14ac:dyDescent="0.2">
      <c r="A88" s="1" t="s">
        <v>12</v>
      </c>
      <c r="B88">
        <v>2</v>
      </c>
      <c r="C88" t="s">
        <v>122</v>
      </c>
      <c r="D88" t="s">
        <v>58</v>
      </c>
      <c r="E88" t="s">
        <v>58</v>
      </c>
      <c r="F88">
        <v>100000</v>
      </c>
      <c r="G88">
        <v>2000</v>
      </c>
      <c r="H88">
        <v>50</v>
      </c>
      <c r="I88">
        <v>0.5</v>
      </c>
      <c r="J88">
        <v>0.1</v>
      </c>
      <c r="K88">
        <v>-1.25</v>
      </c>
      <c r="L88">
        <v>1.043697708333333</v>
      </c>
      <c r="M88">
        <v>0.96979520833333333</v>
      </c>
      <c r="N88" t="s">
        <v>122</v>
      </c>
      <c r="O88" s="8">
        <f>IF(AND(M88&gt;M87,M88&gt;M86),3,IF(OR(M88&gt;M87,M88&gt;M86),2,1))</f>
        <v>2</v>
      </c>
      <c r="P88" s="10">
        <f>IF(AND(M88&gt;M85,M88&gt;M82),3,IF(OR(M88&gt;M85,M88&gt;M82),2,1))</f>
        <v>1</v>
      </c>
      <c r="Q88" s="16">
        <v>0.5</v>
      </c>
      <c r="R88" s="16">
        <v>-1.25</v>
      </c>
    </row>
    <row r="89" spans="1:18" x14ac:dyDescent="0.2">
      <c r="A89" s="5" t="s">
        <v>266</v>
      </c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>
        <f>MAX(M80:M88)</f>
        <v>0.97740333333333329</v>
      </c>
      <c r="N89" s="2" t="str">
        <f>VLOOKUP(M89,M80:N88,2,FALSE)</f>
        <v>eps10_cust4_05_25_10</v>
      </c>
      <c r="O89" s="12">
        <f>SUM(O80:O88) - 18</f>
        <v>0</v>
      </c>
      <c r="P89" s="12">
        <f>SUM(P80:P88) - 18</f>
        <v>0</v>
      </c>
      <c r="Q89" s="18">
        <f>VLOOKUP(N89,N80:R88,4,FALSE)</f>
        <v>0.05</v>
      </c>
      <c r="R89" s="18">
        <f>VLOOKUP(N89,N80:R88,5,FALSE)</f>
        <v>-0.25</v>
      </c>
    </row>
    <row r="90" spans="1:18" x14ac:dyDescent="0.2">
      <c r="A90" s="5" t="s">
        <v>267</v>
      </c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>
        <f>MIN(M80:M88)</f>
        <v>0.96948354166666662</v>
      </c>
      <c r="N90" s="2" t="str">
        <f>VLOOKUP(M90,M80:N88,2,FALSE)</f>
        <v>eps10_cust4_25_75_10</v>
      </c>
      <c r="Q90" s="18">
        <f>VLOOKUP(N90,N80:R88,4,FALSE)</f>
        <v>0.25</v>
      </c>
      <c r="R90" s="18">
        <f>VLOOKUP(N90,N80:R88,5,FALSE)</f>
        <v>-0.75</v>
      </c>
    </row>
    <row r="91" spans="1:18" x14ac:dyDescent="0.2">
      <c r="A91" s="5" t="s">
        <v>265</v>
      </c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>
        <f>AVERAGE(M80:M88)</f>
        <v>0.97063879629629624</v>
      </c>
      <c r="N91" s="2"/>
      <c r="Q91" s="18"/>
      <c r="R91" s="18"/>
    </row>
    <row r="92" spans="1:18" x14ac:dyDescent="0.2">
      <c r="A92" s="5" t="s">
        <v>296</v>
      </c>
      <c r="M92" s="2">
        <f>_xlfn.VAR.S(M80:M88)</f>
        <v>6.4533629858699518E-6</v>
      </c>
    </row>
    <row r="93" spans="1:18" x14ac:dyDescent="0.2">
      <c r="A93" s="1" t="s">
        <v>12</v>
      </c>
      <c r="B93">
        <v>2</v>
      </c>
      <c r="C93" t="s">
        <v>123</v>
      </c>
      <c r="D93" t="s">
        <v>68</v>
      </c>
      <c r="E93" t="s">
        <v>68</v>
      </c>
      <c r="F93">
        <v>100000</v>
      </c>
      <c r="G93">
        <v>2000</v>
      </c>
      <c r="H93">
        <v>50</v>
      </c>
      <c r="I93">
        <v>0.05</v>
      </c>
      <c r="J93">
        <v>0.1</v>
      </c>
      <c r="K93">
        <v>-0.25</v>
      </c>
      <c r="L93">
        <v>2.230978958333333</v>
      </c>
      <c r="M93">
        <v>2.03508625</v>
      </c>
      <c r="N93" t="s">
        <v>123</v>
      </c>
      <c r="O93" s="6">
        <f>IF(SUM(O94:O95)=3,3,IF(SUM(O94:O95)=5,1,2))</f>
        <v>2</v>
      </c>
      <c r="P93" s="11">
        <f>IF(AND(M93&gt;M96,M93&gt;M99),3,IF(OR(M93&gt;M96,M93&gt;M99),2,1))</f>
        <v>3</v>
      </c>
      <c r="Q93" s="16">
        <v>0.05</v>
      </c>
      <c r="R93" s="16">
        <v>-0.25</v>
      </c>
    </row>
    <row r="94" spans="1:18" x14ac:dyDescent="0.2">
      <c r="A94" s="1" t="s">
        <v>12</v>
      </c>
      <c r="B94">
        <v>2</v>
      </c>
      <c r="C94" t="s">
        <v>124</v>
      </c>
      <c r="D94" t="s">
        <v>68</v>
      </c>
      <c r="E94" t="s">
        <v>68</v>
      </c>
      <c r="F94">
        <v>100000</v>
      </c>
      <c r="G94">
        <v>2000</v>
      </c>
      <c r="H94">
        <v>50</v>
      </c>
      <c r="I94">
        <v>0.05</v>
      </c>
      <c r="J94">
        <v>0.1</v>
      </c>
      <c r="K94">
        <v>-0.75</v>
      </c>
      <c r="L94">
        <v>2.1975189583333332</v>
      </c>
      <c r="M94">
        <v>2.0301214583333329</v>
      </c>
      <c r="N94" t="s">
        <v>124</v>
      </c>
      <c r="O94" s="6">
        <f>IF(AND(M94&gt;M95,M94&gt;M93),3,IF(OR(M94&gt;M95,M94&gt;M93),2,1))</f>
        <v>1</v>
      </c>
      <c r="P94" s="9">
        <f>IF(AND(M94&gt;M97,M94&gt;M100),3,IF(OR(M94&gt;M97,M94&gt;M100),2,1))</f>
        <v>1</v>
      </c>
      <c r="Q94" s="16">
        <v>0.05</v>
      </c>
      <c r="R94" s="16">
        <v>-0.75</v>
      </c>
    </row>
    <row r="95" spans="1:18" x14ac:dyDescent="0.2">
      <c r="A95" s="1" t="s">
        <v>12</v>
      </c>
      <c r="B95">
        <v>2</v>
      </c>
      <c r="C95" t="s">
        <v>125</v>
      </c>
      <c r="D95" t="s">
        <v>68</v>
      </c>
      <c r="E95" t="s">
        <v>68</v>
      </c>
      <c r="F95">
        <v>100000</v>
      </c>
      <c r="G95">
        <v>2000</v>
      </c>
      <c r="H95">
        <v>50</v>
      </c>
      <c r="I95">
        <v>0.05</v>
      </c>
      <c r="J95">
        <v>0.1</v>
      </c>
      <c r="K95">
        <v>-1.25</v>
      </c>
      <c r="L95">
        <v>2.1963875000000002</v>
      </c>
      <c r="M95">
        <v>2.047468958333333</v>
      </c>
      <c r="N95" t="s">
        <v>125</v>
      </c>
      <c r="O95" s="6">
        <f>IF(AND(M95&gt;M94,M95&gt;M93),3,IF(OR(M95&gt;M94,M95&gt;M93),2,1))</f>
        <v>3</v>
      </c>
      <c r="P95" s="10">
        <f>IF(AND(M95&gt;M98,M95&gt;M101),3,IF(OR(M95&gt;M98,M95&gt;M101),2,1))</f>
        <v>3</v>
      </c>
      <c r="Q95" s="16">
        <v>0.05</v>
      </c>
      <c r="R95" s="16">
        <v>-1.25</v>
      </c>
    </row>
    <row r="96" spans="1:18" x14ac:dyDescent="0.2">
      <c r="A96" s="1" t="s">
        <v>12</v>
      </c>
      <c r="B96">
        <v>2</v>
      </c>
      <c r="C96" t="s">
        <v>126</v>
      </c>
      <c r="D96" t="s">
        <v>68</v>
      </c>
      <c r="E96" t="s">
        <v>68</v>
      </c>
      <c r="F96">
        <v>100000</v>
      </c>
      <c r="G96">
        <v>2000</v>
      </c>
      <c r="H96">
        <v>50</v>
      </c>
      <c r="I96">
        <v>0.25</v>
      </c>
      <c r="J96">
        <v>0.1</v>
      </c>
      <c r="K96">
        <v>-0.25</v>
      </c>
      <c r="L96">
        <v>2.2006160416666671</v>
      </c>
      <c r="M96">
        <v>2.0266216666666672</v>
      </c>
      <c r="N96" t="s">
        <v>126</v>
      </c>
      <c r="O96" s="7">
        <f>IF(SUM(O97:O98)=3,3,IF(SUM(O97:O98)=5,1,2))</f>
        <v>1</v>
      </c>
      <c r="P96" s="11">
        <f>IF(AND(M96&gt;M99,M96&gt;M93),3,IF(OR(M96&gt;M99,M96&gt;M93),2,1))</f>
        <v>1</v>
      </c>
      <c r="Q96" s="16">
        <v>0.25</v>
      </c>
      <c r="R96" s="16">
        <v>-0.25</v>
      </c>
    </row>
    <row r="97" spans="1:18" x14ac:dyDescent="0.2">
      <c r="A97" s="1" t="s">
        <v>12</v>
      </c>
      <c r="B97">
        <v>2</v>
      </c>
      <c r="C97" t="s">
        <v>127</v>
      </c>
      <c r="D97" t="s">
        <v>68</v>
      </c>
      <c r="E97" t="s">
        <v>68</v>
      </c>
      <c r="F97">
        <v>100000</v>
      </c>
      <c r="G97">
        <v>2000</v>
      </c>
      <c r="H97">
        <v>50</v>
      </c>
      <c r="I97">
        <v>0.25</v>
      </c>
      <c r="J97">
        <v>0.1</v>
      </c>
      <c r="K97">
        <v>-0.75</v>
      </c>
      <c r="L97">
        <v>2.1968350000000001</v>
      </c>
      <c r="M97">
        <v>2.043078958333334</v>
      </c>
      <c r="N97" t="s">
        <v>127</v>
      </c>
      <c r="O97" s="7">
        <f>IF(AND(M97&gt;M98,M97&gt;M96),3,IF(OR(M97&gt;M98,M97&gt;M96),2,1))</f>
        <v>3</v>
      </c>
      <c r="P97" s="9">
        <f>IF(AND(M97&gt;M94,M97&gt;M100),3,IF(OR(M97&gt;M100,M97&gt;M94),2,1))</f>
        <v>3</v>
      </c>
      <c r="Q97" s="16">
        <v>0.25</v>
      </c>
      <c r="R97" s="16">
        <v>-0.75</v>
      </c>
    </row>
    <row r="98" spans="1:18" x14ac:dyDescent="0.2">
      <c r="A98" s="1" t="s">
        <v>12</v>
      </c>
      <c r="B98">
        <v>2</v>
      </c>
      <c r="C98" t="s">
        <v>128</v>
      </c>
      <c r="D98" t="s">
        <v>68</v>
      </c>
      <c r="E98" t="s">
        <v>68</v>
      </c>
      <c r="F98">
        <v>100000</v>
      </c>
      <c r="G98">
        <v>2000</v>
      </c>
      <c r="H98">
        <v>50</v>
      </c>
      <c r="I98">
        <v>0.25</v>
      </c>
      <c r="J98">
        <v>0.1</v>
      </c>
      <c r="K98">
        <v>-1.25</v>
      </c>
      <c r="L98">
        <v>2.1915681249999999</v>
      </c>
      <c r="M98">
        <v>2.040600416666666</v>
      </c>
      <c r="N98" t="s">
        <v>128</v>
      </c>
      <c r="O98" s="7">
        <f>IF(AND(M98&gt;M97,M98&gt;M96),3,IF(OR(M98&gt;M97,M98&gt;M96),2,1))</f>
        <v>2</v>
      </c>
      <c r="P98" s="10">
        <f>IF(AND(M98&gt;M101,M98&gt;M95),3,IF(OR(M98&gt;M101,M98&gt;M95),2,1))</f>
        <v>2</v>
      </c>
      <c r="Q98" s="16">
        <v>0.25</v>
      </c>
      <c r="R98" s="16">
        <v>-1.25</v>
      </c>
    </row>
    <row r="99" spans="1:18" x14ac:dyDescent="0.2">
      <c r="A99" s="1" t="s">
        <v>12</v>
      </c>
      <c r="B99">
        <v>2</v>
      </c>
      <c r="C99" t="s">
        <v>129</v>
      </c>
      <c r="D99" t="s">
        <v>68</v>
      </c>
      <c r="E99" t="s">
        <v>68</v>
      </c>
      <c r="F99">
        <v>100000</v>
      </c>
      <c r="G99">
        <v>2000</v>
      </c>
      <c r="H99">
        <v>50</v>
      </c>
      <c r="I99">
        <v>0.5</v>
      </c>
      <c r="J99">
        <v>0.1</v>
      </c>
      <c r="K99">
        <v>-0.25</v>
      </c>
      <c r="L99">
        <v>2.197533541666667</v>
      </c>
      <c r="M99">
        <v>2.0306433333333329</v>
      </c>
      <c r="N99" t="s">
        <v>129</v>
      </c>
      <c r="O99" s="8">
        <f>IF(SUM(O100:O101)=3,3,IF(SUM(O100:O101)=5,1,2))</f>
        <v>1</v>
      </c>
      <c r="P99" s="11">
        <f>IF(AND(M99&gt;M96,M99&gt;M93),3,IF(OR(M99&gt;M96,M99&gt;M93),2,1))</f>
        <v>2</v>
      </c>
      <c r="Q99" s="16">
        <v>0.5</v>
      </c>
      <c r="R99" s="16">
        <v>-0.25</v>
      </c>
    </row>
    <row r="100" spans="1:18" x14ac:dyDescent="0.2">
      <c r="A100" s="1" t="s">
        <v>12</v>
      </c>
      <c r="B100">
        <v>2</v>
      </c>
      <c r="C100" t="s">
        <v>130</v>
      </c>
      <c r="D100" t="s">
        <v>68</v>
      </c>
      <c r="E100" t="s">
        <v>68</v>
      </c>
      <c r="F100">
        <v>100000</v>
      </c>
      <c r="G100">
        <v>2000</v>
      </c>
      <c r="H100">
        <v>50</v>
      </c>
      <c r="I100">
        <v>0.5</v>
      </c>
      <c r="J100">
        <v>0.1</v>
      </c>
      <c r="K100">
        <v>-0.75</v>
      </c>
      <c r="L100">
        <v>2.1899272916666672</v>
      </c>
      <c r="M100">
        <v>2.0386220833333328</v>
      </c>
      <c r="N100" t="s">
        <v>130</v>
      </c>
      <c r="O100" s="8">
        <f>IF(AND(M100&gt;M101,M100&gt;M99),3,IF(OR(M100&gt;M101,M100&gt;M99),2,1))</f>
        <v>2</v>
      </c>
      <c r="P100" s="9">
        <f>IF(AND(M100&gt;M97,M100&gt;M94),3,IF(OR(M100&gt;M97,M100&gt;M94),2,1))</f>
        <v>2</v>
      </c>
      <c r="Q100" s="16">
        <v>0.5</v>
      </c>
      <c r="R100" s="16">
        <v>-0.75</v>
      </c>
    </row>
    <row r="101" spans="1:18" x14ac:dyDescent="0.2">
      <c r="A101" s="1" t="s">
        <v>12</v>
      </c>
      <c r="B101">
        <v>2</v>
      </c>
      <c r="C101" t="s">
        <v>131</v>
      </c>
      <c r="D101" t="s">
        <v>68</v>
      </c>
      <c r="E101" t="s">
        <v>68</v>
      </c>
      <c r="F101">
        <v>100000</v>
      </c>
      <c r="G101">
        <v>2000</v>
      </c>
      <c r="H101">
        <v>50</v>
      </c>
      <c r="I101">
        <v>0.5</v>
      </c>
      <c r="J101">
        <v>0.1</v>
      </c>
      <c r="K101">
        <v>-1.25</v>
      </c>
      <c r="L101">
        <v>2.1870962500000002</v>
      </c>
      <c r="M101">
        <v>2.040323541666667</v>
      </c>
      <c r="N101" t="s">
        <v>131</v>
      </c>
      <c r="O101" s="8">
        <f>IF(AND(M101&gt;M100,M101&gt;M99),3,IF(OR(M101&gt;M100,M101&gt;M99),2,1))</f>
        <v>3</v>
      </c>
      <c r="P101" s="10">
        <f>IF(AND(M101&gt;M98,M101&gt;M95),3,IF(OR(M101&gt;M98,M101&gt;M95),2,1))</f>
        <v>1</v>
      </c>
      <c r="Q101" s="16">
        <v>0.5</v>
      </c>
      <c r="R101" s="16">
        <v>-1.25</v>
      </c>
    </row>
    <row r="102" spans="1:18" x14ac:dyDescent="0.2">
      <c r="A102" s="5" t="s">
        <v>266</v>
      </c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>
        <f>MAX(M93:M101)</f>
        <v>2.047468958333333</v>
      </c>
      <c r="N102" s="2" t="str">
        <f>VLOOKUP(M102,M93:N101,2,FALSE)</f>
        <v>eps10_cust5_05_125_10</v>
      </c>
      <c r="O102" s="12">
        <f>SUM(O93:O101) - 18</f>
        <v>0</v>
      </c>
      <c r="P102" s="12">
        <f>SUM(P93:P101) - 18</f>
        <v>0</v>
      </c>
      <c r="Q102" s="18">
        <f>VLOOKUP(N102,N93:R101,4,FALSE)</f>
        <v>0.05</v>
      </c>
      <c r="R102" s="18">
        <f>VLOOKUP(N102,N93:R101,5,FALSE)</f>
        <v>-1.25</v>
      </c>
    </row>
    <row r="103" spans="1:18" x14ac:dyDescent="0.2">
      <c r="A103" s="5" t="s">
        <v>267</v>
      </c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>
        <f>MIN(M93:M101)</f>
        <v>2.0266216666666672</v>
      </c>
      <c r="N103" s="2" t="str">
        <f>VLOOKUP(M103,M93:N101,2,FALSE)</f>
        <v>eps10_cust5_25_25_10</v>
      </c>
      <c r="Q103" s="18">
        <f>VLOOKUP(N103,N93:R101,4,FALSE)</f>
        <v>0.25</v>
      </c>
      <c r="R103" s="18">
        <f>VLOOKUP(N103,N93:R101,5,FALSE)</f>
        <v>-0.25</v>
      </c>
    </row>
    <row r="104" spans="1:18" x14ac:dyDescent="0.2">
      <c r="A104" s="5" t="s">
        <v>265</v>
      </c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>
        <f>AVERAGE(M93:M101)</f>
        <v>2.0369518518518515</v>
      </c>
      <c r="N104" s="2"/>
      <c r="Q104" s="18"/>
      <c r="R104" s="18"/>
    </row>
    <row r="105" spans="1:18" x14ac:dyDescent="0.2">
      <c r="A105" s="5" t="s">
        <v>296</v>
      </c>
      <c r="M105" s="2">
        <f>_xlfn.VAR.S(M93:M101)</f>
        <v>4.6533228867669252E-5</v>
      </c>
    </row>
    <row r="106" spans="1:18" x14ac:dyDescent="0.2">
      <c r="A106" s="1" t="s">
        <v>12</v>
      </c>
      <c r="B106">
        <v>2</v>
      </c>
      <c r="C106" t="s">
        <v>132</v>
      </c>
      <c r="D106" t="s">
        <v>78</v>
      </c>
      <c r="E106" t="s">
        <v>78</v>
      </c>
      <c r="F106">
        <v>100000</v>
      </c>
      <c r="G106">
        <v>2000</v>
      </c>
      <c r="H106">
        <v>50</v>
      </c>
      <c r="I106">
        <v>0.05</v>
      </c>
      <c r="J106">
        <v>0.1</v>
      </c>
      <c r="K106">
        <v>-0.25</v>
      </c>
      <c r="L106">
        <v>1.5057456250000001</v>
      </c>
      <c r="M106">
        <v>1.1555545833333329</v>
      </c>
      <c r="N106" t="s">
        <v>132</v>
      </c>
      <c r="O106" s="6">
        <f>IF(SUM(O107:O108)=3,3,IF(SUM(O107:O108)=5,1,2))</f>
        <v>1</v>
      </c>
      <c r="P106" s="11">
        <f>IF(AND(M106&gt;M109,M106&gt;M112),3,IF(OR(M106&gt;M109,M106&gt;M112),2,1))</f>
        <v>2</v>
      </c>
      <c r="Q106" s="16">
        <v>0.05</v>
      </c>
      <c r="R106" s="16">
        <v>-0.25</v>
      </c>
    </row>
    <row r="107" spans="1:18" x14ac:dyDescent="0.2">
      <c r="A107" s="1" t="s">
        <v>12</v>
      </c>
      <c r="B107">
        <v>2</v>
      </c>
      <c r="C107" t="s">
        <v>133</v>
      </c>
      <c r="D107" t="s">
        <v>78</v>
      </c>
      <c r="E107" t="s">
        <v>78</v>
      </c>
      <c r="F107">
        <v>100000</v>
      </c>
      <c r="G107">
        <v>2000</v>
      </c>
      <c r="H107">
        <v>50</v>
      </c>
      <c r="I107">
        <v>0.05</v>
      </c>
      <c r="J107">
        <v>0.1</v>
      </c>
      <c r="K107">
        <v>-0.75</v>
      </c>
      <c r="L107">
        <v>1.3004852083333329</v>
      </c>
      <c r="M107">
        <v>1.160508958333333</v>
      </c>
      <c r="N107" t="s">
        <v>133</v>
      </c>
      <c r="O107" s="6">
        <f>IF(AND(M107&gt;M108,M107&gt;M106),3,IF(OR(M107&gt;M108,M107&gt;M106),2,1))</f>
        <v>2</v>
      </c>
      <c r="P107" s="9">
        <f>IF(AND(M107&gt;M110,M107&gt;M113),3,IF(OR(M107&gt;M110,M107&gt;M113),2,1))</f>
        <v>2</v>
      </c>
      <c r="Q107" s="16">
        <v>0.05</v>
      </c>
      <c r="R107" s="16">
        <v>-0.75</v>
      </c>
    </row>
    <row r="108" spans="1:18" x14ac:dyDescent="0.2">
      <c r="A108" s="1" t="s">
        <v>12</v>
      </c>
      <c r="B108">
        <v>2</v>
      </c>
      <c r="C108" t="s">
        <v>134</v>
      </c>
      <c r="D108" t="s">
        <v>78</v>
      </c>
      <c r="E108" t="s">
        <v>78</v>
      </c>
      <c r="F108">
        <v>100000</v>
      </c>
      <c r="G108">
        <v>2000</v>
      </c>
      <c r="H108">
        <v>50</v>
      </c>
      <c r="I108">
        <v>0.05</v>
      </c>
      <c r="J108">
        <v>0.1</v>
      </c>
      <c r="K108">
        <v>-1.25</v>
      </c>
      <c r="L108">
        <v>1.3233054166666669</v>
      </c>
      <c r="M108">
        <v>1.1745454166666669</v>
      </c>
      <c r="N108" t="s">
        <v>134</v>
      </c>
      <c r="O108" s="6">
        <f>IF(AND(M108&gt;M107,M108&gt;M106),3,IF(OR(M108&gt;M107,M108&gt;M106),2,1))</f>
        <v>3</v>
      </c>
      <c r="P108" s="10">
        <f>IF(AND(M108&gt;M111,M108&gt;M114),3,IF(OR(M108&gt;M111,M108&gt;M114),2,1))</f>
        <v>3</v>
      </c>
      <c r="Q108" s="16">
        <v>0.05</v>
      </c>
      <c r="R108" s="16">
        <v>-1.25</v>
      </c>
    </row>
    <row r="109" spans="1:18" x14ac:dyDescent="0.2">
      <c r="A109" s="1" t="s">
        <v>12</v>
      </c>
      <c r="B109">
        <v>2</v>
      </c>
      <c r="C109" t="s">
        <v>135</v>
      </c>
      <c r="D109" t="s">
        <v>78</v>
      </c>
      <c r="E109" t="s">
        <v>78</v>
      </c>
      <c r="F109">
        <v>100000</v>
      </c>
      <c r="G109">
        <v>2000</v>
      </c>
      <c r="H109">
        <v>50</v>
      </c>
      <c r="I109">
        <v>0.25</v>
      </c>
      <c r="J109">
        <v>0.1</v>
      </c>
      <c r="K109">
        <v>-0.25</v>
      </c>
      <c r="L109">
        <v>1.294544791666667</v>
      </c>
      <c r="M109">
        <v>1.149887083333333</v>
      </c>
      <c r="N109" t="s">
        <v>135</v>
      </c>
      <c r="O109" s="7">
        <f>IF(SUM(O110:O111)=3,3,IF(SUM(O110:O111)=5,1,2))</f>
        <v>1</v>
      </c>
      <c r="P109" s="11">
        <f>IF(AND(M109&gt;M112,M109&gt;M106),3,IF(OR(M109&gt;M112,M109&gt;M106),2,1))</f>
        <v>1</v>
      </c>
      <c r="Q109" s="16">
        <v>0.25</v>
      </c>
      <c r="R109" s="16">
        <v>-0.25</v>
      </c>
    </row>
    <row r="110" spans="1:18" x14ac:dyDescent="0.2">
      <c r="A110" s="1" t="s">
        <v>12</v>
      </c>
      <c r="B110">
        <v>2</v>
      </c>
      <c r="C110" t="s">
        <v>136</v>
      </c>
      <c r="D110" t="s">
        <v>78</v>
      </c>
      <c r="E110" t="s">
        <v>78</v>
      </c>
      <c r="F110">
        <v>100000</v>
      </c>
      <c r="G110">
        <v>2000</v>
      </c>
      <c r="H110">
        <v>50</v>
      </c>
      <c r="I110">
        <v>0.25</v>
      </c>
      <c r="J110">
        <v>0.1</v>
      </c>
      <c r="K110">
        <v>-0.75</v>
      </c>
      <c r="L110">
        <v>1.29826375</v>
      </c>
      <c r="M110">
        <v>1.155147291666667</v>
      </c>
      <c r="N110" t="s">
        <v>136</v>
      </c>
      <c r="O110" s="7">
        <f>IF(AND(M110&gt;M111,M110&gt;M109),3,IF(OR(M110&gt;M111,M110&gt;M109),2,1))</f>
        <v>2</v>
      </c>
      <c r="P110" s="9">
        <f>IF(AND(M110&gt;M107,M110&gt;M113),3,IF(OR(M110&gt;M113,M110&gt;M107),2,1))</f>
        <v>1</v>
      </c>
      <c r="Q110" s="16">
        <v>0.25</v>
      </c>
      <c r="R110" s="16">
        <v>-0.75</v>
      </c>
    </row>
    <row r="111" spans="1:18" x14ac:dyDescent="0.2">
      <c r="A111" s="1" t="s">
        <v>12</v>
      </c>
      <c r="B111">
        <v>2</v>
      </c>
      <c r="C111" t="s">
        <v>137</v>
      </c>
      <c r="D111" t="s">
        <v>78</v>
      </c>
      <c r="E111" t="s">
        <v>78</v>
      </c>
      <c r="F111">
        <v>100000</v>
      </c>
      <c r="G111">
        <v>2000</v>
      </c>
      <c r="H111">
        <v>50</v>
      </c>
      <c r="I111">
        <v>0.25</v>
      </c>
      <c r="J111">
        <v>0.1</v>
      </c>
      <c r="K111">
        <v>-1.25</v>
      </c>
      <c r="L111">
        <v>1.3050558333333331</v>
      </c>
      <c r="M111">
        <v>1.159087291666667</v>
      </c>
      <c r="N111" t="s">
        <v>137</v>
      </c>
      <c r="O111" s="7">
        <f>IF(AND(M111&gt;M110,M111&gt;M109),3,IF(OR(M111&gt;M110,M111&gt;M109),2,1))</f>
        <v>3</v>
      </c>
      <c r="P111" s="10">
        <f>IF(AND(M111&gt;M114,M111&gt;M108),3,IF(OR(M111&gt;M114,M111&gt;M108),2,1))</f>
        <v>2</v>
      </c>
      <c r="Q111" s="16">
        <v>0.25</v>
      </c>
      <c r="R111" s="16">
        <v>-1.25</v>
      </c>
    </row>
    <row r="112" spans="1:18" x14ac:dyDescent="0.2">
      <c r="A112" s="1" t="s">
        <v>12</v>
      </c>
      <c r="B112">
        <v>2</v>
      </c>
      <c r="C112" t="s">
        <v>138</v>
      </c>
      <c r="D112" t="s">
        <v>78</v>
      </c>
      <c r="E112" t="s">
        <v>78</v>
      </c>
      <c r="F112">
        <v>100000</v>
      </c>
      <c r="G112">
        <v>2000</v>
      </c>
      <c r="H112">
        <v>50</v>
      </c>
      <c r="I112">
        <v>0.5</v>
      </c>
      <c r="J112">
        <v>0.1</v>
      </c>
      <c r="K112">
        <v>-0.25</v>
      </c>
      <c r="L112">
        <v>1.302130625</v>
      </c>
      <c r="M112">
        <v>1.1565347916666671</v>
      </c>
      <c r="N112" t="s">
        <v>138</v>
      </c>
      <c r="O112" s="8">
        <f>IF(SUM(O113:O114)=3,3,IF(SUM(O113:O114)=5,1,2))</f>
        <v>2</v>
      </c>
      <c r="P112" s="11">
        <f>IF(AND(M112&gt;M109,M112&gt;M106),3,IF(OR(M112&gt;M109,M112&gt;M106),2,1))</f>
        <v>3</v>
      </c>
      <c r="Q112" s="16">
        <v>0.5</v>
      </c>
      <c r="R112" s="16">
        <v>-0.25</v>
      </c>
    </row>
    <row r="113" spans="1:18" x14ac:dyDescent="0.2">
      <c r="A113" s="1" t="s">
        <v>12</v>
      </c>
      <c r="B113">
        <v>2</v>
      </c>
      <c r="C113" t="s">
        <v>139</v>
      </c>
      <c r="D113" t="s">
        <v>78</v>
      </c>
      <c r="E113" t="s">
        <v>78</v>
      </c>
      <c r="F113">
        <v>100000</v>
      </c>
      <c r="G113">
        <v>2000</v>
      </c>
      <c r="H113">
        <v>50</v>
      </c>
      <c r="I113">
        <v>0.5</v>
      </c>
      <c r="J113">
        <v>0.1</v>
      </c>
      <c r="K113">
        <v>-0.75</v>
      </c>
      <c r="L113">
        <v>1.311760625</v>
      </c>
      <c r="M113">
        <v>1.168121041666667</v>
      </c>
      <c r="N113" t="s">
        <v>139</v>
      </c>
      <c r="O113" s="8">
        <f>IF(AND(M113&gt;M114,M113&gt;M112),3,IF(OR(M113&gt;M114,M113&gt;M112),2,1))</f>
        <v>3</v>
      </c>
      <c r="P113" s="9">
        <f>IF(AND(M113&gt;M110,M113&gt;M107),3,IF(OR(M113&gt;M110,M113&gt;M107),2,1))</f>
        <v>3</v>
      </c>
      <c r="Q113" s="16">
        <v>0.5</v>
      </c>
      <c r="R113" s="16">
        <v>-0.75</v>
      </c>
    </row>
    <row r="114" spans="1:18" x14ac:dyDescent="0.2">
      <c r="A114" s="1" t="s">
        <v>12</v>
      </c>
      <c r="B114">
        <v>2</v>
      </c>
      <c r="C114" t="s">
        <v>140</v>
      </c>
      <c r="D114" t="s">
        <v>78</v>
      </c>
      <c r="E114" t="s">
        <v>78</v>
      </c>
      <c r="F114">
        <v>100000</v>
      </c>
      <c r="G114">
        <v>2000</v>
      </c>
      <c r="H114">
        <v>50</v>
      </c>
      <c r="I114">
        <v>0.5</v>
      </c>
      <c r="J114">
        <v>0.1</v>
      </c>
      <c r="K114">
        <v>-1.25</v>
      </c>
      <c r="L114">
        <v>1.29758</v>
      </c>
      <c r="M114">
        <v>1.1504533333333331</v>
      </c>
      <c r="N114" t="s">
        <v>140</v>
      </c>
      <c r="O114" s="8">
        <f>IF(AND(M114&gt;M113,M114&gt;M112),3,IF(OR(M114&gt;M113,M114&gt;M112),2,1))</f>
        <v>1</v>
      </c>
      <c r="P114" s="10">
        <f>IF(AND(M114&gt;M111,M114&gt;M108),3,IF(OR(M114&gt;M111,M114&gt;M108),2,1))</f>
        <v>1</v>
      </c>
      <c r="Q114" s="16">
        <v>0.5</v>
      </c>
      <c r="R114" s="16">
        <v>-1.25</v>
      </c>
    </row>
    <row r="115" spans="1:18" x14ac:dyDescent="0.2">
      <c r="A115" s="5" t="s">
        <v>266</v>
      </c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>
        <f>MAX(M106:M114)</f>
        <v>1.1745454166666669</v>
      </c>
      <c r="N115" s="2" t="str">
        <f>VLOOKUP(M115,M106:N114,2,FALSE)</f>
        <v>eps10_cust6_05_125_10</v>
      </c>
      <c r="O115" s="12">
        <f>SUM(O106:O114) - 18</f>
        <v>0</v>
      </c>
      <c r="P115" s="12">
        <f>SUM(P106:P114) - 18</f>
        <v>0</v>
      </c>
      <c r="Q115" s="18">
        <f>VLOOKUP(N115,N106:R114,4,FALSE)</f>
        <v>0.05</v>
      </c>
      <c r="R115" s="18">
        <f>VLOOKUP(N115,N106:R114,5,FALSE)</f>
        <v>-1.25</v>
      </c>
    </row>
    <row r="116" spans="1:18" x14ac:dyDescent="0.2">
      <c r="A116" s="5" t="s">
        <v>267</v>
      </c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>
        <f>MIN(M106:M114)</f>
        <v>1.149887083333333</v>
      </c>
      <c r="N116" s="2" t="str">
        <f>VLOOKUP(M116,M106:N114,2,FALSE)</f>
        <v>eps10_cust6_25_25_10</v>
      </c>
      <c r="Q116" s="18">
        <f>VLOOKUP(N116,N106:R114,4,FALSE)</f>
        <v>0.25</v>
      </c>
      <c r="R116" s="18">
        <f>VLOOKUP(N116,N106:R114,5,FALSE)</f>
        <v>-0.25</v>
      </c>
    </row>
    <row r="117" spans="1:18" x14ac:dyDescent="0.2">
      <c r="A117" s="5" t="s">
        <v>265</v>
      </c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>
        <f>AVERAGE(M106:M114)</f>
        <v>1.1588710879629631</v>
      </c>
      <c r="N117" s="2"/>
      <c r="Q117" s="18"/>
      <c r="R117" s="18"/>
    </row>
    <row r="118" spans="1:18" x14ac:dyDescent="0.2">
      <c r="A118" s="5" t="s">
        <v>296</v>
      </c>
      <c r="M118" s="2">
        <f>_xlfn.VAR.S(M106:M114)</f>
        <v>6.4483832701584321E-5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98098-6E37-6C45-B669-560F5A5A7A10}">
  <dimension ref="A1:R118"/>
  <sheetViews>
    <sheetView workbookViewId="0">
      <selection activeCell="O1" sqref="O1:P1"/>
    </sheetView>
  </sheetViews>
  <sheetFormatPr baseColWidth="10" defaultColWidth="8.83203125" defaultRowHeight="15" x14ac:dyDescent="0.2"/>
  <cols>
    <col min="3" max="3" width="19" customWidth="1"/>
    <col min="14" max="14" width="19" customWidth="1"/>
    <col min="17" max="18" width="8.83203125" style="17"/>
  </cols>
  <sheetData>
    <row r="1" spans="1:18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</v>
      </c>
      <c r="O1" s="4" t="s">
        <v>313</v>
      </c>
      <c r="P1" s="4" t="s">
        <v>312</v>
      </c>
      <c r="Q1" s="1" t="s">
        <v>7</v>
      </c>
      <c r="R1" s="1" t="s">
        <v>9</v>
      </c>
    </row>
    <row r="2" spans="1:18" x14ac:dyDescent="0.2">
      <c r="A2" s="1" t="s">
        <v>12</v>
      </c>
      <c r="B2">
        <v>2</v>
      </c>
      <c r="C2" t="s">
        <v>298</v>
      </c>
      <c r="D2" t="s">
        <v>24</v>
      </c>
      <c r="E2" t="s">
        <v>24</v>
      </c>
      <c r="F2">
        <v>100000</v>
      </c>
      <c r="G2">
        <v>2000</v>
      </c>
      <c r="H2">
        <v>50</v>
      </c>
      <c r="I2">
        <v>0.05</v>
      </c>
      <c r="J2">
        <v>0.2</v>
      </c>
      <c r="K2">
        <v>-0.25</v>
      </c>
      <c r="L2">
        <v>2.9372556250000001</v>
      </c>
      <c r="M2">
        <v>2.2960631249999999</v>
      </c>
      <c r="N2" t="s">
        <v>298</v>
      </c>
      <c r="O2" s="6">
        <f>IF(SUM(O3:O4)=3,3,IF(SUM(O3:O4)=5,1,2))</f>
        <v>2</v>
      </c>
      <c r="P2" s="11">
        <f>IF(AND(M2&gt;M5,M2&gt;M8),3,IF(OR(M2&gt;M5,M2&gt;M8),2,1))</f>
        <v>3</v>
      </c>
      <c r="Q2" s="17">
        <v>0.05</v>
      </c>
      <c r="R2" s="17">
        <v>-0.25</v>
      </c>
    </row>
    <row r="3" spans="1:18" x14ac:dyDescent="0.2">
      <c r="A3" s="1" t="s">
        <v>12</v>
      </c>
      <c r="B3">
        <v>2</v>
      </c>
      <c r="C3" t="s">
        <v>299</v>
      </c>
      <c r="D3" t="s">
        <v>24</v>
      </c>
      <c r="E3" t="s">
        <v>24</v>
      </c>
      <c r="F3">
        <v>100000</v>
      </c>
      <c r="G3">
        <v>2000</v>
      </c>
      <c r="H3">
        <v>50</v>
      </c>
      <c r="I3">
        <v>0.05</v>
      </c>
      <c r="J3">
        <v>0.2</v>
      </c>
      <c r="K3">
        <v>-0.75</v>
      </c>
      <c r="L3">
        <v>2.847686875</v>
      </c>
      <c r="M3">
        <v>2.2752958333333329</v>
      </c>
      <c r="N3" t="s">
        <v>299</v>
      </c>
      <c r="O3" s="6">
        <f>IF(AND(M3&gt;M4,M3&gt;M2),3,IF(OR(M3&gt;M4,M3&gt;M2),2,1))</f>
        <v>1</v>
      </c>
      <c r="P3" s="9">
        <f>IF(AND(M3&gt;M6,M3&gt;M9),3,IF(OR(M3&gt;M6,M3&gt;M9),2,1))</f>
        <v>1</v>
      </c>
      <c r="Q3" s="17">
        <v>0.05</v>
      </c>
      <c r="R3" s="17">
        <v>-0.75</v>
      </c>
    </row>
    <row r="4" spans="1:18" x14ac:dyDescent="0.2">
      <c r="A4" s="1" t="s">
        <v>12</v>
      </c>
      <c r="B4">
        <v>2</v>
      </c>
      <c r="C4" t="s">
        <v>300</v>
      </c>
      <c r="D4" t="s">
        <v>24</v>
      </c>
      <c r="E4" t="s">
        <v>24</v>
      </c>
      <c r="F4">
        <v>100000</v>
      </c>
      <c r="G4">
        <v>2000</v>
      </c>
      <c r="H4">
        <v>50</v>
      </c>
      <c r="I4">
        <v>0.05</v>
      </c>
      <c r="J4">
        <v>0.2</v>
      </c>
      <c r="K4">
        <v>-1.25</v>
      </c>
      <c r="L4">
        <v>2.9500329166666668</v>
      </c>
      <c r="M4">
        <v>2.4021325</v>
      </c>
      <c r="N4" t="s">
        <v>300</v>
      </c>
      <c r="O4" s="6">
        <f>IF(AND(M4&gt;M3,M4&gt;M2),3,IF(OR(M4&gt;M3,M4&gt;M2),2,1))</f>
        <v>3</v>
      </c>
      <c r="P4" s="10">
        <f>IF(AND(M4&gt;M7,M4&gt;M10),3,IF(OR(M4&gt;M7,M4&gt;M10),2,1))</f>
        <v>2</v>
      </c>
      <c r="Q4" s="17">
        <v>0.05</v>
      </c>
      <c r="R4" s="17">
        <v>-1.25</v>
      </c>
    </row>
    <row r="5" spans="1:18" x14ac:dyDescent="0.2">
      <c r="A5" s="1" t="s">
        <v>12</v>
      </c>
      <c r="B5">
        <v>2</v>
      </c>
      <c r="C5" t="s">
        <v>301</v>
      </c>
      <c r="D5" t="s">
        <v>24</v>
      </c>
      <c r="E5" t="s">
        <v>24</v>
      </c>
      <c r="F5">
        <v>100000</v>
      </c>
      <c r="G5">
        <v>2000</v>
      </c>
      <c r="H5">
        <v>50</v>
      </c>
      <c r="I5">
        <v>0.25</v>
      </c>
      <c r="J5">
        <v>0.2</v>
      </c>
      <c r="K5">
        <v>-0.25</v>
      </c>
      <c r="L5">
        <v>2.821375208333333</v>
      </c>
      <c r="M5">
        <v>2.242164166666667</v>
      </c>
      <c r="N5" t="s">
        <v>301</v>
      </c>
      <c r="O5" s="7">
        <f>IF(SUM(O6:O7)=3,3,IF(SUM(O6:O7)=5,1,2))</f>
        <v>1</v>
      </c>
      <c r="P5" s="11">
        <f>IF(AND(M5&gt;M8,M5&gt;M2),3,IF(OR(M5&gt;M8,M5&gt;M2),2,1))</f>
        <v>2</v>
      </c>
      <c r="Q5" s="17">
        <v>0.25</v>
      </c>
      <c r="R5" s="17">
        <v>-0.25</v>
      </c>
    </row>
    <row r="6" spans="1:18" x14ac:dyDescent="0.2">
      <c r="A6" s="1" t="s">
        <v>12</v>
      </c>
      <c r="B6">
        <v>2</v>
      </c>
      <c r="C6" t="s">
        <v>302</v>
      </c>
      <c r="D6" t="s">
        <v>24</v>
      </c>
      <c r="E6" t="s">
        <v>24</v>
      </c>
      <c r="F6">
        <v>100000</v>
      </c>
      <c r="G6">
        <v>2000</v>
      </c>
      <c r="H6">
        <v>50</v>
      </c>
      <c r="I6">
        <v>0.25</v>
      </c>
      <c r="J6">
        <v>0.2</v>
      </c>
      <c r="K6">
        <v>-0.75</v>
      </c>
      <c r="L6">
        <v>2.8436837499999998</v>
      </c>
      <c r="M6">
        <v>2.2984858333333329</v>
      </c>
      <c r="N6" t="s">
        <v>302</v>
      </c>
      <c r="O6" s="7">
        <f>IF(AND(M6&gt;M7,M6&gt;M5),3,IF(OR(M6&gt;M7,M6&gt;M5),2,1))</f>
        <v>2</v>
      </c>
      <c r="P6" s="9">
        <f>IF(AND(M6&gt;M3,M6&gt;M9),3,IF(OR(M6&gt;M9,M6&gt;M3),2,1))</f>
        <v>2</v>
      </c>
      <c r="Q6" s="17">
        <v>0.25</v>
      </c>
      <c r="R6" s="17">
        <v>-0.75</v>
      </c>
    </row>
    <row r="7" spans="1:18" x14ac:dyDescent="0.2">
      <c r="A7" s="1" t="s">
        <v>12</v>
      </c>
      <c r="B7">
        <v>2</v>
      </c>
      <c r="C7" t="s">
        <v>261</v>
      </c>
      <c r="D7" t="s">
        <v>24</v>
      </c>
      <c r="E7" t="s">
        <v>24</v>
      </c>
      <c r="F7">
        <v>100000</v>
      </c>
      <c r="G7">
        <v>2000</v>
      </c>
      <c r="H7">
        <v>50</v>
      </c>
      <c r="I7">
        <v>0.25</v>
      </c>
      <c r="J7">
        <v>0.2</v>
      </c>
      <c r="K7">
        <v>-1.25</v>
      </c>
      <c r="L7">
        <v>2.9742187499999999</v>
      </c>
      <c r="M7">
        <v>2.4165025</v>
      </c>
      <c r="N7" t="s">
        <v>261</v>
      </c>
      <c r="O7" s="7">
        <f>IF(AND(M7&gt;M6,M7&gt;M5),3,IF(OR(M7&gt;M6,M7&gt;M5),2,1))</f>
        <v>3</v>
      </c>
      <c r="P7" s="10">
        <f>IF(AND(M7&gt;M10,M7&gt;M4),3,IF(OR(M7&gt;M10,M7&gt;M4),2,1))</f>
        <v>3</v>
      </c>
      <c r="Q7" s="17">
        <v>0.25</v>
      </c>
      <c r="R7" s="17">
        <v>-1.25</v>
      </c>
    </row>
    <row r="8" spans="1:18" x14ac:dyDescent="0.2">
      <c r="A8" s="1" t="s">
        <v>12</v>
      </c>
      <c r="B8">
        <v>2</v>
      </c>
      <c r="C8" t="s">
        <v>262</v>
      </c>
      <c r="D8" t="s">
        <v>24</v>
      </c>
      <c r="E8" t="s">
        <v>24</v>
      </c>
      <c r="F8">
        <v>100000</v>
      </c>
      <c r="G8">
        <v>2000</v>
      </c>
      <c r="H8">
        <v>50</v>
      </c>
      <c r="I8">
        <v>0.5</v>
      </c>
      <c r="J8">
        <v>0.2</v>
      </c>
      <c r="K8">
        <v>-0.25</v>
      </c>
      <c r="L8">
        <v>2.8006077083333332</v>
      </c>
      <c r="M8">
        <v>2.2094274999999999</v>
      </c>
      <c r="N8" t="s">
        <v>262</v>
      </c>
      <c r="O8" s="8">
        <f>IF(SUM(O9:O10)=3,3,IF(SUM(O9:O10)=5,1,2))</f>
        <v>1</v>
      </c>
      <c r="P8" s="11">
        <f>IF(AND(M8&gt;M5,M8&gt;M2),3,IF(OR(M8&gt;M5,M8&gt;M2),2,1))</f>
        <v>1</v>
      </c>
      <c r="Q8" s="17">
        <v>0.5</v>
      </c>
      <c r="R8" s="17">
        <v>-0.25</v>
      </c>
    </row>
    <row r="9" spans="1:18" x14ac:dyDescent="0.2">
      <c r="A9" s="1" t="s">
        <v>12</v>
      </c>
      <c r="B9">
        <v>2</v>
      </c>
      <c r="C9" t="s">
        <v>263</v>
      </c>
      <c r="D9" t="s">
        <v>24</v>
      </c>
      <c r="E9" t="s">
        <v>24</v>
      </c>
      <c r="F9">
        <v>100000</v>
      </c>
      <c r="G9">
        <v>2000</v>
      </c>
      <c r="H9">
        <v>50</v>
      </c>
      <c r="I9">
        <v>0.5</v>
      </c>
      <c r="J9">
        <v>0.2</v>
      </c>
      <c r="K9">
        <v>-0.75</v>
      </c>
      <c r="L9">
        <v>2.8674166666666672</v>
      </c>
      <c r="M9">
        <v>2.3372479166666671</v>
      </c>
      <c r="N9" t="s">
        <v>263</v>
      </c>
      <c r="O9" s="8">
        <f>IF(AND(M9&gt;M10,M9&gt;M8),3,IF(OR(M9&gt;M10,M9&gt;M8),2,1))</f>
        <v>2</v>
      </c>
      <c r="P9" s="9">
        <f>IF(AND(M9&gt;M6,M9&gt;M3),3,IF(OR(M9&gt;M6,M9&gt;M3),2,1))</f>
        <v>3</v>
      </c>
      <c r="Q9" s="17">
        <v>0.5</v>
      </c>
      <c r="R9" s="17">
        <v>-0.75</v>
      </c>
    </row>
    <row r="10" spans="1:18" x14ac:dyDescent="0.2">
      <c r="A10" s="1" t="s">
        <v>12</v>
      </c>
      <c r="B10">
        <v>2</v>
      </c>
      <c r="C10" t="s">
        <v>264</v>
      </c>
      <c r="D10" t="s">
        <v>24</v>
      </c>
      <c r="E10" t="s">
        <v>24</v>
      </c>
      <c r="F10">
        <v>100000</v>
      </c>
      <c r="G10">
        <v>2000</v>
      </c>
      <c r="H10">
        <v>50</v>
      </c>
      <c r="I10">
        <v>0.5</v>
      </c>
      <c r="J10">
        <v>0.2</v>
      </c>
      <c r="K10">
        <v>-1.25</v>
      </c>
      <c r="L10">
        <v>2.9187193749999998</v>
      </c>
      <c r="M10">
        <v>2.36074625</v>
      </c>
      <c r="N10" t="s">
        <v>264</v>
      </c>
      <c r="O10" s="8">
        <f>IF(AND(M10&gt;M9,M10&gt;M8),3,IF(OR(M10&gt;M9,M10&gt;M8),2,1))</f>
        <v>3</v>
      </c>
      <c r="P10" s="10">
        <f>IF(AND(M10&gt;M7,M10&gt;M4),3,IF(OR(M10&gt;M7,M10&gt;M4),2,1))</f>
        <v>1</v>
      </c>
      <c r="Q10" s="17">
        <v>0.5</v>
      </c>
      <c r="R10" s="17">
        <v>-1.25</v>
      </c>
    </row>
    <row r="11" spans="1:18" x14ac:dyDescent="0.2">
      <c r="A11" s="5" t="s">
        <v>266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>
        <f>MAX(M2:M10)</f>
        <v>2.4165025</v>
      </c>
      <c r="N11" s="2" t="str">
        <f>VLOOKUP(M11,M2:N10,2,FALSE)</f>
        <v>eps20_seq1_25_125_20</v>
      </c>
      <c r="O11" s="12">
        <f>SUM(O2:O10) - 18</f>
        <v>0</v>
      </c>
      <c r="P11" s="12">
        <f>SUM(P2:P10) - 18</f>
        <v>0</v>
      </c>
      <c r="Q11" s="2">
        <f>VLOOKUP(N11,N2:R10,4,FALSE)</f>
        <v>0.25</v>
      </c>
      <c r="R11" s="2">
        <f>VLOOKUP(N11,N2:R10,5,FALSE)</f>
        <v>-1.25</v>
      </c>
    </row>
    <row r="12" spans="1:18" x14ac:dyDescent="0.2">
      <c r="A12" s="5" t="s">
        <v>267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>
        <f>MIN(M2:M10)</f>
        <v>2.2094274999999999</v>
      </c>
      <c r="N12" s="2" t="str">
        <f>VLOOKUP(M12,M2:N10,2,FALSE)</f>
        <v>eps20_seq1_50_25_20</v>
      </c>
      <c r="Q12" s="2">
        <f>VLOOKUP(N12,N2:R10,4,FALSE)</f>
        <v>0.5</v>
      </c>
      <c r="R12" s="2">
        <f>VLOOKUP(N12,N2:R10,5,FALSE)</f>
        <v>-0.25</v>
      </c>
    </row>
    <row r="13" spans="1:18" x14ac:dyDescent="0.2">
      <c r="A13" s="5" t="s">
        <v>265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>
        <f>AVERAGE(M2:M10)</f>
        <v>2.3153406249999997</v>
      </c>
      <c r="N13" s="2"/>
      <c r="Q13" s="2"/>
      <c r="R13" s="2"/>
    </row>
    <row r="14" spans="1:18" x14ac:dyDescent="0.2">
      <c r="A14" s="5" t="s">
        <v>296</v>
      </c>
      <c r="M14" s="2">
        <f>_xlfn.VAR.S(M2:M10)</f>
        <v>4.8924787723524385E-3</v>
      </c>
    </row>
    <row r="15" spans="1:18" x14ac:dyDescent="0.2">
      <c r="A15" s="1" t="s">
        <v>12</v>
      </c>
      <c r="B15">
        <v>2</v>
      </c>
      <c r="C15" t="s">
        <v>171</v>
      </c>
      <c r="D15" t="s">
        <v>151</v>
      </c>
      <c r="E15" t="s">
        <v>151</v>
      </c>
      <c r="F15">
        <v>100000</v>
      </c>
      <c r="G15">
        <v>2000</v>
      </c>
      <c r="H15">
        <v>50</v>
      </c>
      <c r="I15">
        <v>0.05</v>
      </c>
      <c r="J15">
        <v>0.2</v>
      </c>
      <c r="K15">
        <v>-0.25</v>
      </c>
      <c r="L15">
        <v>2.4459670833333331</v>
      </c>
      <c r="M15">
        <v>1.982798333333333</v>
      </c>
      <c r="N15" t="s">
        <v>298</v>
      </c>
      <c r="O15" s="6">
        <f>IF(SUM(O16:O17)=3,3,IF(SUM(O16:O17)=5,1,2))</f>
        <v>1</v>
      </c>
      <c r="P15" s="11">
        <f>IF(AND(M15&gt;M18,M15&gt;M21),3,IF(OR(M15&gt;M18,M15&gt;M21),2,1))</f>
        <v>2</v>
      </c>
      <c r="Q15" s="17">
        <v>0.05</v>
      </c>
      <c r="R15" s="17">
        <v>-0.25</v>
      </c>
    </row>
    <row r="16" spans="1:18" x14ac:dyDescent="0.2">
      <c r="A16" s="1" t="s">
        <v>12</v>
      </c>
      <c r="B16">
        <v>2</v>
      </c>
      <c r="C16" t="s">
        <v>172</v>
      </c>
      <c r="D16" t="s">
        <v>151</v>
      </c>
      <c r="E16" t="s">
        <v>151</v>
      </c>
      <c r="F16">
        <v>100000</v>
      </c>
      <c r="G16">
        <v>2000</v>
      </c>
      <c r="H16">
        <v>50</v>
      </c>
      <c r="I16">
        <v>0.05</v>
      </c>
      <c r="J16">
        <v>0.2</v>
      </c>
      <c r="K16">
        <v>-0.75</v>
      </c>
      <c r="L16">
        <v>2.4522041666666672</v>
      </c>
      <c r="M16">
        <v>1.985229791666667</v>
      </c>
      <c r="N16" t="s">
        <v>299</v>
      </c>
      <c r="O16" s="6">
        <f>IF(AND(M16&gt;M17,M16&gt;M15),3,IF(OR(M16&gt;M17,M16&gt;M15),2,1))</f>
        <v>2</v>
      </c>
      <c r="P16" s="9">
        <f>IF(AND(M16&gt;M19,M16&gt;M22),3,IF(OR(M16&gt;M19,M16&gt;M22),2,1))</f>
        <v>2</v>
      </c>
      <c r="Q16" s="17">
        <v>0.05</v>
      </c>
      <c r="R16" s="17">
        <v>-0.75</v>
      </c>
    </row>
    <row r="17" spans="1:18" x14ac:dyDescent="0.2">
      <c r="A17" s="1" t="s">
        <v>12</v>
      </c>
      <c r="B17">
        <v>2</v>
      </c>
      <c r="C17" t="s">
        <v>173</v>
      </c>
      <c r="D17" t="s">
        <v>151</v>
      </c>
      <c r="E17" t="s">
        <v>151</v>
      </c>
      <c r="F17">
        <v>100000</v>
      </c>
      <c r="G17">
        <v>2000</v>
      </c>
      <c r="H17">
        <v>50</v>
      </c>
      <c r="I17">
        <v>0.05</v>
      </c>
      <c r="J17">
        <v>0.2</v>
      </c>
      <c r="K17">
        <v>-1.25</v>
      </c>
      <c r="L17">
        <v>2.421623541666666</v>
      </c>
      <c r="M17">
        <v>1.9946229166666669</v>
      </c>
      <c r="N17" t="s">
        <v>300</v>
      </c>
      <c r="O17" s="6">
        <f>IF(AND(M17&gt;M16,M17&gt;M15),3,IF(OR(M17&gt;M16,M17&gt;M15),2,1))</f>
        <v>3</v>
      </c>
      <c r="P17" s="10">
        <f>IF(AND(M17&gt;M20,M17&gt;M23),3,IF(OR(M17&gt;M20,M17&gt;M23),2,1))</f>
        <v>2</v>
      </c>
      <c r="Q17" s="17">
        <v>0.05</v>
      </c>
      <c r="R17" s="17">
        <v>-1.25</v>
      </c>
    </row>
    <row r="18" spans="1:18" x14ac:dyDescent="0.2">
      <c r="A18" s="1" t="s">
        <v>12</v>
      </c>
      <c r="B18">
        <v>2</v>
      </c>
      <c r="C18" t="s">
        <v>174</v>
      </c>
      <c r="D18" t="s">
        <v>151</v>
      </c>
      <c r="E18" t="s">
        <v>151</v>
      </c>
      <c r="F18">
        <v>100000</v>
      </c>
      <c r="G18">
        <v>2000</v>
      </c>
      <c r="H18">
        <v>50</v>
      </c>
      <c r="I18">
        <v>0.25</v>
      </c>
      <c r="J18">
        <v>0.2</v>
      </c>
      <c r="K18">
        <v>-0.25</v>
      </c>
      <c r="L18">
        <v>2.4864835416666669</v>
      </c>
      <c r="M18">
        <v>1.984833958333333</v>
      </c>
      <c r="N18" t="s">
        <v>301</v>
      </c>
      <c r="O18" s="7">
        <f>IF(SUM(O19:O20)=3,3,IF(SUM(O19:O20)=5,1,2))</f>
        <v>1</v>
      </c>
      <c r="P18" s="11">
        <f>IF(AND(M18&gt;M21,M18&gt;M15),3,IF(OR(M18&gt;M21,M18&gt;M15),2,1))</f>
        <v>3</v>
      </c>
      <c r="Q18" s="17">
        <v>0.25</v>
      </c>
      <c r="R18" s="17">
        <v>-0.25</v>
      </c>
    </row>
    <row r="19" spans="1:18" x14ac:dyDescent="0.2">
      <c r="A19" s="1" t="s">
        <v>12</v>
      </c>
      <c r="B19">
        <v>2</v>
      </c>
      <c r="C19" t="s">
        <v>175</v>
      </c>
      <c r="D19" t="s">
        <v>151</v>
      </c>
      <c r="E19" t="s">
        <v>151</v>
      </c>
      <c r="F19">
        <v>100000</v>
      </c>
      <c r="G19">
        <v>2000</v>
      </c>
      <c r="H19">
        <v>50</v>
      </c>
      <c r="I19">
        <v>0.25</v>
      </c>
      <c r="J19">
        <v>0.2</v>
      </c>
      <c r="K19">
        <v>-0.75</v>
      </c>
      <c r="L19">
        <v>2.419580625</v>
      </c>
      <c r="M19">
        <v>1.991362083333333</v>
      </c>
      <c r="N19" t="s">
        <v>302</v>
      </c>
      <c r="O19" s="7">
        <f>IF(AND(M19&gt;M20,M19&gt;M18),3,IF(OR(M19&gt;M20,M19&gt;M18),2,1))</f>
        <v>2</v>
      </c>
      <c r="P19" s="9">
        <f>IF(AND(M19&gt;M16,M19&gt;M22),3,IF(OR(M19&gt;M22,M19&gt;M16),2,1))</f>
        <v>3</v>
      </c>
      <c r="Q19" s="17">
        <v>0.25</v>
      </c>
      <c r="R19" s="17">
        <v>-0.75</v>
      </c>
    </row>
    <row r="20" spans="1:18" x14ac:dyDescent="0.2">
      <c r="A20" s="1" t="s">
        <v>12</v>
      </c>
      <c r="B20">
        <v>2</v>
      </c>
      <c r="C20" t="s">
        <v>176</v>
      </c>
      <c r="D20" t="s">
        <v>151</v>
      </c>
      <c r="E20" t="s">
        <v>151</v>
      </c>
      <c r="F20">
        <v>100000</v>
      </c>
      <c r="G20">
        <v>2000</v>
      </c>
      <c r="H20">
        <v>50</v>
      </c>
      <c r="I20">
        <v>0.25</v>
      </c>
      <c r="J20">
        <v>0.2</v>
      </c>
      <c r="K20">
        <v>-1.25</v>
      </c>
      <c r="L20">
        <v>2.4263310416666668</v>
      </c>
      <c r="M20">
        <v>1.9926597916666671</v>
      </c>
      <c r="N20" t="s">
        <v>261</v>
      </c>
      <c r="O20" s="7">
        <f>IF(AND(M20&gt;M19,M20&gt;M18),3,IF(OR(M20&gt;M19,M20&gt;M18),2,1))</f>
        <v>3</v>
      </c>
      <c r="P20" s="10">
        <f>IF(AND(M20&gt;M23,M20&gt;M17),3,IF(OR(M20&gt;M23,M20&gt;M17),2,1))</f>
        <v>1</v>
      </c>
      <c r="Q20" s="17">
        <v>0.25</v>
      </c>
      <c r="R20" s="17">
        <v>-1.25</v>
      </c>
    </row>
    <row r="21" spans="1:18" x14ac:dyDescent="0.2">
      <c r="A21" s="1" t="s">
        <v>12</v>
      </c>
      <c r="B21">
        <v>2</v>
      </c>
      <c r="C21" t="s">
        <v>177</v>
      </c>
      <c r="D21" t="s">
        <v>151</v>
      </c>
      <c r="E21" t="s">
        <v>151</v>
      </c>
      <c r="F21">
        <v>100000</v>
      </c>
      <c r="G21">
        <v>2000</v>
      </c>
      <c r="H21">
        <v>50</v>
      </c>
      <c r="I21">
        <v>0.5</v>
      </c>
      <c r="J21">
        <v>0.2</v>
      </c>
      <c r="K21">
        <v>-0.25</v>
      </c>
      <c r="L21">
        <v>2.4421200000000001</v>
      </c>
      <c r="M21">
        <v>1.9625216666666669</v>
      </c>
      <c r="N21" t="s">
        <v>262</v>
      </c>
      <c r="O21" s="8">
        <f>IF(SUM(O22:O23)=3,3,IF(SUM(O22:O23)=5,1,2))</f>
        <v>1</v>
      </c>
      <c r="P21" s="11">
        <f>IF(AND(M21&gt;M18,M21&gt;M15),3,IF(OR(M21&gt;M18,M21&gt;M15),2,1))</f>
        <v>1</v>
      </c>
      <c r="Q21" s="17">
        <v>0.5</v>
      </c>
      <c r="R21" s="17">
        <v>-0.25</v>
      </c>
    </row>
    <row r="22" spans="1:18" x14ac:dyDescent="0.2">
      <c r="A22" s="1" t="s">
        <v>12</v>
      </c>
      <c r="B22">
        <v>2</v>
      </c>
      <c r="C22" t="s">
        <v>178</v>
      </c>
      <c r="D22" t="s">
        <v>151</v>
      </c>
      <c r="E22" t="s">
        <v>151</v>
      </c>
      <c r="F22">
        <v>100000</v>
      </c>
      <c r="G22">
        <v>2000</v>
      </c>
      <c r="H22">
        <v>50</v>
      </c>
      <c r="I22">
        <v>0.5</v>
      </c>
      <c r="J22">
        <v>0.2</v>
      </c>
      <c r="K22">
        <v>-0.75</v>
      </c>
      <c r="L22">
        <v>2.427585833333334</v>
      </c>
      <c r="M22">
        <v>1.9757437499999999</v>
      </c>
      <c r="N22" t="s">
        <v>263</v>
      </c>
      <c r="O22" s="8">
        <f>IF(AND(M22&gt;M23,M22&gt;M21),3,IF(OR(M22&gt;M23,M22&gt;M21),2,1))</f>
        <v>2</v>
      </c>
      <c r="P22" s="9">
        <f>IF(AND(M22&gt;M19,M22&gt;M16),3,IF(OR(M22&gt;M19,M22&gt;M16),2,1))</f>
        <v>1</v>
      </c>
      <c r="Q22" s="17">
        <v>0.5</v>
      </c>
      <c r="R22" s="17">
        <v>-0.75</v>
      </c>
    </row>
    <row r="23" spans="1:18" x14ac:dyDescent="0.2">
      <c r="A23" s="1" t="s">
        <v>12</v>
      </c>
      <c r="B23">
        <v>2</v>
      </c>
      <c r="C23" t="s">
        <v>179</v>
      </c>
      <c r="D23" t="s">
        <v>151</v>
      </c>
      <c r="E23" t="s">
        <v>151</v>
      </c>
      <c r="F23">
        <v>100000</v>
      </c>
      <c r="G23">
        <v>2000</v>
      </c>
      <c r="H23">
        <v>50</v>
      </c>
      <c r="I23">
        <v>0.5</v>
      </c>
      <c r="J23">
        <v>0.2</v>
      </c>
      <c r="K23">
        <v>-1.25</v>
      </c>
      <c r="L23">
        <v>2.4514510416666671</v>
      </c>
      <c r="M23">
        <v>1.994814791666667</v>
      </c>
      <c r="N23" t="s">
        <v>264</v>
      </c>
      <c r="O23" s="8">
        <f>IF(AND(M23&gt;M22,M23&gt;M21),3,IF(OR(M23&gt;M22,M23&gt;M21),2,1))</f>
        <v>3</v>
      </c>
      <c r="P23" s="10">
        <f>IF(AND(M23&gt;M20,M23&gt;M17),3,IF(OR(M23&gt;M20,M23&gt;M17),2,1))</f>
        <v>3</v>
      </c>
      <c r="Q23" s="17">
        <v>0.5</v>
      </c>
      <c r="R23" s="17">
        <v>-1.25</v>
      </c>
    </row>
    <row r="24" spans="1:18" x14ac:dyDescent="0.2">
      <c r="A24" s="5" t="s">
        <v>266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>
        <f>MAX(M15:M23)</f>
        <v>1.994814791666667</v>
      </c>
      <c r="N24" s="2" t="str">
        <f>VLOOKUP(M24,M15:N23,2,FALSE)</f>
        <v>eps20_seq1_50_125_20</v>
      </c>
      <c r="O24" s="12">
        <f>SUM(O15:O23) - 18</f>
        <v>0</v>
      </c>
      <c r="P24" s="12">
        <f>SUM(P15:P23) - 18</f>
        <v>0</v>
      </c>
      <c r="Q24" s="2">
        <f>VLOOKUP(N24,N15:R23,4,FALSE)</f>
        <v>0.5</v>
      </c>
      <c r="R24" s="2">
        <f>VLOOKUP(N24,N15:R23,5,FALSE)</f>
        <v>-1.25</v>
      </c>
    </row>
    <row r="25" spans="1:18" x14ac:dyDescent="0.2">
      <c r="A25" s="5" t="s">
        <v>267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>
        <f>MIN(M15:M23)</f>
        <v>1.9625216666666669</v>
      </c>
      <c r="N25" s="2" t="str">
        <f>VLOOKUP(M25,M15:N23,2,FALSE)</f>
        <v>eps20_seq1_50_25_20</v>
      </c>
      <c r="Q25" s="2">
        <f>VLOOKUP(N25,N15:R23,4,FALSE)</f>
        <v>0.5</v>
      </c>
      <c r="R25" s="2">
        <f>VLOOKUP(N25,N15:R23,5,FALSE)</f>
        <v>-0.25</v>
      </c>
    </row>
    <row r="26" spans="1:18" x14ac:dyDescent="0.2">
      <c r="A26" s="5" t="s">
        <v>265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>
        <f>AVERAGE(M15:M23)</f>
        <v>1.9849541203703704</v>
      </c>
      <c r="N26" s="2"/>
      <c r="Q26" s="2"/>
      <c r="R26" s="2"/>
    </row>
    <row r="27" spans="1:18" x14ac:dyDescent="0.2">
      <c r="A27" s="5" t="s">
        <v>296</v>
      </c>
      <c r="M27" s="2">
        <f>_xlfn.VAR.S(M15:M23)</f>
        <v>1.1049269656876973E-4</v>
      </c>
    </row>
    <row r="28" spans="1:18" x14ac:dyDescent="0.2">
      <c r="A28" s="1" t="s">
        <v>12</v>
      </c>
      <c r="B28">
        <v>2</v>
      </c>
      <c r="C28" t="s">
        <v>13</v>
      </c>
      <c r="D28" t="s">
        <v>14</v>
      </c>
      <c r="E28" t="s">
        <v>14</v>
      </c>
      <c r="F28">
        <v>100000</v>
      </c>
      <c r="G28">
        <v>2000</v>
      </c>
      <c r="H28">
        <v>50</v>
      </c>
      <c r="I28">
        <v>0.05</v>
      </c>
      <c r="J28">
        <v>0.2</v>
      </c>
      <c r="K28">
        <v>-0.25</v>
      </c>
      <c r="L28">
        <v>1.394784583333333</v>
      </c>
      <c r="M28">
        <v>1.112253541666667</v>
      </c>
      <c r="N28" t="s">
        <v>13</v>
      </c>
      <c r="O28" s="6">
        <f>IF(SUM(O29:O30)=3,3,IF(SUM(O29:O30)=5,1,2))</f>
        <v>1</v>
      </c>
      <c r="P28" s="11">
        <f>IF(AND(M28&gt;M31,M28&gt;M34),3,IF(OR(M28&gt;M31,M28&gt;M34),2,1))</f>
        <v>1</v>
      </c>
      <c r="Q28" s="17">
        <v>0.05</v>
      </c>
      <c r="R28" s="17">
        <v>-0.25</v>
      </c>
    </row>
    <row r="29" spans="1:18" x14ac:dyDescent="0.2">
      <c r="A29" s="1" t="s">
        <v>12</v>
      </c>
      <c r="B29">
        <v>2</v>
      </c>
      <c r="C29" t="s">
        <v>15</v>
      </c>
      <c r="D29" t="s">
        <v>14</v>
      </c>
      <c r="E29" t="s">
        <v>14</v>
      </c>
      <c r="F29">
        <v>100000</v>
      </c>
      <c r="G29">
        <v>2000</v>
      </c>
      <c r="H29">
        <v>50</v>
      </c>
      <c r="I29">
        <v>0.05</v>
      </c>
      <c r="J29">
        <v>0.2</v>
      </c>
      <c r="K29">
        <v>-0.75</v>
      </c>
      <c r="L29">
        <v>1.3517783333333331</v>
      </c>
      <c r="M29">
        <v>1.11293625</v>
      </c>
      <c r="N29" t="s">
        <v>15</v>
      </c>
      <c r="O29" s="6">
        <f>IF(AND(M29&gt;M30,M29&gt;M28),3,IF(OR(M29&gt;M30,M29&gt;M28),2,1))</f>
        <v>2</v>
      </c>
      <c r="P29" s="9">
        <f>IF(AND(M29&gt;M32,M29&gt;M35),3,IF(OR(M29&gt;M32,M29&gt;M35),2,1))</f>
        <v>1</v>
      </c>
      <c r="Q29" s="17">
        <v>0.05</v>
      </c>
      <c r="R29" s="17">
        <v>-0.75</v>
      </c>
    </row>
    <row r="30" spans="1:18" x14ac:dyDescent="0.2">
      <c r="A30" s="1" t="s">
        <v>12</v>
      </c>
      <c r="B30">
        <v>2</v>
      </c>
      <c r="C30" t="s">
        <v>16</v>
      </c>
      <c r="D30" t="s">
        <v>14</v>
      </c>
      <c r="E30" t="s">
        <v>14</v>
      </c>
      <c r="F30">
        <v>100000</v>
      </c>
      <c r="G30">
        <v>2000</v>
      </c>
      <c r="H30">
        <v>50</v>
      </c>
      <c r="I30">
        <v>0.05</v>
      </c>
      <c r="J30">
        <v>0.2</v>
      </c>
      <c r="K30">
        <v>-1.25</v>
      </c>
      <c r="L30">
        <v>1.3485799999999999</v>
      </c>
      <c r="M30">
        <v>1.1146920833333329</v>
      </c>
      <c r="N30" t="s">
        <v>16</v>
      </c>
      <c r="O30" s="6">
        <f>IF(AND(M30&gt;M29,M30&gt;M28),3,IF(OR(M30&gt;M29,M30&gt;M28),2,1))</f>
        <v>3</v>
      </c>
      <c r="P30" s="10">
        <f>IF(AND(M30&gt;M33,M30&gt;M36),3,IF(OR(M30&gt;M33,M30&gt;M36),2,1))</f>
        <v>2</v>
      </c>
      <c r="Q30" s="17">
        <v>0.05</v>
      </c>
      <c r="R30" s="17">
        <v>-1.25</v>
      </c>
    </row>
    <row r="31" spans="1:18" x14ac:dyDescent="0.2">
      <c r="A31" s="1" t="s">
        <v>12</v>
      </c>
      <c r="B31">
        <v>2</v>
      </c>
      <c r="C31" t="s">
        <v>17</v>
      </c>
      <c r="D31" t="s">
        <v>14</v>
      </c>
      <c r="E31" t="s">
        <v>14</v>
      </c>
      <c r="F31">
        <v>100000</v>
      </c>
      <c r="G31">
        <v>2000</v>
      </c>
      <c r="H31">
        <v>50</v>
      </c>
      <c r="I31">
        <v>0.25</v>
      </c>
      <c r="J31">
        <v>0.2</v>
      </c>
      <c r="K31">
        <v>-0.25</v>
      </c>
      <c r="L31">
        <v>1.3863070833333331</v>
      </c>
      <c r="M31">
        <v>1.1199068750000001</v>
      </c>
      <c r="N31" t="s">
        <v>17</v>
      </c>
      <c r="O31" s="7">
        <f>IF(SUM(O32:O33)=3,3,IF(SUM(O32:O33)=5,1,2))</f>
        <v>3</v>
      </c>
      <c r="P31" s="11">
        <f>IF(AND(M31&gt;M34,M31&gt;M28),3,IF(OR(M31&gt;M34,M31&gt;M28),2,1))</f>
        <v>2</v>
      </c>
      <c r="Q31" s="17">
        <v>0.25</v>
      </c>
      <c r="R31" s="17">
        <v>-0.25</v>
      </c>
    </row>
    <row r="32" spans="1:18" x14ac:dyDescent="0.2">
      <c r="A32" s="1" t="s">
        <v>12</v>
      </c>
      <c r="B32">
        <v>2</v>
      </c>
      <c r="C32" t="s">
        <v>18</v>
      </c>
      <c r="D32" t="s">
        <v>14</v>
      </c>
      <c r="E32" t="s">
        <v>14</v>
      </c>
      <c r="F32">
        <v>100000</v>
      </c>
      <c r="G32">
        <v>2000</v>
      </c>
      <c r="H32">
        <v>50</v>
      </c>
      <c r="I32">
        <v>0.25</v>
      </c>
      <c r="J32">
        <v>0.2</v>
      </c>
      <c r="K32">
        <v>-0.75</v>
      </c>
      <c r="L32">
        <v>1.3695908333333331</v>
      </c>
      <c r="M32">
        <v>1.113156666666667</v>
      </c>
      <c r="N32" t="s">
        <v>18</v>
      </c>
      <c r="O32" s="7">
        <f>IF(AND(M32&gt;M33,M32&gt;M31),3,IF(OR(M32&gt;M33,M32&gt;M31),2,1))</f>
        <v>1</v>
      </c>
      <c r="P32" s="9">
        <f>IF(AND(M32&gt;M29,M32&gt;M35),3,IF(OR(M32&gt;M35,M32&gt;M29),2,1))</f>
        <v>2</v>
      </c>
      <c r="Q32" s="17">
        <v>0.25</v>
      </c>
      <c r="R32" s="17">
        <v>-0.75</v>
      </c>
    </row>
    <row r="33" spans="1:18" x14ac:dyDescent="0.2">
      <c r="A33" s="1" t="s">
        <v>12</v>
      </c>
      <c r="B33">
        <v>2</v>
      </c>
      <c r="C33" t="s">
        <v>19</v>
      </c>
      <c r="D33" t="s">
        <v>14</v>
      </c>
      <c r="E33" t="s">
        <v>14</v>
      </c>
      <c r="F33">
        <v>100000</v>
      </c>
      <c r="G33">
        <v>2000</v>
      </c>
      <c r="H33">
        <v>50</v>
      </c>
      <c r="I33">
        <v>0.25</v>
      </c>
      <c r="J33">
        <v>0.2</v>
      </c>
      <c r="K33">
        <v>-1.25</v>
      </c>
      <c r="L33">
        <v>1.3480335416666669</v>
      </c>
      <c r="M33">
        <v>1.114595625</v>
      </c>
      <c r="N33" t="s">
        <v>19</v>
      </c>
      <c r="O33" s="7">
        <f>IF(AND(M33&gt;M32,M33&gt;M31),3,IF(OR(M33&gt;M32,M33&gt;M31),2,1))</f>
        <v>2</v>
      </c>
      <c r="P33" s="10">
        <f>IF(AND(M33&gt;M36,M33&gt;M30),3,IF(OR(M33&gt;M36,M33&gt;M30),2,1))</f>
        <v>1</v>
      </c>
      <c r="Q33" s="17">
        <v>0.25</v>
      </c>
      <c r="R33" s="17">
        <v>-1.25</v>
      </c>
    </row>
    <row r="34" spans="1:18" x14ac:dyDescent="0.2">
      <c r="A34" s="1" t="s">
        <v>12</v>
      </c>
      <c r="B34">
        <v>2</v>
      </c>
      <c r="C34" t="s">
        <v>20</v>
      </c>
      <c r="D34" t="s">
        <v>14</v>
      </c>
      <c r="E34" t="s">
        <v>14</v>
      </c>
      <c r="F34">
        <v>100000</v>
      </c>
      <c r="G34">
        <v>2000</v>
      </c>
      <c r="H34">
        <v>50</v>
      </c>
      <c r="I34">
        <v>0.5</v>
      </c>
      <c r="J34">
        <v>0.2</v>
      </c>
      <c r="K34">
        <v>-0.25</v>
      </c>
      <c r="L34">
        <v>1.4032152083333329</v>
      </c>
      <c r="M34">
        <v>1.1211131249999999</v>
      </c>
      <c r="N34" t="s">
        <v>20</v>
      </c>
      <c r="O34" s="8">
        <f>IF(SUM(O35:O36)=3,3,IF(SUM(O35:O36)=5,1,2))</f>
        <v>2</v>
      </c>
      <c r="P34" s="11">
        <f>IF(AND(M34&gt;M31,M34&gt;M28),3,IF(OR(M34&gt;M31,M34&gt;M28),2,1))</f>
        <v>3</v>
      </c>
      <c r="Q34" s="17">
        <v>0.5</v>
      </c>
      <c r="R34" s="17">
        <v>-0.25</v>
      </c>
    </row>
    <row r="35" spans="1:18" x14ac:dyDescent="0.2">
      <c r="A35" s="1" t="s">
        <v>12</v>
      </c>
      <c r="B35">
        <v>2</v>
      </c>
      <c r="C35" t="s">
        <v>21</v>
      </c>
      <c r="D35" t="s">
        <v>14</v>
      </c>
      <c r="E35" t="s">
        <v>14</v>
      </c>
      <c r="F35">
        <v>100000</v>
      </c>
      <c r="G35">
        <v>2000</v>
      </c>
      <c r="H35">
        <v>50</v>
      </c>
      <c r="I35">
        <v>0.5</v>
      </c>
      <c r="J35">
        <v>0.2</v>
      </c>
      <c r="K35">
        <v>-0.75</v>
      </c>
      <c r="L35">
        <v>1.375985208333333</v>
      </c>
      <c r="M35">
        <v>1.1249968749999999</v>
      </c>
      <c r="N35" t="s">
        <v>21</v>
      </c>
      <c r="O35" s="8">
        <f>IF(AND(M35&gt;M36,M35&gt;M34),3,IF(OR(M35&gt;M36,M35&gt;M34),2,1))</f>
        <v>3</v>
      </c>
      <c r="P35" s="9">
        <f>IF(AND(M35&gt;M32,M35&gt;M29),3,IF(OR(M35&gt;M32,M35&gt;M29),2,1))</f>
        <v>3</v>
      </c>
      <c r="Q35" s="17">
        <v>0.5</v>
      </c>
      <c r="R35" s="17">
        <v>-0.75</v>
      </c>
    </row>
    <row r="36" spans="1:18" x14ac:dyDescent="0.2">
      <c r="A36" s="1" t="s">
        <v>12</v>
      </c>
      <c r="B36">
        <v>2</v>
      </c>
      <c r="C36" t="s">
        <v>22</v>
      </c>
      <c r="D36" t="s">
        <v>14</v>
      </c>
      <c r="E36" t="s">
        <v>14</v>
      </c>
      <c r="F36">
        <v>100000</v>
      </c>
      <c r="G36">
        <v>2000</v>
      </c>
      <c r="H36">
        <v>50</v>
      </c>
      <c r="I36">
        <v>0.5</v>
      </c>
      <c r="J36">
        <v>0.2</v>
      </c>
      <c r="K36">
        <v>-1.25</v>
      </c>
      <c r="L36">
        <v>1.3458295833333329</v>
      </c>
      <c r="M36">
        <v>1.114775625</v>
      </c>
      <c r="N36" t="s">
        <v>22</v>
      </c>
      <c r="O36" s="8">
        <f>IF(AND(M36&gt;M35,M36&gt;M34),3,IF(OR(M36&gt;M35,M36&gt;M34),2,1))</f>
        <v>1</v>
      </c>
      <c r="P36" s="10">
        <f>IF(AND(M36&gt;M33,M36&gt;M30),3,IF(OR(M36&gt;M33,M36&gt;M30),2,1))</f>
        <v>3</v>
      </c>
      <c r="Q36" s="17">
        <v>0.5</v>
      </c>
      <c r="R36" s="17">
        <v>-1.25</v>
      </c>
    </row>
    <row r="37" spans="1:18" x14ac:dyDescent="0.2">
      <c r="A37" s="5" t="s">
        <v>266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>
        <f>MAX(M28:M36)</f>
        <v>1.1249968749999999</v>
      </c>
      <c r="N37" s="2" t="str">
        <f>VLOOKUP(M37,M28:N36,2,FALSE)</f>
        <v>test_seq7_50_75_20</v>
      </c>
      <c r="O37" s="12">
        <f>SUM(O28:O36) - 18</f>
        <v>0</v>
      </c>
      <c r="P37" s="12">
        <f>SUM(P28:P36) - 18</f>
        <v>0</v>
      </c>
      <c r="Q37" s="2">
        <f>VLOOKUP(N37,N28:R36,4,FALSE)</f>
        <v>0.5</v>
      </c>
      <c r="R37" s="2">
        <f>VLOOKUP(N37,N28:R36,5,FALSE)</f>
        <v>-0.75</v>
      </c>
    </row>
    <row r="38" spans="1:18" x14ac:dyDescent="0.2">
      <c r="A38" s="5" t="s">
        <v>267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>
        <f>MIN(M28:M36)</f>
        <v>1.112253541666667</v>
      </c>
      <c r="N38" s="2" t="str">
        <f>VLOOKUP(M38,M28:N36,2,FALSE)</f>
        <v>test_seq7_05_25_20</v>
      </c>
      <c r="Q38" s="2">
        <f>VLOOKUP(N38,N28:R36,4,FALSE)</f>
        <v>0.05</v>
      </c>
      <c r="R38" s="2">
        <f>VLOOKUP(N38,N28:R36,5,FALSE)</f>
        <v>-0.25</v>
      </c>
    </row>
    <row r="39" spans="1:18" x14ac:dyDescent="0.2">
      <c r="A39" s="5" t="s">
        <v>265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>
        <f>AVERAGE(M28:M36)</f>
        <v>1.1164918518518518</v>
      </c>
      <c r="N39" s="2"/>
      <c r="Q39" s="2"/>
      <c r="R39" s="2"/>
    </row>
    <row r="40" spans="1:18" x14ac:dyDescent="0.2">
      <c r="A40" s="5" t="s">
        <v>296</v>
      </c>
      <c r="M40" s="2">
        <f>_xlfn.VAR.S(M28:M36)</f>
        <v>1.9607910367235051E-5</v>
      </c>
    </row>
    <row r="41" spans="1:18" x14ac:dyDescent="0.2">
      <c r="A41" s="1" t="s">
        <v>12</v>
      </c>
      <c r="B41">
        <v>2</v>
      </c>
      <c r="C41" t="s">
        <v>27</v>
      </c>
      <c r="D41" t="s">
        <v>28</v>
      </c>
      <c r="E41" t="s">
        <v>28</v>
      </c>
      <c r="F41">
        <v>100000</v>
      </c>
      <c r="G41">
        <v>2000</v>
      </c>
      <c r="H41">
        <v>50</v>
      </c>
      <c r="I41">
        <v>0.05</v>
      </c>
      <c r="J41">
        <v>0.2</v>
      </c>
      <c r="K41">
        <v>-0.25</v>
      </c>
      <c r="L41">
        <v>1.858547708333333</v>
      </c>
      <c r="M41">
        <v>1.4079056249999999</v>
      </c>
      <c r="N41" t="s">
        <v>27</v>
      </c>
      <c r="O41" s="6">
        <f>IF(SUM(O42:O43)=3,3,IF(SUM(O42:O43)=5,1,2))</f>
        <v>1</v>
      </c>
      <c r="P41" s="11">
        <f>IF(AND(M41&gt;M44,M41&gt;M47),3,IF(OR(M41&gt;M44,M41&gt;M47),2,1))</f>
        <v>2</v>
      </c>
      <c r="Q41" s="17">
        <v>0.05</v>
      </c>
      <c r="R41" s="17">
        <v>-0.25</v>
      </c>
    </row>
    <row r="42" spans="1:18" x14ac:dyDescent="0.2">
      <c r="A42" s="1" t="s">
        <v>12</v>
      </c>
      <c r="B42">
        <v>2</v>
      </c>
      <c r="C42" t="s">
        <v>29</v>
      </c>
      <c r="D42" t="s">
        <v>28</v>
      </c>
      <c r="E42" t="s">
        <v>28</v>
      </c>
      <c r="F42">
        <v>100000</v>
      </c>
      <c r="G42">
        <v>2000</v>
      </c>
      <c r="H42">
        <v>50</v>
      </c>
      <c r="I42">
        <v>0.05</v>
      </c>
      <c r="J42">
        <v>0.2</v>
      </c>
      <c r="K42">
        <v>-0.75</v>
      </c>
      <c r="L42">
        <v>1.8400097916666669</v>
      </c>
      <c r="M42">
        <v>1.411281666666667</v>
      </c>
      <c r="N42" t="s">
        <v>29</v>
      </c>
      <c r="O42" s="6">
        <f>IF(AND(M42&gt;M43,M42&gt;M41),3,IF(OR(M42&gt;M43,M42&gt;M41),2,1))</f>
        <v>2</v>
      </c>
      <c r="P42" s="9">
        <f>IF(AND(M42&gt;M45,M42&gt;M48),3,IF(OR(M42&gt;M45,M42&gt;M48),2,1))</f>
        <v>1</v>
      </c>
      <c r="Q42" s="17">
        <v>0.05</v>
      </c>
      <c r="R42" s="17">
        <v>-0.75</v>
      </c>
    </row>
    <row r="43" spans="1:18" x14ac:dyDescent="0.2">
      <c r="A43" s="1" t="s">
        <v>12</v>
      </c>
      <c r="B43">
        <v>2</v>
      </c>
      <c r="C43" t="s">
        <v>30</v>
      </c>
      <c r="D43" t="s">
        <v>28</v>
      </c>
      <c r="E43" t="s">
        <v>28</v>
      </c>
      <c r="F43">
        <v>100000</v>
      </c>
      <c r="G43">
        <v>2000</v>
      </c>
      <c r="H43">
        <v>50</v>
      </c>
      <c r="I43">
        <v>0.05</v>
      </c>
      <c r="J43">
        <v>0.2</v>
      </c>
      <c r="K43">
        <v>-1.25</v>
      </c>
      <c r="L43">
        <v>2.0361106250000001</v>
      </c>
      <c r="M43">
        <v>1.652236666666667</v>
      </c>
      <c r="N43" t="s">
        <v>30</v>
      </c>
      <c r="O43" s="6">
        <f>IF(AND(M43&gt;M42,M43&gt;M41),3,IF(OR(M43&gt;M42,M43&gt;M41),2,1))</f>
        <v>3</v>
      </c>
      <c r="P43" s="10">
        <f>IF(AND(M43&gt;M46,M43&gt;M49),3,IF(OR(M43&gt;M46,M43&gt;M49),2,1))</f>
        <v>3</v>
      </c>
      <c r="Q43" s="17">
        <v>0.05</v>
      </c>
      <c r="R43" s="17">
        <v>-1.25</v>
      </c>
    </row>
    <row r="44" spans="1:18" x14ac:dyDescent="0.2">
      <c r="A44" s="1" t="s">
        <v>12</v>
      </c>
      <c r="B44">
        <v>2</v>
      </c>
      <c r="C44" t="s">
        <v>31</v>
      </c>
      <c r="D44" t="s">
        <v>28</v>
      </c>
      <c r="E44" t="s">
        <v>28</v>
      </c>
      <c r="F44">
        <v>100000</v>
      </c>
      <c r="G44">
        <v>2000</v>
      </c>
      <c r="H44">
        <v>50</v>
      </c>
      <c r="I44">
        <v>0.25</v>
      </c>
      <c r="J44">
        <v>0.2</v>
      </c>
      <c r="K44">
        <v>-0.25</v>
      </c>
      <c r="L44">
        <v>1.8968954166666669</v>
      </c>
      <c r="M44">
        <v>1.506891666666667</v>
      </c>
      <c r="N44" t="s">
        <v>31</v>
      </c>
      <c r="O44" s="7">
        <f>IF(SUM(O45:O46)=3,3,IF(SUM(O45:O46)=5,1,2))</f>
        <v>1</v>
      </c>
      <c r="P44" s="11">
        <f>IF(AND(M44&gt;M47,M44&gt;M41),3,IF(OR(M44&gt;M47,M44&gt;M41),2,1))</f>
        <v>3</v>
      </c>
      <c r="Q44" s="17">
        <v>0.25</v>
      </c>
      <c r="R44" s="17">
        <v>-0.25</v>
      </c>
    </row>
    <row r="45" spans="1:18" x14ac:dyDescent="0.2">
      <c r="A45" s="1" t="s">
        <v>12</v>
      </c>
      <c r="B45">
        <v>2</v>
      </c>
      <c r="C45" t="s">
        <v>32</v>
      </c>
      <c r="D45" t="s">
        <v>28</v>
      </c>
      <c r="E45" t="s">
        <v>28</v>
      </c>
      <c r="F45">
        <v>100000</v>
      </c>
      <c r="G45">
        <v>2000</v>
      </c>
      <c r="H45">
        <v>50</v>
      </c>
      <c r="I45">
        <v>0.25</v>
      </c>
      <c r="J45">
        <v>0.2</v>
      </c>
      <c r="K45">
        <v>-0.75</v>
      </c>
      <c r="L45">
        <v>2.0460431250000002</v>
      </c>
      <c r="M45">
        <v>1.6386279166666671</v>
      </c>
      <c r="N45" t="s">
        <v>32</v>
      </c>
      <c r="O45" s="7">
        <f>IF(AND(M45&gt;M46,M45&gt;M44),3,IF(OR(M45&gt;M46,M45&gt;M44),2,1))</f>
        <v>3</v>
      </c>
      <c r="P45" s="9">
        <f>IF(AND(M45&gt;M42,M45&gt;M48),3,IF(OR(M45&gt;M48,M45&gt;M42),2,1))</f>
        <v>3</v>
      </c>
      <c r="Q45" s="17">
        <v>0.25</v>
      </c>
      <c r="R45" s="17">
        <v>-0.75</v>
      </c>
    </row>
    <row r="46" spans="1:18" x14ac:dyDescent="0.2">
      <c r="A46" s="1" t="s">
        <v>12</v>
      </c>
      <c r="B46">
        <v>2</v>
      </c>
      <c r="C46" t="s">
        <v>33</v>
      </c>
      <c r="D46" t="s">
        <v>28</v>
      </c>
      <c r="E46" t="s">
        <v>28</v>
      </c>
      <c r="F46">
        <v>100000</v>
      </c>
      <c r="G46">
        <v>2000</v>
      </c>
      <c r="H46">
        <v>50</v>
      </c>
      <c r="I46">
        <v>0.25</v>
      </c>
      <c r="J46">
        <v>0.2</v>
      </c>
      <c r="K46">
        <v>-1.25</v>
      </c>
      <c r="L46">
        <v>2.015106666666667</v>
      </c>
      <c r="M46">
        <v>1.6309081249999999</v>
      </c>
      <c r="N46" t="s">
        <v>33</v>
      </c>
      <c r="O46" s="7">
        <f>IF(AND(M46&gt;M45,M46&gt;M44),3,IF(OR(M46&gt;M45,M46&gt;M44),2,1))</f>
        <v>2</v>
      </c>
      <c r="P46" s="10">
        <f>IF(AND(M46&gt;M49,M46&gt;M43),3,IF(OR(M46&gt;M49,M46&gt;M43),2,1))</f>
        <v>2</v>
      </c>
      <c r="Q46" s="17">
        <v>0.25</v>
      </c>
      <c r="R46" s="17">
        <v>-1.25</v>
      </c>
    </row>
    <row r="47" spans="1:18" x14ac:dyDescent="0.2">
      <c r="A47" s="1" t="s">
        <v>12</v>
      </c>
      <c r="B47">
        <v>2</v>
      </c>
      <c r="C47" t="s">
        <v>34</v>
      </c>
      <c r="D47" t="s">
        <v>28</v>
      </c>
      <c r="E47" t="s">
        <v>28</v>
      </c>
      <c r="F47">
        <v>100000</v>
      </c>
      <c r="G47">
        <v>2000</v>
      </c>
      <c r="H47">
        <v>50</v>
      </c>
      <c r="I47">
        <v>0.5</v>
      </c>
      <c r="J47">
        <v>0.2</v>
      </c>
      <c r="K47">
        <v>-0.25</v>
      </c>
      <c r="L47">
        <v>1.8441064583333331</v>
      </c>
      <c r="M47">
        <v>1.3883068750000001</v>
      </c>
      <c r="N47" t="s">
        <v>34</v>
      </c>
      <c r="O47" s="8">
        <f>IF(SUM(O48:O49)=3,3,IF(SUM(O48:O49)=5,1,2))</f>
        <v>1</v>
      </c>
      <c r="P47" s="11">
        <f>IF(AND(M47&gt;M44,M47&gt;M41),3,IF(OR(M47&gt;M44,M47&gt;M41),2,1))</f>
        <v>1</v>
      </c>
      <c r="Q47" s="17">
        <v>0.5</v>
      </c>
      <c r="R47" s="17">
        <v>-0.25</v>
      </c>
    </row>
    <row r="48" spans="1:18" x14ac:dyDescent="0.2">
      <c r="A48" s="1" t="s">
        <v>12</v>
      </c>
      <c r="B48">
        <v>2</v>
      </c>
      <c r="C48" t="s">
        <v>35</v>
      </c>
      <c r="D48" t="s">
        <v>28</v>
      </c>
      <c r="E48" t="s">
        <v>28</v>
      </c>
      <c r="F48">
        <v>100000</v>
      </c>
      <c r="G48">
        <v>2000</v>
      </c>
      <c r="H48">
        <v>50</v>
      </c>
      <c r="I48">
        <v>0.5</v>
      </c>
      <c r="J48">
        <v>0.2</v>
      </c>
      <c r="K48">
        <v>-0.75</v>
      </c>
      <c r="L48">
        <v>1.9693570833333329</v>
      </c>
      <c r="M48">
        <v>1.547238333333333</v>
      </c>
      <c r="N48" t="s">
        <v>35</v>
      </c>
      <c r="O48" s="8">
        <f>IF(AND(M48&gt;M49,M48&gt;M47),3,IF(OR(M48&gt;M49,M48&gt;M47),2,1))</f>
        <v>2</v>
      </c>
      <c r="P48" s="9">
        <f>IF(AND(M48&gt;M45,M48&gt;M42),3,IF(OR(M48&gt;M45,M48&gt;M42),2,1))</f>
        <v>2</v>
      </c>
      <c r="Q48" s="17">
        <v>0.5</v>
      </c>
      <c r="R48" s="17">
        <v>-0.75</v>
      </c>
    </row>
    <row r="49" spans="1:18" x14ac:dyDescent="0.2">
      <c r="A49" s="1" t="s">
        <v>12</v>
      </c>
      <c r="B49">
        <v>2</v>
      </c>
      <c r="C49" t="s">
        <v>36</v>
      </c>
      <c r="D49" t="s">
        <v>28</v>
      </c>
      <c r="E49" t="s">
        <v>28</v>
      </c>
      <c r="F49">
        <v>100000</v>
      </c>
      <c r="G49">
        <v>2000</v>
      </c>
      <c r="H49">
        <v>50</v>
      </c>
      <c r="I49">
        <v>0.5</v>
      </c>
      <c r="J49">
        <v>0.2</v>
      </c>
      <c r="K49">
        <v>-1.25</v>
      </c>
      <c r="L49">
        <v>2.013784166666666</v>
      </c>
      <c r="M49">
        <v>1.6290506250000001</v>
      </c>
      <c r="N49" t="s">
        <v>36</v>
      </c>
      <c r="O49" s="8">
        <f>IF(AND(M49&gt;M48,M49&gt;M47),3,IF(OR(M49&gt;M48,M49&gt;M47),2,1))</f>
        <v>3</v>
      </c>
      <c r="P49" s="10">
        <f>IF(AND(M49&gt;M46,M49&gt;M43),3,IF(OR(M49&gt;M46,M49&gt;M43),2,1))</f>
        <v>1</v>
      </c>
      <c r="Q49" s="17">
        <v>0.5</v>
      </c>
      <c r="R49" s="17">
        <v>-1.25</v>
      </c>
    </row>
    <row r="50" spans="1:18" x14ac:dyDescent="0.2">
      <c r="A50" s="5" t="s">
        <v>266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>
        <f>MAX(M41:M49)</f>
        <v>1.652236666666667</v>
      </c>
      <c r="N50" s="2" t="str">
        <f>VLOOKUP(M50,M41:N49,2,FALSE)</f>
        <v>test_cust1_05_125_20</v>
      </c>
      <c r="O50" s="12">
        <f>SUM(O41:O49) - 18</f>
        <v>0</v>
      </c>
      <c r="P50" s="12">
        <f>SUM(P41:P49) - 18</f>
        <v>0</v>
      </c>
      <c r="Q50" s="2">
        <f>VLOOKUP(N50,N41:R49,4,FALSE)</f>
        <v>0.05</v>
      </c>
      <c r="R50" s="2">
        <f>VLOOKUP(N50,N41:R49,5,FALSE)</f>
        <v>-1.25</v>
      </c>
    </row>
    <row r="51" spans="1:18" x14ac:dyDescent="0.2">
      <c r="A51" s="5" t="s">
        <v>267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>
        <f>MIN(M41:M49)</f>
        <v>1.3883068750000001</v>
      </c>
      <c r="N51" s="2" t="str">
        <f>VLOOKUP(M51,M41:N49,2,FALSE)</f>
        <v>test_cust1_50_25_20</v>
      </c>
      <c r="Q51" s="2">
        <f>VLOOKUP(N51,N41:R49,4,FALSE)</f>
        <v>0.5</v>
      </c>
      <c r="R51" s="2">
        <f>VLOOKUP(N51,N41:R49,5,FALSE)</f>
        <v>-0.25</v>
      </c>
    </row>
    <row r="52" spans="1:18" x14ac:dyDescent="0.2">
      <c r="A52" s="5" t="s">
        <v>265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>
        <f>AVERAGE(M41:M49)</f>
        <v>1.5347163888888888</v>
      </c>
      <c r="N52" s="2"/>
      <c r="Q52" s="2"/>
      <c r="R52" s="2"/>
    </row>
    <row r="53" spans="1:18" x14ac:dyDescent="0.2">
      <c r="A53" s="5" t="s">
        <v>296</v>
      </c>
      <c r="M53" s="2">
        <f>_xlfn.VAR.S(M41:M49)</f>
        <v>1.205553499969619E-2</v>
      </c>
    </row>
    <row r="54" spans="1:18" x14ac:dyDescent="0.2">
      <c r="A54" s="1" t="s">
        <v>12</v>
      </c>
      <c r="B54">
        <v>2</v>
      </c>
      <c r="C54" t="s">
        <v>37</v>
      </c>
      <c r="D54" t="s">
        <v>38</v>
      </c>
      <c r="E54" t="s">
        <v>38</v>
      </c>
      <c r="F54">
        <v>100000</v>
      </c>
      <c r="G54">
        <v>2000</v>
      </c>
      <c r="H54">
        <v>50</v>
      </c>
      <c r="I54">
        <v>0.05</v>
      </c>
      <c r="J54">
        <v>0.2</v>
      </c>
      <c r="K54">
        <v>-0.25</v>
      </c>
      <c r="L54">
        <v>0.94823916666666663</v>
      </c>
      <c r="M54">
        <v>0.80090104166666665</v>
      </c>
      <c r="N54" t="s">
        <v>37</v>
      </c>
      <c r="O54" s="6">
        <f>IF(SUM(O55:O56)=3,3,IF(SUM(O55:O56)=5,1,2))</f>
        <v>1</v>
      </c>
      <c r="P54" s="11">
        <f>IF(AND(M54&gt;M57,M54&gt;M60),3,IF(OR(M54&gt;M57,M54&gt;M60),2,1))</f>
        <v>1</v>
      </c>
      <c r="Q54" s="17">
        <v>0.05</v>
      </c>
      <c r="R54" s="17">
        <v>-0.25</v>
      </c>
    </row>
    <row r="55" spans="1:18" x14ac:dyDescent="0.2">
      <c r="A55" s="1" t="s">
        <v>12</v>
      </c>
      <c r="B55">
        <v>2</v>
      </c>
      <c r="C55" t="s">
        <v>39</v>
      </c>
      <c r="D55" t="s">
        <v>38</v>
      </c>
      <c r="E55" t="s">
        <v>38</v>
      </c>
      <c r="F55">
        <v>100000</v>
      </c>
      <c r="G55">
        <v>2000</v>
      </c>
      <c r="H55">
        <v>50</v>
      </c>
      <c r="I55">
        <v>0.05</v>
      </c>
      <c r="J55">
        <v>0.2</v>
      </c>
      <c r="K55">
        <v>-0.75</v>
      </c>
      <c r="L55">
        <v>0.93633083333333333</v>
      </c>
      <c r="M55">
        <v>0.80113041666666662</v>
      </c>
      <c r="N55" t="s">
        <v>39</v>
      </c>
      <c r="O55" s="6">
        <f>IF(AND(M55&gt;M56,M55&gt;M54),3,IF(OR(M55&gt;M56,M55&gt;M54),2,1))</f>
        <v>2</v>
      </c>
      <c r="P55" s="9">
        <f>IF(AND(M55&gt;M58,M55&gt;M61),3,IF(OR(M55&gt;M58,M55&gt;M61),2,1))</f>
        <v>2</v>
      </c>
      <c r="Q55" s="17">
        <v>0.05</v>
      </c>
      <c r="R55" s="17">
        <v>-0.75</v>
      </c>
    </row>
    <row r="56" spans="1:18" x14ac:dyDescent="0.2">
      <c r="A56" s="1" t="s">
        <v>12</v>
      </c>
      <c r="B56">
        <v>2</v>
      </c>
      <c r="C56" t="s">
        <v>40</v>
      </c>
      <c r="D56" t="s">
        <v>38</v>
      </c>
      <c r="E56" t="s">
        <v>38</v>
      </c>
      <c r="F56">
        <v>100000</v>
      </c>
      <c r="G56">
        <v>2000</v>
      </c>
      <c r="H56">
        <v>50</v>
      </c>
      <c r="I56">
        <v>0.05</v>
      </c>
      <c r="J56">
        <v>0.2</v>
      </c>
      <c r="K56">
        <v>-1.25</v>
      </c>
      <c r="L56">
        <v>1.074112916666667</v>
      </c>
      <c r="M56">
        <v>0.91447875000000001</v>
      </c>
      <c r="N56" t="s">
        <v>40</v>
      </c>
      <c r="O56" s="6">
        <f>IF(AND(M56&gt;M55,M56&gt;M54),3,IF(OR(M56&gt;M55,M56&gt;M54),2,1))</f>
        <v>3</v>
      </c>
      <c r="P56" s="10">
        <f>IF(AND(M56&gt;M59,M56&gt;M62),3,IF(OR(M56&gt;M59,M56&gt;M62),2,1))</f>
        <v>3</v>
      </c>
      <c r="Q56" s="17">
        <v>0.05</v>
      </c>
      <c r="R56" s="17">
        <v>-1.25</v>
      </c>
    </row>
    <row r="57" spans="1:18" x14ac:dyDescent="0.2">
      <c r="A57" s="1" t="s">
        <v>12</v>
      </c>
      <c r="B57">
        <v>2</v>
      </c>
      <c r="C57" t="s">
        <v>41</v>
      </c>
      <c r="D57" t="s">
        <v>38</v>
      </c>
      <c r="E57" t="s">
        <v>38</v>
      </c>
      <c r="F57">
        <v>100000</v>
      </c>
      <c r="G57">
        <v>2000</v>
      </c>
      <c r="H57">
        <v>50</v>
      </c>
      <c r="I57">
        <v>0.25</v>
      </c>
      <c r="J57">
        <v>0.2</v>
      </c>
      <c r="K57">
        <v>-0.25</v>
      </c>
      <c r="L57">
        <v>0.97126020833333337</v>
      </c>
      <c r="M57">
        <v>0.80143937499999995</v>
      </c>
      <c r="N57" t="s">
        <v>41</v>
      </c>
      <c r="O57" s="7">
        <f>IF(SUM(O58:O59)=3,3,IF(SUM(O58:O59)=5,1,2))</f>
        <v>2</v>
      </c>
      <c r="P57" s="11">
        <f>IF(AND(M57&gt;M60,M57&gt;M54),3,IF(OR(M57&gt;M60,M57&gt;M54),2,1))</f>
        <v>2</v>
      </c>
      <c r="Q57" s="17">
        <v>0.25</v>
      </c>
      <c r="R57" s="17">
        <v>-0.25</v>
      </c>
    </row>
    <row r="58" spans="1:18" x14ac:dyDescent="0.2">
      <c r="A58" s="1" t="s">
        <v>12</v>
      </c>
      <c r="B58">
        <v>2</v>
      </c>
      <c r="C58" t="s">
        <v>42</v>
      </c>
      <c r="D58" t="s">
        <v>38</v>
      </c>
      <c r="E58" t="s">
        <v>38</v>
      </c>
      <c r="F58">
        <v>100000</v>
      </c>
      <c r="G58">
        <v>2000</v>
      </c>
      <c r="H58">
        <v>50</v>
      </c>
      <c r="I58">
        <v>0.25</v>
      </c>
      <c r="J58">
        <v>0.2</v>
      </c>
      <c r="K58">
        <v>-0.75</v>
      </c>
      <c r="L58">
        <v>0.93430104166666672</v>
      </c>
      <c r="M58">
        <v>0.80107229166666671</v>
      </c>
      <c r="N58" t="s">
        <v>42</v>
      </c>
      <c r="O58" s="7">
        <f>IF(AND(M58&gt;M59,M58&gt;M57),3,IF(OR(M58&gt;M59,M58&gt;M57),2,1))</f>
        <v>1</v>
      </c>
      <c r="P58" s="9">
        <f>IF(AND(M58&gt;M55,M58&gt;M61),3,IF(OR(M58&gt;M61,M58&gt;M55),2,1))</f>
        <v>1</v>
      </c>
      <c r="Q58" s="17">
        <v>0.25</v>
      </c>
      <c r="R58" s="17">
        <v>-0.75</v>
      </c>
    </row>
    <row r="59" spans="1:18" x14ac:dyDescent="0.2">
      <c r="A59" s="1" t="s">
        <v>12</v>
      </c>
      <c r="B59">
        <v>2</v>
      </c>
      <c r="C59" t="s">
        <v>43</v>
      </c>
      <c r="D59" t="s">
        <v>38</v>
      </c>
      <c r="E59" t="s">
        <v>38</v>
      </c>
      <c r="F59">
        <v>100000</v>
      </c>
      <c r="G59">
        <v>2000</v>
      </c>
      <c r="H59">
        <v>50</v>
      </c>
      <c r="I59">
        <v>0.25</v>
      </c>
      <c r="J59">
        <v>0.2</v>
      </c>
      <c r="K59">
        <v>-1.25</v>
      </c>
      <c r="L59">
        <v>1.0456104166666671</v>
      </c>
      <c r="M59">
        <v>0.88953145833333336</v>
      </c>
      <c r="N59" t="s">
        <v>43</v>
      </c>
      <c r="O59" s="7">
        <f>IF(AND(M59&gt;M58,M59&gt;M57),3,IF(OR(M59&gt;M58,M59&gt;M57),2,1))</f>
        <v>3</v>
      </c>
      <c r="P59" s="10">
        <f>IF(AND(M59&gt;M62,M59&gt;M56),3,IF(OR(M59&gt;M62,M59&gt;M56),2,1))</f>
        <v>1</v>
      </c>
      <c r="Q59" s="17">
        <v>0.25</v>
      </c>
      <c r="R59" s="17">
        <v>-1.25</v>
      </c>
    </row>
    <row r="60" spans="1:18" x14ac:dyDescent="0.2">
      <c r="A60" s="1" t="s">
        <v>12</v>
      </c>
      <c r="B60">
        <v>2</v>
      </c>
      <c r="C60" t="s">
        <v>44</v>
      </c>
      <c r="D60" t="s">
        <v>38</v>
      </c>
      <c r="E60" t="s">
        <v>38</v>
      </c>
      <c r="F60">
        <v>100000</v>
      </c>
      <c r="G60">
        <v>2000</v>
      </c>
      <c r="H60">
        <v>50</v>
      </c>
      <c r="I60">
        <v>0.5</v>
      </c>
      <c r="J60">
        <v>0.2</v>
      </c>
      <c r="K60">
        <v>-0.25</v>
      </c>
      <c r="L60">
        <v>0.93983249999999996</v>
      </c>
      <c r="M60">
        <v>0.80144958333333338</v>
      </c>
      <c r="N60" t="s">
        <v>44</v>
      </c>
      <c r="O60" s="8">
        <f>IF(SUM(O61:O62)=3,3,IF(SUM(O61:O62)=5,1,2))</f>
        <v>1</v>
      </c>
      <c r="P60" s="11">
        <f>IF(AND(M60&gt;M57,M60&gt;M54),3,IF(OR(M60&gt;M57,M60&gt;M54),2,1))</f>
        <v>3</v>
      </c>
      <c r="Q60" s="17">
        <v>0.5</v>
      </c>
      <c r="R60" s="17">
        <v>-0.25</v>
      </c>
    </row>
    <row r="61" spans="1:18" x14ac:dyDescent="0.2">
      <c r="A61" s="1" t="s">
        <v>12</v>
      </c>
      <c r="B61">
        <v>2</v>
      </c>
      <c r="C61" t="s">
        <v>45</v>
      </c>
      <c r="D61" t="s">
        <v>38</v>
      </c>
      <c r="E61" t="s">
        <v>38</v>
      </c>
      <c r="F61">
        <v>100000</v>
      </c>
      <c r="G61">
        <v>2000</v>
      </c>
      <c r="H61">
        <v>50</v>
      </c>
      <c r="I61">
        <v>0.5</v>
      </c>
      <c r="J61">
        <v>0.2</v>
      </c>
      <c r="K61">
        <v>-0.75</v>
      </c>
      <c r="L61">
        <v>1.0453572916666669</v>
      </c>
      <c r="M61">
        <v>0.88895916666666663</v>
      </c>
      <c r="N61" t="s">
        <v>45</v>
      </c>
      <c r="O61" s="8">
        <f>IF(AND(M61&gt;M62,M61&gt;M60),3,IF(OR(M61&gt;M62,M61&gt;M60),2,1))</f>
        <v>2</v>
      </c>
      <c r="P61" s="9">
        <f>IF(AND(M61&gt;M58,M61&gt;M55),3,IF(OR(M61&gt;M58,M61&gt;M55),2,1))</f>
        <v>3</v>
      </c>
      <c r="Q61" s="17">
        <v>0.5</v>
      </c>
      <c r="R61" s="17">
        <v>-0.75</v>
      </c>
    </row>
    <row r="62" spans="1:18" x14ac:dyDescent="0.2">
      <c r="A62" s="1" t="s">
        <v>12</v>
      </c>
      <c r="B62">
        <v>2</v>
      </c>
      <c r="C62" t="s">
        <v>46</v>
      </c>
      <c r="D62" t="s">
        <v>38</v>
      </c>
      <c r="E62" t="s">
        <v>38</v>
      </c>
      <c r="F62">
        <v>100000</v>
      </c>
      <c r="G62">
        <v>2000</v>
      </c>
      <c r="H62">
        <v>50</v>
      </c>
      <c r="I62">
        <v>0.5</v>
      </c>
      <c r="J62">
        <v>0.2</v>
      </c>
      <c r="K62">
        <v>-1.25</v>
      </c>
      <c r="L62">
        <v>1.0597339583333329</v>
      </c>
      <c r="M62">
        <v>0.89056354166666662</v>
      </c>
      <c r="N62" t="s">
        <v>46</v>
      </c>
      <c r="O62" s="8">
        <f>IF(AND(M62&gt;M61,M62&gt;M60),3,IF(OR(M62&gt;M61,M62&gt;M60),2,1))</f>
        <v>3</v>
      </c>
      <c r="P62" s="10">
        <f>IF(AND(M62&gt;M59,M62&gt;M56),3,IF(OR(M62&gt;M59,M62&gt;M56),2,1))</f>
        <v>2</v>
      </c>
      <c r="Q62" s="17">
        <v>0.5</v>
      </c>
      <c r="R62" s="17">
        <v>-1.25</v>
      </c>
    </row>
    <row r="63" spans="1:18" x14ac:dyDescent="0.2">
      <c r="A63" s="5" t="s">
        <v>266</v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>
        <f>MAX(M54:M62)</f>
        <v>0.91447875000000001</v>
      </c>
      <c r="N63" s="2" t="str">
        <f>VLOOKUP(M63,M54:N62,2,FALSE)</f>
        <v>test_cust2_05_125_20</v>
      </c>
      <c r="O63" s="12">
        <f>SUM(O54:O62) - 18</f>
        <v>0</v>
      </c>
      <c r="P63" s="12">
        <f>SUM(P54:P62) - 18</f>
        <v>0</v>
      </c>
      <c r="Q63" s="2">
        <f>VLOOKUP(N63,N54:R62,4,FALSE)</f>
        <v>0.05</v>
      </c>
      <c r="R63" s="2">
        <f>VLOOKUP(N63,N54:R62,5,FALSE)</f>
        <v>-1.25</v>
      </c>
    </row>
    <row r="64" spans="1:18" x14ac:dyDescent="0.2">
      <c r="A64" s="5" t="s">
        <v>267</v>
      </c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>
        <f>MIN(M54:M62)</f>
        <v>0.80090104166666665</v>
      </c>
      <c r="N64" s="2" t="str">
        <f>VLOOKUP(M64,M54:N62,2,FALSE)</f>
        <v>test_cust2_05_25_20</v>
      </c>
      <c r="Q64" s="2">
        <f>VLOOKUP(N64,N54:R62,4,FALSE)</f>
        <v>0.05</v>
      </c>
      <c r="R64" s="2">
        <f>VLOOKUP(N64,N54:R62,5,FALSE)</f>
        <v>-0.25</v>
      </c>
    </row>
    <row r="65" spans="1:18" x14ac:dyDescent="0.2">
      <c r="A65" s="5" t="s">
        <v>265</v>
      </c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>
        <f>AVERAGE(M54:M62)</f>
        <v>0.84328062500000001</v>
      </c>
      <c r="N65" s="2"/>
      <c r="Q65" s="2"/>
      <c r="R65" s="2"/>
    </row>
    <row r="66" spans="1:18" x14ac:dyDescent="0.2">
      <c r="A66" s="5" t="s">
        <v>296</v>
      </c>
      <c r="M66" s="2">
        <f>_xlfn.VAR.S(M54:M62)</f>
        <v>2.5481568452690971E-3</v>
      </c>
    </row>
    <row r="67" spans="1:18" x14ac:dyDescent="0.2">
      <c r="A67" s="1" t="s">
        <v>12</v>
      </c>
      <c r="B67">
        <v>2</v>
      </c>
      <c r="C67" t="s">
        <v>47</v>
      </c>
      <c r="D67" t="s">
        <v>48</v>
      </c>
      <c r="E67" t="s">
        <v>48</v>
      </c>
      <c r="F67">
        <v>100000</v>
      </c>
      <c r="G67">
        <v>2000</v>
      </c>
      <c r="H67">
        <v>50</v>
      </c>
      <c r="I67">
        <v>0.05</v>
      </c>
      <c r="J67">
        <v>0.2</v>
      </c>
      <c r="K67">
        <v>-0.25</v>
      </c>
      <c r="L67">
        <v>0.53683520833333331</v>
      </c>
      <c r="M67">
        <v>0.44640729166666671</v>
      </c>
      <c r="N67" t="s">
        <v>47</v>
      </c>
      <c r="O67" s="6">
        <f>IF(SUM(O68:O69)=3,3,IF(SUM(O68:O69)=5,1,2))</f>
        <v>1</v>
      </c>
      <c r="P67" s="11">
        <f>IF(AND(M67&gt;M70,M67&gt;M73),3,IF(OR(M67&gt;M70,M67&gt;M73),2,1))</f>
        <v>1</v>
      </c>
      <c r="Q67" s="17">
        <v>0.05</v>
      </c>
      <c r="R67" s="17">
        <v>-0.25</v>
      </c>
    </row>
    <row r="68" spans="1:18" x14ac:dyDescent="0.2">
      <c r="A68" s="1" t="s">
        <v>12</v>
      </c>
      <c r="B68">
        <v>2</v>
      </c>
      <c r="C68" t="s">
        <v>49</v>
      </c>
      <c r="D68" t="s">
        <v>48</v>
      </c>
      <c r="E68" t="s">
        <v>48</v>
      </c>
      <c r="F68">
        <v>100000</v>
      </c>
      <c r="G68">
        <v>2000</v>
      </c>
      <c r="H68">
        <v>50</v>
      </c>
      <c r="I68">
        <v>0.05</v>
      </c>
      <c r="J68">
        <v>0.2</v>
      </c>
      <c r="K68">
        <v>-0.75</v>
      </c>
      <c r="L68">
        <v>0.70132104166666664</v>
      </c>
      <c r="M68">
        <v>0.59114458333333331</v>
      </c>
      <c r="N68" t="s">
        <v>49</v>
      </c>
      <c r="O68" s="6">
        <f>IF(AND(M68&gt;M69,M68&gt;M67),3,IF(OR(M68&gt;M69,M68&gt;M67),2,1))</f>
        <v>3</v>
      </c>
      <c r="P68" s="9">
        <f>IF(AND(M68&gt;M71,M68&gt;M74),3,IF(OR(M68&gt;M71,M68&gt;M74),2,1))</f>
        <v>2</v>
      </c>
      <c r="Q68" s="17">
        <v>0.05</v>
      </c>
      <c r="R68" s="17">
        <v>-0.75</v>
      </c>
    </row>
    <row r="69" spans="1:18" x14ac:dyDescent="0.2">
      <c r="A69" s="1" t="s">
        <v>12</v>
      </c>
      <c r="B69">
        <v>2</v>
      </c>
      <c r="C69" t="s">
        <v>50</v>
      </c>
      <c r="D69" t="s">
        <v>48</v>
      </c>
      <c r="E69" t="s">
        <v>48</v>
      </c>
      <c r="F69">
        <v>100000</v>
      </c>
      <c r="G69">
        <v>2000</v>
      </c>
      <c r="H69">
        <v>50</v>
      </c>
      <c r="I69">
        <v>0.05</v>
      </c>
      <c r="J69">
        <v>0.2</v>
      </c>
      <c r="K69">
        <v>-1.25</v>
      </c>
      <c r="L69">
        <v>0.69694854166666664</v>
      </c>
      <c r="M69">
        <v>0.58599124999999996</v>
      </c>
      <c r="N69" t="s">
        <v>50</v>
      </c>
      <c r="O69" s="6">
        <f>IF(AND(M69&gt;M68,M69&gt;M67),3,IF(OR(M69&gt;M68,M69&gt;M67),2,1))</f>
        <v>2</v>
      </c>
      <c r="P69" s="10">
        <f>IF(AND(M69&gt;M72,M69&gt;M75),3,IF(OR(M69&gt;M72,M69&gt;M75),2,1))</f>
        <v>2</v>
      </c>
      <c r="Q69" s="17">
        <v>0.05</v>
      </c>
      <c r="R69" s="17">
        <v>-1.25</v>
      </c>
    </row>
    <row r="70" spans="1:18" x14ac:dyDescent="0.2">
      <c r="A70" s="1" t="s">
        <v>12</v>
      </c>
      <c r="B70">
        <v>2</v>
      </c>
      <c r="C70" t="s">
        <v>51</v>
      </c>
      <c r="D70" t="s">
        <v>48</v>
      </c>
      <c r="E70" t="s">
        <v>48</v>
      </c>
      <c r="F70">
        <v>100000</v>
      </c>
      <c r="G70">
        <v>2000</v>
      </c>
      <c r="H70">
        <v>50</v>
      </c>
      <c r="I70">
        <v>0.25</v>
      </c>
      <c r="J70">
        <v>0.2</v>
      </c>
      <c r="K70">
        <v>-0.25</v>
      </c>
      <c r="L70">
        <v>0.53113125000000005</v>
      </c>
      <c r="M70">
        <v>0.44693229166666659</v>
      </c>
      <c r="N70" t="s">
        <v>51</v>
      </c>
      <c r="O70" s="7">
        <f>IF(SUM(O71:O72)=3,3,IF(SUM(O71:O72)=5,1,2))</f>
        <v>1</v>
      </c>
      <c r="P70" s="11">
        <f>IF(AND(M70&gt;M73,M70&gt;M67),3,IF(OR(M70&gt;M73,M70&gt;M67),2,1))</f>
        <v>2</v>
      </c>
      <c r="Q70" s="17">
        <v>0.25</v>
      </c>
      <c r="R70" s="17">
        <v>-0.25</v>
      </c>
    </row>
    <row r="71" spans="1:18" x14ac:dyDescent="0.2">
      <c r="A71" s="1" t="s">
        <v>12</v>
      </c>
      <c r="B71">
        <v>2</v>
      </c>
      <c r="C71" t="s">
        <v>52</v>
      </c>
      <c r="D71" t="s">
        <v>48</v>
      </c>
      <c r="E71" t="s">
        <v>48</v>
      </c>
      <c r="F71">
        <v>100000</v>
      </c>
      <c r="G71">
        <v>2000</v>
      </c>
      <c r="H71">
        <v>50</v>
      </c>
      <c r="I71">
        <v>0.25</v>
      </c>
      <c r="J71">
        <v>0.2</v>
      </c>
      <c r="K71">
        <v>-0.75</v>
      </c>
      <c r="L71">
        <v>0.70592270833333337</v>
      </c>
      <c r="M71">
        <v>0.59198520833333335</v>
      </c>
      <c r="N71" t="s">
        <v>52</v>
      </c>
      <c r="O71" s="7">
        <f>IF(AND(M71&gt;M72,M71&gt;M70),3,IF(OR(M71&gt;M72,M71&gt;M70),2,1))</f>
        <v>3</v>
      </c>
      <c r="P71" s="9">
        <f>IF(AND(M71&gt;M68,M71&gt;M74),3,IF(OR(M71&gt;M74,M71&gt;M68),2,1))</f>
        <v>3</v>
      </c>
      <c r="Q71" s="17">
        <v>0.25</v>
      </c>
      <c r="R71" s="17">
        <v>-0.75</v>
      </c>
    </row>
    <row r="72" spans="1:18" x14ac:dyDescent="0.2">
      <c r="A72" s="1" t="s">
        <v>12</v>
      </c>
      <c r="B72">
        <v>2</v>
      </c>
      <c r="C72" t="s">
        <v>53</v>
      </c>
      <c r="D72" t="s">
        <v>48</v>
      </c>
      <c r="E72" t="s">
        <v>48</v>
      </c>
      <c r="F72">
        <v>100000</v>
      </c>
      <c r="G72">
        <v>2000</v>
      </c>
      <c r="H72">
        <v>50</v>
      </c>
      <c r="I72">
        <v>0.25</v>
      </c>
      <c r="J72">
        <v>0.2</v>
      </c>
      <c r="K72">
        <v>-1.25</v>
      </c>
      <c r="L72">
        <v>0.6872166666666667</v>
      </c>
      <c r="M72">
        <v>0.57878708333333329</v>
      </c>
      <c r="N72" t="s">
        <v>53</v>
      </c>
      <c r="O72" s="7">
        <f>IF(AND(M72&gt;M71,M72&gt;M70),3,IF(OR(M72&gt;M71,M72&gt;M70),2,1))</f>
        <v>2</v>
      </c>
      <c r="P72" s="10">
        <f>IF(AND(M72&gt;M75,M72&gt;M69),3,IF(OR(M72&gt;M75,M72&gt;M69),2,1))</f>
        <v>1</v>
      </c>
      <c r="Q72" s="17">
        <v>0.25</v>
      </c>
      <c r="R72" s="17">
        <v>-1.25</v>
      </c>
    </row>
    <row r="73" spans="1:18" x14ac:dyDescent="0.2">
      <c r="A73" s="1" t="s">
        <v>12</v>
      </c>
      <c r="B73">
        <v>2</v>
      </c>
      <c r="C73" t="s">
        <v>54</v>
      </c>
      <c r="D73" t="s">
        <v>48</v>
      </c>
      <c r="E73" t="s">
        <v>48</v>
      </c>
      <c r="F73">
        <v>100000</v>
      </c>
      <c r="G73">
        <v>2000</v>
      </c>
      <c r="H73">
        <v>50</v>
      </c>
      <c r="I73">
        <v>0.5</v>
      </c>
      <c r="J73">
        <v>0.2</v>
      </c>
      <c r="K73">
        <v>-0.25</v>
      </c>
      <c r="L73">
        <v>0.53989374999999995</v>
      </c>
      <c r="M73">
        <v>0.45213895833333329</v>
      </c>
      <c r="N73" t="s">
        <v>54</v>
      </c>
      <c r="O73" s="8">
        <f>IF(SUM(O74:O75)=3,3,IF(SUM(O74:O75)=5,1,2))</f>
        <v>1</v>
      </c>
      <c r="P73" s="11">
        <f>IF(AND(M73&gt;M70,M73&gt;M67),3,IF(OR(M73&gt;M70,M73&gt;M67),2,1))</f>
        <v>3</v>
      </c>
      <c r="Q73" s="17">
        <v>0.5</v>
      </c>
      <c r="R73" s="17">
        <v>-0.25</v>
      </c>
    </row>
    <row r="74" spans="1:18" x14ac:dyDescent="0.2">
      <c r="A74" s="1" t="s">
        <v>12</v>
      </c>
      <c r="B74">
        <v>2</v>
      </c>
      <c r="C74" t="s">
        <v>55</v>
      </c>
      <c r="D74" t="s">
        <v>48</v>
      </c>
      <c r="E74" t="s">
        <v>48</v>
      </c>
      <c r="F74">
        <v>100000</v>
      </c>
      <c r="G74">
        <v>2000</v>
      </c>
      <c r="H74">
        <v>50</v>
      </c>
      <c r="I74">
        <v>0.5</v>
      </c>
      <c r="J74">
        <v>0.2</v>
      </c>
      <c r="K74">
        <v>-0.75</v>
      </c>
      <c r="L74">
        <v>0.68736229166666662</v>
      </c>
      <c r="M74">
        <v>0.5782677083333333</v>
      </c>
      <c r="N74" t="s">
        <v>55</v>
      </c>
      <c r="O74" s="8">
        <f>IF(AND(M74&gt;M75,M74&gt;M73),3,IF(OR(M74&gt;M75,M74&gt;M73),2,1))</f>
        <v>2</v>
      </c>
      <c r="P74" s="9">
        <f>IF(AND(M74&gt;M71,M74&gt;M68),3,IF(OR(M74&gt;M71,M74&gt;M68),2,1))</f>
        <v>1</v>
      </c>
      <c r="Q74" s="17">
        <v>0.5</v>
      </c>
      <c r="R74" s="17">
        <v>-0.75</v>
      </c>
    </row>
    <row r="75" spans="1:18" x14ac:dyDescent="0.2">
      <c r="A75" s="1" t="s">
        <v>12</v>
      </c>
      <c r="B75">
        <v>2</v>
      </c>
      <c r="C75" t="s">
        <v>56</v>
      </c>
      <c r="D75" t="s">
        <v>48</v>
      </c>
      <c r="E75" t="s">
        <v>48</v>
      </c>
      <c r="F75">
        <v>100000</v>
      </c>
      <c r="G75">
        <v>2000</v>
      </c>
      <c r="H75">
        <v>50</v>
      </c>
      <c r="I75">
        <v>0.5</v>
      </c>
      <c r="J75">
        <v>0.2</v>
      </c>
      <c r="K75">
        <v>-1.25</v>
      </c>
      <c r="L75">
        <v>0.70280541666666663</v>
      </c>
      <c r="M75">
        <v>0.59159874999999995</v>
      </c>
      <c r="N75" t="s">
        <v>56</v>
      </c>
      <c r="O75" s="8">
        <f>IF(AND(M75&gt;M74,M75&gt;M73),3,IF(OR(M75&gt;M74,M75&gt;M73),2,1))</f>
        <v>3</v>
      </c>
      <c r="P75" s="10">
        <f>IF(AND(M75&gt;M72,M75&gt;M69),3,IF(OR(M75&gt;M72,M75&gt;M69),2,1))</f>
        <v>3</v>
      </c>
      <c r="Q75" s="17">
        <v>0.5</v>
      </c>
      <c r="R75" s="17">
        <v>-1.25</v>
      </c>
    </row>
    <row r="76" spans="1:18" x14ac:dyDescent="0.2">
      <c r="A76" s="5" t="s">
        <v>266</v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>
        <f>MAX(M67:M75)</f>
        <v>0.59198520833333335</v>
      </c>
      <c r="N76" s="2" t="str">
        <f>VLOOKUP(M76,M67:N75,2,FALSE)</f>
        <v>test_cust3_25_75_20</v>
      </c>
      <c r="O76" s="12">
        <f>SUM(O67:O75) - 18</f>
        <v>0</v>
      </c>
      <c r="P76" s="12">
        <f>SUM(P67:P75) - 18</f>
        <v>0</v>
      </c>
      <c r="Q76" s="2">
        <f>VLOOKUP(N76,N67:R75,4,FALSE)</f>
        <v>0.25</v>
      </c>
      <c r="R76" s="2">
        <f>VLOOKUP(N76,N67:R75,5,FALSE)</f>
        <v>-0.75</v>
      </c>
    </row>
    <row r="77" spans="1:18" x14ac:dyDescent="0.2">
      <c r="A77" s="5" t="s">
        <v>267</v>
      </c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>
        <f>MIN(M67:M75)</f>
        <v>0.44640729166666671</v>
      </c>
      <c r="N77" s="2" t="str">
        <f>VLOOKUP(M77,M67:N75,2,FALSE)</f>
        <v>test_cust3_05_25_20</v>
      </c>
      <c r="Q77" s="2">
        <f>VLOOKUP(N77,N67:R75,4,FALSE)</f>
        <v>0.05</v>
      </c>
      <c r="R77" s="2">
        <f>VLOOKUP(N77,N67:R75,5,FALSE)</f>
        <v>-0.25</v>
      </c>
    </row>
    <row r="78" spans="1:18" x14ac:dyDescent="0.2">
      <c r="A78" s="5" t="s">
        <v>265</v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>
        <f>AVERAGE(M67:M75)</f>
        <v>0.54036145833333338</v>
      </c>
      <c r="N78" s="2"/>
      <c r="Q78" s="2"/>
      <c r="R78" s="2"/>
    </row>
    <row r="79" spans="1:18" x14ac:dyDescent="0.2">
      <c r="A79" s="5" t="s">
        <v>296</v>
      </c>
      <c r="M79" s="2">
        <f>_xlfn.VAR.S(M67:M75)</f>
        <v>4.7755364829644154E-3</v>
      </c>
    </row>
    <row r="80" spans="1:18" x14ac:dyDescent="0.2">
      <c r="A80" s="1" t="s">
        <v>12</v>
      </c>
      <c r="B80">
        <v>2</v>
      </c>
      <c r="C80" t="s">
        <v>57</v>
      </c>
      <c r="D80" t="s">
        <v>58</v>
      </c>
      <c r="E80" t="s">
        <v>58</v>
      </c>
      <c r="F80">
        <v>100000</v>
      </c>
      <c r="G80">
        <v>2000</v>
      </c>
      <c r="H80">
        <v>50</v>
      </c>
      <c r="I80">
        <v>0.05</v>
      </c>
      <c r="J80">
        <v>0.2</v>
      </c>
      <c r="K80">
        <v>-0.25</v>
      </c>
      <c r="L80">
        <v>1.4441914583333331</v>
      </c>
      <c r="M80">
        <v>1.183911458333333</v>
      </c>
      <c r="N80" t="s">
        <v>57</v>
      </c>
      <c r="O80" s="6">
        <f>IF(SUM(O81:O82)=3,3,IF(SUM(O81:O82)=5,1,2))</f>
        <v>2</v>
      </c>
      <c r="P80" s="11">
        <f>IF(AND(M80&gt;M83,M80&gt;M86),3,IF(OR(M80&gt;M83,M80&gt;M86),2,1))</f>
        <v>3</v>
      </c>
      <c r="Q80" s="17">
        <v>0.05</v>
      </c>
      <c r="R80" s="17">
        <v>-0.25</v>
      </c>
    </row>
    <row r="81" spans="1:18" x14ac:dyDescent="0.2">
      <c r="A81" s="1" t="s">
        <v>12</v>
      </c>
      <c r="B81">
        <v>2</v>
      </c>
      <c r="C81" t="s">
        <v>59</v>
      </c>
      <c r="D81" t="s">
        <v>58</v>
      </c>
      <c r="E81" t="s">
        <v>58</v>
      </c>
      <c r="F81">
        <v>100000</v>
      </c>
      <c r="G81">
        <v>2000</v>
      </c>
      <c r="H81">
        <v>50</v>
      </c>
      <c r="I81">
        <v>0.05</v>
      </c>
      <c r="J81">
        <v>0.2</v>
      </c>
      <c r="K81">
        <v>-0.75</v>
      </c>
      <c r="L81">
        <v>1.436528333333333</v>
      </c>
      <c r="M81">
        <v>1.1827735416666669</v>
      </c>
      <c r="N81" t="s">
        <v>59</v>
      </c>
      <c r="O81" s="6">
        <f>IF(AND(M81&gt;M82,M81&gt;M80),3,IF(OR(M81&gt;M82,M81&gt;M80),2,1))</f>
        <v>1</v>
      </c>
      <c r="P81" s="9">
        <f>IF(AND(M81&gt;M84,M81&gt;M87),3,IF(OR(M81&gt;M84,M81&gt;M87),2,1))</f>
        <v>1</v>
      </c>
      <c r="Q81" s="17">
        <v>0.05</v>
      </c>
      <c r="R81" s="17">
        <v>-0.75</v>
      </c>
    </row>
    <row r="82" spans="1:18" x14ac:dyDescent="0.2">
      <c r="A82" s="1" t="s">
        <v>12</v>
      </c>
      <c r="B82">
        <v>2</v>
      </c>
      <c r="C82" t="s">
        <v>60</v>
      </c>
      <c r="D82" t="s">
        <v>58</v>
      </c>
      <c r="E82" t="s">
        <v>58</v>
      </c>
      <c r="F82">
        <v>100000</v>
      </c>
      <c r="G82">
        <v>2000</v>
      </c>
      <c r="H82">
        <v>50</v>
      </c>
      <c r="I82">
        <v>0.05</v>
      </c>
      <c r="J82">
        <v>0.2</v>
      </c>
      <c r="K82">
        <v>-1.25</v>
      </c>
      <c r="L82">
        <v>1.440362083333333</v>
      </c>
      <c r="M82">
        <v>1.1844727083333331</v>
      </c>
      <c r="N82" t="s">
        <v>60</v>
      </c>
      <c r="O82" s="6">
        <f>IF(AND(M82&gt;M81,M82&gt;M80),3,IF(OR(M82&gt;M81,M82&gt;M80),2,1))</f>
        <v>3</v>
      </c>
      <c r="P82" s="10">
        <f>IF(AND(M82&gt;M85,M82&gt;M88),3,IF(OR(M82&gt;M85,M82&gt;M88),2,1))</f>
        <v>2</v>
      </c>
      <c r="Q82" s="17">
        <v>0.05</v>
      </c>
      <c r="R82" s="17">
        <v>-1.25</v>
      </c>
    </row>
    <row r="83" spans="1:18" x14ac:dyDescent="0.2">
      <c r="A83" s="1" t="s">
        <v>12</v>
      </c>
      <c r="B83">
        <v>2</v>
      </c>
      <c r="C83" t="s">
        <v>61</v>
      </c>
      <c r="D83" t="s">
        <v>58</v>
      </c>
      <c r="E83" t="s">
        <v>58</v>
      </c>
      <c r="F83">
        <v>100000</v>
      </c>
      <c r="G83">
        <v>2000</v>
      </c>
      <c r="H83">
        <v>50</v>
      </c>
      <c r="I83">
        <v>0.25</v>
      </c>
      <c r="J83">
        <v>0.2</v>
      </c>
      <c r="K83">
        <v>-0.25</v>
      </c>
      <c r="L83">
        <v>1.4401558333333331</v>
      </c>
      <c r="M83">
        <v>1.1830389583333329</v>
      </c>
      <c r="N83" t="s">
        <v>61</v>
      </c>
      <c r="O83" s="7">
        <f>IF(SUM(O84:O85)=3,3,IF(SUM(O84:O85)=5,1,2))</f>
        <v>1</v>
      </c>
      <c r="P83" s="11">
        <f>IF(AND(M83&gt;M86,M83&gt;M80),3,IF(OR(M83&gt;M86,M83&gt;M80),2,1))</f>
        <v>1</v>
      </c>
      <c r="Q83" s="17">
        <v>0.25</v>
      </c>
      <c r="R83" s="17">
        <v>-0.25</v>
      </c>
    </row>
    <row r="84" spans="1:18" x14ac:dyDescent="0.2">
      <c r="A84" s="1" t="s">
        <v>12</v>
      </c>
      <c r="B84">
        <v>2</v>
      </c>
      <c r="C84" t="s">
        <v>62</v>
      </c>
      <c r="D84" t="s">
        <v>58</v>
      </c>
      <c r="E84" t="s">
        <v>58</v>
      </c>
      <c r="F84">
        <v>100000</v>
      </c>
      <c r="G84">
        <v>2000</v>
      </c>
      <c r="H84">
        <v>50</v>
      </c>
      <c r="I84">
        <v>0.25</v>
      </c>
      <c r="J84">
        <v>0.2</v>
      </c>
      <c r="K84">
        <v>-0.75</v>
      </c>
      <c r="L84">
        <v>1.4217925</v>
      </c>
      <c r="M84">
        <v>1.1838429166666671</v>
      </c>
      <c r="N84" t="s">
        <v>62</v>
      </c>
      <c r="O84" s="7">
        <f>IF(AND(M84&gt;M85,M84&gt;M83),3,IF(OR(M84&gt;M85,M84&gt;M83),2,1))</f>
        <v>2</v>
      </c>
      <c r="P84" s="9">
        <f>IF(AND(M84&gt;M81,M84&gt;M87),3,IF(OR(M84&gt;M87,M84&gt;M81),2,1))</f>
        <v>2</v>
      </c>
      <c r="Q84" s="17">
        <v>0.25</v>
      </c>
      <c r="R84" s="17">
        <v>-0.75</v>
      </c>
    </row>
    <row r="85" spans="1:18" x14ac:dyDescent="0.2">
      <c r="A85" s="1" t="s">
        <v>12</v>
      </c>
      <c r="B85">
        <v>2</v>
      </c>
      <c r="C85" t="s">
        <v>63</v>
      </c>
      <c r="D85" t="s">
        <v>58</v>
      </c>
      <c r="E85" t="s">
        <v>58</v>
      </c>
      <c r="F85">
        <v>100000</v>
      </c>
      <c r="G85">
        <v>2000</v>
      </c>
      <c r="H85">
        <v>50</v>
      </c>
      <c r="I85">
        <v>0.25</v>
      </c>
      <c r="J85">
        <v>0.2</v>
      </c>
      <c r="K85">
        <v>-1.25</v>
      </c>
      <c r="L85">
        <v>1.4113379166666671</v>
      </c>
      <c r="M85">
        <v>1.184139583333333</v>
      </c>
      <c r="N85" t="s">
        <v>63</v>
      </c>
      <c r="O85" s="7">
        <f>IF(AND(M85&gt;M84,M85&gt;M83),3,IF(OR(M85&gt;M84,M85&gt;M83),2,1))</f>
        <v>3</v>
      </c>
      <c r="P85" s="10">
        <f>IF(AND(M85&gt;M88,M85&gt;M82),3,IF(OR(M85&gt;M88,M85&gt;M82),2,1))</f>
        <v>1</v>
      </c>
      <c r="Q85" s="17">
        <v>0.25</v>
      </c>
      <c r="R85" s="17">
        <v>-1.25</v>
      </c>
    </row>
    <row r="86" spans="1:18" x14ac:dyDescent="0.2">
      <c r="A86" s="1" t="s">
        <v>12</v>
      </c>
      <c r="B86">
        <v>2</v>
      </c>
      <c r="C86" t="s">
        <v>64</v>
      </c>
      <c r="D86" t="s">
        <v>58</v>
      </c>
      <c r="E86" t="s">
        <v>58</v>
      </c>
      <c r="F86">
        <v>100000</v>
      </c>
      <c r="G86">
        <v>2000</v>
      </c>
      <c r="H86">
        <v>50</v>
      </c>
      <c r="I86">
        <v>0.5</v>
      </c>
      <c r="J86">
        <v>0.2</v>
      </c>
      <c r="K86">
        <v>-0.25</v>
      </c>
      <c r="L86">
        <v>1.4589791666666669</v>
      </c>
      <c r="M86">
        <v>1.1835743750000001</v>
      </c>
      <c r="N86" t="s">
        <v>64</v>
      </c>
      <c r="O86" s="8">
        <f>IF(SUM(O87:O88)=3,3,IF(SUM(O87:O88)=5,1,2))</f>
        <v>1</v>
      </c>
      <c r="P86" s="11">
        <f>IF(AND(M86&gt;M83,M86&gt;M80),3,IF(OR(M86&gt;M83,M86&gt;M80),2,1))</f>
        <v>2</v>
      </c>
      <c r="Q86" s="17">
        <v>0.5</v>
      </c>
      <c r="R86" s="17">
        <v>-0.25</v>
      </c>
    </row>
    <row r="87" spans="1:18" x14ac:dyDescent="0.2">
      <c r="A87" s="1" t="s">
        <v>12</v>
      </c>
      <c r="B87">
        <v>2</v>
      </c>
      <c r="C87" t="s">
        <v>65</v>
      </c>
      <c r="D87" t="s">
        <v>58</v>
      </c>
      <c r="E87" t="s">
        <v>58</v>
      </c>
      <c r="F87">
        <v>100000</v>
      </c>
      <c r="G87">
        <v>2000</v>
      </c>
      <c r="H87">
        <v>50</v>
      </c>
      <c r="I87">
        <v>0.5</v>
      </c>
      <c r="J87">
        <v>0.2</v>
      </c>
      <c r="K87">
        <v>-0.75</v>
      </c>
      <c r="L87">
        <v>1.4232716666666669</v>
      </c>
      <c r="M87">
        <v>1.196814583333333</v>
      </c>
      <c r="N87" t="s">
        <v>65</v>
      </c>
      <c r="O87" s="8">
        <f>IF(AND(M87&gt;M88,M87&gt;M86),3,IF(OR(M87&gt;M88,M87&gt;M86),2,1))</f>
        <v>3</v>
      </c>
      <c r="P87" s="9">
        <f>IF(AND(M87&gt;M84,M87&gt;M81),3,IF(OR(M87&gt;M84,M87&gt;M81),2,1))</f>
        <v>3</v>
      </c>
      <c r="Q87" s="17">
        <v>0.5</v>
      </c>
      <c r="R87" s="17">
        <v>-0.75</v>
      </c>
    </row>
    <row r="88" spans="1:18" x14ac:dyDescent="0.2">
      <c r="A88" s="1" t="s">
        <v>12</v>
      </c>
      <c r="B88">
        <v>2</v>
      </c>
      <c r="C88" t="s">
        <v>66</v>
      </c>
      <c r="D88" t="s">
        <v>58</v>
      </c>
      <c r="E88" t="s">
        <v>58</v>
      </c>
      <c r="F88">
        <v>100000</v>
      </c>
      <c r="G88">
        <v>2000</v>
      </c>
      <c r="H88">
        <v>50</v>
      </c>
      <c r="I88">
        <v>0.5</v>
      </c>
      <c r="J88">
        <v>0.2</v>
      </c>
      <c r="K88">
        <v>-1.25</v>
      </c>
      <c r="L88">
        <v>1.4212464583333331</v>
      </c>
      <c r="M88">
        <v>1.184779583333333</v>
      </c>
      <c r="N88" t="s">
        <v>66</v>
      </c>
      <c r="O88" s="8">
        <f>IF(AND(M88&gt;M87,M88&gt;M86),3,IF(OR(M88&gt;M87,M88&gt;M86),2,1))</f>
        <v>2</v>
      </c>
      <c r="P88" s="10">
        <f>IF(AND(M88&gt;M85,M88&gt;M82),3,IF(OR(M88&gt;M85,M88&gt;M82),2,1))</f>
        <v>3</v>
      </c>
      <c r="Q88" s="17">
        <v>0.5</v>
      </c>
      <c r="R88" s="17">
        <v>-1.25</v>
      </c>
    </row>
    <row r="89" spans="1:18" x14ac:dyDescent="0.2">
      <c r="A89" s="5" t="s">
        <v>266</v>
      </c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>
        <f>MAX(M80:M88)</f>
        <v>1.196814583333333</v>
      </c>
      <c r="N89" s="2" t="str">
        <f>VLOOKUP(M89,M80:N88,2,FALSE)</f>
        <v>test_cust4_50_75_20</v>
      </c>
      <c r="O89" s="12">
        <f>SUM(O80:O88) - 18</f>
        <v>0</v>
      </c>
      <c r="P89" s="12">
        <f>SUM(P80:P88) - 18</f>
        <v>0</v>
      </c>
      <c r="Q89" s="2">
        <f>VLOOKUP(N89,N80:R88,4,FALSE)</f>
        <v>0.5</v>
      </c>
      <c r="R89" s="2">
        <f>VLOOKUP(N89,N80:R88,5,FALSE)</f>
        <v>-0.75</v>
      </c>
    </row>
    <row r="90" spans="1:18" x14ac:dyDescent="0.2">
      <c r="A90" s="5" t="s">
        <v>267</v>
      </c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>
        <f>MIN(M80:M88)</f>
        <v>1.1827735416666669</v>
      </c>
      <c r="N90" s="2" t="str">
        <f>VLOOKUP(M90,M80:N88,2,FALSE)</f>
        <v>test_cust4_05_75_20</v>
      </c>
      <c r="Q90" s="2">
        <f>VLOOKUP(N90,N80:R88,4,FALSE)</f>
        <v>0.05</v>
      </c>
      <c r="R90" s="2">
        <f>VLOOKUP(N90,N80:R88,5,FALSE)</f>
        <v>-0.75</v>
      </c>
    </row>
    <row r="91" spans="1:18" x14ac:dyDescent="0.2">
      <c r="A91" s="5" t="s">
        <v>265</v>
      </c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>
        <f>AVERAGE(M80:M88)</f>
        <v>1.1852608564814813</v>
      </c>
      <c r="N91" s="2"/>
      <c r="Q91" s="2"/>
      <c r="R91" s="2"/>
    </row>
    <row r="92" spans="1:18" x14ac:dyDescent="0.2">
      <c r="A92" s="5" t="s">
        <v>296</v>
      </c>
      <c r="M92" s="2">
        <f>_xlfn.VAR.S(M80:M88)</f>
        <v>1.9174734227912061E-5</v>
      </c>
    </row>
    <row r="93" spans="1:18" x14ac:dyDescent="0.2">
      <c r="A93" s="1" t="s">
        <v>12</v>
      </c>
      <c r="B93">
        <v>2</v>
      </c>
      <c r="C93" t="s">
        <v>67</v>
      </c>
      <c r="D93" t="s">
        <v>68</v>
      </c>
      <c r="E93" t="s">
        <v>68</v>
      </c>
      <c r="F93">
        <v>100000</v>
      </c>
      <c r="G93">
        <v>2000</v>
      </c>
      <c r="H93">
        <v>50</v>
      </c>
      <c r="I93">
        <v>0.05</v>
      </c>
      <c r="J93">
        <v>0.2</v>
      </c>
      <c r="K93">
        <v>-0.25</v>
      </c>
      <c r="L93">
        <v>2.5207802083333331</v>
      </c>
      <c r="M93">
        <v>2.0771845833333331</v>
      </c>
      <c r="N93" t="s">
        <v>67</v>
      </c>
      <c r="O93" s="6">
        <f>IF(SUM(O94:O95)=3,3,IF(SUM(O94:O95)=5,1,2))</f>
        <v>1</v>
      </c>
      <c r="P93" s="11">
        <f>IF(AND(M93&gt;M96,M93&gt;M99),3,IF(OR(M93&gt;M96,M93&gt;M99),2,1))</f>
        <v>3</v>
      </c>
      <c r="Q93" s="17">
        <v>0.05</v>
      </c>
      <c r="R93" s="17">
        <v>-0.25</v>
      </c>
    </row>
    <row r="94" spans="1:18" x14ac:dyDescent="0.2">
      <c r="A94" s="1" t="s">
        <v>12</v>
      </c>
      <c r="B94">
        <v>2</v>
      </c>
      <c r="C94" t="s">
        <v>69</v>
      </c>
      <c r="D94" t="s">
        <v>68</v>
      </c>
      <c r="E94" t="s">
        <v>68</v>
      </c>
      <c r="F94">
        <v>100000</v>
      </c>
      <c r="G94">
        <v>2000</v>
      </c>
      <c r="H94">
        <v>50</v>
      </c>
      <c r="I94">
        <v>0.05</v>
      </c>
      <c r="J94">
        <v>0.2</v>
      </c>
      <c r="K94">
        <v>-0.75</v>
      </c>
      <c r="L94">
        <v>2.478280625</v>
      </c>
      <c r="M94">
        <v>2.0834975</v>
      </c>
      <c r="N94" t="s">
        <v>69</v>
      </c>
      <c r="O94" s="6">
        <f>IF(AND(M94&gt;M95,M94&gt;M93),3,IF(OR(M94&gt;M95,M94&gt;M93),2,1))</f>
        <v>3</v>
      </c>
      <c r="P94" s="9">
        <f>IF(AND(M94&gt;M97,M94&gt;M100),3,IF(OR(M94&gt;M97,M94&gt;M100),2,1))</f>
        <v>1</v>
      </c>
      <c r="Q94" s="17">
        <v>0.05</v>
      </c>
      <c r="R94" s="17">
        <v>-0.75</v>
      </c>
    </row>
    <row r="95" spans="1:18" x14ac:dyDescent="0.2">
      <c r="A95" s="1" t="s">
        <v>12</v>
      </c>
      <c r="B95">
        <v>2</v>
      </c>
      <c r="C95" t="s">
        <v>70</v>
      </c>
      <c r="D95" t="s">
        <v>68</v>
      </c>
      <c r="E95" t="s">
        <v>68</v>
      </c>
      <c r="F95">
        <v>100000</v>
      </c>
      <c r="G95">
        <v>2000</v>
      </c>
      <c r="H95">
        <v>50</v>
      </c>
      <c r="I95">
        <v>0.05</v>
      </c>
      <c r="J95">
        <v>0.2</v>
      </c>
      <c r="K95">
        <v>-1.25</v>
      </c>
      <c r="L95">
        <v>2.4729062499999999</v>
      </c>
      <c r="M95">
        <v>2.0785677083333329</v>
      </c>
      <c r="N95" t="s">
        <v>70</v>
      </c>
      <c r="O95" s="6">
        <f>IF(AND(M95&gt;M94,M95&gt;M93),3,IF(OR(M95&gt;M94,M95&gt;M93),2,1))</f>
        <v>2</v>
      </c>
      <c r="P95" s="10">
        <f>IF(AND(M95&gt;M98,M95&gt;M101),3,IF(OR(M95&gt;M98,M95&gt;M101),2,1))</f>
        <v>1</v>
      </c>
      <c r="Q95" s="17">
        <v>0.05</v>
      </c>
      <c r="R95" s="17">
        <v>-1.25</v>
      </c>
    </row>
    <row r="96" spans="1:18" x14ac:dyDescent="0.2">
      <c r="A96" s="1" t="s">
        <v>12</v>
      </c>
      <c r="B96">
        <v>2</v>
      </c>
      <c r="C96" t="s">
        <v>71</v>
      </c>
      <c r="D96" t="s">
        <v>68</v>
      </c>
      <c r="E96" t="s">
        <v>68</v>
      </c>
      <c r="F96">
        <v>100000</v>
      </c>
      <c r="G96">
        <v>2000</v>
      </c>
      <c r="H96">
        <v>50</v>
      </c>
      <c r="I96">
        <v>0.25</v>
      </c>
      <c r="J96">
        <v>0.2</v>
      </c>
      <c r="K96">
        <v>-0.25</v>
      </c>
      <c r="L96">
        <v>2.5318168750000001</v>
      </c>
      <c r="M96">
        <v>2.054423125</v>
      </c>
      <c r="N96" t="s">
        <v>71</v>
      </c>
      <c r="O96" s="7">
        <f>IF(SUM(O97:O98)=3,3,IF(SUM(O97:O98)=5,1,2))</f>
        <v>1</v>
      </c>
      <c r="P96" s="11">
        <f>IF(AND(M96&gt;M99,M96&gt;M93),3,IF(OR(M96&gt;M99,M96&gt;M93),2,1))</f>
        <v>1</v>
      </c>
      <c r="Q96" s="17">
        <v>0.25</v>
      </c>
      <c r="R96" s="17">
        <v>-0.25</v>
      </c>
    </row>
    <row r="97" spans="1:18" x14ac:dyDescent="0.2">
      <c r="A97" s="1" t="s">
        <v>12</v>
      </c>
      <c r="B97">
        <v>2</v>
      </c>
      <c r="C97" t="s">
        <v>72</v>
      </c>
      <c r="D97" t="s">
        <v>68</v>
      </c>
      <c r="E97" t="s">
        <v>68</v>
      </c>
      <c r="F97">
        <v>100000</v>
      </c>
      <c r="G97">
        <v>2000</v>
      </c>
      <c r="H97">
        <v>50</v>
      </c>
      <c r="I97">
        <v>0.25</v>
      </c>
      <c r="J97">
        <v>0.2</v>
      </c>
      <c r="K97">
        <v>-0.75</v>
      </c>
      <c r="L97">
        <v>2.4553343750000001</v>
      </c>
      <c r="M97">
        <v>2.0939345833333332</v>
      </c>
      <c r="N97" t="s">
        <v>72</v>
      </c>
      <c r="O97" s="7">
        <f>IF(AND(M97&gt;M98,M97&gt;M96),3,IF(OR(M97&gt;M98,M97&gt;M96),2,1))</f>
        <v>2</v>
      </c>
      <c r="P97" s="9">
        <f>IF(AND(M97&gt;M94,M97&gt;M100),3,IF(OR(M97&gt;M100,M97&gt;M94),2,1))</f>
        <v>3</v>
      </c>
      <c r="Q97" s="17">
        <v>0.25</v>
      </c>
      <c r="R97" s="17">
        <v>-0.75</v>
      </c>
    </row>
    <row r="98" spans="1:18" x14ac:dyDescent="0.2">
      <c r="A98" s="1" t="s">
        <v>12</v>
      </c>
      <c r="B98">
        <v>2</v>
      </c>
      <c r="C98" t="s">
        <v>73</v>
      </c>
      <c r="D98" t="s">
        <v>68</v>
      </c>
      <c r="E98" t="s">
        <v>68</v>
      </c>
      <c r="F98">
        <v>100000</v>
      </c>
      <c r="G98">
        <v>2000</v>
      </c>
      <c r="H98">
        <v>50</v>
      </c>
      <c r="I98">
        <v>0.25</v>
      </c>
      <c r="J98">
        <v>0.2</v>
      </c>
      <c r="K98">
        <v>-1.25</v>
      </c>
      <c r="L98">
        <v>2.4887291666666669</v>
      </c>
      <c r="M98">
        <v>2.1043547916666672</v>
      </c>
      <c r="N98" t="s">
        <v>73</v>
      </c>
      <c r="O98" s="7">
        <f>IF(AND(M98&gt;M97,M98&gt;M96),3,IF(OR(M98&gt;M97,M98&gt;M96),2,1))</f>
        <v>3</v>
      </c>
      <c r="P98" s="10">
        <f>IF(AND(M98&gt;M101,M98&gt;M95),3,IF(OR(M98&gt;M101,M98&gt;M95),2,1))</f>
        <v>3</v>
      </c>
      <c r="Q98" s="17">
        <v>0.25</v>
      </c>
      <c r="R98" s="17">
        <v>-1.25</v>
      </c>
    </row>
    <row r="99" spans="1:18" x14ac:dyDescent="0.2">
      <c r="A99" s="1" t="s">
        <v>12</v>
      </c>
      <c r="B99">
        <v>2</v>
      </c>
      <c r="C99" t="s">
        <v>74</v>
      </c>
      <c r="D99" t="s">
        <v>68</v>
      </c>
      <c r="E99" t="s">
        <v>68</v>
      </c>
      <c r="F99">
        <v>100000</v>
      </c>
      <c r="G99">
        <v>2000</v>
      </c>
      <c r="H99">
        <v>50</v>
      </c>
      <c r="I99">
        <v>0.5</v>
      </c>
      <c r="J99">
        <v>0.2</v>
      </c>
      <c r="K99">
        <v>-0.25</v>
      </c>
      <c r="L99">
        <v>2.4954152083333332</v>
      </c>
      <c r="M99">
        <v>2.0714483333333331</v>
      </c>
      <c r="N99" t="s">
        <v>74</v>
      </c>
      <c r="O99" s="8">
        <f>IF(SUM(O100:O101)=3,3,IF(SUM(O100:O101)=5,1,2))</f>
        <v>1</v>
      </c>
      <c r="P99" s="11">
        <f>IF(AND(M99&gt;M96,M99&gt;M93),3,IF(OR(M99&gt;M96,M99&gt;M93),2,1))</f>
        <v>2</v>
      </c>
      <c r="Q99" s="17">
        <v>0.5</v>
      </c>
      <c r="R99" s="17">
        <v>-0.25</v>
      </c>
    </row>
    <row r="100" spans="1:18" x14ac:dyDescent="0.2">
      <c r="A100" s="1" t="s">
        <v>12</v>
      </c>
      <c r="B100">
        <v>2</v>
      </c>
      <c r="C100" t="s">
        <v>75</v>
      </c>
      <c r="D100" t="s">
        <v>68</v>
      </c>
      <c r="E100" t="s">
        <v>68</v>
      </c>
      <c r="F100">
        <v>100000</v>
      </c>
      <c r="G100">
        <v>2000</v>
      </c>
      <c r="H100">
        <v>50</v>
      </c>
      <c r="I100">
        <v>0.5</v>
      </c>
      <c r="J100">
        <v>0.2</v>
      </c>
      <c r="K100">
        <v>-0.75</v>
      </c>
      <c r="L100">
        <v>2.5222454166666668</v>
      </c>
      <c r="M100">
        <v>2.0885643749999998</v>
      </c>
      <c r="N100" t="s">
        <v>75</v>
      </c>
      <c r="O100" s="8">
        <f>IF(AND(M100&gt;M101,M100&gt;M99),3,IF(OR(M100&gt;M101,M100&gt;M99),2,1))</f>
        <v>2</v>
      </c>
      <c r="P100" s="9">
        <f>IF(AND(M100&gt;M97,M100&gt;M94),3,IF(OR(M100&gt;M97,M100&gt;M94),2,1))</f>
        <v>2</v>
      </c>
      <c r="Q100" s="17">
        <v>0.5</v>
      </c>
      <c r="R100" s="17">
        <v>-0.75</v>
      </c>
    </row>
    <row r="101" spans="1:18" x14ac:dyDescent="0.2">
      <c r="A101" s="1" t="s">
        <v>12</v>
      </c>
      <c r="B101">
        <v>2</v>
      </c>
      <c r="C101" t="s">
        <v>76</v>
      </c>
      <c r="D101" t="s">
        <v>68</v>
      </c>
      <c r="E101" t="s">
        <v>68</v>
      </c>
      <c r="F101">
        <v>100000</v>
      </c>
      <c r="G101">
        <v>2000</v>
      </c>
      <c r="H101">
        <v>50</v>
      </c>
      <c r="I101">
        <v>0.5</v>
      </c>
      <c r="J101">
        <v>0.2</v>
      </c>
      <c r="K101">
        <v>-1.25</v>
      </c>
      <c r="L101">
        <v>2.4828985416666671</v>
      </c>
      <c r="M101">
        <v>2.0996172916666671</v>
      </c>
      <c r="N101" t="s">
        <v>76</v>
      </c>
      <c r="O101" s="8">
        <f>IF(AND(M101&gt;M100,M101&gt;M99),3,IF(OR(M101&gt;M100,M101&gt;M99),2,1))</f>
        <v>3</v>
      </c>
      <c r="P101" s="10">
        <f>IF(AND(M101&gt;M98,M101&gt;M95),3,IF(OR(M101&gt;M98,M101&gt;M95),2,1))</f>
        <v>2</v>
      </c>
      <c r="Q101" s="17">
        <v>0.5</v>
      </c>
      <c r="R101" s="17">
        <v>-1.25</v>
      </c>
    </row>
    <row r="102" spans="1:18" x14ac:dyDescent="0.2">
      <c r="A102" s="5" t="s">
        <v>266</v>
      </c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>
        <f>MAX(M93:M101)</f>
        <v>2.1043547916666672</v>
      </c>
      <c r="N102" s="2" t="str">
        <f>VLOOKUP(M102,M93:N101,2,FALSE)</f>
        <v>test_cust5_25_125_20</v>
      </c>
      <c r="O102" s="12">
        <f>SUM(O93:O101) - 18</f>
        <v>0</v>
      </c>
      <c r="P102" s="12">
        <f>SUM(P93:P101) - 18</f>
        <v>0</v>
      </c>
      <c r="Q102" s="2">
        <f>VLOOKUP(N102,N93:R101,4,FALSE)</f>
        <v>0.25</v>
      </c>
      <c r="R102" s="2">
        <f>VLOOKUP(N102,N93:R101,5,FALSE)</f>
        <v>-1.25</v>
      </c>
    </row>
    <row r="103" spans="1:18" x14ac:dyDescent="0.2">
      <c r="A103" s="5" t="s">
        <v>267</v>
      </c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>
        <f>MIN(M93:M101)</f>
        <v>2.054423125</v>
      </c>
      <c r="N103" s="2" t="str">
        <f>VLOOKUP(M103,M93:N101,2,FALSE)</f>
        <v>test_cust5_25_25_20</v>
      </c>
      <c r="Q103" s="2">
        <f>VLOOKUP(N103,N93:R101,4,FALSE)</f>
        <v>0.25</v>
      </c>
      <c r="R103" s="2">
        <f>VLOOKUP(N103,N93:R101,5,FALSE)</f>
        <v>-0.25</v>
      </c>
    </row>
    <row r="104" spans="1:18" x14ac:dyDescent="0.2">
      <c r="A104" s="5" t="s">
        <v>265</v>
      </c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>
        <f>AVERAGE(M93:M101)</f>
        <v>2.0835102546296294</v>
      </c>
      <c r="N104" s="2"/>
      <c r="Q104" s="2"/>
      <c r="R104" s="2"/>
    </row>
    <row r="105" spans="1:18" x14ac:dyDescent="0.2">
      <c r="A105" s="5" t="s">
        <v>296</v>
      </c>
      <c r="M105" s="2">
        <f>_xlfn.VAR.S(M93:M101)</f>
        <v>2.3551702842641327E-4</v>
      </c>
    </row>
    <row r="106" spans="1:18" x14ac:dyDescent="0.2">
      <c r="A106" s="1" t="s">
        <v>12</v>
      </c>
      <c r="B106">
        <v>2</v>
      </c>
      <c r="C106" t="s">
        <v>77</v>
      </c>
      <c r="D106" t="s">
        <v>78</v>
      </c>
      <c r="E106" t="s">
        <v>78</v>
      </c>
      <c r="F106">
        <v>100000</v>
      </c>
      <c r="G106">
        <v>2000</v>
      </c>
      <c r="H106">
        <v>50</v>
      </c>
      <c r="I106">
        <v>0.05</v>
      </c>
      <c r="J106">
        <v>0.2</v>
      </c>
      <c r="K106">
        <v>-0.25</v>
      </c>
      <c r="L106">
        <v>1.677439791666667</v>
      </c>
      <c r="M106">
        <v>1.3149656249999999</v>
      </c>
      <c r="N106" t="s">
        <v>77</v>
      </c>
      <c r="O106" s="6">
        <f>IF(SUM(O107:O108)=3,3,IF(SUM(O107:O108)=5,1,2))</f>
        <v>1</v>
      </c>
      <c r="P106" s="11">
        <f>IF(AND(M106&gt;M109,M106&gt;M112),3,IF(OR(M106&gt;M109,M106&gt;M112),2,1))</f>
        <v>1</v>
      </c>
      <c r="Q106" s="17">
        <v>0.05</v>
      </c>
      <c r="R106" s="17">
        <v>-0.25</v>
      </c>
    </row>
    <row r="107" spans="1:18" x14ac:dyDescent="0.2">
      <c r="A107" s="1" t="s">
        <v>12</v>
      </c>
      <c r="B107">
        <v>2</v>
      </c>
      <c r="C107" t="s">
        <v>79</v>
      </c>
      <c r="D107" t="s">
        <v>78</v>
      </c>
      <c r="E107" t="s">
        <v>78</v>
      </c>
      <c r="F107">
        <v>100000</v>
      </c>
      <c r="G107">
        <v>2000</v>
      </c>
      <c r="H107">
        <v>50</v>
      </c>
      <c r="I107">
        <v>0.05</v>
      </c>
      <c r="J107">
        <v>0.2</v>
      </c>
      <c r="K107">
        <v>-0.75</v>
      </c>
      <c r="L107">
        <v>1.7177845833333329</v>
      </c>
      <c r="M107">
        <v>1.3585743749999999</v>
      </c>
      <c r="N107" t="s">
        <v>79</v>
      </c>
      <c r="O107" s="6">
        <f>IF(AND(M107&gt;M108,M107&gt;M106),3,IF(OR(M107&gt;M108,M107&gt;M106),2,1))</f>
        <v>3</v>
      </c>
      <c r="P107" s="9">
        <f>IF(AND(M107&gt;M110,M107&gt;M113),3,IF(OR(M107&gt;M110,M107&gt;M113),2,1))</f>
        <v>3</v>
      </c>
      <c r="Q107" s="17">
        <v>0.05</v>
      </c>
      <c r="R107" s="17">
        <v>-0.75</v>
      </c>
    </row>
    <row r="108" spans="1:18" x14ac:dyDescent="0.2">
      <c r="A108" s="1" t="s">
        <v>12</v>
      </c>
      <c r="B108">
        <v>2</v>
      </c>
      <c r="C108" t="s">
        <v>80</v>
      </c>
      <c r="D108" t="s">
        <v>78</v>
      </c>
      <c r="E108" t="s">
        <v>78</v>
      </c>
      <c r="F108">
        <v>100000</v>
      </c>
      <c r="G108">
        <v>2000</v>
      </c>
      <c r="H108">
        <v>50</v>
      </c>
      <c r="I108">
        <v>0.05</v>
      </c>
      <c r="J108">
        <v>0.2</v>
      </c>
      <c r="K108">
        <v>-1.25</v>
      </c>
      <c r="L108">
        <v>1.6925412500000001</v>
      </c>
      <c r="M108">
        <v>1.3304445833333329</v>
      </c>
      <c r="N108" t="s">
        <v>80</v>
      </c>
      <c r="O108" s="6">
        <f>IF(AND(M108&gt;M107,M108&gt;M106),3,IF(OR(M108&gt;M107,M108&gt;M106),2,1))</f>
        <v>2</v>
      </c>
      <c r="P108" s="10">
        <f>IF(AND(M108&gt;M111,M108&gt;M114),3,IF(OR(M108&gt;M111,M108&gt;M114),2,1))</f>
        <v>2</v>
      </c>
      <c r="Q108" s="17">
        <v>0.05</v>
      </c>
      <c r="R108" s="17">
        <v>-1.25</v>
      </c>
    </row>
    <row r="109" spans="1:18" x14ac:dyDescent="0.2">
      <c r="A109" s="1" t="s">
        <v>12</v>
      </c>
      <c r="B109">
        <v>2</v>
      </c>
      <c r="C109" t="s">
        <v>81</v>
      </c>
      <c r="D109" t="s">
        <v>78</v>
      </c>
      <c r="E109" t="s">
        <v>78</v>
      </c>
      <c r="F109">
        <v>100000</v>
      </c>
      <c r="G109">
        <v>2000</v>
      </c>
      <c r="H109">
        <v>50</v>
      </c>
      <c r="I109">
        <v>0.25</v>
      </c>
      <c r="J109">
        <v>0.2</v>
      </c>
      <c r="K109">
        <v>-0.25</v>
      </c>
      <c r="L109">
        <v>1.690152708333333</v>
      </c>
      <c r="M109">
        <v>1.3280404166666671</v>
      </c>
      <c r="N109" t="s">
        <v>81</v>
      </c>
      <c r="O109" s="7">
        <f>IF(SUM(O110:O111)=3,3,IF(SUM(O110:O111)=5,1,2))</f>
        <v>2</v>
      </c>
      <c r="P109" s="11">
        <f>IF(AND(M109&gt;M112,M109&gt;M106),3,IF(OR(M109&gt;M112,M109&gt;M106),2,1))</f>
        <v>2</v>
      </c>
      <c r="Q109" s="17">
        <v>0.25</v>
      </c>
      <c r="R109" s="17">
        <v>-0.25</v>
      </c>
    </row>
    <row r="110" spans="1:18" x14ac:dyDescent="0.2">
      <c r="A110" s="1" t="s">
        <v>12</v>
      </c>
      <c r="B110">
        <v>2</v>
      </c>
      <c r="C110" t="s">
        <v>82</v>
      </c>
      <c r="D110" t="s">
        <v>78</v>
      </c>
      <c r="E110" t="s">
        <v>78</v>
      </c>
      <c r="F110">
        <v>100000</v>
      </c>
      <c r="G110">
        <v>2000</v>
      </c>
      <c r="H110">
        <v>50</v>
      </c>
      <c r="I110">
        <v>0.25</v>
      </c>
      <c r="J110">
        <v>0.2</v>
      </c>
      <c r="K110">
        <v>-0.75</v>
      </c>
      <c r="L110">
        <v>1.69988125</v>
      </c>
      <c r="M110">
        <v>1.3440162499999999</v>
      </c>
      <c r="N110" t="s">
        <v>82</v>
      </c>
      <c r="O110" s="7">
        <f>IF(AND(M110&gt;M111,M110&gt;M109),3,IF(OR(M110&gt;M111,M110&gt;M109),2,1))</f>
        <v>3</v>
      </c>
      <c r="P110" s="9">
        <f>IF(AND(M110&gt;M107,M110&gt;M113),3,IF(OR(M110&gt;M113,M110&gt;M107),2,1))</f>
        <v>2</v>
      </c>
      <c r="Q110" s="17">
        <v>0.25</v>
      </c>
      <c r="R110" s="17">
        <v>-0.75</v>
      </c>
    </row>
    <row r="111" spans="1:18" x14ac:dyDescent="0.2">
      <c r="A111" s="1" t="s">
        <v>12</v>
      </c>
      <c r="B111">
        <v>2</v>
      </c>
      <c r="C111" t="s">
        <v>83</v>
      </c>
      <c r="D111" t="s">
        <v>78</v>
      </c>
      <c r="E111" t="s">
        <v>78</v>
      </c>
      <c r="F111">
        <v>100000</v>
      </c>
      <c r="G111">
        <v>2000</v>
      </c>
      <c r="H111">
        <v>50</v>
      </c>
      <c r="I111">
        <v>0.25</v>
      </c>
      <c r="J111">
        <v>0.2</v>
      </c>
      <c r="K111">
        <v>-1.25</v>
      </c>
      <c r="L111">
        <v>1.687916458333333</v>
      </c>
      <c r="M111">
        <v>1.316534166666667</v>
      </c>
      <c r="N111" t="s">
        <v>83</v>
      </c>
      <c r="O111" s="7">
        <f>IF(AND(M111&gt;M110,M111&gt;M109),3,IF(OR(M111&gt;M110,M111&gt;M109),2,1))</f>
        <v>1</v>
      </c>
      <c r="P111" s="10">
        <f>IF(AND(M111&gt;M114,M111&gt;M108),3,IF(OR(M111&gt;M114,M111&gt;M108),2,1))</f>
        <v>1</v>
      </c>
      <c r="Q111" s="17">
        <v>0.25</v>
      </c>
      <c r="R111" s="17">
        <v>-1.25</v>
      </c>
    </row>
    <row r="112" spans="1:18" x14ac:dyDescent="0.2">
      <c r="A112" s="1" t="s">
        <v>12</v>
      </c>
      <c r="B112">
        <v>2</v>
      </c>
      <c r="C112" t="s">
        <v>84</v>
      </c>
      <c r="D112" t="s">
        <v>78</v>
      </c>
      <c r="E112" t="s">
        <v>78</v>
      </c>
      <c r="F112">
        <v>100000</v>
      </c>
      <c r="G112">
        <v>2000</v>
      </c>
      <c r="H112">
        <v>50</v>
      </c>
      <c r="I112">
        <v>0.5</v>
      </c>
      <c r="J112">
        <v>0.2</v>
      </c>
      <c r="K112">
        <v>-0.25</v>
      </c>
      <c r="L112">
        <v>1.9640193749999999</v>
      </c>
      <c r="M112">
        <v>1.525948958333333</v>
      </c>
      <c r="N112" t="s">
        <v>84</v>
      </c>
      <c r="O112" s="8">
        <f>IF(SUM(O113:O114)=3,3,IF(SUM(O113:O114)=5,1,2))</f>
        <v>3</v>
      </c>
      <c r="P112" s="11">
        <f>IF(AND(M112&gt;M109,M112&gt;M106),3,IF(OR(M112&gt;M109,M112&gt;M106),2,1))</f>
        <v>3</v>
      </c>
      <c r="Q112" s="17">
        <v>0.5</v>
      </c>
      <c r="R112" s="17">
        <v>-0.25</v>
      </c>
    </row>
    <row r="113" spans="1:18" x14ac:dyDescent="0.2">
      <c r="A113" s="1" t="s">
        <v>12</v>
      </c>
      <c r="B113">
        <v>2</v>
      </c>
      <c r="C113" t="s">
        <v>85</v>
      </c>
      <c r="D113" t="s">
        <v>78</v>
      </c>
      <c r="E113" t="s">
        <v>78</v>
      </c>
      <c r="F113">
        <v>100000</v>
      </c>
      <c r="G113">
        <v>2000</v>
      </c>
      <c r="H113">
        <v>50</v>
      </c>
      <c r="I113">
        <v>0.5</v>
      </c>
      <c r="J113">
        <v>0.2</v>
      </c>
      <c r="K113">
        <v>-0.75</v>
      </c>
      <c r="L113">
        <v>1.6976781249999999</v>
      </c>
      <c r="M113">
        <v>1.338113125</v>
      </c>
      <c r="N113" t="s">
        <v>85</v>
      </c>
      <c r="O113" s="8">
        <f>IF(AND(M113&gt;M114,M113&gt;M112),3,IF(OR(M113&gt;M114,M113&gt;M112),2,1))</f>
        <v>2</v>
      </c>
      <c r="P113" s="9">
        <f>IF(AND(M113&gt;M110,M113&gt;M107),3,IF(OR(M113&gt;M110,M113&gt;M107),2,1))</f>
        <v>1</v>
      </c>
      <c r="Q113" s="17">
        <v>0.5</v>
      </c>
      <c r="R113" s="17">
        <v>-0.75</v>
      </c>
    </row>
    <row r="114" spans="1:18" x14ac:dyDescent="0.2">
      <c r="A114" s="1" t="s">
        <v>12</v>
      </c>
      <c r="B114">
        <v>2</v>
      </c>
      <c r="C114" t="s">
        <v>86</v>
      </c>
      <c r="D114" t="s">
        <v>78</v>
      </c>
      <c r="E114" t="s">
        <v>78</v>
      </c>
      <c r="F114">
        <v>100000</v>
      </c>
      <c r="G114">
        <v>2000</v>
      </c>
      <c r="H114">
        <v>50</v>
      </c>
      <c r="I114">
        <v>0.5</v>
      </c>
      <c r="J114">
        <v>0.2</v>
      </c>
      <c r="K114">
        <v>-1.25</v>
      </c>
      <c r="L114">
        <v>1.7117374999999999</v>
      </c>
      <c r="M114">
        <v>1.3321643750000001</v>
      </c>
      <c r="N114" t="s">
        <v>86</v>
      </c>
      <c r="O114" s="8">
        <f>IF(AND(M114&gt;M113,M114&gt;M112),3,IF(OR(M114&gt;M113,M114&gt;M112),2,1))</f>
        <v>1</v>
      </c>
      <c r="P114" s="10">
        <f>IF(AND(M114&gt;M111,M114&gt;M108),3,IF(OR(M114&gt;M111,M114&gt;M108),2,1))</f>
        <v>3</v>
      </c>
      <c r="Q114" s="17">
        <v>0.5</v>
      </c>
      <c r="R114" s="17">
        <v>-1.25</v>
      </c>
    </row>
    <row r="115" spans="1:18" x14ac:dyDescent="0.2">
      <c r="A115" s="5" t="s">
        <v>266</v>
      </c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>
        <f>MAX(M106:M114)</f>
        <v>1.525948958333333</v>
      </c>
      <c r="N115" s="2" t="str">
        <f>VLOOKUP(M115,M106:N114,2,FALSE)</f>
        <v>test_cust6_50_25_20</v>
      </c>
      <c r="O115" s="12">
        <f>SUM(O106:O114) - 18</f>
        <v>0</v>
      </c>
      <c r="P115" s="12">
        <f>SUM(P106:P114) - 18</f>
        <v>0</v>
      </c>
      <c r="Q115" s="2">
        <f>VLOOKUP(N115,N106:R114,4,FALSE)</f>
        <v>0.5</v>
      </c>
      <c r="R115" s="2">
        <f>VLOOKUP(N115,N106:R114,5,FALSE)</f>
        <v>-0.25</v>
      </c>
    </row>
    <row r="116" spans="1:18" x14ac:dyDescent="0.2">
      <c r="A116" s="5" t="s">
        <v>267</v>
      </c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>
        <f>MIN(M106:M114)</f>
        <v>1.3149656249999999</v>
      </c>
      <c r="N116" s="2" t="str">
        <f>VLOOKUP(M116,M106:N114,2,FALSE)</f>
        <v>test_cust6_05_25_20</v>
      </c>
      <c r="Q116" s="2">
        <f>VLOOKUP(N116,N106:R114,4,FALSE)</f>
        <v>0.05</v>
      </c>
      <c r="R116" s="2">
        <f>VLOOKUP(N116,N106:R114,5,FALSE)</f>
        <v>-0.25</v>
      </c>
    </row>
    <row r="117" spans="1:18" x14ac:dyDescent="0.2">
      <c r="A117" s="5" t="s">
        <v>265</v>
      </c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>
        <f>AVERAGE(M106:M114)</f>
        <v>1.3543113194444443</v>
      </c>
      <c r="N117" s="2"/>
      <c r="Q117" s="2"/>
      <c r="R117" s="2"/>
    </row>
    <row r="118" spans="1:18" x14ac:dyDescent="0.2">
      <c r="A118" s="5" t="s">
        <v>296</v>
      </c>
      <c r="M118" s="2">
        <f>_xlfn.VAR.S(M106:M114)</f>
        <v>4.3214360251301901E-3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EE7EB-9BCB-B044-BD2E-8C56708F5154}">
  <dimension ref="A1:R118"/>
  <sheetViews>
    <sheetView workbookViewId="0">
      <selection activeCell="L14" sqref="L14"/>
    </sheetView>
  </sheetViews>
  <sheetFormatPr baseColWidth="10" defaultRowHeight="15" x14ac:dyDescent="0.2"/>
  <cols>
    <col min="3" max="3" width="21.5" customWidth="1"/>
    <col min="14" max="14" width="21.5" customWidth="1"/>
    <col min="17" max="18" width="10.83203125" style="17"/>
  </cols>
  <sheetData>
    <row r="1" spans="1:18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</v>
      </c>
      <c r="O1" s="4" t="s">
        <v>313</v>
      </c>
      <c r="P1" s="4" t="s">
        <v>312</v>
      </c>
      <c r="Q1" s="1" t="s">
        <v>7</v>
      </c>
      <c r="R1" s="1" t="s">
        <v>9</v>
      </c>
    </row>
    <row r="2" spans="1:18" x14ac:dyDescent="0.2">
      <c r="A2" s="1" t="s">
        <v>12</v>
      </c>
      <c r="B2">
        <v>2</v>
      </c>
      <c r="C2" t="s">
        <v>180</v>
      </c>
      <c r="D2" t="s">
        <v>24</v>
      </c>
      <c r="E2" t="s">
        <v>24</v>
      </c>
      <c r="F2">
        <v>100000</v>
      </c>
      <c r="G2">
        <v>2000</v>
      </c>
      <c r="H2">
        <v>50</v>
      </c>
      <c r="I2">
        <v>0.05</v>
      </c>
      <c r="J2">
        <v>0.3</v>
      </c>
      <c r="K2">
        <v>-0.25</v>
      </c>
      <c r="L2">
        <v>3.4284993749999999</v>
      </c>
      <c r="M2">
        <v>2.3048435416666671</v>
      </c>
      <c r="N2" t="s">
        <v>180</v>
      </c>
      <c r="O2" s="6">
        <f>IF(SUM(O3:O4)=3,3,IF(SUM(O3:O4)=5,1,2))</f>
        <v>1</v>
      </c>
      <c r="P2" s="11">
        <f>IF(AND(M2&gt;M5,M2&gt;M8),3,IF(OR(M2&gt;M5,M2&gt;M8),2,1))</f>
        <v>2</v>
      </c>
      <c r="Q2" s="17">
        <v>0.05</v>
      </c>
      <c r="R2" s="17">
        <v>-0.25</v>
      </c>
    </row>
    <row r="3" spans="1:18" x14ac:dyDescent="0.2">
      <c r="A3" s="1" t="s">
        <v>12</v>
      </c>
      <c r="B3">
        <v>2</v>
      </c>
      <c r="C3" t="s">
        <v>181</v>
      </c>
      <c r="D3" t="s">
        <v>24</v>
      </c>
      <c r="E3" t="s">
        <v>24</v>
      </c>
      <c r="F3">
        <v>100000</v>
      </c>
      <c r="G3">
        <v>2000</v>
      </c>
      <c r="H3">
        <v>50</v>
      </c>
      <c r="I3">
        <v>0.05</v>
      </c>
      <c r="J3">
        <v>0.3</v>
      </c>
      <c r="K3">
        <v>-0.75</v>
      </c>
      <c r="L3">
        <v>3.3551845833333331</v>
      </c>
      <c r="M3">
        <v>2.3585199999999999</v>
      </c>
      <c r="N3" t="s">
        <v>181</v>
      </c>
      <c r="O3" s="6">
        <f>IF(AND(M3&gt;M4,M3&gt;M2),3,IF(OR(M3&gt;M4,M3&gt;M2),2,1))</f>
        <v>2</v>
      </c>
      <c r="P3" s="9">
        <f>IF(AND(M3&gt;M6,M3&gt;M9),3,IF(OR(M3&gt;M6,M3&gt;M9),2,1))</f>
        <v>2</v>
      </c>
      <c r="Q3" s="17">
        <v>0.05</v>
      </c>
      <c r="R3" s="17">
        <v>-0.75</v>
      </c>
    </row>
    <row r="4" spans="1:18" x14ac:dyDescent="0.2">
      <c r="A4" s="1" t="s">
        <v>12</v>
      </c>
      <c r="B4">
        <v>2</v>
      </c>
      <c r="C4" t="s">
        <v>182</v>
      </c>
      <c r="D4" t="s">
        <v>24</v>
      </c>
      <c r="E4" t="s">
        <v>24</v>
      </c>
      <c r="F4">
        <v>100000</v>
      </c>
      <c r="G4">
        <v>2000</v>
      </c>
      <c r="H4">
        <v>50</v>
      </c>
      <c r="I4">
        <v>0.05</v>
      </c>
      <c r="J4">
        <v>0.3</v>
      </c>
      <c r="K4">
        <v>-1.25</v>
      </c>
      <c r="L4">
        <v>3.400166041666667</v>
      </c>
      <c r="M4">
        <v>2.404339166666666</v>
      </c>
      <c r="N4" t="s">
        <v>182</v>
      </c>
      <c r="O4" s="6">
        <f>IF(AND(M4&gt;M3,M4&gt;M2),3,IF(OR(M4&gt;M3,M4&gt;M2),2,1))</f>
        <v>3</v>
      </c>
      <c r="P4" s="10">
        <f>IF(AND(M4&gt;M7,M4&gt;M10),3,IF(OR(M4&gt;M7,M4&gt;M10),2,1))</f>
        <v>1</v>
      </c>
      <c r="Q4" s="17">
        <v>0.05</v>
      </c>
      <c r="R4" s="17">
        <v>-1.25</v>
      </c>
    </row>
    <row r="5" spans="1:18" x14ac:dyDescent="0.2">
      <c r="A5" s="1" t="s">
        <v>12</v>
      </c>
      <c r="B5">
        <v>2</v>
      </c>
      <c r="C5" t="s">
        <v>183</v>
      </c>
      <c r="D5" t="s">
        <v>24</v>
      </c>
      <c r="E5" t="s">
        <v>24</v>
      </c>
      <c r="F5">
        <v>100000</v>
      </c>
      <c r="G5">
        <v>2000</v>
      </c>
      <c r="H5">
        <v>50</v>
      </c>
      <c r="I5">
        <v>0.25</v>
      </c>
      <c r="J5">
        <v>0.3</v>
      </c>
      <c r="K5">
        <v>-0.25</v>
      </c>
      <c r="L5">
        <v>3.3926318750000002</v>
      </c>
      <c r="M5">
        <v>2.2731366666666668</v>
      </c>
      <c r="N5" t="s">
        <v>183</v>
      </c>
      <c r="O5" s="7">
        <f>IF(SUM(O6:O7)=3,3,IF(SUM(O6:O7)=5,1,2))</f>
        <v>1</v>
      </c>
      <c r="P5" s="11">
        <f>IF(AND(M5&gt;M8,M5&gt;M2),3,IF(OR(M5&gt;M8,M5&gt;M2),2,1))</f>
        <v>1</v>
      </c>
      <c r="Q5" s="17">
        <v>0.25</v>
      </c>
      <c r="R5" s="17">
        <v>-0.25</v>
      </c>
    </row>
    <row r="6" spans="1:18" x14ac:dyDescent="0.2">
      <c r="A6" s="1" t="s">
        <v>12</v>
      </c>
      <c r="B6">
        <v>2</v>
      </c>
      <c r="C6" t="s">
        <v>184</v>
      </c>
      <c r="D6" t="s">
        <v>24</v>
      </c>
      <c r="E6" t="s">
        <v>24</v>
      </c>
      <c r="F6">
        <v>100000</v>
      </c>
      <c r="G6">
        <v>2000</v>
      </c>
      <c r="H6">
        <v>50</v>
      </c>
      <c r="I6">
        <v>0.25</v>
      </c>
      <c r="J6">
        <v>0.3</v>
      </c>
      <c r="K6">
        <v>-0.75</v>
      </c>
      <c r="L6">
        <v>3.3521800000000002</v>
      </c>
      <c r="M6">
        <v>2.3556068749999999</v>
      </c>
      <c r="N6" t="s">
        <v>184</v>
      </c>
      <c r="O6" s="7">
        <f>IF(AND(M6&gt;M7,M6&gt;M5),3,IF(OR(M6&gt;M7,M6&gt;M5),2,1))</f>
        <v>2</v>
      </c>
      <c r="P6" s="9">
        <f>IF(AND(M6&gt;M3,M6&gt;M9),3,IF(OR(M6&gt;M9,M6&gt;M3),2,1))</f>
        <v>1</v>
      </c>
      <c r="Q6" s="17">
        <v>0.25</v>
      </c>
      <c r="R6" s="17">
        <v>-0.75</v>
      </c>
    </row>
    <row r="7" spans="1:18" x14ac:dyDescent="0.2">
      <c r="A7" s="1" t="s">
        <v>12</v>
      </c>
      <c r="B7">
        <v>2</v>
      </c>
      <c r="C7" t="s">
        <v>185</v>
      </c>
      <c r="D7" t="s">
        <v>24</v>
      </c>
      <c r="E7" t="s">
        <v>24</v>
      </c>
      <c r="F7">
        <v>100000</v>
      </c>
      <c r="G7">
        <v>2000</v>
      </c>
      <c r="H7">
        <v>50</v>
      </c>
      <c r="I7">
        <v>0.25</v>
      </c>
      <c r="J7">
        <v>0.3</v>
      </c>
      <c r="K7">
        <v>-1.25</v>
      </c>
      <c r="L7">
        <v>3.4292789583333332</v>
      </c>
      <c r="M7">
        <v>2.4194847916666671</v>
      </c>
      <c r="N7" t="s">
        <v>185</v>
      </c>
      <c r="O7" s="7">
        <f>IF(AND(M7&gt;M6,M7&gt;M5),3,IF(OR(M7&gt;M6,M7&gt;M5),2,1))</f>
        <v>3</v>
      </c>
      <c r="P7" s="10">
        <f>IF(AND(M7&gt;M10,M7&gt;M4),3,IF(OR(M7&gt;M10,M7&gt;M4),2,1))</f>
        <v>2</v>
      </c>
      <c r="Q7" s="17">
        <v>0.25</v>
      </c>
      <c r="R7" s="17">
        <v>-1.25</v>
      </c>
    </row>
    <row r="8" spans="1:18" x14ac:dyDescent="0.2">
      <c r="A8" s="1" t="s">
        <v>12</v>
      </c>
      <c r="B8">
        <v>2</v>
      </c>
      <c r="C8" t="s">
        <v>186</v>
      </c>
      <c r="D8" t="s">
        <v>24</v>
      </c>
      <c r="E8" t="s">
        <v>24</v>
      </c>
      <c r="F8">
        <v>100000</v>
      </c>
      <c r="G8">
        <v>2000</v>
      </c>
      <c r="H8">
        <v>50</v>
      </c>
      <c r="I8">
        <v>0.5</v>
      </c>
      <c r="J8">
        <v>0.3</v>
      </c>
      <c r="K8">
        <v>-0.25</v>
      </c>
      <c r="L8">
        <v>3.3869502083333329</v>
      </c>
      <c r="M8">
        <v>2.3154614583333331</v>
      </c>
      <c r="N8" t="s">
        <v>186</v>
      </c>
      <c r="O8" s="8">
        <f>IF(SUM(O9:O10)=3,3,IF(SUM(O9:O10)=5,1,2))</f>
        <v>1</v>
      </c>
      <c r="P8" s="11">
        <f>IF(AND(M8&gt;M5,M8&gt;M2),3,IF(OR(M8&gt;M5,M8&gt;M2),2,1))</f>
        <v>3</v>
      </c>
      <c r="Q8" s="17">
        <v>0.5</v>
      </c>
      <c r="R8" s="17">
        <v>-0.25</v>
      </c>
    </row>
    <row r="9" spans="1:18" x14ac:dyDescent="0.2">
      <c r="A9" s="1" t="s">
        <v>12</v>
      </c>
      <c r="B9">
        <v>2</v>
      </c>
      <c r="C9" t="s">
        <v>187</v>
      </c>
      <c r="D9" t="s">
        <v>24</v>
      </c>
      <c r="E9" t="s">
        <v>24</v>
      </c>
      <c r="F9">
        <v>100000</v>
      </c>
      <c r="G9">
        <v>2000</v>
      </c>
      <c r="H9">
        <v>50</v>
      </c>
      <c r="I9">
        <v>0.5</v>
      </c>
      <c r="J9">
        <v>0.3</v>
      </c>
      <c r="K9">
        <v>-0.75</v>
      </c>
      <c r="L9">
        <v>3.3661989583333329</v>
      </c>
      <c r="M9">
        <v>2.3668162499999998</v>
      </c>
      <c r="N9" t="s">
        <v>187</v>
      </c>
      <c r="O9" s="8">
        <f>IF(AND(M9&gt;M10,M9&gt;M8),3,IF(OR(M9&gt;M10,M9&gt;M8),2,1))</f>
        <v>2</v>
      </c>
      <c r="P9" s="9">
        <f>IF(AND(M9&gt;M6,M9&gt;M3),3,IF(OR(M9&gt;M6,M9&gt;M3),2,1))</f>
        <v>3</v>
      </c>
      <c r="Q9" s="17">
        <v>0.5</v>
      </c>
      <c r="R9" s="17">
        <v>-0.75</v>
      </c>
    </row>
    <row r="10" spans="1:18" x14ac:dyDescent="0.2">
      <c r="A10" s="1" t="s">
        <v>12</v>
      </c>
      <c r="B10">
        <v>2</v>
      </c>
      <c r="C10" t="s">
        <v>188</v>
      </c>
      <c r="D10" t="s">
        <v>24</v>
      </c>
      <c r="E10" t="s">
        <v>24</v>
      </c>
      <c r="F10">
        <v>100000</v>
      </c>
      <c r="G10">
        <v>2000</v>
      </c>
      <c r="H10">
        <v>50</v>
      </c>
      <c r="I10">
        <v>0.5</v>
      </c>
      <c r="J10">
        <v>0.3</v>
      </c>
      <c r="K10">
        <v>-1.25</v>
      </c>
      <c r="L10">
        <v>3.3795297916666671</v>
      </c>
      <c r="M10">
        <v>2.420425625</v>
      </c>
      <c r="N10" t="s">
        <v>188</v>
      </c>
      <c r="O10" s="8">
        <f>IF(AND(M10&gt;M9,M10&gt;M8),3,IF(OR(M10&gt;M9,M10&gt;M8),2,1))</f>
        <v>3</v>
      </c>
      <c r="P10" s="10">
        <f>IF(AND(M10&gt;M7,M10&gt;M4),3,IF(OR(M10&gt;M7,M10&gt;M4),2,1))</f>
        <v>3</v>
      </c>
      <c r="Q10" s="17">
        <v>0.5</v>
      </c>
      <c r="R10" s="17">
        <v>-1.25</v>
      </c>
    </row>
    <row r="11" spans="1:18" x14ac:dyDescent="0.2">
      <c r="A11" s="5" t="s">
        <v>266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>
        <f>MAX(M2:M10)</f>
        <v>2.420425625</v>
      </c>
      <c r="N11" s="2" t="str">
        <f>VLOOKUP(M11,M2:N10,2,FALSE)</f>
        <v>eps30_seq1_50_125_30</v>
      </c>
      <c r="O11" s="12">
        <f>SUM(O2:O10) - 18</f>
        <v>0</v>
      </c>
      <c r="P11" s="12">
        <f>SUM(P2:P10) - 18</f>
        <v>0</v>
      </c>
      <c r="Q11" s="2">
        <f>VLOOKUP(N11,N2:R10,4,FALSE)</f>
        <v>0.5</v>
      </c>
      <c r="R11" s="2">
        <f>VLOOKUP(N11,N2:R10,5,FALSE)</f>
        <v>-1.25</v>
      </c>
    </row>
    <row r="12" spans="1:18" x14ac:dyDescent="0.2">
      <c r="A12" s="5" t="s">
        <v>267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>
        <f>MIN(M2:M10)</f>
        <v>2.2731366666666668</v>
      </c>
      <c r="N12" s="2" t="str">
        <f>VLOOKUP(M12,M2:N10,2,FALSE)</f>
        <v>eps30_seq1_25_25_30</v>
      </c>
      <c r="Q12" s="2">
        <f>VLOOKUP(N12,N2:R10,4,FALSE)</f>
        <v>0.25</v>
      </c>
      <c r="R12" s="2">
        <f>VLOOKUP(N12,N2:R10,5,FALSE)</f>
        <v>-0.25</v>
      </c>
    </row>
    <row r="13" spans="1:18" x14ac:dyDescent="0.2">
      <c r="A13" s="5" t="s">
        <v>265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>
        <f>AVERAGE(M2:M10)</f>
        <v>2.3576260416666668</v>
      </c>
      <c r="N13" s="2"/>
      <c r="Q13" s="2"/>
      <c r="R13" s="2"/>
    </row>
    <row r="14" spans="1:18" x14ac:dyDescent="0.2">
      <c r="A14" s="5" t="s">
        <v>296</v>
      </c>
      <c r="M14" s="2">
        <f>_xlfn.VAR.S(M2:M10)</f>
        <v>2.7180054590277714E-3</v>
      </c>
    </row>
    <row r="15" spans="1:18" x14ac:dyDescent="0.2">
      <c r="A15" s="1" t="s">
        <v>12</v>
      </c>
      <c r="B15">
        <v>2</v>
      </c>
      <c r="C15" t="s">
        <v>189</v>
      </c>
      <c r="D15" t="s">
        <v>151</v>
      </c>
      <c r="E15" t="s">
        <v>151</v>
      </c>
      <c r="F15">
        <v>100000</v>
      </c>
      <c r="G15">
        <v>2000</v>
      </c>
      <c r="H15">
        <v>50</v>
      </c>
      <c r="I15">
        <v>0.05</v>
      </c>
      <c r="J15">
        <v>0.3</v>
      </c>
      <c r="K15">
        <v>-0.25</v>
      </c>
      <c r="L15">
        <v>3.0053679166666671</v>
      </c>
      <c r="M15">
        <v>2.0970191666666671</v>
      </c>
      <c r="N15" t="s">
        <v>189</v>
      </c>
      <c r="O15" s="6">
        <f>IF(SUM(O16:O17)=3,3,IF(SUM(O16:O17)=5,1,2))</f>
        <v>1</v>
      </c>
      <c r="P15" s="11">
        <f>IF(AND(M15&gt;M18,M15&gt;M21),3,IF(OR(M15&gt;M18,M15&gt;M21),2,1))</f>
        <v>2</v>
      </c>
      <c r="Q15" s="17">
        <v>0.05</v>
      </c>
      <c r="R15" s="17">
        <v>-0.25</v>
      </c>
    </row>
    <row r="16" spans="1:18" x14ac:dyDescent="0.2">
      <c r="A16" s="1" t="s">
        <v>12</v>
      </c>
      <c r="B16">
        <v>2</v>
      </c>
      <c r="C16" t="s">
        <v>190</v>
      </c>
      <c r="D16" t="s">
        <v>151</v>
      </c>
      <c r="E16" t="s">
        <v>151</v>
      </c>
      <c r="F16">
        <v>100000</v>
      </c>
      <c r="G16">
        <v>2000</v>
      </c>
      <c r="H16">
        <v>50</v>
      </c>
      <c r="I16">
        <v>0.05</v>
      </c>
      <c r="J16">
        <v>0.3</v>
      </c>
      <c r="K16">
        <v>-0.75</v>
      </c>
      <c r="L16">
        <v>2.9789193749999998</v>
      </c>
      <c r="M16">
        <v>2.10033125</v>
      </c>
      <c r="N16" t="s">
        <v>190</v>
      </c>
      <c r="O16" s="6">
        <f>IF(AND(M16&gt;M17,M16&gt;M15),3,IF(OR(M16&gt;M17,M16&gt;M15),2,1))</f>
        <v>2</v>
      </c>
      <c r="P16" s="9">
        <f>IF(AND(M16&gt;M19,M16&gt;M22),3,IF(OR(M16&gt;M19,M16&gt;M22),2,1))</f>
        <v>2</v>
      </c>
      <c r="Q16" s="17">
        <v>0.05</v>
      </c>
      <c r="R16" s="17">
        <v>-0.75</v>
      </c>
    </row>
    <row r="17" spans="1:18" x14ac:dyDescent="0.2">
      <c r="A17" s="1" t="s">
        <v>12</v>
      </c>
      <c r="B17">
        <v>2</v>
      </c>
      <c r="C17" t="s">
        <v>191</v>
      </c>
      <c r="D17" t="s">
        <v>151</v>
      </c>
      <c r="E17" t="s">
        <v>151</v>
      </c>
      <c r="F17">
        <v>100000</v>
      </c>
      <c r="G17">
        <v>2000</v>
      </c>
      <c r="H17">
        <v>50</v>
      </c>
      <c r="I17">
        <v>0.05</v>
      </c>
      <c r="J17">
        <v>0.3</v>
      </c>
      <c r="K17">
        <v>-1.25</v>
      </c>
      <c r="L17">
        <v>2.953766041666666</v>
      </c>
      <c r="M17">
        <v>2.1239206249999998</v>
      </c>
      <c r="N17" t="s">
        <v>191</v>
      </c>
      <c r="O17" s="6">
        <f>IF(AND(M17&gt;M16,M17&gt;M15),3,IF(OR(M17&gt;M16,M17&gt;M15),2,1))</f>
        <v>3</v>
      </c>
      <c r="P17" s="10">
        <f>IF(AND(M17&gt;M20,M17&gt;M23),3,IF(OR(M17&gt;M20,M17&gt;M23),2,1))</f>
        <v>1</v>
      </c>
      <c r="Q17" s="17">
        <v>0.05</v>
      </c>
      <c r="R17" s="17">
        <v>-1.25</v>
      </c>
    </row>
    <row r="18" spans="1:18" x14ac:dyDescent="0.2">
      <c r="A18" s="1" t="s">
        <v>12</v>
      </c>
      <c r="B18">
        <v>2</v>
      </c>
      <c r="C18" t="s">
        <v>192</v>
      </c>
      <c r="D18" t="s">
        <v>151</v>
      </c>
      <c r="E18" t="s">
        <v>151</v>
      </c>
      <c r="F18">
        <v>100000</v>
      </c>
      <c r="G18">
        <v>2000</v>
      </c>
      <c r="H18">
        <v>50</v>
      </c>
      <c r="I18">
        <v>0.25</v>
      </c>
      <c r="J18">
        <v>0.3</v>
      </c>
      <c r="K18">
        <v>-0.25</v>
      </c>
      <c r="L18">
        <v>3.0063831250000002</v>
      </c>
      <c r="M18">
        <v>2.0892379166666668</v>
      </c>
      <c r="N18" t="s">
        <v>192</v>
      </c>
      <c r="O18" s="7">
        <f>IF(SUM(O19:O20)=3,3,IF(SUM(O19:O20)=5,1,2))</f>
        <v>1</v>
      </c>
      <c r="P18" s="11">
        <f>IF(AND(M18&gt;M21,M18&gt;M15),3,IF(OR(M18&gt;M21,M18&gt;M15),2,1))</f>
        <v>1</v>
      </c>
      <c r="Q18" s="17">
        <v>0.25</v>
      </c>
      <c r="R18" s="17">
        <v>-0.25</v>
      </c>
    </row>
    <row r="19" spans="1:18" x14ac:dyDescent="0.2">
      <c r="A19" s="1" t="s">
        <v>12</v>
      </c>
      <c r="B19">
        <v>2</v>
      </c>
      <c r="C19" t="s">
        <v>193</v>
      </c>
      <c r="D19" t="s">
        <v>151</v>
      </c>
      <c r="E19" t="s">
        <v>151</v>
      </c>
      <c r="F19">
        <v>100000</v>
      </c>
      <c r="G19">
        <v>2000</v>
      </c>
      <c r="H19">
        <v>50</v>
      </c>
      <c r="I19">
        <v>0.25</v>
      </c>
      <c r="J19">
        <v>0.3</v>
      </c>
      <c r="K19">
        <v>-0.75</v>
      </c>
      <c r="L19">
        <v>2.961373333333333</v>
      </c>
      <c r="M19">
        <v>2.1164624999999999</v>
      </c>
      <c r="N19" t="s">
        <v>193</v>
      </c>
      <c r="O19" s="7">
        <f>IF(AND(M19&gt;M20,M19&gt;M18),3,IF(OR(M19&gt;M20,M19&gt;M18),2,1))</f>
        <v>2</v>
      </c>
      <c r="P19" s="9">
        <f>IF(AND(M19&gt;M16,M19&gt;M22),3,IF(OR(M19&gt;M22,M19&gt;M16),2,1))</f>
        <v>3</v>
      </c>
      <c r="Q19" s="17">
        <v>0.25</v>
      </c>
      <c r="R19" s="17">
        <v>-0.75</v>
      </c>
    </row>
    <row r="20" spans="1:18" x14ac:dyDescent="0.2">
      <c r="A20" s="1" t="s">
        <v>12</v>
      </c>
      <c r="B20">
        <v>2</v>
      </c>
      <c r="C20" t="s">
        <v>194</v>
      </c>
      <c r="D20" t="s">
        <v>151</v>
      </c>
      <c r="E20" t="s">
        <v>151</v>
      </c>
      <c r="F20">
        <v>100000</v>
      </c>
      <c r="G20">
        <v>2000</v>
      </c>
      <c r="H20">
        <v>50</v>
      </c>
      <c r="I20">
        <v>0.25</v>
      </c>
      <c r="J20">
        <v>0.3</v>
      </c>
      <c r="K20">
        <v>-1.25</v>
      </c>
      <c r="L20">
        <v>2.967425</v>
      </c>
      <c r="M20">
        <v>2.1282912500000002</v>
      </c>
      <c r="N20" t="s">
        <v>194</v>
      </c>
      <c r="O20" s="7">
        <f>IF(AND(M20&gt;M19,M20&gt;M18),3,IF(OR(M20&gt;M19,M20&gt;M18),2,1))</f>
        <v>3</v>
      </c>
      <c r="P20" s="10">
        <f>IF(AND(M20&gt;M23,M20&gt;M17),3,IF(OR(M20&gt;M23,M20&gt;M17),2,1))</f>
        <v>2</v>
      </c>
      <c r="Q20" s="17">
        <v>0.25</v>
      </c>
      <c r="R20" s="17">
        <v>-1.25</v>
      </c>
    </row>
    <row r="21" spans="1:18" x14ac:dyDescent="0.2">
      <c r="A21" s="1" t="s">
        <v>12</v>
      </c>
      <c r="B21">
        <v>2</v>
      </c>
      <c r="C21" t="s">
        <v>195</v>
      </c>
      <c r="D21" t="s">
        <v>151</v>
      </c>
      <c r="E21" t="s">
        <v>151</v>
      </c>
      <c r="F21">
        <v>100000</v>
      </c>
      <c r="G21">
        <v>2000</v>
      </c>
      <c r="H21">
        <v>50</v>
      </c>
      <c r="I21">
        <v>0.5</v>
      </c>
      <c r="J21">
        <v>0.3</v>
      </c>
      <c r="K21">
        <v>-0.25</v>
      </c>
      <c r="L21">
        <v>3.052060833333333</v>
      </c>
      <c r="M21">
        <v>2.1224164583333329</v>
      </c>
      <c r="N21" t="s">
        <v>195</v>
      </c>
      <c r="O21" s="8">
        <f>IF(SUM(O22:O23)=3,3,IF(SUM(O22:O23)=5,1,2))</f>
        <v>2</v>
      </c>
      <c r="P21" s="11">
        <f>IF(AND(M21&gt;M18,M21&gt;M15),3,IF(OR(M21&gt;M18,M21&gt;M15),2,1))</f>
        <v>3</v>
      </c>
      <c r="Q21" s="17">
        <v>0.5</v>
      </c>
      <c r="R21" s="17">
        <v>-0.25</v>
      </c>
    </row>
    <row r="22" spans="1:18" x14ac:dyDescent="0.2">
      <c r="A22" s="1" t="s">
        <v>12</v>
      </c>
      <c r="B22">
        <v>2</v>
      </c>
      <c r="C22" t="s">
        <v>196</v>
      </c>
      <c r="D22" t="s">
        <v>151</v>
      </c>
      <c r="E22" t="s">
        <v>151</v>
      </c>
      <c r="F22">
        <v>100000</v>
      </c>
      <c r="G22">
        <v>2000</v>
      </c>
      <c r="H22">
        <v>50</v>
      </c>
      <c r="I22">
        <v>0.5</v>
      </c>
      <c r="J22">
        <v>0.3</v>
      </c>
      <c r="K22">
        <v>-0.75</v>
      </c>
      <c r="L22">
        <v>2.9650341666666669</v>
      </c>
      <c r="M22">
        <v>2.0877452083333332</v>
      </c>
      <c r="N22" t="s">
        <v>196</v>
      </c>
      <c r="O22" s="8">
        <f>IF(AND(M22&gt;M23,M22&gt;M21),3,IF(OR(M22&gt;M23,M22&gt;M21),2,1))</f>
        <v>1</v>
      </c>
      <c r="P22" s="9">
        <f>IF(AND(M22&gt;M19,M22&gt;M16),3,IF(OR(M22&gt;M19,M22&gt;M16),2,1))</f>
        <v>1</v>
      </c>
      <c r="Q22" s="17">
        <v>0.5</v>
      </c>
      <c r="R22" s="17">
        <v>-0.75</v>
      </c>
    </row>
    <row r="23" spans="1:18" x14ac:dyDescent="0.2">
      <c r="A23" s="1" t="s">
        <v>12</v>
      </c>
      <c r="B23">
        <v>2</v>
      </c>
      <c r="C23" t="s">
        <v>197</v>
      </c>
      <c r="D23" t="s">
        <v>151</v>
      </c>
      <c r="E23" t="s">
        <v>151</v>
      </c>
      <c r="F23">
        <v>100000</v>
      </c>
      <c r="G23">
        <v>2000</v>
      </c>
      <c r="H23">
        <v>50</v>
      </c>
      <c r="I23">
        <v>0.5</v>
      </c>
      <c r="J23">
        <v>0.3</v>
      </c>
      <c r="K23">
        <v>-1.25</v>
      </c>
      <c r="L23">
        <v>2.967365416666667</v>
      </c>
      <c r="M23">
        <v>2.1469231249999998</v>
      </c>
      <c r="N23" t="s">
        <v>197</v>
      </c>
      <c r="O23" s="8">
        <f>IF(AND(M23&gt;M22,M23&gt;M21),3,IF(OR(M23&gt;M22,M23&gt;M21),2,1))</f>
        <v>3</v>
      </c>
      <c r="P23" s="10">
        <f>IF(AND(M23&gt;M20,M23&gt;M17),3,IF(OR(M23&gt;M20,M23&gt;M17),2,1))</f>
        <v>3</v>
      </c>
      <c r="Q23" s="17">
        <v>0.5</v>
      </c>
      <c r="R23" s="17">
        <v>-1.25</v>
      </c>
    </row>
    <row r="24" spans="1:18" x14ac:dyDescent="0.2">
      <c r="A24" s="5" t="s">
        <v>266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>
        <f>MAX(M15:M23)</f>
        <v>2.1469231249999998</v>
      </c>
      <c r="N24" s="2" t="str">
        <f>VLOOKUP(M24,M15:N23,2,FALSE)</f>
        <v>eps30_seq3_50_125_30</v>
      </c>
      <c r="O24" s="12">
        <f>SUM(O15:O23) - 18</f>
        <v>0</v>
      </c>
      <c r="P24" s="12">
        <f>SUM(P15:P23) - 18</f>
        <v>0</v>
      </c>
      <c r="Q24" s="2">
        <f>VLOOKUP(N24,N15:R23,4,FALSE)</f>
        <v>0.5</v>
      </c>
      <c r="R24" s="2">
        <f>VLOOKUP(N24,N15:R23,5,FALSE)</f>
        <v>-1.25</v>
      </c>
    </row>
    <row r="25" spans="1:18" x14ac:dyDescent="0.2">
      <c r="A25" s="5" t="s">
        <v>267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>
        <f>MIN(M15:M23)</f>
        <v>2.0877452083333332</v>
      </c>
      <c r="N25" s="2" t="str">
        <f>VLOOKUP(M25,M15:N23,2,FALSE)</f>
        <v>eps30_seq3_50_75_30</v>
      </c>
      <c r="Q25" s="2">
        <f>VLOOKUP(N25,N15:R23,4,FALSE)</f>
        <v>0.5</v>
      </c>
      <c r="R25" s="2">
        <f>VLOOKUP(N25,N15:R23,5,FALSE)</f>
        <v>-0.75</v>
      </c>
    </row>
    <row r="26" spans="1:18" x14ac:dyDescent="0.2">
      <c r="A26" s="5" t="s">
        <v>265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>
        <f>AVERAGE(M15:M23)</f>
        <v>2.1124830555555558</v>
      </c>
      <c r="N26" s="2"/>
      <c r="Q26" s="2"/>
      <c r="R26" s="2"/>
    </row>
    <row r="27" spans="1:18" x14ac:dyDescent="0.2">
      <c r="A27" s="5" t="s">
        <v>296</v>
      </c>
      <c r="M27" s="2">
        <f>_xlfn.VAR.S(M15:M23)</f>
        <v>4.0255495794270417E-4</v>
      </c>
    </row>
    <row r="28" spans="1:18" x14ac:dyDescent="0.2">
      <c r="A28" s="1" t="s">
        <v>12</v>
      </c>
      <c r="B28">
        <v>2</v>
      </c>
      <c r="C28" t="s">
        <v>198</v>
      </c>
      <c r="D28" t="s">
        <v>14</v>
      </c>
      <c r="E28" t="s">
        <v>14</v>
      </c>
      <c r="F28">
        <v>100000</v>
      </c>
      <c r="G28">
        <v>2000</v>
      </c>
      <c r="H28">
        <v>50</v>
      </c>
      <c r="I28">
        <v>0.05</v>
      </c>
      <c r="J28">
        <v>0.3</v>
      </c>
      <c r="K28">
        <v>-0.25</v>
      </c>
      <c r="L28">
        <v>2.0569310416666671</v>
      </c>
      <c r="M28">
        <v>1.4237479166666669</v>
      </c>
      <c r="N28" t="s">
        <v>198</v>
      </c>
      <c r="O28" s="6">
        <f>IF(SUM(O29:O30)=3,3,IF(SUM(O29:O30)=5,1,2))</f>
        <v>3</v>
      </c>
      <c r="P28" s="11">
        <f>IF(AND(M28&gt;M31,M28&gt;M34),3,IF(OR(M28&gt;M31,M28&gt;M34),2,1))</f>
        <v>3</v>
      </c>
      <c r="Q28" s="17">
        <v>0.05</v>
      </c>
      <c r="R28" s="17">
        <v>-0.25</v>
      </c>
    </row>
    <row r="29" spans="1:18" x14ac:dyDescent="0.2">
      <c r="A29" s="1" t="s">
        <v>12</v>
      </c>
      <c r="B29">
        <v>2</v>
      </c>
      <c r="C29" t="s">
        <v>199</v>
      </c>
      <c r="D29" t="s">
        <v>14</v>
      </c>
      <c r="E29" t="s">
        <v>14</v>
      </c>
      <c r="F29">
        <v>100000</v>
      </c>
      <c r="G29">
        <v>2000</v>
      </c>
      <c r="H29">
        <v>50</v>
      </c>
      <c r="I29">
        <v>0.05</v>
      </c>
      <c r="J29">
        <v>0.3</v>
      </c>
      <c r="K29">
        <v>-0.75</v>
      </c>
      <c r="L29">
        <v>1.958586458333333</v>
      </c>
      <c r="M29">
        <v>1.4061925</v>
      </c>
      <c r="N29" t="s">
        <v>199</v>
      </c>
      <c r="O29" s="6">
        <f>IF(AND(M29&gt;M30,M29&gt;M28),3,IF(OR(M29&gt;M30,M29&gt;M28),2,1))</f>
        <v>1</v>
      </c>
      <c r="P29" s="9">
        <f>IF(AND(M29&gt;M32,M29&gt;M35),3,IF(OR(M29&gt;M32,M29&gt;M35),2,1))</f>
        <v>1</v>
      </c>
      <c r="Q29" s="17">
        <v>0.05</v>
      </c>
      <c r="R29" s="17">
        <v>-0.75</v>
      </c>
    </row>
    <row r="30" spans="1:18" x14ac:dyDescent="0.2">
      <c r="A30" s="1" t="s">
        <v>12</v>
      </c>
      <c r="B30">
        <v>2</v>
      </c>
      <c r="C30" t="s">
        <v>200</v>
      </c>
      <c r="D30" t="s">
        <v>14</v>
      </c>
      <c r="E30" t="s">
        <v>14</v>
      </c>
      <c r="F30">
        <v>100000</v>
      </c>
      <c r="G30">
        <v>2000</v>
      </c>
      <c r="H30">
        <v>50</v>
      </c>
      <c r="I30">
        <v>0.05</v>
      </c>
      <c r="J30">
        <v>0.3</v>
      </c>
      <c r="K30">
        <v>-1.25</v>
      </c>
      <c r="L30">
        <v>1.951320208333333</v>
      </c>
      <c r="M30">
        <v>1.4088547916666669</v>
      </c>
      <c r="N30" t="s">
        <v>200</v>
      </c>
      <c r="O30" s="6">
        <f>IF(AND(M30&gt;M29,M30&gt;M28),3,IF(OR(M30&gt;M29,M30&gt;M28),2,1))</f>
        <v>2</v>
      </c>
      <c r="P30" s="10">
        <f>IF(AND(M30&gt;M33,M30&gt;M36),3,IF(OR(M30&gt;M33,M30&gt;M36),2,1))</f>
        <v>2</v>
      </c>
      <c r="Q30" s="17">
        <v>0.05</v>
      </c>
      <c r="R30" s="17">
        <v>-1.25</v>
      </c>
    </row>
    <row r="31" spans="1:18" x14ac:dyDescent="0.2">
      <c r="A31" s="1" t="s">
        <v>12</v>
      </c>
      <c r="B31">
        <v>2</v>
      </c>
      <c r="C31" t="s">
        <v>201</v>
      </c>
      <c r="D31" t="s">
        <v>14</v>
      </c>
      <c r="E31" t="s">
        <v>14</v>
      </c>
      <c r="F31">
        <v>100000</v>
      </c>
      <c r="G31">
        <v>2000</v>
      </c>
      <c r="H31">
        <v>50</v>
      </c>
      <c r="I31">
        <v>0.25</v>
      </c>
      <c r="J31">
        <v>0.3</v>
      </c>
      <c r="K31">
        <v>-0.25</v>
      </c>
      <c r="L31">
        <v>2.0196149999999999</v>
      </c>
      <c r="M31">
        <v>1.407322916666667</v>
      </c>
      <c r="N31" t="s">
        <v>201</v>
      </c>
      <c r="O31" s="7">
        <f>IF(SUM(O32:O33)=3,3,IF(SUM(O32:O33)=5,1,2))</f>
        <v>1</v>
      </c>
      <c r="P31" s="11">
        <f>IF(AND(M31&gt;M34,M31&gt;M28),3,IF(OR(M31&gt;M34,M31&gt;M28),2,1))</f>
        <v>1</v>
      </c>
      <c r="Q31" s="17">
        <v>0.25</v>
      </c>
      <c r="R31" s="17">
        <v>-0.25</v>
      </c>
    </row>
    <row r="32" spans="1:18" x14ac:dyDescent="0.2">
      <c r="A32" s="1" t="s">
        <v>12</v>
      </c>
      <c r="B32">
        <v>2</v>
      </c>
      <c r="C32" t="s">
        <v>202</v>
      </c>
      <c r="D32" t="s">
        <v>14</v>
      </c>
      <c r="E32" t="s">
        <v>14</v>
      </c>
      <c r="F32">
        <v>100000</v>
      </c>
      <c r="G32">
        <v>2000</v>
      </c>
      <c r="H32">
        <v>50</v>
      </c>
      <c r="I32">
        <v>0.25</v>
      </c>
      <c r="J32">
        <v>0.3</v>
      </c>
      <c r="K32">
        <v>-0.75</v>
      </c>
      <c r="L32">
        <v>1.9762014583333329</v>
      </c>
      <c r="M32">
        <v>1.408922291666667</v>
      </c>
      <c r="N32" t="s">
        <v>202</v>
      </c>
      <c r="O32" s="7">
        <f>IF(AND(M32&gt;M33,M32&gt;M31),3,IF(OR(M32&gt;M33,M32&gt;M31),2,1))</f>
        <v>2</v>
      </c>
      <c r="P32" s="9">
        <f>IF(AND(M32&gt;M29,M32&gt;M35),3,IF(OR(M32&gt;M35,M32&gt;M29),2,1))</f>
        <v>2</v>
      </c>
      <c r="Q32" s="17">
        <v>0.25</v>
      </c>
      <c r="R32" s="17">
        <v>-0.75</v>
      </c>
    </row>
    <row r="33" spans="1:18" x14ac:dyDescent="0.2">
      <c r="A33" s="1" t="s">
        <v>12</v>
      </c>
      <c r="B33">
        <v>2</v>
      </c>
      <c r="C33" t="s">
        <v>203</v>
      </c>
      <c r="D33" t="s">
        <v>14</v>
      </c>
      <c r="E33" t="s">
        <v>14</v>
      </c>
      <c r="F33">
        <v>100000</v>
      </c>
      <c r="G33">
        <v>2000</v>
      </c>
      <c r="H33">
        <v>50</v>
      </c>
      <c r="I33">
        <v>0.25</v>
      </c>
      <c r="J33">
        <v>0.3</v>
      </c>
      <c r="K33">
        <v>-1.25</v>
      </c>
      <c r="L33">
        <v>1.951513958333333</v>
      </c>
      <c r="M33">
        <v>1.409166458333333</v>
      </c>
      <c r="N33" t="s">
        <v>203</v>
      </c>
      <c r="O33" s="7">
        <f>IF(AND(M33&gt;M32,M33&gt;M31),3,IF(OR(M33&gt;M32,M33&gt;M31),2,1))</f>
        <v>3</v>
      </c>
      <c r="P33" s="10">
        <f>IF(AND(M33&gt;M36,M33&gt;M30),3,IF(OR(M33&gt;M36,M33&gt;M30),2,1))</f>
        <v>3</v>
      </c>
      <c r="Q33" s="17">
        <v>0.25</v>
      </c>
      <c r="R33" s="17">
        <v>-1.25</v>
      </c>
    </row>
    <row r="34" spans="1:18" x14ac:dyDescent="0.2">
      <c r="A34" s="1" t="s">
        <v>12</v>
      </c>
      <c r="B34">
        <v>2</v>
      </c>
      <c r="C34" t="s">
        <v>204</v>
      </c>
      <c r="D34" t="s">
        <v>14</v>
      </c>
      <c r="E34" t="s">
        <v>14</v>
      </c>
      <c r="F34">
        <v>100000</v>
      </c>
      <c r="G34">
        <v>2000</v>
      </c>
      <c r="H34">
        <v>50</v>
      </c>
      <c r="I34">
        <v>0.5</v>
      </c>
      <c r="J34">
        <v>0.3</v>
      </c>
      <c r="K34">
        <v>-0.25</v>
      </c>
      <c r="L34">
        <v>2.0754362500000001</v>
      </c>
      <c r="M34">
        <v>1.419208333333333</v>
      </c>
      <c r="N34" t="s">
        <v>204</v>
      </c>
      <c r="O34" s="8">
        <f>IF(SUM(O35:O36)=3,3,IF(SUM(O35:O36)=5,1,2))</f>
        <v>3</v>
      </c>
      <c r="P34" s="11">
        <f>IF(AND(M34&gt;M31,M34&gt;M28),3,IF(OR(M34&gt;M31,M34&gt;M28),2,1))</f>
        <v>2</v>
      </c>
      <c r="Q34" s="17">
        <v>0.5</v>
      </c>
      <c r="R34" s="17">
        <v>-0.25</v>
      </c>
    </row>
    <row r="35" spans="1:18" x14ac:dyDescent="0.2">
      <c r="A35" s="1" t="s">
        <v>12</v>
      </c>
      <c r="B35">
        <v>2</v>
      </c>
      <c r="C35" t="s">
        <v>205</v>
      </c>
      <c r="D35" t="s">
        <v>14</v>
      </c>
      <c r="E35" t="s">
        <v>14</v>
      </c>
      <c r="F35">
        <v>100000</v>
      </c>
      <c r="G35">
        <v>2000</v>
      </c>
      <c r="H35">
        <v>50</v>
      </c>
      <c r="I35">
        <v>0.5</v>
      </c>
      <c r="J35">
        <v>0.3</v>
      </c>
      <c r="K35">
        <v>-0.75</v>
      </c>
      <c r="L35">
        <v>2.0044050000000002</v>
      </c>
      <c r="M35">
        <v>1.4127245833333331</v>
      </c>
      <c r="N35" t="s">
        <v>205</v>
      </c>
      <c r="O35" s="8">
        <f>IF(AND(M35&gt;M36,M35&gt;M34),3,IF(OR(M35&gt;M36,M35&gt;M34),2,1))</f>
        <v>2</v>
      </c>
      <c r="P35" s="9">
        <f>IF(AND(M35&gt;M32,M35&gt;M29),3,IF(OR(M35&gt;M32,M35&gt;M29),2,1))</f>
        <v>3</v>
      </c>
      <c r="Q35" s="17">
        <v>0.5</v>
      </c>
      <c r="R35" s="17">
        <v>-0.75</v>
      </c>
    </row>
    <row r="36" spans="1:18" x14ac:dyDescent="0.2">
      <c r="A36" s="1" t="s">
        <v>12</v>
      </c>
      <c r="B36">
        <v>2</v>
      </c>
      <c r="C36" t="s">
        <v>206</v>
      </c>
      <c r="D36" t="s">
        <v>14</v>
      </c>
      <c r="E36" t="s">
        <v>14</v>
      </c>
      <c r="F36">
        <v>100000</v>
      </c>
      <c r="G36">
        <v>2000</v>
      </c>
      <c r="H36">
        <v>50</v>
      </c>
      <c r="I36">
        <v>0.5</v>
      </c>
      <c r="J36">
        <v>0.3</v>
      </c>
      <c r="K36">
        <v>-1.25</v>
      </c>
      <c r="L36">
        <v>1.9665370833333331</v>
      </c>
      <c r="M36">
        <v>1.4084581249999999</v>
      </c>
      <c r="N36" t="s">
        <v>206</v>
      </c>
      <c r="O36" s="8">
        <f>IF(AND(M36&gt;M35,M36&gt;M34),3,IF(OR(M36&gt;M35,M36&gt;M34),2,1))</f>
        <v>1</v>
      </c>
      <c r="P36" s="10">
        <f>IF(AND(M36&gt;M33,M36&gt;M30),3,IF(OR(M36&gt;M33,M36&gt;M30),2,1))</f>
        <v>1</v>
      </c>
      <c r="Q36" s="17">
        <v>0.5</v>
      </c>
      <c r="R36" s="17">
        <v>-1.25</v>
      </c>
    </row>
    <row r="37" spans="1:18" x14ac:dyDescent="0.2">
      <c r="A37" s="5" t="s">
        <v>266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>
        <f>MAX(M28:M36)</f>
        <v>1.4237479166666669</v>
      </c>
      <c r="N37" s="2" t="str">
        <f>VLOOKUP(M37,M28:N36,2,FALSE)</f>
        <v>eps30_seq7_05_25_30</v>
      </c>
      <c r="O37" s="12">
        <f>SUM(O28:O36) - 18</f>
        <v>0</v>
      </c>
      <c r="P37" s="12">
        <f>SUM(P28:P36) - 18</f>
        <v>0</v>
      </c>
      <c r="Q37" s="2">
        <f>VLOOKUP(N37,N28:R36,4,FALSE)</f>
        <v>0.05</v>
      </c>
      <c r="R37" s="2">
        <f>VLOOKUP(N37,N28:R36,5,FALSE)</f>
        <v>-0.25</v>
      </c>
    </row>
    <row r="38" spans="1:18" x14ac:dyDescent="0.2">
      <c r="A38" s="5" t="s">
        <v>267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>
        <f>MIN(M28:M36)</f>
        <v>1.4061925</v>
      </c>
      <c r="N38" s="2" t="str">
        <f>VLOOKUP(M38,M28:N36,2,FALSE)</f>
        <v>eps30_seq7_05_75_30</v>
      </c>
      <c r="Q38" s="2">
        <f>VLOOKUP(N38,N28:R36,4,FALSE)</f>
        <v>0.05</v>
      </c>
      <c r="R38" s="2">
        <f>VLOOKUP(N38,N28:R36,5,FALSE)</f>
        <v>-0.75</v>
      </c>
    </row>
    <row r="39" spans="1:18" x14ac:dyDescent="0.2">
      <c r="A39" s="5" t="s">
        <v>265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>
        <f>AVERAGE(M28:M36)</f>
        <v>1.4116219907407408</v>
      </c>
      <c r="N39" s="2"/>
      <c r="Q39" s="2"/>
      <c r="R39" s="2"/>
    </row>
    <row r="40" spans="1:18" x14ac:dyDescent="0.2">
      <c r="A40" s="5" t="s">
        <v>296</v>
      </c>
      <c r="M40" s="2">
        <f>_xlfn.VAR.S(M28:M36)</f>
        <v>3.5594155394000251E-5</v>
      </c>
    </row>
    <row r="41" spans="1:18" x14ac:dyDescent="0.2">
      <c r="A41" s="1" t="s">
        <v>12</v>
      </c>
      <c r="B41">
        <v>2</v>
      </c>
      <c r="C41" t="s">
        <v>215</v>
      </c>
      <c r="D41" t="s">
        <v>28</v>
      </c>
      <c r="E41" t="s">
        <v>28</v>
      </c>
      <c r="F41">
        <v>100000</v>
      </c>
      <c r="G41">
        <v>2000</v>
      </c>
      <c r="H41">
        <v>50</v>
      </c>
      <c r="I41">
        <v>0.05</v>
      </c>
      <c r="J41">
        <v>0.3</v>
      </c>
      <c r="K41">
        <v>-0.25</v>
      </c>
      <c r="L41">
        <v>2.454082708333333</v>
      </c>
      <c r="M41">
        <v>1.634622916666667</v>
      </c>
      <c r="N41" t="s">
        <v>215</v>
      </c>
      <c r="O41" s="6">
        <f>IF(SUM(O42:O43)=3,3,IF(SUM(O42:O43)=5,1,2))</f>
        <v>1</v>
      </c>
      <c r="P41" s="11">
        <f>IF(AND(M41&gt;M44,M41&gt;M47),3,IF(OR(M41&gt;M44,M41&gt;M47),2,1))</f>
        <v>1</v>
      </c>
      <c r="Q41" s="17">
        <v>0.05</v>
      </c>
      <c r="R41" s="17">
        <v>-0.25</v>
      </c>
    </row>
    <row r="42" spans="1:18" x14ac:dyDescent="0.2">
      <c r="A42" s="1" t="s">
        <v>12</v>
      </c>
      <c r="B42">
        <v>2</v>
      </c>
      <c r="C42" t="s">
        <v>216</v>
      </c>
      <c r="D42" t="s">
        <v>28</v>
      </c>
      <c r="E42" t="s">
        <v>28</v>
      </c>
      <c r="F42">
        <v>100000</v>
      </c>
      <c r="G42">
        <v>2000</v>
      </c>
      <c r="H42">
        <v>50</v>
      </c>
      <c r="I42">
        <v>0.05</v>
      </c>
      <c r="J42">
        <v>0.3</v>
      </c>
      <c r="K42">
        <v>-0.75</v>
      </c>
      <c r="L42">
        <v>2.5875258333333329</v>
      </c>
      <c r="M42">
        <v>1.814060833333333</v>
      </c>
      <c r="N42" t="s">
        <v>216</v>
      </c>
      <c r="O42" s="6">
        <f>IF(AND(M42&gt;M43,M42&gt;M41),3,IF(OR(M42&gt;M43,M42&gt;M41),2,1))</f>
        <v>3</v>
      </c>
      <c r="P42" s="9">
        <f>IF(AND(M42&gt;M45,M42&gt;M48),3,IF(OR(M42&gt;M45,M42&gt;M48),2,1))</f>
        <v>3</v>
      </c>
      <c r="Q42" s="17">
        <v>0.05</v>
      </c>
      <c r="R42" s="17">
        <v>-0.75</v>
      </c>
    </row>
    <row r="43" spans="1:18" x14ac:dyDescent="0.2">
      <c r="A43" s="1" t="s">
        <v>12</v>
      </c>
      <c r="B43">
        <v>2</v>
      </c>
      <c r="C43" t="s">
        <v>217</v>
      </c>
      <c r="D43" t="s">
        <v>28</v>
      </c>
      <c r="E43" t="s">
        <v>28</v>
      </c>
      <c r="F43">
        <v>100000</v>
      </c>
      <c r="G43">
        <v>2000</v>
      </c>
      <c r="H43">
        <v>50</v>
      </c>
      <c r="I43">
        <v>0.05</v>
      </c>
      <c r="J43">
        <v>0.3</v>
      </c>
      <c r="K43">
        <v>-1.25</v>
      </c>
      <c r="L43">
        <v>2.5376856249999999</v>
      </c>
      <c r="M43">
        <v>1.7863327083333329</v>
      </c>
      <c r="N43" t="s">
        <v>217</v>
      </c>
      <c r="O43" s="6">
        <f>IF(AND(M43&gt;M42,M43&gt;M41),3,IF(OR(M43&gt;M42,M43&gt;M41),2,1))</f>
        <v>2</v>
      </c>
      <c r="P43" s="10">
        <f>IF(AND(M43&gt;M46,M43&gt;M49),3,IF(OR(M43&gt;M46,M43&gt;M49),2,1))</f>
        <v>1</v>
      </c>
      <c r="Q43" s="17">
        <v>0.05</v>
      </c>
      <c r="R43" s="17">
        <v>-1.25</v>
      </c>
    </row>
    <row r="44" spans="1:18" x14ac:dyDescent="0.2">
      <c r="A44" s="1" t="s">
        <v>12</v>
      </c>
      <c r="B44">
        <v>2</v>
      </c>
      <c r="C44" t="s">
        <v>207</v>
      </c>
      <c r="D44" t="s">
        <v>28</v>
      </c>
      <c r="E44" t="s">
        <v>28</v>
      </c>
      <c r="F44">
        <v>100000</v>
      </c>
      <c r="G44">
        <v>2000</v>
      </c>
      <c r="H44">
        <v>50</v>
      </c>
      <c r="I44">
        <v>0.25</v>
      </c>
      <c r="J44">
        <v>0.3</v>
      </c>
      <c r="K44">
        <v>-0.25</v>
      </c>
      <c r="L44">
        <v>2.5149075000000001</v>
      </c>
      <c r="M44">
        <v>1.6921377083333331</v>
      </c>
      <c r="N44" t="s">
        <v>207</v>
      </c>
      <c r="O44" s="7">
        <f>IF(SUM(O45:O46)=3,3,IF(SUM(O45:O46)=5,1,2))</f>
        <v>1</v>
      </c>
      <c r="P44" s="11">
        <f>IF(AND(M44&gt;M47,M44&gt;M41),3,IF(OR(M44&gt;M47,M44&gt;M41),2,1))</f>
        <v>3</v>
      </c>
      <c r="Q44" s="17">
        <v>0.25</v>
      </c>
      <c r="R44" s="17">
        <v>-0.25</v>
      </c>
    </row>
    <row r="45" spans="1:18" x14ac:dyDescent="0.2">
      <c r="A45" s="1" t="s">
        <v>12</v>
      </c>
      <c r="B45">
        <v>2</v>
      </c>
      <c r="C45" t="s">
        <v>208</v>
      </c>
      <c r="D45" t="s">
        <v>28</v>
      </c>
      <c r="E45" t="s">
        <v>28</v>
      </c>
      <c r="F45">
        <v>100000</v>
      </c>
      <c r="G45">
        <v>2000</v>
      </c>
      <c r="H45">
        <v>50</v>
      </c>
      <c r="I45">
        <v>0.25</v>
      </c>
      <c r="J45">
        <v>0.3</v>
      </c>
      <c r="K45">
        <v>-0.75</v>
      </c>
      <c r="L45">
        <v>2.5143714583333332</v>
      </c>
      <c r="M45">
        <v>1.7731222916666669</v>
      </c>
      <c r="N45" t="s">
        <v>208</v>
      </c>
      <c r="O45" s="7">
        <f>IF(AND(M45&gt;M46,M45&gt;M44),3,IF(OR(M45&gt;M46,M45&gt;M44),2,1))</f>
        <v>2</v>
      </c>
      <c r="P45" s="9">
        <f>IF(AND(M45&gt;M42,M45&gt;M48),3,IF(OR(M45&gt;M48,M45&gt;M42),2,1))</f>
        <v>1</v>
      </c>
      <c r="Q45" s="17">
        <v>0.25</v>
      </c>
      <c r="R45" s="17">
        <v>-0.75</v>
      </c>
    </row>
    <row r="46" spans="1:18" x14ac:dyDescent="0.2">
      <c r="A46" s="1" t="s">
        <v>12</v>
      </c>
      <c r="B46">
        <v>2</v>
      </c>
      <c r="C46" t="s">
        <v>209</v>
      </c>
      <c r="D46" t="s">
        <v>28</v>
      </c>
      <c r="E46" t="s">
        <v>28</v>
      </c>
      <c r="F46">
        <v>100000</v>
      </c>
      <c r="G46">
        <v>2000</v>
      </c>
      <c r="H46">
        <v>50</v>
      </c>
      <c r="I46">
        <v>0.25</v>
      </c>
      <c r="J46">
        <v>0.3</v>
      </c>
      <c r="K46">
        <v>-1.25</v>
      </c>
      <c r="L46">
        <v>2.575632708333333</v>
      </c>
      <c r="M46">
        <v>1.8262324999999999</v>
      </c>
      <c r="N46" t="s">
        <v>209</v>
      </c>
      <c r="O46" s="7">
        <f>IF(AND(M46&gt;M45,M46&gt;M44),3,IF(OR(M46&gt;M45,M46&gt;M44),2,1))</f>
        <v>3</v>
      </c>
      <c r="P46" s="10">
        <f>IF(AND(M46&gt;M49,M46&gt;M43),3,IF(OR(M46&gt;M49,M46&gt;M43),2,1))</f>
        <v>2</v>
      </c>
      <c r="Q46" s="17">
        <v>0.25</v>
      </c>
      <c r="R46" s="17">
        <v>-1.25</v>
      </c>
    </row>
    <row r="47" spans="1:18" x14ac:dyDescent="0.2">
      <c r="A47" s="1" t="s">
        <v>12</v>
      </c>
      <c r="B47">
        <v>2</v>
      </c>
      <c r="C47" t="s">
        <v>210</v>
      </c>
      <c r="D47" t="s">
        <v>28</v>
      </c>
      <c r="E47" t="s">
        <v>28</v>
      </c>
      <c r="F47">
        <v>100000</v>
      </c>
      <c r="G47">
        <v>2000</v>
      </c>
      <c r="H47">
        <v>50</v>
      </c>
      <c r="I47">
        <v>0.5</v>
      </c>
      <c r="J47">
        <v>0.3</v>
      </c>
      <c r="K47">
        <v>-0.25</v>
      </c>
      <c r="L47">
        <v>2.4854668750000002</v>
      </c>
      <c r="M47">
        <v>1.6513910416666671</v>
      </c>
      <c r="N47" t="s">
        <v>210</v>
      </c>
      <c r="O47" s="8">
        <f>IF(SUM(O48:O49)=3,3,IF(SUM(O48:O49)=5,1,2))</f>
        <v>1</v>
      </c>
      <c r="P47" s="11">
        <f>IF(AND(M47&gt;M44,M47&gt;M41),3,IF(OR(M47&gt;M44,M47&gt;M41),2,1))</f>
        <v>2</v>
      </c>
      <c r="Q47" s="17">
        <v>0.5</v>
      </c>
      <c r="R47" s="17">
        <v>-0.25</v>
      </c>
    </row>
    <row r="48" spans="1:18" x14ac:dyDescent="0.2">
      <c r="A48" s="1" t="s">
        <v>12</v>
      </c>
      <c r="B48">
        <v>2</v>
      </c>
      <c r="C48" t="s">
        <v>211</v>
      </c>
      <c r="D48" t="s">
        <v>28</v>
      </c>
      <c r="E48" t="s">
        <v>28</v>
      </c>
      <c r="F48">
        <v>100000</v>
      </c>
      <c r="G48">
        <v>2000</v>
      </c>
      <c r="H48">
        <v>50</v>
      </c>
      <c r="I48">
        <v>0.5</v>
      </c>
      <c r="J48">
        <v>0.3</v>
      </c>
      <c r="K48">
        <v>-0.75</v>
      </c>
      <c r="L48">
        <v>2.557304166666666</v>
      </c>
      <c r="M48">
        <v>1.793396875</v>
      </c>
      <c r="N48" t="s">
        <v>211</v>
      </c>
      <c r="O48" s="8">
        <f>IF(AND(M48&gt;M49,M48&gt;M47),3,IF(OR(M48&gt;M49,M48&gt;M47),2,1))</f>
        <v>2</v>
      </c>
      <c r="P48" s="9">
        <f>IF(AND(M48&gt;M45,M48&gt;M42),3,IF(OR(M48&gt;M45,M48&gt;M42),2,1))</f>
        <v>2</v>
      </c>
      <c r="Q48" s="17">
        <v>0.5</v>
      </c>
      <c r="R48" s="17">
        <v>-0.75</v>
      </c>
    </row>
    <row r="49" spans="1:18" x14ac:dyDescent="0.2">
      <c r="A49" s="1" t="s">
        <v>12</v>
      </c>
      <c r="B49">
        <v>2</v>
      </c>
      <c r="C49" t="s">
        <v>212</v>
      </c>
      <c r="D49" t="s">
        <v>28</v>
      </c>
      <c r="E49" t="s">
        <v>28</v>
      </c>
      <c r="F49">
        <v>100000</v>
      </c>
      <c r="G49">
        <v>2000</v>
      </c>
      <c r="H49">
        <v>50</v>
      </c>
      <c r="I49">
        <v>0.5</v>
      </c>
      <c r="J49">
        <v>0.3</v>
      </c>
      <c r="K49">
        <v>-1.25</v>
      </c>
      <c r="L49">
        <v>2.6175189583333331</v>
      </c>
      <c r="M49">
        <v>1.8419510416666669</v>
      </c>
      <c r="N49" t="s">
        <v>212</v>
      </c>
      <c r="O49" s="8">
        <f>IF(AND(M49&gt;M48,M49&gt;M47),3,IF(OR(M49&gt;M48,M49&gt;M47),2,1))</f>
        <v>3</v>
      </c>
      <c r="P49" s="10">
        <f>IF(AND(M49&gt;M46,M49&gt;M43),3,IF(OR(M49&gt;M46,M49&gt;M43),2,1))</f>
        <v>3</v>
      </c>
      <c r="Q49" s="17">
        <v>0.5</v>
      </c>
      <c r="R49" s="17">
        <v>-1.25</v>
      </c>
    </row>
    <row r="50" spans="1:18" x14ac:dyDescent="0.2">
      <c r="A50" s="5" t="s">
        <v>266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>
        <f>MAX(M41:M49)</f>
        <v>1.8419510416666669</v>
      </c>
      <c r="N50" s="2" t="str">
        <f>VLOOKUP(M50,M41:N49,2,FALSE)</f>
        <v>eps30_cust1_50_125_30</v>
      </c>
      <c r="O50" s="12">
        <f>SUM(O41:O49) - 18</f>
        <v>0</v>
      </c>
      <c r="P50" s="12">
        <f>SUM(P41:P49) - 18</f>
        <v>0</v>
      </c>
      <c r="Q50" s="2">
        <f>VLOOKUP(N50,N41:R49,4,FALSE)</f>
        <v>0.5</v>
      </c>
      <c r="R50" s="2">
        <f>VLOOKUP(N50,N41:R49,5,FALSE)</f>
        <v>-1.25</v>
      </c>
    </row>
    <row r="51" spans="1:18" x14ac:dyDescent="0.2">
      <c r="A51" s="5" t="s">
        <v>267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>
        <f>MIN(M41:M49)</f>
        <v>1.634622916666667</v>
      </c>
      <c r="N51" s="2" t="str">
        <f>VLOOKUP(M51,M41:N49,2,FALSE)</f>
        <v>eps30_cust1_05_25_30</v>
      </c>
      <c r="Q51" s="2">
        <f>VLOOKUP(N51,N41:R49,4,FALSE)</f>
        <v>0.05</v>
      </c>
      <c r="R51" s="2">
        <f>VLOOKUP(N51,N41:R49,5,FALSE)</f>
        <v>-0.25</v>
      </c>
    </row>
    <row r="52" spans="1:18" x14ac:dyDescent="0.2">
      <c r="A52" s="5" t="s">
        <v>265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>
        <f>AVERAGE(M41:M49)</f>
        <v>1.7570275462962963</v>
      </c>
      <c r="N52" s="2"/>
      <c r="Q52" s="2"/>
      <c r="R52" s="2"/>
    </row>
    <row r="53" spans="1:18" x14ac:dyDescent="0.2">
      <c r="A53" s="5" t="s">
        <v>296</v>
      </c>
      <c r="M53" s="2">
        <f>_xlfn.VAR.S(M41:M49)</f>
        <v>6.0059173087757805E-3</v>
      </c>
    </row>
    <row r="54" spans="1:18" x14ac:dyDescent="0.2">
      <c r="A54" s="1" t="s">
        <v>12</v>
      </c>
      <c r="B54">
        <v>2</v>
      </c>
      <c r="C54" t="s">
        <v>213</v>
      </c>
      <c r="D54" t="s">
        <v>38</v>
      </c>
      <c r="E54" t="s">
        <v>38</v>
      </c>
      <c r="F54">
        <v>100000</v>
      </c>
      <c r="G54">
        <v>2000</v>
      </c>
      <c r="H54">
        <v>50</v>
      </c>
      <c r="I54">
        <v>0.05</v>
      </c>
      <c r="J54">
        <v>0.3</v>
      </c>
      <c r="K54">
        <v>-0.25</v>
      </c>
      <c r="L54">
        <v>1.201381875</v>
      </c>
      <c r="M54">
        <v>0.88777041666666667</v>
      </c>
      <c r="N54" t="s">
        <v>213</v>
      </c>
      <c r="O54" s="6">
        <f>IF(SUM(O55:O56)=3,3,IF(SUM(O55:O56)=5,1,2))</f>
        <v>1</v>
      </c>
      <c r="P54" s="11">
        <f>IF(AND(M54&gt;M57,M54&gt;M60),3,IF(OR(M54&gt;M57,M54&gt;M60),2,1))</f>
        <v>3</v>
      </c>
      <c r="Q54" s="17">
        <v>0.05</v>
      </c>
      <c r="R54" s="17">
        <v>-0.25</v>
      </c>
    </row>
    <row r="55" spans="1:18" x14ac:dyDescent="0.2">
      <c r="A55" s="1" t="s">
        <v>12</v>
      </c>
      <c r="B55">
        <v>2</v>
      </c>
      <c r="C55" t="s">
        <v>214</v>
      </c>
      <c r="D55" t="s">
        <v>38</v>
      </c>
      <c r="E55" t="s">
        <v>38</v>
      </c>
      <c r="F55">
        <v>100000</v>
      </c>
      <c r="G55">
        <v>2000</v>
      </c>
      <c r="H55">
        <v>50</v>
      </c>
      <c r="I55">
        <v>0.05</v>
      </c>
      <c r="J55">
        <v>0.3</v>
      </c>
      <c r="K55">
        <v>-0.75</v>
      </c>
      <c r="L55">
        <v>1.336506458333333</v>
      </c>
      <c r="M55">
        <v>1.0078135416666669</v>
      </c>
      <c r="N55" t="s">
        <v>214</v>
      </c>
      <c r="O55" s="6">
        <f>IF(AND(M55&gt;M56,M55&gt;M54),3,IF(OR(M55&gt;M56,M55&gt;M54),2,1))</f>
        <v>2</v>
      </c>
      <c r="P55" s="9">
        <f>IF(AND(M55&gt;M58,M55&gt;M61),3,IF(OR(M55&gt;M58,M55&gt;M61),2,1))</f>
        <v>2</v>
      </c>
      <c r="Q55" s="17">
        <v>0.05</v>
      </c>
      <c r="R55" s="17">
        <v>-0.75</v>
      </c>
    </row>
    <row r="56" spans="1:18" x14ac:dyDescent="0.2">
      <c r="A56" s="1" t="s">
        <v>12</v>
      </c>
      <c r="B56">
        <v>2</v>
      </c>
      <c r="C56" t="s">
        <v>218</v>
      </c>
      <c r="D56" t="s">
        <v>38</v>
      </c>
      <c r="E56" t="s">
        <v>38</v>
      </c>
      <c r="F56">
        <v>100000</v>
      </c>
      <c r="G56">
        <v>2000</v>
      </c>
      <c r="H56">
        <v>50</v>
      </c>
      <c r="I56">
        <v>0.05</v>
      </c>
      <c r="J56">
        <v>0.3</v>
      </c>
      <c r="K56">
        <v>-1.25</v>
      </c>
      <c r="L56">
        <v>1.3380220833333329</v>
      </c>
      <c r="M56">
        <v>1.0103677083333329</v>
      </c>
      <c r="N56" t="s">
        <v>218</v>
      </c>
      <c r="O56" s="6">
        <f>IF(AND(M56&gt;M55,M56&gt;M54),3,IF(OR(M56&gt;M55,M56&gt;M54),2,1))</f>
        <v>3</v>
      </c>
      <c r="P56" s="10">
        <f>IF(AND(M56&gt;M59,M56&gt;M62),3,IF(OR(M56&gt;M59,M56&gt;M62),2,1))</f>
        <v>2</v>
      </c>
      <c r="Q56" s="17">
        <v>0.05</v>
      </c>
      <c r="R56" s="17">
        <v>-1.25</v>
      </c>
    </row>
    <row r="57" spans="1:18" x14ac:dyDescent="0.2">
      <c r="A57" s="1" t="s">
        <v>12</v>
      </c>
      <c r="B57">
        <v>2</v>
      </c>
      <c r="C57" t="s">
        <v>219</v>
      </c>
      <c r="D57" t="s">
        <v>38</v>
      </c>
      <c r="E57" t="s">
        <v>38</v>
      </c>
      <c r="F57">
        <v>100000</v>
      </c>
      <c r="G57">
        <v>2000</v>
      </c>
      <c r="H57">
        <v>50</v>
      </c>
      <c r="I57">
        <v>0.25</v>
      </c>
      <c r="J57">
        <v>0.3</v>
      </c>
      <c r="K57">
        <v>-0.25</v>
      </c>
      <c r="L57">
        <v>1.1637</v>
      </c>
      <c r="M57">
        <v>0.88630354166666669</v>
      </c>
      <c r="N57" t="s">
        <v>219</v>
      </c>
      <c r="O57" s="7">
        <f>IF(SUM(O58:O59)=3,3,IF(SUM(O58:O59)=5,1,2))</f>
        <v>1</v>
      </c>
      <c r="P57" s="11">
        <f>IF(AND(M57&gt;M60,M57&gt;M54),3,IF(OR(M57&gt;M60,M57&gt;M54),2,1))</f>
        <v>2</v>
      </c>
      <c r="Q57" s="17">
        <v>0.25</v>
      </c>
      <c r="R57" s="17">
        <v>-0.25</v>
      </c>
    </row>
    <row r="58" spans="1:18" x14ac:dyDescent="0.2">
      <c r="A58" s="1" t="s">
        <v>12</v>
      </c>
      <c r="B58">
        <v>2</v>
      </c>
      <c r="C58" t="s">
        <v>220</v>
      </c>
      <c r="D58" t="s">
        <v>38</v>
      </c>
      <c r="E58" t="s">
        <v>38</v>
      </c>
      <c r="F58">
        <v>100000</v>
      </c>
      <c r="G58">
        <v>2000</v>
      </c>
      <c r="H58">
        <v>50</v>
      </c>
      <c r="I58">
        <v>0.25</v>
      </c>
      <c r="J58">
        <v>0.3</v>
      </c>
      <c r="K58">
        <v>-0.75</v>
      </c>
      <c r="L58">
        <v>1.160324166666667</v>
      </c>
      <c r="M58">
        <v>0.88776374999999996</v>
      </c>
      <c r="N58" t="s">
        <v>220</v>
      </c>
      <c r="O58" s="7">
        <f>IF(AND(M58&gt;M59,M58&gt;M57),3,IF(OR(M58&gt;M59,M58&gt;M57),2,1))</f>
        <v>2</v>
      </c>
      <c r="P58" s="9">
        <f>IF(AND(M58&gt;M55,M58&gt;M61),3,IF(OR(M58&gt;M61,M58&gt;M55),2,1))</f>
        <v>1</v>
      </c>
      <c r="Q58" s="17">
        <v>0.25</v>
      </c>
      <c r="R58" s="17">
        <v>-0.75</v>
      </c>
    </row>
    <row r="59" spans="1:18" x14ac:dyDescent="0.2">
      <c r="A59" s="1" t="s">
        <v>12</v>
      </c>
      <c r="B59">
        <v>2</v>
      </c>
      <c r="C59" t="s">
        <v>221</v>
      </c>
      <c r="D59" t="s">
        <v>38</v>
      </c>
      <c r="E59" t="s">
        <v>38</v>
      </c>
      <c r="F59">
        <v>100000</v>
      </c>
      <c r="G59">
        <v>2000</v>
      </c>
      <c r="H59">
        <v>50</v>
      </c>
      <c r="I59">
        <v>0.25</v>
      </c>
      <c r="J59">
        <v>0.3</v>
      </c>
      <c r="K59">
        <v>-1.25</v>
      </c>
      <c r="L59">
        <v>1.379635208333333</v>
      </c>
      <c r="M59">
        <v>1.043280625</v>
      </c>
      <c r="N59" t="s">
        <v>221</v>
      </c>
      <c r="O59" s="7">
        <f>IF(AND(M59&gt;M58,M59&gt;M57),3,IF(OR(M59&gt;M58,M59&gt;M57),2,1))</f>
        <v>3</v>
      </c>
      <c r="P59" s="10">
        <f>IF(AND(M59&gt;M62,M59&gt;M56),3,IF(OR(M59&gt;M62,M59&gt;M56),2,1))</f>
        <v>3</v>
      </c>
      <c r="Q59" s="17">
        <v>0.25</v>
      </c>
      <c r="R59" s="17">
        <v>-1.25</v>
      </c>
    </row>
    <row r="60" spans="1:18" x14ac:dyDescent="0.2">
      <c r="A60" s="1" t="s">
        <v>12</v>
      </c>
      <c r="B60">
        <v>2</v>
      </c>
      <c r="C60" t="s">
        <v>222</v>
      </c>
      <c r="D60" t="s">
        <v>38</v>
      </c>
      <c r="E60" t="s">
        <v>38</v>
      </c>
      <c r="F60">
        <v>100000</v>
      </c>
      <c r="G60">
        <v>2000</v>
      </c>
      <c r="H60">
        <v>50</v>
      </c>
      <c r="I60">
        <v>0.5</v>
      </c>
      <c r="J60">
        <v>0.3</v>
      </c>
      <c r="K60">
        <v>-0.25</v>
      </c>
      <c r="L60">
        <v>1.2452972916666669</v>
      </c>
      <c r="M60">
        <v>0.88629437499999997</v>
      </c>
      <c r="N60" t="s">
        <v>222</v>
      </c>
      <c r="O60" s="8">
        <f>IF(SUM(O61:O62)=3,3,IF(SUM(O61:O62)=5,1,2))</f>
        <v>1</v>
      </c>
      <c r="P60" s="11">
        <f>IF(AND(M60&gt;M57,M60&gt;M54),3,IF(OR(M60&gt;M57,M60&gt;M54),2,1))</f>
        <v>1</v>
      </c>
      <c r="Q60" s="17">
        <v>0.5</v>
      </c>
      <c r="R60" s="17">
        <v>-0.25</v>
      </c>
    </row>
    <row r="61" spans="1:18" x14ac:dyDescent="0.2">
      <c r="A61" s="1" t="s">
        <v>12</v>
      </c>
      <c r="B61">
        <v>2</v>
      </c>
      <c r="C61" t="s">
        <v>223</v>
      </c>
      <c r="D61" t="s">
        <v>38</v>
      </c>
      <c r="E61" t="s">
        <v>38</v>
      </c>
      <c r="F61">
        <v>100000</v>
      </c>
      <c r="G61">
        <v>2000</v>
      </c>
      <c r="H61">
        <v>50</v>
      </c>
      <c r="I61">
        <v>0.5</v>
      </c>
      <c r="J61">
        <v>0.3</v>
      </c>
      <c r="K61">
        <v>-0.75</v>
      </c>
      <c r="L61">
        <v>1.383465208333333</v>
      </c>
      <c r="M61">
        <v>1.0429535416666671</v>
      </c>
      <c r="N61" t="s">
        <v>223</v>
      </c>
      <c r="O61" s="8">
        <f>IF(AND(M61&gt;M62,M61&gt;M60),3,IF(OR(M61&gt;M62,M61&gt;M60),2,1))</f>
        <v>3</v>
      </c>
      <c r="P61" s="9">
        <f>IF(AND(M61&gt;M58,M61&gt;M55),3,IF(OR(M61&gt;M58,M61&gt;M55),2,1))</f>
        <v>3</v>
      </c>
      <c r="Q61" s="17">
        <v>0.5</v>
      </c>
      <c r="R61" s="17">
        <v>-0.75</v>
      </c>
    </row>
    <row r="62" spans="1:18" x14ac:dyDescent="0.2">
      <c r="A62" s="1" t="s">
        <v>12</v>
      </c>
      <c r="B62">
        <v>2</v>
      </c>
      <c r="C62" t="s">
        <v>224</v>
      </c>
      <c r="D62" t="s">
        <v>38</v>
      </c>
      <c r="E62" t="s">
        <v>38</v>
      </c>
      <c r="F62">
        <v>100000</v>
      </c>
      <c r="G62">
        <v>2000</v>
      </c>
      <c r="H62">
        <v>50</v>
      </c>
      <c r="I62">
        <v>0.5</v>
      </c>
      <c r="J62">
        <v>0.3</v>
      </c>
      <c r="K62">
        <v>-1.25</v>
      </c>
      <c r="L62">
        <v>1.3818945833333329</v>
      </c>
      <c r="M62">
        <v>1.0102902083333329</v>
      </c>
      <c r="N62" t="s">
        <v>224</v>
      </c>
      <c r="O62" s="8">
        <f>IF(AND(M62&gt;M61,M62&gt;M60),3,IF(OR(M62&gt;M61,M62&gt;M60),2,1))</f>
        <v>2</v>
      </c>
      <c r="P62" s="10">
        <f>IF(AND(M62&gt;M59,M62&gt;M56),3,IF(OR(M62&gt;M59,M62&gt;M56),2,1))</f>
        <v>1</v>
      </c>
      <c r="Q62" s="17">
        <v>0.5</v>
      </c>
      <c r="R62" s="17">
        <v>-1.25</v>
      </c>
    </row>
    <row r="63" spans="1:18" x14ac:dyDescent="0.2">
      <c r="A63" s="5" t="s">
        <v>266</v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>
        <f>MAX(M54:M62)</f>
        <v>1.043280625</v>
      </c>
      <c r="N63" s="2" t="str">
        <f>VLOOKUP(M63,M54:N62,2,FALSE)</f>
        <v>eps30_cust2_25_125_30</v>
      </c>
      <c r="O63" s="12">
        <f>SUM(O54:O62) - 18</f>
        <v>0</v>
      </c>
      <c r="P63" s="12">
        <f>SUM(P54:P62) - 18</f>
        <v>0</v>
      </c>
      <c r="Q63" s="2">
        <f>VLOOKUP(N63,N54:R62,4,FALSE)</f>
        <v>0.25</v>
      </c>
      <c r="R63" s="2">
        <f>VLOOKUP(N63,N54:R62,5,FALSE)</f>
        <v>-1.25</v>
      </c>
    </row>
    <row r="64" spans="1:18" x14ac:dyDescent="0.2">
      <c r="A64" s="5" t="s">
        <v>267</v>
      </c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>
        <f>MIN(M54:M62)</f>
        <v>0.88629437499999997</v>
      </c>
      <c r="N64" s="2" t="str">
        <f>VLOOKUP(M64,M54:N62,2,FALSE)</f>
        <v>eps30_cust2_50_25_30</v>
      </c>
      <c r="Q64" s="2">
        <f>VLOOKUP(N64,N54:R62,4,FALSE)</f>
        <v>0.5</v>
      </c>
      <c r="R64" s="2">
        <f>VLOOKUP(N64,N54:R62,5,FALSE)</f>
        <v>-0.25</v>
      </c>
    </row>
    <row r="65" spans="1:18" x14ac:dyDescent="0.2">
      <c r="A65" s="5" t="s">
        <v>265</v>
      </c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>
        <f>AVERAGE(M54:M62)</f>
        <v>0.96253752314814811</v>
      </c>
      <c r="N65" s="2"/>
      <c r="Q65" s="2"/>
      <c r="R65" s="2"/>
    </row>
    <row r="66" spans="1:18" x14ac:dyDescent="0.2">
      <c r="A66" s="5" t="s">
        <v>296</v>
      </c>
      <c r="M66" s="2">
        <f>_xlfn.VAR.S(M54:M62)</f>
        <v>5.3012528594557785E-3</v>
      </c>
    </row>
    <row r="67" spans="1:18" x14ac:dyDescent="0.2">
      <c r="A67" s="1" t="s">
        <v>12</v>
      </c>
      <c r="B67">
        <v>2</v>
      </c>
      <c r="C67" t="s">
        <v>225</v>
      </c>
      <c r="D67" t="s">
        <v>48</v>
      </c>
      <c r="E67" t="s">
        <v>48</v>
      </c>
      <c r="F67">
        <v>100000</v>
      </c>
      <c r="G67">
        <v>2000</v>
      </c>
      <c r="H67">
        <v>50</v>
      </c>
      <c r="I67">
        <v>0.05</v>
      </c>
      <c r="J67">
        <v>0.3</v>
      </c>
      <c r="K67">
        <v>-0.25</v>
      </c>
      <c r="L67">
        <v>0.70729395833333331</v>
      </c>
      <c r="M67">
        <v>0.525246875</v>
      </c>
      <c r="N67" t="s">
        <v>225</v>
      </c>
      <c r="O67" s="6">
        <f>IF(SUM(O68:O69)=3,3,IF(SUM(O68:O69)=5,1,2))</f>
        <v>1</v>
      </c>
      <c r="P67" s="11">
        <f>IF(AND(M67&gt;M70,M67&gt;M73),3,IF(OR(M67&gt;M70,M67&gt;M73),2,1))</f>
        <v>2</v>
      </c>
      <c r="Q67" s="17">
        <v>0.05</v>
      </c>
      <c r="R67" s="17">
        <v>-0.25</v>
      </c>
    </row>
    <row r="68" spans="1:18" x14ac:dyDescent="0.2">
      <c r="A68" s="1" t="s">
        <v>12</v>
      </c>
      <c r="B68">
        <v>2</v>
      </c>
      <c r="C68" t="s">
        <v>226</v>
      </c>
      <c r="D68" t="s">
        <v>48</v>
      </c>
      <c r="E68" t="s">
        <v>48</v>
      </c>
      <c r="F68">
        <v>100000</v>
      </c>
      <c r="G68">
        <v>2000</v>
      </c>
      <c r="H68">
        <v>50</v>
      </c>
      <c r="I68">
        <v>0.05</v>
      </c>
      <c r="J68">
        <v>0.3</v>
      </c>
      <c r="K68">
        <v>-0.75</v>
      </c>
      <c r="L68">
        <v>0.94879687499999998</v>
      </c>
      <c r="M68">
        <v>0.70541583333333335</v>
      </c>
      <c r="N68" t="s">
        <v>226</v>
      </c>
      <c r="O68" s="6">
        <f>IF(AND(M68&gt;M69,M68&gt;M67),3,IF(OR(M68&gt;M69,M68&gt;M67),2,1))</f>
        <v>2</v>
      </c>
      <c r="P68" s="9">
        <f>IF(AND(M68&gt;M71,M68&gt;M74),3,IF(OR(M68&gt;M71,M68&gt;M74),2,1))</f>
        <v>1</v>
      </c>
      <c r="Q68" s="17">
        <v>0.05</v>
      </c>
      <c r="R68" s="17">
        <v>-0.75</v>
      </c>
    </row>
    <row r="69" spans="1:18" x14ac:dyDescent="0.2">
      <c r="A69" s="1" t="s">
        <v>12</v>
      </c>
      <c r="B69">
        <v>2</v>
      </c>
      <c r="C69" t="s">
        <v>227</v>
      </c>
      <c r="D69" t="s">
        <v>48</v>
      </c>
      <c r="E69" t="s">
        <v>48</v>
      </c>
      <c r="F69">
        <v>100000</v>
      </c>
      <c r="G69">
        <v>2000</v>
      </c>
      <c r="H69">
        <v>50</v>
      </c>
      <c r="I69">
        <v>0.05</v>
      </c>
      <c r="J69">
        <v>0.3</v>
      </c>
      <c r="K69">
        <v>-1.25</v>
      </c>
      <c r="L69">
        <v>0.99249500000000002</v>
      </c>
      <c r="M69">
        <v>0.72407729166666668</v>
      </c>
      <c r="N69" t="s">
        <v>227</v>
      </c>
      <c r="O69" s="6">
        <f>IF(AND(M69&gt;M68,M69&gt;M67),3,IF(OR(M69&gt;M68,M69&gt;M67),2,1))</f>
        <v>3</v>
      </c>
      <c r="P69" s="10">
        <f>IF(AND(M69&gt;M72,M69&gt;M75),3,IF(OR(M69&gt;M72,M69&gt;M75),2,1))</f>
        <v>3</v>
      </c>
      <c r="Q69" s="17">
        <v>0.05</v>
      </c>
      <c r="R69" s="17">
        <v>-1.25</v>
      </c>
    </row>
    <row r="70" spans="1:18" x14ac:dyDescent="0.2">
      <c r="A70" s="1" t="s">
        <v>12</v>
      </c>
      <c r="B70">
        <v>2</v>
      </c>
      <c r="C70" t="s">
        <v>228</v>
      </c>
      <c r="D70" t="s">
        <v>48</v>
      </c>
      <c r="E70" t="s">
        <v>48</v>
      </c>
      <c r="F70">
        <v>100000</v>
      </c>
      <c r="G70">
        <v>2000</v>
      </c>
      <c r="H70">
        <v>50</v>
      </c>
      <c r="I70">
        <v>0.25</v>
      </c>
      <c r="J70">
        <v>0.3</v>
      </c>
      <c r="K70">
        <v>-0.25</v>
      </c>
      <c r="L70">
        <v>0.71599000000000002</v>
      </c>
      <c r="M70">
        <v>0.52526791666666661</v>
      </c>
      <c r="N70" t="s">
        <v>228</v>
      </c>
      <c r="O70" s="7">
        <f>IF(SUM(O71:O72)=3,3,IF(SUM(O71:O72)=5,1,2))</f>
        <v>1</v>
      </c>
      <c r="P70" s="11">
        <f>IF(AND(M70&gt;M73,M70&gt;M67),3,IF(OR(M70&gt;M73,M70&gt;M67),2,1))</f>
        <v>3</v>
      </c>
      <c r="Q70" s="17">
        <v>0.25</v>
      </c>
      <c r="R70" s="17">
        <v>-0.25</v>
      </c>
    </row>
    <row r="71" spans="1:18" x14ac:dyDescent="0.2">
      <c r="A71" s="1" t="s">
        <v>12</v>
      </c>
      <c r="B71">
        <v>2</v>
      </c>
      <c r="C71" t="s">
        <v>229</v>
      </c>
      <c r="D71" t="s">
        <v>48</v>
      </c>
      <c r="E71" t="s">
        <v>48</v>
      </c>
      <c r="F71">
        <v>100000</v>
      </c>
      <c r="G71">
        <v>2000</v>
      </c>
      <c r="H71">
        <v>50</v>
      </c>
      <c r="I71">
        <v>0.25</v>
      </c>
      <c r="J71">
        <v>0.3</v>
      </c>
      <c r="K71">
        <v>-0.75</v>
      </c>
      <c r="L71">
        <v>0.97912916666666672</v>
      </c>
      <c r="M71">
        <v>0.7245583333333333</v>
      </c>
      <c r="N71" t="s">
        <v>229</v>
      </c>
      <c r="O71" s="7">
        <f>IF(AND(M71&gt;M72,M71&gt;M70),3,IF(OR(M71&gt;M72,M71&gt;M70),2,1))</f>
        <v>3</v>
      </c>
      <c r="P71" s="9">
        <f>IF(AND(M71&gt;M68,M71&gt;M74),3,IF(OR(M71&gt;M74,M71&gt;M68),2,1))</f>
        <v>3</v>
      </c>
      <c r="Q71" s="17">
        <v>0.25</v>
      </c>
      <c r="R71" s="17">
        <v>-0.75</v>
      </c>
    </row>
    <row r="72" spans="1:18" x14ac:dyDescent="0.2">
      <c r="A72" s="1" t="s">
        <v>12</v>
      </c>
      <c r="B72">
        <v>2</v>
      </c>
      <c r="C72" t="s">
        <v>230</v>
      </c>
      <c r="D72" t="s">
        <v>48</v>
      </c>
      <c r="E72" t="s">
        <v>48</v>
      </c>
      <c r="F72">
        <v>100000</v>
      </c>
      <c r="G72">
        <v>2000</v>
      </c>
      <c r="H72">
        <v>50</v>
      </c>
      <c r="I72">
        <v>0.25</v>
      </c>
      <c r="J72">
        <v>0.3</v>
      </c>
      <c r="K72">
        <v>-1.25</v>
      </c>
      <c r="L72">
        <v>0.95430395833333337</v>
      </c>
      <c r="M72">
        <v>0.70570812500000002</v>
      </c>
      <c r="N72" t="s">
        <v>230</v>
      </c>
      <c r="O72" s="7">
        <f>IF(AND(M72&gt;M71,M72&gt;M70),3,IF(OR(M72&gt;M71,M72&gt;M70),2,1))</f>
        <v>2</v>
      </c>
      <c r="P72" s="10">
        <f>IF(AND(M72&gt;M75,M72&gt;M69),3,IF(OR(M72&gt;M75,M72&gt;M69),2,1))</f>
        <v>1</v>
      </c>
      <c r="Q72" s="17">
        <v>0.25</v>
      </c>
      <c r="R72" s="17">
        <v>-1.25</v>
      </c>
    </row>
    <row r="73" spans="1:18" x14ac:dyDescent="0.2">
      <c r="A73" s="1" t="s">
        <v>12</v>
      </c>
      <c r="B73">
        <v>2</v>
      </c>
      <c r="C73" t="s">
        <v>231</v>
      </c>
      <c r="D73" t="s">
        <v>48</v>
      </c>
      <c r="E73" t="s">
        <v>48</v>
      </c>
      <c r="F73">
        <v>100000</v>
      </c>
      <c r="G73">
        <v>2000</v>
      </c>
      <c r="H73">
        <v>50</v>
      </c>
      <c r="I73">
        <v>0.5</v>
      </c>
      <c r="J73">
        <v>0.3</v>
      </c>
      <c r="K73">
        <v>-0.25</v>
      </c>
      <c r="L73">
        <v>0.69686666666666663</v>
      </c>
      <c r="M73">
        <v>0.52480312500000004</v>
      </c>
      <c r="N73" t="s">
        <v>231</v>
      </c>
      <c r="O73" s="8">
        <f>IF(SUM(O74:O75)=3,3,IF(SUM(O74:O75)=5,1,2))</f>
        <v>1</v>
      </c>
      <c r="P73" s="11">
        <f>IF(AND(M73&gt;M70,M73&gt;M67),3,IF(OR(M73&gt;M70,M73&gt;M67),2,1))</f>
        <v>1</v>
      </c>
      <c r="Q73" s="17">
        <v>0.5</v>
      </c>
      <c r="R73" s="17">
        <v>-0.25</v>
      </c>
    </row>
    <row r="74" spans="1:18" x14ac:dyDescent="0.2">
      <c r="A74" s="1" t="s">
        <v>12</v>
      </c>
      <c r="B74">
        <v>2</v>
      </c>
      <c r="C74" t="s">
        <v>232</v>
      </c>
      <c r="D74" t="s">
        <v>48</v>
      </c>
      <c r="E74" t="s">
        <v>48</v>
      </c>
      <c r="F74">
        <v>100000</v>
      </c>
      <c r="G74">
        <v>2000</v>
      </c>
      <c r="H74">
        <v>50</v>
      </c>
      <c r="I74">
        <v>0.5</v>
      </c>
      <c r="J74">
        <v>0.3</v>
      </c>
      <c r="K74">
        <v>-0.75</v>
      </c>
      <c r="L74">
        <v>0.97436229166666666</v>
      </c>
      <c r="M74">
        <v>0.72374041666666666</v>
      </c>
      <c r="N74" t="s">
        <v>232</v>
      </c>
      <c r="O74" s="8">
        <f>IF(AND(M74&gt;M75,M74&gt;M73),3,IF(OR(M74&gt;M75,M74&gt;M73),2,1))</f>
        <v>2</v>
      </c>
      <c r="P74" s="9">
        <f>IF(AND(M74&gt;M71,M74&gt;M68),3,IF(OR(M74&gt;M71,M74&gt;M68),2,1))</f>
        <v>2</v>
      </c>
      <c r="Q74" s="17">
        <v>0.5</v>
      </c>
      <c r="R74" s="17">
        <v>-0.75</v>
      </c>
    </row>
    <row r="75" spans="1:18" x14ac:dyDescent="0.2">
      <c r="A75" s="1" t="s">
        <v>12</v>
      </c>
      <c r="B75">
        <v>2</v>
      </c>
      <c r="C75" t="s">
        <v>233</v>
      </c>
      <c r="D75" t="s">
        <v>48</v>
      </c>
      <c r="E75" t="s">
        <v>48</v>
      </c>
      <c r="F75">
        <v>100000</v>
      </c>
      <c r="G75">
        <v>2000</v>
      </c>
      <c r="H75">
        <v>50</v>
      </c>
      <c r="I75">
        <v>0.5</v>
      </c>
      <c r="J75">
        <v>0.3</v>
      </c>
      <c r="K75">
        <v>-1.25</v>
      </c>
      <c r="L75">
        <v>0.97207020833333335</v>
      </c>
      <c r="M75">
        <v>0.72398708333333328</v>
      </c>
      <c r="N75" t="s">
        <v>233</v>
      </c>
      <c r="O75" s="8">
        <f>IF(AND(M75&gt;M74,M75&gt;M73),3,IF(OR(M75&gt;M74,M75&gt;M73),2,1))</f>
        <v>3</v>
      </c>
      <c r="P75" s="10">
        <f>IF(AND(M75&gt;M72,M75&gt;M69),3,IF(OR(M75&gt;M72,M75&gt;M69),2,1))</f>
        <v>2</v>
      </c>
      <c r="Q75" s="17">
        <v>0.5</v>
      </c>
      <c r="R75" s="17">
        <v>-1.25</v>
      </c>
    </row>
    <row r="76" spans="1:18" x14ac:dyDescent="0.2">
      <c r="A76" s="5" t="s">
        <v>266</v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>
        <f>MAX(M67:M75)</f>
        <v>0.7245583333333333</v>
      </c>
      <c r="N76" s="2" t="str">
        <f>VLOOKUP(M76,M67:N75,2,FALSE)</f>
        <v>eps30_cust3_25_75_30</v>
      </c>
      <c r="O76" s="12">
        <f>SUM(O67:O75) - 18</f>
        <v>0</v>
      </c>
      <c r="P76" s="12">
        <f>SUM(P67:P75) - 18</f>
        <v>0</v>
      </c>
      <c r="Q76" s="2">
        <f>VLOOKUP(N76,N67:R75,4,FALSE)</f>
        <v>0.25</v>
      </c>
      <c r="R76" s="2">
        <f>VLOOKUP(N76,N67:R75,5,FALSE)</f>
        <v>-0.75</v>
      </c>
    </row>
    <row r="77" spans="1:18" x14ac:dyDescent="0.2">
      <c r="A77" s="5" t="s">
        <v>267</v>
      </c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>
        <f>MIN(M67:M75)</f>
        <v>0.52480312500000004</v>
      </c>
      <c r="N77" s="2" t="str">
        <f>VLOOKUP(M77,M67:N75,2,FALSE)</f>
        <v>eps30_cust3_50_25_30</v>
      </c>
      <c r="Q77" s="2">
        <f>VLOOKUP(N77,N67:R75,4,FALSE)</f>
        <v>0.5</v>
      </c>
      <c r="R77" s="2">
        <f>VLOOKUP(N77,N67:R75,5,FALSE)</f>
        <v>-0.25</v>
      </c>
    </row>
    <row r="78" spans="1:18" x14ac:dyDescent="0.2">
      <c r="A78" s="5" t="s">
        <v>265</v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>
        <f>AVERAGE(M67:M75)</f>
        <v>0.65364500000000003</v>
      </c>
      <c r="N78" s="2"/>
      <c r="Q78" s="2"/>
      <c r="R78" s="2"/>
    </row>
    <row r="79" spans="1:18" x14ac:dyDescent="0.2">
      <c r="A79" s="5" t="s">
        <v>296</v>
      </c>
      <c r="M79" s="2">
        <f>_xlfn.VAR.S(M67:M75)</f>
        <v>9.3510694537760064E-3</v>
      </c>
    </row>
    <row r="80" spans="1:18" x14ac:dyDescent="0.2">
      <c r="A80" s="1" t="s">
        <v>12</v>
      </c>
      <c r="B80">
        <v>2</v>
      </c>
      <c r="C80" t="s">
        <v>234</v>
      </c>
      <c r="D80" t="s">
        <v>58</v>
      </c>
      <c r="E80" t="s">
        <v>58</v>
      </c>
      <c r="F80">
        <v>100000</v>
      </c>
      <c r="G80">
        <v>2000</v>
      </c>
      <c r="H80">
        <v>50</v>
      </c>
      <c r="I80">
        <v>0.05</v>
      </c>
      <c r="J80">
        <v>0.3</v>
      </c>
      <c r="K80">
        <v>-0.25</v>
      </c>
      <c r="L80">
        <v>1.9162056249999999</v>
      </c>
      <c r="M80">
        <v>1.3922114583333329</v>
      </c>
      <c r="N80" t="s">
        <v>234</v>
      </c>
      <c r="O80" s="6">
        <f>IF(SUM(O81:O82)=3,3,IF(SUM(O81:O82)=5,1,2))</f>
        <v>2</v>
      </c>
      <c r="P80" s="11">
        <f>IF(AND(M80&gt;M83,M80&gt;M86),3,IF(OR(M80&gt;M83,M80&gt;M86),2,1))</f>
        <v>1</v>
      </c>
      <c r="Q80" s="17">
        <v>0.05</v>
      </c>
      <c r="R80" s="17">
        <v>-0.25</v>
      </c>
    </row>
    <row r="81" spans="1:18" x14ac:dyDescent="0.2">
      <c r="A81" s="1" t="s">
        <v>12</v>
      </c>
      <c r="B81">
        <v>2</v>
      </c>
      <c r="C81" t="s">
        <v>235</v>
      </c>
      <c r="D81" t="s">
        <v>58</v>
      </c>
      <c r="E81" t="s">
        <v>58</v>
      </c>
      <c r="F81">
        <v>100000</v>
      </c>
      <c r="G81">
        <v>2000</v>
      </c>
      <c r="H81">
        <v>50</v>
      </c>
      <c r="I81">
        <v>0.05</v>
      </c>
      <c r="J81">
        <v>0.3</v>
      </c>
      <c r="K81">
        <v>-0.75</v>
      </c>
      <c r="L81">
        <v>1.913987708333333</v>
      </c>
      <c r="M81">
        <v>1.3907735416666669</v>
      </c>
      <c r="N81" t="s">
        <v>235</v>
      </c>
      <c r="O81" s="6">
        <f>IF(AND(M81&gt;M82,M81&gt;M80),3,IF(OR(M81&gt;M82,M81&gt;M80),2,1))</f>
        <v>1</v>
      </c>
      <c r="P81" s="9">
        <f>IF(AND(M81&gt;M84,M81&gt;M87),3,IF(OR(M81&gt;M84,M81&gt;M87),2,1))</f>
        <v>1</v>
      </c>
      <c r="Q81" s="17">
        <v>0.05</v>
      </c>
      <c r="R81" s="17">
        <v>-0.75</v>
      </c>
    </row>
    <row r="82" spans="1:18" x14ac:dyDescent="0.2">
      <c r="A82" s="1" t="s">
        <v>12</v>
      </c>
      <c r="B82">
        <v>2</v>
      </c>
      <c r="C82" t="s">
        <v>236</v>
      </c>
      <c r="D82" t="s">
        <v>58</v>
      </c>
      <c r="E82" t="s">
        <v>58</v>
      </c>
      <c r="F82">
        <v>100000</v>
      </c>
      <c r="G82">
        <v>2000</v>
      </c>
      <c r="H82">
        <v>50</v>
      </c>
      <c r="I82">
        <v>0.05</v>
      </c>
      <c r="J82">
        <v>0.3</v>
      </c>
      <c r="K82">
        <v>-1.25</v>
      </c>
      <c r="L82">
        <v>1.8812424999999999</v>
      </c>
      <c r="M82">
        <v>1.394108125</v>
      </c>
      <c r="N82" t="s">
        <v>236</v>
      </c>
      <c r="O82" s="6">
        <f>IF(AND(M82&gt;M81,M82&gt;M80),3,IF(OR(M82&gt;M81,M82&gt;M80),2,1))</f>
        <v>3</v>
      </c>
      <c r="P82" s="10">
        <f>IF(AND(M82&gt;M85,M82&gt;M88),3,IF(OR(M82&gt;M85,M82&gt;M88),2,1))</f>
        <v>3</v>
      </c>
      <c r="Q82" s="17">
        <v>0.05</v>
      </c>
      <c r="R82" s="17">
        <v>-1.25</v>
      </c>
    </row>
    <row r="83" spans="1:18" x14ac:dyDescent="0.2">
      <c r="A83" s="1" t="s">
        <v>12</v>
      </c>
      <c r="B83">
        <v>2</v>
      </c>
      <c r="C83" t="s">
        <v>237</v>
      </c>
      <c r="D83" t="s">
        <v>58</v>
      </c>
      <c r="E83" t="s">
        <v>58</v>
      </c>
      <c r="F83">
        <v>100000</v>
      </c>
      <c r="G83">
        <v>2000</v>
      </c>
      <c r="H83">
        <v>50</v>
      </c>
      <c r="I83">
        <v>0.25</v>
      </c>
      <c r="J83">
        <v>0.3</v>
      </c>
      <c r="K83">
        <v>-0.25</v>
      </c>
      <c r="L83">
        <v>1.891583333333333</v>
      </c>
      <c r="M83">
        <v>1.394578125</v>
      </c>
      <c r="N83" t="s">
        <v>237</v>
      </c>
      <c r="O83" s="7">
        <f>IF(SUM(O84:O85)=3,3,IF(SUM(O84:O85)=5,1,2))</f>
        <v>3</v>
      </c>
      <c r="P83" s="11">
        <f>IF(AND(M83&gt;M86,M83&gt;M80),3,IF(OR(M83&gt;M86,M83&gt;M80),2,1))</f>
        <v>3</v>
      </c>
      <c r="Q83" s="17">
        <v>0.25</v>
      </c>
      <c r="R83" s="17">
        <v>-0.25</v>
      </c>
    </row>
    <row r="84" spans="1:18" x14ac:dyDescent="0.2">
      <c r="A84" s="1" t="s">
        <v>12</v>
      </c>
      <c r="B84">
        <v>2</v>
      </c>
      <c r="C84" t="s">
        <v>238</v>
      </c>
      <c r="D84" t="s">
        <v>58</v>
      </c>
      <c r="E84" t="s">
        <v>58</v>
      </c>
      <c r="F84">
        <v>100000</v>
      </c>
      <c r="G84">
        <v>2000</v>
      </c>
      <c r="H84">
        <v>50</v>
      </c>
      <c r="I84">
        <v>0.25</v>
      </c>
      <c r="J84">
        <v>0.3</v>
      </c>
      <c r="K84">
        <v>-0.75</v>
      </c>
      <c r="L84">
        <v>1.8830447916666671</v>
      </c>
      <c r="M84">
        <v>1.392208125</v>
      </c>
      <c r="N84" t="s">
        <v>238</v>
      </c>
      <c r="O84" s="7">
        <f>IF(AND(M84&gt;M85,M84&gt;M83),3,IF(OR(M84&gt;M85,M84&gt;M83),2,1))</f>
        <v>1</v>
      </c>
      <c r="P84" s="9">
        <f>IF(AND(M84&gt;M81,M84&gt;M87),3,IF(OR(M84&gt;M87,M84&gt;M81),2,1))</f>
        <v>3</v>
      </c>
      <c r="Q84" s="17">
        <v>0.25</v>
      </c>
      <c r="R84" s="17">
        <v>-0.75</v>
      </c>
    </row>
    <row r="85" spans="1:18" x14ac:dyDescent="0.2">
      <c r="A85" s="1" t="s">
        <v>12</v>
      </c>
      <c r="B85">
        <v>2</v>
      </c>
      <c r="C85" t="s">
        <v>239</v>
      </c>
      <c r="D85" t="s">
        <v>58</v>
      </c>
      <c r="E85" t="s">
        <v>58</v>
      </c>
      <c r="F85">
        <v>100000</v>
      </c>
      <c r="G85">
        <v>2000</v>
      </c>
      <c r="H85">
        <v>50</v>
      </c>
      <c r="I85">
        <v>0.25</v>
      </c>
      <c r="J85">
        <v>0.3</v>
      </c>
      <c r="K85">
        <v>-1.25</v>
      </c>
      <c r="L85">
        <v>1.9381929166666669</v>
      </c>
      <c r="M85">
        <v>1.393876458333333</v>
      </c>
      <c r="N85" t="s">
        <v>239</v>
      </c>
      <c r="O85" s="7">
        <f>IF(AND(M85&gt;M84,M85&gt;M83),3,IF(OR(M85&gt;M84,M85&gt;M83),2,1))</f>
        <v>2</v>
      </c>
      <c r="P85" s="10">
        <f>IF(AND(M85&gt;M88,M85&gt;M82),3,IF(OR(M85&gt;M88,M85&gt;M82),2,1))</f>
        <v>2</v>
      </c>
      <c r="Q85" s="17">
        <v>0.25</v>
      </c>
      <c r="R85" s="17">
        <v>-1.25</v>
      </c>
    </row>
    <row r="86" spans="1:18" x14ac:dyDescent="0.2">
      <c r="A86" s="1" t="s">
        <v>12</v>
      </c>
      <c r="B86">
        <v>2</v>
      </c>
      <c r="C86" t="s">
        <v>240</v>
      </c>
      <c r="D86" t="s">
        <v>58</v>
      </c>
      <c r="E86" t="s">
        <v>58</v>
      </c>
      <c r="F86">
        <v>100000</v>
      </c>
      <c r="G86">
        <v>2000</v>
      </c>
      <c r="H86">
        <v>50</v>
      </c>
      <c r="I86">
        <v>0.5</v>
      </c>
      <c r="J86">
        <v>0.3</v>
      </c>
      <c r="K86">
        <v>-0.25</v>
      </c>
      <c r="L86">
        <v>1.9410785416666669</v>
      </c>
      <c r="M86">
        <v>1.393775625</v>
      </c>
      <c r="N86" t="s">
        <v>240</v>
      </c>
      <c r="O86" s="8">
        <f>IF(SUM(O87:O88)=3,3,IF(SUM(O87:O88)=5,1,2))</f>
        <v>3</v>
      </c>
      <c r="P86" s="11">
        <f>IF(AND(M86&gt;M83,M86&gt;M80),3,IF(OR(M86&gt;M83,M86&gt;M80),2,1))</f>
        <v>2</v>
      </c>
      <c r="Q86" s="17">
        <v>0.5</v>
      </c>
      <c r="R86" s="17">
        <v>-0.25</v>
      </c>
    </row>
    <row r="87" spans="1:18" x14ac:dyDescent="0.2">
      <c r="A87" s="1" t="s">
        <v>12</v>
      </c>
      <c r="B87">
        <v>2</v>
      </c>
      <c r="C87" t="s">
        <v>241</v>
      </c>
      <c r="D87" t="s">
        <v>58</v>
      </c>
      <c r="E87" t="s">
        <v>58</v>
      </c>
      <c r="F87">
        <v>100000</v>
      </c>
      <c r="G87">
        <v>2000</v>
      </c>
      <c r="H87">
        <v>50</v>
      </c>
      <c r="I87">
        <v>0.5</v>
      </c>
      <c r="J87">
        <v>0.3</v>
      </c>
      <c r="K87">
        <v>-0.75</v>
      </c>
      <c r="L87">
        <v>1.8873549999999999</v>
      </c>
      <c r="M87">
        <v>1.391692291666667</v>
      </c>
      <c r="N87" t="s">
        <v>241</v>
      </c>
      <c r="O87" s="8">
        <f>IF(AND(M87&gt;M88,M87&gt;M86),3,IF(OR(M87&gt;M88,M87&gt;M86),2,1))</f>
        <v>1</v>
      </c>
      <c r="P87" s="9">
        <f>IF(AND(M87&gt;M84,M87&gt;M81),3,IF(OR(M87&gt;M84,M87&gt;M81),2,1))</f>
        <v>2</v>
      </c>
      <c r="Q87" s="17">
        <v>0.5</v>
      </c>
      <c r="R87" s="17">
        <v>-0.75</v>
      </c>
    </row>
    <row r="88" spans="1:18" x14ac:dyDescent="0.2">
      <c r="A88" s="1" t="s">
        <v>12</v>
      </c>
      <c r="B88">
        <v>2</v>
      </c>
      <c r="C88" t="s">
        <v>242</v>
      </c>
      <c r="D88" t="s">
        <v>58</v>
      </c>
      <c r="E88" t="s">
        <v>58</v>
      </c>
      <c r="F88">
        <v>100000</v>
      </c>
      <c r="G88">
        <v>2000</v>
      </c>
      <c r="H88">
        <v>50</v>
      </c>
      <c r="I88">
        <v>0.5</v>
      </c>
      <c r="J88">
        <v>0.3</v>
      </c>
      <c r="K88">
        <v>-1.25</v>
      </c>
      <c r="L88">
        <v>1.871153125</v>
      </c>
      <c r="M88">
        <v>1.3927877083333331</v>
      </c>
      <c r="N88" t="s">
        <v>242</v>
      </c>
      <c r="O88" s="8">
        <f>IF(AND(M88&gt;M87,M88&gt;M86),3,IF(OR(M88&gt;M87,M88&gt;M86),2,1))</f>
        <v>2</v>
      </c>
      <c r="P88" s="10">
        <f>IF(AND(M88&gt;M85,M88&gt;M82),3,IF(OR(M88&gt;M85,M88&gt;M82),2,1))</f>
        <v>1</v>
      </c>
      <c r="Q88" s="17">
        <v>0.5</v>
      </c>
      <c r="R88" s="17">
        <v>-1.25</v>
      </c>
    </row>
    <row r="89" spans="1:18" x14ac:dyDescent="0.2">
      <c r="A89" s="5" t="s">
        <v>266</v>
      </c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>
        <f>MAX(M80:M88)</f>
        <v>1.394578125</v>
      </c>
      <c r="N89" s="2" t="str">
        <f>VLOOKUP(M89,M80:N88,2,FALSE)</f>
        <v>eps30_cust4_25_25_30</v>
      </c>
      <c r="O89" s="12">
        <f>SUM(O80:O88) - 18</f>
        <v>0</v>
      </c>
      <c r="P89" s="12">
        <f>SUM(P80:P88) - 18</f>
        <v>0</v>
      </c>
      <c r="Q89" s="2">
        <f>VLOOKUP(N89,N80:R88,4,FALSE)</f>
        <v>0.25</v>
      </c>
      <c r="R89" s="2">
        <f>VLOOKUP(N89,N80:R88,5,FALSE)</f>
        <v>-0.25</v>
      </c>
    </row>
    <row r="90" spans="1:18" x14ac:dyDescent="0.2">
      <c r="A90" s="5" t="s">
        <v>267</v>
      </c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>
        <f>MIN(M80:M88)</f>
        <v>1.3907735416666669</v>
      </c>
      <c r="N90" s="2" t="str">
        <f>VLOOKUP(M90,M80:N88,2,FALSE)</f>
        <v>eps30_cust4_05_75_30</v>
      </c>
      <c r="Q90" s="2">
        <f>VLOOKUP(N90,N80:R88,4,FALSE)</f>
        <v>0.05</v>
      </c>
      <c r="R90" s="2">
        <f>VLOOKUP(N90,N80:R88,5,FALSE)</f>
        <v>-0.75</v>
      </c>
    </row>
    <row r="91" spans="1:18" x14ac:dyDescent="0.2">
      <c r="A91" s="5" t="s">
        <v>265</v>
      </c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>
        <f>AVERAGE(M80:M88)</f>
        <v>1.3928901620370369</v>
      </c>
      <c r="N91" s="2"/>
      <c r="Q91" s="2"/>
      <c r="R91" s="2"/>
    </row>
    <row r="92" spans="1:18" x14ac:dyDescent="0.2">
      <c r="A92" s="5" t="s">
        <v>296</v>
      </c>
      <c r="M92" s="2">
        <f>_xlfn.VAR.S(M80:M88)</f>
        <v>1.6175953751926727E-6</v>
      </c>
    </row>
    <row r="93" spans="1:18" x14ac:dyDescent="0.2">
      <c r="A93" s="1" t="s">
        <v>12</v>
      </c>
      <c r="B93">
        <v>2</v>
      </c>
      <c r="C93" t="s">
        <v>243</v>
      </c>
      <c r="D93" t="s">
        <v>68</v>
      </c>
      <c r="E93" t="s">
        <v>68</v>
      </c>
      <c r="F93">
        <v>100000</v>
      </c>
      <c r="G93">
        <v>2000</v>
      </c>
      <c r="H93">
        <v>50</v>
      </c>
      <c r="I93">
        <v>0.05</v>
      </c>
      <c r="J93">
        <v>0.3</v>
      </c>
      <c r="K93">
        <v>-0.25</v>
      </c>
      <c r="L93">
        <v>2.8539818750000001</v>
      </c>
      <c r="M93">
        <v>2.1054789583333329</v>
      </c>
      <c r="N93" t="s">
        <v>243</v>
      </c>
      <c r="O93" s="6">
        <f>IF(SUM(O94:O95)=3,3,IF(SUM(O94:O95)=5,1,2))</f>
        <v>1</v>
      </c>
      <c r="P93" s="11">
        <f>IF(AND(M93&gt;M96,M93&gt;M99),3,IF(OR(M93&gt;M96,M93&gt;M99),2,1))</f>
        <v>1</v>
      </c>
      <c r="Q93" s="17">
        <v>0.05</v>
      </c>
      <c r="R93" s="17">
        <v>-0.25</v>
      </c>
    </row>
    <row r="94" spans="1:18" x14ac:dyDescent="0.2">
      <c r="A94" s="1" t="s">
        <v>12</v>
      </c>
      <c r="B94">
        <v>2</v>
      </c>
      <c r="C94" t="s">
        <v>244</v>
      </c>
      <c r="D94" t="s">
        <v>68</v>
      </c>
      <c r="E94" t="s">
        <v>68</v>
      </c>
      <c r="F94">
        <v>100000</v>
      </c>
      <c r="G94">
        <v>2000</v>
      </c>
      <c r="H94">
        <v>50</v>
      </c>
      <c r="I94">
        <v>0.05</v>
      </c>
      <c r="J94">
        <v>0.3</v>
      </c>
      <c r="K94">
        <v>-0.75</v>
      </c>
      <c r="L94">
        <v>2.8868075000000002</v>
      </c>
      <c r="M94">
        <v>2.1404587500000001</v>
      </c>
      <c r="N94" t="s">
        <v>244</v>
      </c>
      <c r="O94" s="6">
        <f>IF(AND(M94&gt;M95,M94&gt;M93),3,IF(OR(M94&gt;M95,M94&gt;M93),2,1))</f>
        <v>2</v>
      </c>
      <c r="P94" s="9">
        <f>IF(AND(M94&gt;M97,M94&gt;M100),3,IF(OR(M94&gt;M97,M94&gt;M100),2,1))</f>
        <v>2</v>
      </c>
      <c r="Q94" s="17">
        <v>0.05</v>
      </c>
      <c r="R94" s="17">
        <v>-0.75</v>
      </c>
    </row>
    <row r="95" spans="1:18" x14ac:dyDescent="0.2">
      <c r="A95" s="1" t="s">
        <v>12</v>
      </c>
      <c r="B95">
        <v>2</v>
      </c>
      <c r="C95" t="s">
        <v>245</v>
      </c>
      <c r="D95" t="s">
        <v>68</v>
      </c>
      <c r="E95" t="s">
        <v>68</v>
      </c>
      <c r="F95">
        <v>100000</v>
      </c>
      <c r="G95">
        <v>2000</v>
      </c>
      <c r="H95">
        <v>50</v>
      </c>
      <c r="I95">
        <v>0.05</v>
      </c>
      <c r="J95">
        <v>0.3</v>
      </c>
      <c r="K95">
        <v>-1.25</v>
      </c>
      <c r="L95">
        <v>2.840065416666667</v>
      </c>
      <c r="M95">
        <v>2.1445885416666668</v>
      </c>
      <c r="N95" t="s">
        <v>245</v>
      </c>
      <c r="O95" s="6">
        <f>IF(AND(M95&gt;M94,M95&gt;M93),3,IF(OR(M95&gt;M94,M95&gt;M93),2,1))</f>
        <v>3</v>
      </c>
      <c r="P95" s="10">
        <f>IF(AND(M95&gt;M98,M95&gt;M101),3,IF(OR(M95&gt;M98,M95&gt;M101),2,1))</f>
        <v>1</v>
      </c>
      <c r="Q95" s="17">
        <v>0.05</v>
      </c>
      <c r="R95" s="17">
        <v>-1.25</v>
      </c>
    </row>
    <row r="96" spans="1:18" x14ac:dyDescent="0.2">
      <c r="A96" s="1" t="s">
        <v>12</v>
      </c>
      <c r="B96">
        <v>2</v>
      </c>
      <c r="C96" t="s">
        <v>246</v>
      </c>
      <c r="D96" t="s">
        <v>68</v>
      </c>
      <c r="E96" t="s">
        <v>68</v>
      </c>
      <c r="F96">
        <v>100000</v>
      </c>
      <c r="G96">
        <v>2000</v>
      </c>
      <c r="H96">
        <v>50</v>
      </c>
      <c r="I96">
        <v>0.25</v>
      </c>
      <c r="J96">
        <v>0.3</v>
      </c>
      <c r="K96">
        <v>-0.25</v>
      </c>
      <c r="L96">
        <v>2.9040145833333328</v>
      </c>
      <c r="M96">
        <v>2.1130552083333329</v>
      </c>
      <c r="N96" t="s">
        <v>246</v>
      </c>
      <c r="O96" s="7">
        <f>IF(SUM(O97:O98)=3,3,IF(SUM(O97:O98)=5,1,2))</f>
        <v>1</v>
      </c>
      <c r="P96" s="11">
        <f>IF(AND(M96&gt;M99,M96&gt;M93),3,IF(OR(M96&gt;M99,M96&gt;M93),2,1))</f>
        <v>3</v>
      </c>
      <c r="Q96" s="17">
        <v>0.25</v>
      </c>
      <c r="R96" s="17">
        <v>-0.25</v>
      </c>
    </row>
    <row r="97" spans="1:18" x14ac:dyDescent="0.2">
      <c r="A97" s="1" t="s">
        <v>12</v>
      </c>
      <c r="B97">
        <v>2</v>
      </c>
      <c r="C97" t="s">
        <v>247</v>
      </c>
      <c r="D97" t="s">
        <v>68</v>
      </c>
      <c r="E97" t="s">
        <v>68</v>
      </c>
      <c r="F97">
        <v>100000</v>
      </c>
      <c r="G97">
        <v>2000</v>
      </c>
      <c r="H97">
        <v>50</v>
      </c>
      <c r="I97">
        <v>0.25</v>
      </c>
      <c r="J97">
        <v>0.3</v>
      </c>
      <c r="K97">
        <v>-0.75</v>
      </c>
      <c r="L97">
        <v>2.8457275000000002</v>
      </c>
      <c r="M97">
        <v>2.1276524999999999</v>
      </c>
      <c r="N97" t="s">
        <v>247</v>
      </c>
      <c r="O97" s="7">
        <f>IF(AND(M97&gt;M98,M97&gt;M96),3,IF(OR(M97&gt;M98,M97&gt;M96),2,1))</f>
        <v>2</v>
      </c>
      <c r="P97" s="9">
        <f>IF(AND(M97&gt;M94,M97&gt;M100),3,IF(OR(M97&gt;M100,M97&gt;M94),2,1))</f>
        <v>1</v>
      </c>
      <c r="Q97" s="17">
        <v>0.25</v>
      </c>
      <c r="R97" s="17">
        <v>-0.75</v>
      </c>
    </row>
    <row r="98" spans="1:18" x14ac:dyDescent="0.2">
      <c r="A98" s="1" t="s">
        <v>12</v>
      </c>
      <c r="B98">
        <v>2</v>
      </c>
      <c r="C98" t="s">
        <v>248</v>
      </c>
      <c r="D98" t="s">
        <v>68</v>
      </c>
      <c r="E98" t="s">
        <v>68</v>
      </c>
      <c r="F98">
        <v>100000</v>
      </c>
      <c r="G98">
        <v>2000</v>
      </c>
      <c r="H98">
        <v>50</v>
      </c>
      <c r="I98">
        <v>0.25</v>
      </c>
      <c r="J98">
        <v>0.3</v>
      </c>
      <c r="K98">
        <v>-1.25</v>
      </c>
      <c r="L98">
        <v>2.899031458333333</v>
      </c>
      <c r="M98">
        <v>2.148260833333334</v>
      </c>
      <c r="N98" t="s">
        <v>248</v>
      </c>
      <c r="O98" s="7">
        <f>IF(AND(M98&gt;M97,M98&gt;M96),3,IF(OR(M98&gt;M97,M98&gt;M96),2,1))</f>
        <v>3</v>
      </c>
      <c r="P98" s="10">
        <f>IF(AND(M98&gt;M101,M98&gt;M95),3,IF(OR(M98&gt;M101,M98&gt;M95),2,1))</f>
        <v>3</v>
      </c>
      <c r="Q98" s="17">
        <v>0.25</v>
      </c>
      <c r="R98" s="17">
        <v>-1.25</v>
      </c>
    </row>
    <row r="99" spans="1:18" x14ac:dyDescent="0.2">
      <c r="A99" s="1" t="s">
        <v>12</v>
      </c>
      <c r="B99">
        <v>2</v>
      </c>
      <c r="C99" t="s">
        <v>249</v>
      </c>
      <c r="D99" t="s">
        <v>68</v>
      </c>
      <c r="E99" t="s">
        <v>68</v>
      </c>
      <c r="F99">
        <v>100000</v>
      </c>
      <c r="G99">
        <v>2000</v>
      </c>
      <c r="H99">
        <v>50</v>
      </c>
      <c r="I99">
        <v>0.5</v>
      </c>
      <c r="J99">
        <v>0.3</v>
      </c>
      <c r="K99">
        <v>-0.25</v>
      </c>
      <c r="L99">
        <v>2.9174008333333332</v>
      </c>
      <c r="M99">
        <v>2.1097783333333329</v>
      </c>
      <c r="N99" t="s">
        <v>249</v>
      </c>
      <c r="O99" s="8">
        <f>IF(SUM(O100:O101)=3,3,IF(SUM(O100:O101)=5,1,2))</f>
        <v>1</v>
      </c>
      <c r="P99" s="11">
        <f>IF(AND(M99&gt;M96,M99&gt;M93),3,IF(OR(M99&gt;M96,M99&gt;M93),2,1))</f>
        <v>2</v>
      </c>
      <c r="Q99" s="17">
        <v>0.5</v>
      </c>
      <c r="R99" s="17">
        <v>-0.25</v>
      </c>
    </row>
    <row r="100" spans="1:18" x14ac:dyDescent="0.2">
      <c r="A100" s="1" t="s">
        <v>12</v>
      </c>
      <c r="B100">
        <v>2</v>
      </c>
      <c r="C100" t="s">
        <v>250</v>
      </c>
      <c r="D100" t="s">
        <v>68</v>
      </c>
      <c r="E100" t="s">
        <v>68</v>
      </c>
      <c r="F100">
        <v>100000</v>
      </c>
      <c r="G100">
        <v>2000</v>
      </c>
      <c r="H100">
        <v>50</v>
      </c>
      <c r="I100">
        <v>0.5</v>
      </c>
      <c r="J100">
        <v>0.3</v>
      </c>
      <c r="K100">
        <v>-0.75</v>
      </c>
      <c r="L100">
        <v>2.8467052083333328</v>
      </c>
      <c r="M100">
        <v>2.142015208333333</v>
      </c>
      <c r="N100" t="s">
        <v>250</v>
      </c>
      <c r="O100" s="8">
        <f>IF(AND(M100&gt;M101,M100&gt;M99),3,IF(OR(M100&gt;M101,M100&gt;M99),2,1))</f>
        <v>2</v>
      </c>
      <c r="P100" s="9">
        <f>IF(AND(M100&gt;M97,M100&gt;M94),3,IF(OR(M100&gt;M97,M100&gt;M94),2,1))</f>
        <v>3</v>
      </c>
      <c r="Q100" s="17">
        <v>0.5</v>
      </c>
      <c r="R100" s="17">
        <v>-0.75</v>
      </c>
    </row>
    <row r="101" spans="1:18" x14ac:dyDescent="0.2">
      <c r="A101" s="1" t="s">
        <v>12</v>
      </c>
      <c r="B101">
        <v>2</v>
      </c>
      <c r="C101" t="s">
        <v>251</v>
      </c>
      <c r="D101" t="s">
        <v>68</v>
      </c>
      <c r="E101" t="s">
        <v>68</v>
      </c>
      <c r="F101">
        <v>100000</v>
      </c>
      <c r="G101">
        <v>2000</v>
      </c>
      <c r="H101">
        <v>50</v>
      </c>
      <c r="I101">
        <v>0.5</v>
      </c>
      <c r="J101">
        <v>0.3</v>
      </c>
      <c r="K101">
        <v>-1.25</v>
      </c>
      <c r="L101">
        <v>2.8338291666666668</v>
      </c>
      <c r="M101">
        <v>2.1480929166666671</v>
      </c>
      <c r="N101" t="s">
        <v>251</v>
      </c>
      <c r="O101" s="8">
        <f>IF(AND(M101&gt;M100,M101&gt;M99),3,IF(OR(M101&gt;M100,M101&gt;M99),2,1))</f>
        <v>3</v>
      </c>
      <c r="P101" s="10">
        <f>IF(AND(M101&gt;M98,M101&gt;M95),3,IF(OR(M101&gt;M98,M101&gt;M95),2,1))</f>
        <v>2</v>
      </c>
      <c r="Q101" s="17">
        <v>0.5</v>
      </c>
      <c r="R101" s="17">
        <v>-1.25</v>
      </c>
    </row>
    <row r="102" spans="1:18" x14ac:dyDescent="0.2">
      <c r="A102" s="5" t="s">
        <v>266</v>
      </c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>
        <f>MAX(M93:M101)</f>
        <v>2.148260833333334</v>
      </c>
      <c r="N102" s="2" t="str">
        <f>VLOOKUP(M102,M93:N101,2,FALSE)</f>
        <v>eps30_cust5_25_125_30</v>
      </c>
      <c r="O102" s="12">
        <f>SUM(O93:O101) - 18</f>
        <v>0</v>
      </c>
      <c r="P102" s="12">
        <f>SUM(P93:P101) - 18</f>
        <v>0</v>
      </c>
      <c r="Q102" s="2">
        <f>VLOOKUP(N102,N93:R101,4,FALSE)</f>
        <v>0.25</v>
      </c>
      <c r="R102" s="2">
        <f>VLOOKUP(N102,N93:R101,5,FALSE)</f>
        <v>-1.25</v>
      </c>
    </row>
    <row r="103" spans="1:18" x14ac:dyDescent="0.2">
      <c r="A103" s="5" t="s">
        <v>267</v>
      </c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>
        <f>MIN(M93:M101)</f>
        <v>2.1054789583333329</v>
      </c>
      <c r="N103" s="2" t="str">
        <f>VLOOKUP(M103,M93:N101,2,FALSE)</f>
        <v>eps30_cust5_05_25_30</v>
      </c>
      <c r="Q103" s="2">
        <f>VLOOKUP(N103,N93:R101,4,FALSE)</f>
        <v>0.05</v>
      </c>
      <c r="R103" s="2">
        <f>VLOOKUP(N103,N93:R101,5,FALSE)</f>
        <v>-0.25</v>
      </c>
    </row>
    <row r="104" spans="1:18" x14ac:dyDescent="0.2">
      <c r="A104" s="5" t="s">
        <v>265</v>
      </c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>
        <f>AVERAGE(M93:M101)</f>
        <v>2.1310423611111111</v>
      </c>
      <c r="N104" s="2"/>
      <c r="Q104" s="2"/>
      <c r="R104" s="2"/>
    </row>
    <row r="105" spans="1:18" x14ac:dyDescent="0.2">
      <c r="A105" s="5" t="s">
        <v>296</v>
      </c>
      <c r="M105" s="2">
        <f>_xlfn.VAR.S(M93:M101)</f>
        <v>3.0255540703126165E-4</v>
      </c>
    </row>
    <row r="106" spans="1:18" x14ac:dyDescent="0.2">
      <c r="A106" s="1" t="s">
        <v>12</v>
      </c>
      <c r="B106">
        <v>2</v>
      </c>
      <c r="C106" t="s">
        <v>252</v>
      </c>
      <c r="D106" t="s">
        <v>78</v>
      </c>
      <c r="E106" t="s">
        <v>78</v>
      </c>
      <c r="F106">
        <v>100000</v>
      </c>
      <c r="G106">
        <v>2000</v>
      </c>
      <c r="H106">
        <v>50</v>
      </c>
      <c r="I106">
        <v>0.05</v>
      </c>
      <c r="J106">
        <v>0.3</v>
      </c>
      <c r="K106">
        <v>-0.25</v>
      </c>
      <c r="L106">
        <v>2.241602916666666</v>
      </c>
      <c r="M106">
        <v>1.5055449999999999</v>
      </c>
      <c r="N106" t="s">
        <v>252</v>
      </c>
      <c r="O106" s="6">
        <f>IF(SUM(O107:O108)=3,3,IF(SUM(O107:O108)=5,1,2))</f>
        <v>1</v>
      </c>
      <c r="P106" s="11">
        <f>IF(AND(M106&gt;M109,M106&gt;M112),3,IF(OR(M106&gt;M109,M106&gt;M112),2,1))</f>
        <v>2</v>
      </c>
      <c r="Q106" s="17">
        <v>0.05</v>
      </c>
      <c r="R106" s="17">
        <v>-0.25</v>
      </c>
    </row>
    <row r="107" spans="1:18" x14ac:dyDescent="0.2">
      <c r="A107" s="1" t="s">
        <v>12</v>
      </c>
      <c r="B107">
        <v>2</v>
      </c>
      <c r="C107" t="s">
        <v>253</v>
      </c>
      <c r="D107" t="s">
        <v>78</v>
      </c>
      <c r="E107" t="s">
        <v>78</v>
      </c>
      <c r="F107">
        <v>100000</v>
      </c>
      <c r="G107">
        <v>2000</v>
      </c>
      <c r="H107">
        <v>50</v>
      </c>
      <c r="I107">
        <v>0.05</v>
      </c>
      <c r="J107">
        <v>0.3</v>
      </c>
      <c r="K107">
        <v>-0.75</v>
      </c>
      <c r="L107">
        <v>2.1935737500000001</v>
      </c>
      <c r="M107">
        <v>1.525296041666667</v>
      </c>
      <c r="N107" t="s">
        <v>253</v>
      </c>
      <c r="O107" s="6">
        <f>IF(AND(M107&gt;M108,M107&gt;M106),3,IF(OR(M107&gt;M108,M107&gt;M106),2,1))</f>
        <v>3</v>
      </c>
      <c r="P107" s="9">
        <f>IF(AND(M107&gt;M110,M107&gt;M113),3,IF(OR(M107&gt;M110,M107&gt;M113),2,1))</f>
        <v>3</v>
      </c>
      <c r="Q107" s="17">
        <v>0.05</v>
      </c>
      <c r="R107" s="17">
        <v>-0.75</v>
      </c>
    </row>
    <row r="108" spans="1:18" x14ac:dyDescent="0.2">
      <c r="A108" s="1" t="s">
        <v>12</v>
      </c>
      <c r="B108">
        <v>2</v>
      </c>
      <c r="C108" t="s">
        <v>254</v>
      </c>
      <c r="D108" t="s">
        <v>78</v>
      </c>
      <c r="E108" t="s">
        <v>78</v>
      </c>
      <c r="F108">
        <v>100000</v>
      </c>
      <c r="G108">
        <v>2000</v>
      </c>
      <c r="H108">
        <v>50</v>
      </c>
      <c r="I108">
        <v>0.05</v>
      </c>
      <c r="J108">
        <v>0.3</v>
      </c>
      <c r="K108">
        <v>-1.25</v>
      </c>
      <c r="L108">
        <v>2.2179020833333332</v>
      </c>
      <c r="M108">
        <v>1.5193362500000001</v>
      </c>
      <c r="N108" t="s">
        <v>254</v>
      </c>
      <c r="O108" s="6">
        <f>IF(AND(M108&gt;M107,M108&gt;M106),3,IF(OR(M108&gt;M107,M108&gt;M106),2,1))</f>
        <v>2</v>
      </c>
      <c r="P108" s="10">
        <f>IF(AND(M108&gt;M111,M108&gt;M114),3,IF(OR(M108&gt;M111,M108&gt;M114),2,1))</f>
        <v>2</v>
      </c>
      <c r="Q108" s="17">
        <v>0.05</v>
      </c>
      <c r="R108" s="17">
        <v>-1.25</v>
      </c>
    </row>
    <row r="109" spans="1:18" x14ac:dyDescent="0.2">
      <c r="A109" s="1" t="s">
        <v>12</v>
      </c>
      <c r="B109">
        <v>2</v>
      </c>
      <c r="C109" t="s">
        <v>255</v>
      </c>
      <c r="D109" t="s">
        <v>78</v>
      </c>
      <c r="E109" t="s">
        <v>78</v>
      </c>
      <c r="F109">
        <v>100000</v>
      </c>
      <c r="G109">
        <v>2000</v>
      </c>
      <c r="H109">
        <v>50</v>
      </c>
      <c r="I109">
        <v>0.25</v>
      </c>
      <c r="J109">
        <v>0.3</v>
      </c>
      <c r="K109">
        <v>-0.25</v>
      </c>
      <c r="L109">
        <v>2.169986666666667</v>
      </c>
      <c r="M109">
        <v>1.4944412499999999</v>
      </c>
      <c r="N109" t="s">
        <v>255</v>
      </c>
      <c r="O109" s="7">
        <f>IF(SUM(O110:O111)=3,3,IF(SUM(O110:O111)=5,1,2))</f>
        <v>1</v>
      </c>
      <c r="P109" s="11">
        <f>IF(AND(M109&gt;M112,M109&gt;M106),3,IF(OR(M109&gt;M112,M109&gt;M106),2,1))</f>
        <v>1</v>
      </c>
      <c r="Q109" s="17">
        <v>0.25</v>
      </c>
      <c r="R109" s="17">
        <v>-0.25</v>
      </c>
    </row>
    <row r="110" spans="1:18" x14ac:dyDescent="0.2">
      <c r="A110" s="1" t="s">
        <v>12</v>
      </c>
      <c r="B110">
        <v>2</v>
      </c>
      <c r="C110" t="s">
        <v>256</v>
      </c>
      <c r="D110" t="s">
        <v>78</v>
      </c>
      <c r="E110" t="s">
        <v>78</v>
      </c>
      <c r="F110">
        <v>100000</v>
      </c>
      <c r="G110">
        <v>2000</v>
      </c>
      <c r="H110">
        <v>50</v>
      </c>
      <c r="I110">
        <v>0.25</v>
      </c>
      <c r="J110">
        <v>0.3</v>
      </c>
      <c r="K110">
        <v>-0.75</v>
      </c>
      <c r="L110">
        <v>2.173394791666666</v>
      </c>
      <c r="M110">
        <v>1.5200493749999999</v>
      </c>
      <c r="N110" t="s">
        <v>256</v>
      </c>
      <c r="O110" s="7">
        <f>IF(AND(M110&gt;M111,M110&gt;M109),3,IF(OR(M110&gt;M111,M110&gt;M109),2,1))</f>
        <v>3</v>
      </c>
      <c r="P110" s="9">
        <f>IF(AND(M110&gt;M107,M110&gt;M113),3,IF(OR(M110&gt;M113,M110&gt;M107),2,1))</f>
        <v>2</v>
      </c>
      <c r="Q110" s="17">
        <v>0.25</v>
      </c>
      <c r="R110" s="17">
        <v>-0.75</v>
      </c>
    </row>
    <row r="111" spans="1:18" x14ac:dyDescent="0.2">
      <c r="A111" s="1" t="s">
        <v>12</v>
      </c>
      <c r="B111">
        <v>2</v>
      </c>
      <c r="C111" t="s">
        <v>257</v>
      </c>
      <c r="D111" t="s">
        <v>78</v>
      </c>
      <c r="E111" t="s">
        <v>78</v>
      </c>
      <c r="F111">
        <v>100000</v>
      </c>
      <c r="G111">
        <v>2000</v>
      </c>
      <c r="H111">
        <v>50</v>
      </c>
      <c r="I111">
        <v>0.25</v>
      </c>
      <c r="J111">
        <v>0.3</v>
      </c>
      <c r="K111">
        <v>-1.25</v>
      </c>
      <c r="L111">
        <v>2.191687916666667</v>
      </c>
      <c r="M111">
        <v>1.5164879166666669</v>
      </c>
      <c r="N111" t="s">
        <v>257</v>
      </c>
      <c r="O111" s="7">
        <f>IF(AND(M111&gt;M110,M111&gt;M109),3,IF(OR(M111&gt;M110,M111&gt;M109),2,1))</f>
        <v>2</v>
      </c>
      <c r="P111" s="10">
        <f>IF(AND(M111&gt;M114,M111&gt;M108),3,IF(OR(M111&gt;M114,M111&gt;M108),2,1))</f>
        <v>1</v>
      </c>
      <c r="Q111" s="17">
        <v>0.25</v>
      </c>
      <c r="R111" s="17">
        <v>-1.25</v>
      </c>
    </row>
    <row r="112" spans="1:18" x14ac:dyDescent="0.2">
      <c r="A112" s="1" t="s">
        <v>12</v>
      </c>
      <c r="B112">
        <v>2</v>
      </c>
      <c r="C112" t="s">
        <v>258</v>
      </c>
      <c r="D112" t="s">
        <v>78</v>
      </c>
      <c r="E112" t="s">
        <v>78</v>
      </c>
      <c r="F112">
        <v>100000</v>
      </c>
      <c r="G112">
        <v>2000</v>
      </c>
      <c r="H112">
        <v>50</v>
      </c>
      <c r="I112">
        <v>0.5</v>
      </c>
      <c r="J112">
        <v>0.3</v>
      </c>
      <c r="K112">
        <v>-0.25</v>
      </c>
      <c r="L112">
        <v>2.2676462499999999</v>
      </c>
      <c r="M112">
        <v>1.515331666666667</v>
      </c>
      <c r="N112" t="s">
        <v>258</v>
      </c>
      <c r="O112" s="8">
        <f>IF(SUM(O113:O114)=3,3,IF(SUM(O113:O114)=5,1,2))</f>
        <v>2</v>
      </c>
      <c r="P112" s="11">
        <f>IF(AND(M112&gt;M109,M112&gt;M106),3,IF(OR(M112&gt;M109,M112&gt;M106),2,1))</f>
        <v>3</v>
      </c>
      <c r="Q112" s="17">
        <v>0.5</v>
      </c>
      <c r="R112" s="17">
        <v>-0.25</v>
      </c>
    </row>
    <row r="113" spans="1:18" x14ac:dyDescent="0.2">
      <c r="A113" s="1" t="s">
        <v>12</v>
      </c>
      <c r="B113">
        <v>2</v>
      </c>
      <c r="C113" t="s">
        <v>259</v>
      </c>
      <c r="D113" t="s">
        <v>78</v>
      </c>
      <c r="E113" t="s">
        <v>78</v>
      </c>
      <c r="F113">
        <v>100000</v>
      </c>
      <c r="G113">
        <v>2000</v>
      </c>
      <c r="H113">
        <v>50</v>
      </c>
      <c r="I113">
        <v>0.5</v>
      </c>
      <c r="J113">
        <v>0.3</v>
      </c>
      <c r="K113">
        <v>-0.75</v>
      </c>
      <c r="L113">
        <v>2.1627679166666671</v>
      </c>
      <c r="M113">
        <v>1.512745208333333</v>
      </c>
      <c r="N113" t="s">
        <v>259</v>
      </c>
      <c r="O113" s="8">
        <f>IF(AND(M113&gt;M114,M113&gt;M112),3,IF(OR(M113&gt;M114,M113&gt;M112),2,1))</f>
        <v>1</v>
      </c>
      <c r="P113" s="9">
        <f>IF(AND(M113&gt;M110,M113&gt;M107),3,IF(OR(M113&gt;M110,M113&gt;M107),2,1))</f>
        <v>1</v>
      </c>
      <c r="Q113" s="17">
        <v>0.5</v>
      </c>
      <c r="R113" s="17">
        <v>-0.75</v>
      </c>
    </row>
    <row r="114" spans="1:18" x14ac:dyDescent="0.2">
      <c r="A114" s="1" t="s">
        <v>12</v>
      </c>
      <c r="B114">
        <v>2</v>
      </c>
      <c r="C114" t="s">
        <v>260</v>
      </c>
      <c r="D114" t="s">
        <v>78</v>
      </c>
      <c r="E114" t="s">
        <v>78</v>
      </c>
      <c r="F114">
        <v>100000</v>
      </c>
      <c r="G114">
        <v>2000</v>
      </c>
      <c r="H114">
        <v>50</v>
      </c>
      <c r="I114">
        <v>0.5</v>
      </c>
      <c r="J114">
        <v>0.3</v>
      </c>
      <c r="K114">
        <v>-1.25</v>
      </c>
      <c r="L114">
        <v>2.237227083333333</v>
      </c>
      <c r="M114">
        <v>1.524369375</v>
      </c>
      <c r="N114" t="s">
        <v>260</v>
      </c>
      <c r="O114" s="8">
        <f>IF(AND(M114&gt;M113,M114&gt;M112),3,IF(OR(M114&gt;M113,M114&gt;M112),2,1))</f>
        <v>3</v>
      </c>
      <c r="P114" s="10">
        <f>IF(AND(M114&gt;M111,M114&gt;M108),3,IF(OR(M114&gt;M111,M114&gt;M108),2,1))</f>
        <v>3</v>
      </c>
      <c r="Q114" s="17">
        <v>0.5</v>
      </c>
      <c r="R114" s="17">
        <v>-1.25</v>
      </c>
    </row>
    <row r="115" spans="1:18" x14ac:dyDescent="0.2">
      <c r="A115" s="5" t="s">
        <v>266</v>
      </c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>
        <f>MAX(M106:M114)</f>
        <v>1.525296041666667</v>
      </c>
      <c r="N115" s="2" t="str">
        <f>VLOOKUP(M115,M106:N114,2,FALSE)</f>
        <v>eps30_cust6_05_75_30</v>
      </c>
      <c r="O115" s="12">
        <f>SUM(O106:O114) - 18</f>
        <v>0</v>
      </c>
      <c r="P115" s="12">
        <f>SUM(P106:P114) - 18</f>
        <v>0</v>
      </c>
      <c r="Q115" s="2">
        <f>VLOOKUP(N115,N106:R114,4,FALSE)</f>
        <v>0.05</v>
      </c>
      <c r="R115" s="2">
        <f>VLOOKUP(N115,N106:R114,5,FALSE)</f>
        <v>-0.75</v>
      </c>
    </row>
    <row r="116" spans="1:18" x14ac:dyDescent="0.2">
      <c r="A116" s="5" t="s">
        <v>267</v>
      </c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>
        <f>MIN(M106:M114)</f>
        <v>1.4944412499999999</v>
      </c>
      <c r="N116" s="2" t="str">
        <f>VLOOKUP(M116,M106:N114,2,FALSE)</f>
        <v>eps30_cust6_25_25_30</v>
      </c>
      <c r="Q116" s="2">
        <f>VLOOKUP(N116,N106:R114,4,FALSE)</f>
        <v>0.25</v>
      </c>
      <c r="R116" s="2">
        <f>VLOOKUP(N116,N106:R114,5,FALSE)</f>
        <v>-0.25</v>
      </c>
    </row>
    <row r="117" spans="1:18" x14ac:dyDescent="0.2">
      <c r="A117" s="5" t="s">
        <v>265</v>
      </c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>
        <f>AVERAGE(M106:M114)</f>
        <v>1.514844675925926</v>
      </c>
      <c r="N117" s="2"/>
      <c r="Q117" s="2"/>
      <c r="R117" s="2"/>
    </row>
    <row r="118" spans="1:18" x14ac:dyDescent="0.2">
      <c r="A118" s="5" t="s">
        <v>296</v>
      </c>
      <c r="M118" s="2">
        <f>_xlfn.VAR.S(M106:M114)</f>
        <v>9.4667874317613568E-5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Overview&gt;&gt;</vt:lpstr>
      <vt:lpstr>Summary</vt:lpstr>
      <vt:lpstr>Detail</vt:lpstr>
      <vt:lpstr>Data&gt;&gt;</vt:lpstr>
      <vt:lpstr>Model1</vt:lpstr>
      <vt:lpstr>Model210</vt:lpstr>
      <vt:lpstr>Model220</vt:lpstr>
      <vt:lpstr>Model230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2022-10-31T10:35:29Z</dcterms:created>
  <dcterms:modified xsi:type="dcterms:W3CDTF">2022-11-12T08:34:32Z</dcterms:modified>
</cp:coreProperties>
</file>