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kim/Desktop/"/>
    </mc:Choice>
  </mc:AlternateContent>
  <xr:revisionPtr revIDLastSave="0" documentId="13_ncr:1_{FC6E1C08-1ABD-FE4B-AA30-F5B9ED82A0E6}" xr6:coauthVersionLast="46" xr6:coauthVersionMax="46" xr10:uidLastSave="{00000000-0000-0000-0000-000000000000}"/>
  <bookViews>
    <workbookView xWindow="-38400" yWindow="-3100" windowWidth="38400" windowHeight="21100" xr2:uid="{2DEFE44B-5BD0-4197-BC25-DCA1F1EF1633}"/>
  </bookViews>
  <sheets>
    <sheet name="Data and Calculations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K3" i="1"/>
  <c r="K4" i="1"/>
  <c r="K5" i="1"/>
  <c r="K6" i="1"/>
  <c r="K7" i="1"/>
  <c r="K8" i="1"/>
  <c r="K9" i="1"/>
  <c r="K10" i="1"/>
  <c r="K11" i="1"/>
  <c r="K12" i="1"/>
  <c r="K13" i="1"/>
  <c r="K2" i="1"/>
  <c r="B5" i="1"/>
  <c r="B18" i="1"/>
  <c r="B2" i="1" l="1"/>
  <c r="H8" i="1"/>
  <c r="H18" i="1"/>
  <c r="H17" i="1"/>
  <c r="B17" i="1"/>
  <c r="H2" i="1"/>
  <c r="H9" i="1"/>
  <c r="B6" i="1"/>
  <c r="H12" i="1"/>
  <c r="B10" i="1"/>
  <c r="H16" i="1"/>
  <c r="B9" i="1"/>
  <c r="H6" i="1"/>
  <c r="H10" i="1"/>
  <c r="B7" i="1"/>
  <c r="H14" i="1"/>
  <c r="B8" i="1"/>
  <c r="B3" i="1"/>
  <c r="H5" i="1"/>
  <c r="H3" i="1"/>
  <c r="H13" i="1"/>
  <c r="B16" i="1"/>
  <c r="B15" i="1"/>
  <c r="H7" i="1"/>
  <c r="H15" i="1"/>
  <c r="B4" i="1"/>
  <c r="H4" i="1"/>
  <c r="B14" i="1" l="1"/>
  <c r="B13" i="1"/>
  <c r="B12" i="1"/>
  <c r="H11" i="1"/>
  <c r="B11" i="1"/>
  <c r="H19" i="1" l="1"/>
  <c r="I11" i="1"/>
  <c r="J11" i="1" s="1"/>
  <c r="B19" i="1"/>
  <c r="I12" i="1" l="1"/>
  <c r="J12" i="1" s="1"/>
  <c r="I9" i="1"/>
  <c r="J9" i="1" s="1"/>
  <c r="I6" i="1"/>
  <c r="J6" i="1" s="1"/>
  <c r="I10" i="1"/>
  <c r="J10" i="1" s="1"/>
  <c r="I8" i="1"/>
  <c r="J8" i="1" s="1"/>
  <c r="I7" i="1"/>
  <c r="J7" i="1" s="1"/>
  <c r="I13" i="1"/>
  <c r="J13" i="1" s="1"/>
  <c r="I3" i="1"/>
  <c r="J3" i="1" s="1"/>
  <c r="I4" i="1"/>
  <c r="J4" i="1" s="1"/>
  <c r="I5" i="1"/>
  <c r="J5" i="1" s="1"/>
  <c r="I2" i="1"/>
  <c r="C5" i="1"/>
  <c r="C7" i="1"/>
  <c r="C9" i="1"/>
  <c r="C4" i="1"/>
  <c r="C10" i="1"/>
  <c r="C2" i="1"/>
  <c r="C3" i="1"/>
  <c r="C6" i="1"/>
  <c r="C8" i="1"/>
  <c r="E4" i="1" l="1"/>
  <c r="D4" i="1"/>
  <c r="D8" i="1"/>
  <c r="E8" i="1"/>
  <c r="D10" i="1"/>
  <c r="E10" i="1"/>
  <c r="D9" i="1"/>
  <c r="E9" i="1" s="1"/>
  <c r="E7" i="1"/>
  <c r="D7" i="1"/>
  <c r="D5" i="1"/>
  <c r="E5" i="1"/>
  <c r="D6" i="1"/>
  <c r="E6" i="1" s="1"/>
  <c r="J2" i="1"/>
  <c r="E3" i="1"/>
  <c r="D3" i="1"/>
  <c r="D2" i="1"/>
  <c r="E2" i="1"/>
  <c r="E12" i="1" l="1"/>
</calcChain>
</file>

<file path=xl/sharedStrings.xml><?xml version="1.0" encoding="utf-8"?>
<sst xmlns="http://schemas.openxmlformats.org/spreadsheetml/2006/main" count="53" uniqueCount="29">
  <si>
    <r>
      <rPr>
        <i/>
        <sz val="11"/>
        <color theme="1"/>
        <rFont val="Calibri"/>
        <family val="2"/>
        <scheme val="minor"/>
      </rPr>
      <t>Malva parviflora</t>
    </r>
    <r>
      <rPr>
        <sz val="11"/>
        <color theme="1"/>
        <rFont val="Calibri"/>
        <family val="2"/>
        <scheme val="minor"/>
      </rPr>
      <t xml:space="preserve"> (Little Mallow)</t>
    </r>
  </si>
  <si>
    <r>
      <t>Ssymbrium irio</t>
    </r>
    <r>
      <rPr>
        <sz val="11"/>
        <color theme="1"/>
        <rFont val="Calibri"/>
        <family val="2"/>
        <scheme val="minor"/>
      </rPr>
      <t xml:space="preserve"> (London Rocket)</t>
    </r>
  </si>
  <si>
    <r>
      <t xml:space="preserve">Cyclospermum leptophyllum </t>
    </r>
    <r>
      <rPr>
        <sz val="11"/>
        <color theme="1"/>
        <rFont val="Calibri"/>
        <family val="2"/>
        <scheme val="minor"/>
      </rPr>
      <t>(Marsh Parlsey)</t>
    </r>
  </si>
  <si>
    <r>
      <t>Capsella bursapastoris</t>
    </r>
    <r>
      <rPr>
        <sz val="11"/>
        <color theme="1"/>
        <rFont val="Calibri"/>
        <family val="2"/>
        <scheme val="minor"/>
      </rPr>
      <t xml:space="preserve"> (Shepherd's Purse)</t>
    </r>
  </si>
  <si>
    <r>
      <t>Trifolium repens</t>
    </r>
    <r>
      <rPr>
        <sz val="11"/>
        <color theme="1"/>
        <rFont val="Calibri"/>
        <family val="2"/>
        <scheme val="minor"/>
      </rPr>
      <t xml:space="preserve"> (White Clover)</t>
    </r>
  </si>
  <si>
    <t>Species</t>
  </si>
  <si>
    <t>Grass</t>
  </si>
  <si>
    <t>Bare Ground</t>
  </si>
  <si>
    <t>Disturbed</t>
  </si>
  <si>
    <t>Undisturbed</t>
  </si>
  <si>
    <t>Total Individuals</t>
  </si>
  <si>
    <r>
      <t>Medicago lupulina</t>
    </r>
    <r>
      <rPr>
        <sz val="11"/>
        <color theme="1"/>
        <rFont val="Calibri"/>
        <family val="2"/>
        <scheme val="minor"/>
      </rPr>
      <t xml:space="preserve"> (Black Medick)</t>
    </r>
  </si>
  <si>
    <r>
      <t xml:space="preserve">Trifolium fragiferum </t>
    </r>
    <r>
      <rPr>
        <sz val="11"/>
        <color theme="1"/>
        <rFont val="Calibri"/>
        <family val="2"/>
        <scheme val="minor"/>
      </rPr>
      <t>(Strawberry Clover)</t>
    </r>
  </si>
  <si>
    <r>
      <t xml:space="preserve">Dichondra micrantha </t>
    </r>
    <r>
      <rPr>
        <sz val="11"/>
        <color theme="1"/>
        <rFont val="Calibri"/>
        <family val="2"/>
        <scheme val="minor"/>
      </rPr>
      <t>(Pony's Foot)</t>
    </r>
  </si>
  <si>
    <r>
      <t xml:space="preserve">Lepidium didymum </t>
    </r>
    <r>
      <rPr>
        <sz val="11"/>
        <color theme="1"/>
        <rFont val="Calibri"/>
        <family val="2"/>
        <scheme val="minor"/>
      </rPr>
      <t>(Swine Cress)</t>
    </r>
  </si>
  <si>
    <r>
      <t xml:space="preserve">Cotula australis </t>
    </r>
    <r>
      <rPr>
        <sz val="11"/>
        <color theme="1"/>
        <rFont val="Calibri"/>
        <family val="2"/>
        <scheme val="minor"/>
      </rPr>
      <t>(Brass Buttons)</t>
    </r>
  </si>
  <si>
    <r>
      <t xml:space="preserve">Medicago polymorpha </t>
    </r>
    <r>
      <rPr>
        <sz val="11"/>
        <color theme="1"/>
        <rFont val="Calibri"/>
        <family val="2"/>
        <scheme val="minor"/>
      </rPr>
      <t>(Bur Medick)</t>
    </r>
  </si>
  <si>
    <r>
      <t xml:space="preserve">Oxalis corniculata </t>
    </r>
    <r>
      <rPr>
        <sz val="11"/>
        <color theme="1"/>
        <rFont val="Calibri"/>
        <family val="2"/>
        <scheme val="minor"/>
      </rPr>
      <t>(Sorrel)</t>
    </r>
  </si>
  <si>
    <r>
      <t xml:space="preserve">Sonchus oleraceus </t>
    </r>
    <r>
      <rPr>
        <sz val="11"/>
        <color theme="1"/>
        <rFont val="Calibri"/>
        <family val="2"/>
        <scheme val="minor"/>
      </rPr>
      <t>(Sow Thistle)</t>
    </r>
  </si>
  <si>
    <r>
      <t xml:space="preserve">Veronica arvensis </t>
    </r>
    <r>
      <rPr>
        <sz val="11"/>
        <color theme="1"/>
        <rFont val="Calibri"/>
        <family val="2"/>
        <scheme val="minor"/>
      </rPr>
      <t>(Speedwell)</t>
    </r>
  </si>
  <si>
    <t>Unknown</t>
  </si>
  <si>
    <t>p (Proportion)</t>
  </si>
  <si>
    <t>ln(p) (Natural Log Proportion)</t>
  </si>
  <si>
    <t>ln(p) Disturbed</t>
  </si>
  <si>
    <t>ln(p) Undisturbed</t>
  </si>
  <si>
    <t>Shannon Index:</t>
  </si>
  <si>
    <t>Shannon Index(p*ln(p))</t>
  </si>
  <si>
    <t>Graph</t>
  </si>
  <si>
    <t>ln(p)  Undisturbed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</si>
</sst>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9FF1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19FF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2846048177844"/>
          <c:y val="6.2787696682718747E-2"/>
          <c:w val="0.83459826566541706"/>
          <c:h val="0.55835952363220287"/>
        </c:manualLayout>
      </c:layout>
      <c:lineChart>
        <c:grouping val="standard"/>
        <c:varyColors val="0"/>
        <c:ser>
          <c:idx val="0"/>
          <c:order val="0"/>
          <c:tx>
            <c:strRef>
              <c:f>'Data and Calculations'!$B$24</c:f>
              <c:strCache>
                <c:ptCount val="1"/>
                <c:pt idx="0">
                  <c:v>ln(p) Disturbed</c:v>
                </c:pt>
              </c:strCache>
            </c:strRef>
          </c:tx>
          <c:spPr>
            <a:ln w="31750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and Calculations'!$A$25:$A$39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'Data and Calculations'!$B$25:$B$39</c:f>
              <c:numCache>
                <c:formatCode>General</c:formatCode>
                <c:ptCount val="15"/>
                <c:pt idx="0">
                  <c:v>-0.78929104111284765</c:v>
                </c:pt>
                <c:pt idx="1">
                  <c:v>-2.8064902739154625</c:v>
                </c:pt>
                <c:pt idx="2">
                  <c:v>-3.4011973816621555</c:v>
                </c:pt>
                <c:pt idx="3">
                  <c:v>-4.2278759548466232</c:v>
                </c:pt>
                <c:pt idx="4">
                  <c:v>-5.0751738152338266</c:v>
                </c:pt>
                <c:pt idx="5">
                  <c:v>-5.4806389233419912</c:v>
                </c:pt>
                <c:pt idx="6">
                  <c:v>-6.1737861039019366</c:v>
                </c:pt>
                <c:pt idx="7">
                  <c:v>-6.1737861039019366</c:v>
                </c:pt>
                <c:pt idx="8">
                  <c:v>-6.1737861039019366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F-C545-9157-3A16B706DD4E}"/>
            </c:ext>
          </c:extLst>
        </c:ser>
        <c:ser>
          <c:idx val="1"/>
          <c:order val="1"/>
          <c:tx>
            <c:strRef>
              <c:f>'Data and Calculations'!$C$24</c:f>
              <c:strCache>
                <c:ptCount val="1"/>
                <c:pt idx="0">
                  <c:v>ln(p)  Undisturbed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and Calculations'!$A$25:$A$39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'Data and Calculations'!$C$25:$C$39</c:f>
              <c:numCache>
                <c:formatCode>General</c:formatCode>
                <c:ptCount val="15"/>
                <c:pt idx="0">
                  <c:v>-2.0149030205422647</c:v>
                </c:pt>
                <c:pt idx="1">
                  <c:v>-2.3025850929940455</c:v>
                </c:pt>
                <c:pt idx="2">
                  <c:v>-2.7080502011022101</c:v>
                </c:pt>
                <c:pt idx="3">
                  <c:v>-2.7397988994167903</c:v>
                </c:pt>
                <c:pt idx="4">
                  <c:v>-3.082743650543621</c:v>
                </c:pt>
                <c:pt idx="5">
                  <c:v>-3.8712010109078911</c:v>
                </c:pt>
                <c:pt idx="6">
                  <c:v>-3.9765615265657175</c:v>
                </c:pt>
                <c:pt idx="7">
                  <c:v>-5.0751738152338266</c:v>
                </c:pt>
                <c:pt idx="8">
                  <c:v>-5.4806389233419912</c:v>
                </c:pt>
                <c:pt idx="9">
                  <c:v>-6.1737861039019366</c:v>
                </c:pt>
                <c:pt idx="10">
                  <c:v>-6.1737861039019366</c:v>
                </c:pt>
                <c:pt idx="11">
                  <c:v>-6.1737861039019366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F-C545-9157-3A16B706D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770287"/>
        <c:axId val="837771935"/>
      </c:lineChart>
      <c:catAx>
        <c:axId val="8377702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71935"/>
        <c:crossesAt val="0.5"/>
        <c:auto val="1"/>
        <c:lblAlgn val="ctr"/>
        <c:lblOffset val="100"/>
        <c:noMultiLvlLbl val="0"/>
      </c:catAx>
      <c:valAx>
        <c:axId val="837771935"/>
        <c:scaling>
          <c:orientation val="minMax"/>
          <c:max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702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28886756031208755"/>
          <c:y val="0.63908999450026172"/>
          <c:w val="0.35103190333966877"/>
          <c:h val="7.2510361338522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Graph!$A$6</c:f>
              <c:strCache>
                <c:ptCount val="1"/>
                <c:pt idx="0">
                  <c:v>ln(p) Disturbed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Graph!$A$7:$A$20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1-46B4-AC88-858E059EDC4D}"/>
            </c:ext>
          </c:extLst>
        </c:ser>
        <c:ser>
          <c:idx val="1"/>
          <c:order val="1"/>
          <c:tx>
            <c:strRef>
              <c:f>Graph!$B$6</c:f>
              <c:strCache>
                <c:ptCount val="1"/>
                <c:pt idx="0">
                  <c:v>ln(p) Undisturbed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Graph!$B$7:$B$20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1-46B4-AC88-858E059ED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38232"/>
        <c:axId val="547339544"/>
      </c:lineChart>
      <c:catAx>
        <c:axId val="54733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39544"/>
        <c:crosses val="autoZero"/>
        <c:auto val="1"/>
        <c:lblAlgn val="ctr"/>
        <c:lblOffset val="100"/>
        <c:noMultiLvlLbl val="0"/>
      </c:catAx>
      <c:valAx>
        <c:axId val="54733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3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30</xdr:row>
      <xdr:rowOff>38100</xdr:rowOff>
    </xdr:from>
    <xdr:to>
      <xdr:col>10</xdr:col>
      <xdr:colOff>1574800</xdr:colOff>
      <xdr:row>69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D5DFB-391F-AC43-B002-FC5CD154241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0.02617</cdr:x>
      <cdr:y>0.15826</cdr:y>
    </cdr:from>
    <cdr:to>
      <cdr:x>0.05234</cdr:x>
      <cdr:y>0.8713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0B16EB-4E8C-E747-A273-55FC429ECF1A}"/>
            </a:ext>
          </a:extLst>
        </cdr:cNvPr>
        <cdr:cNvSpPr txBox="1"/>
      </cdr:nvSpPr>
      <cdr:spPr>
        <a:xfrm xmlns:a="http://schemas.openxmlformats.org/drawingml/2006/main">
          <a:off x="177800" y="577850"/>
          <a:ext cx="177800" cy="2603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0.28088</cdr:x>
      <cdr:y>0.60395</cdr:y>
    </cdr:from>
    <cdr:to>
      <cdr:x>0.62226</cdr:x>
      <cdr:y>0.66192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CC1623A-73A2-9344-AF1A-D1AB3E8C5701}"/>
            </a:ext>
          </a:extLst>
        </cdr:cNvPr>
        <cdr:cNvSpPr txBox="1"/>
      </cdr:nvSpPr>
      <cdr:spPr>
        <a:xfrm xmlns:a="http://schemas.openxmlformats.org/drawingml/2006/main">
          <a:off x="3128407" y="4502416"/>
          <a:ext cx="3802256" cy="432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 i="1">
              <a:solidFill>
                <a:schemeClr val="bg1"/>
              </a:solidFill>
              <a:latin typeface="PT Serif Caption" panose="02060603050505020204" pitchFamily="18" charset="77"/>
            </a:rPr>
            <a:t>NON</a:t>
          </a:r>
          <a:r>
            <a:rPr lang="en-US" sz="1400" b="1" i="1" baseline="0">
              <a:solidFill>
                <a:schemeClr val="bg1"/>
              </a:solidFill>
              <a:latin typeface="PT Serif Caption" panose="02060603050505020204" pitchFamily="18" charset="77"/>
            </a:rPr>
            <a:t> GRASS SPECIES</a:t>
          </a:r>
          <a:endParaRPr lang="en-US" sz="1400" b="1" i="1">
            <a:solidFill>
              <a:schemeClr val="bg1"/>
            </a:solidFill>
            <a:latin typeface="PT Serif Caption" panose="02060603050505020204" pitchFamily="18" charset="77"/>
          </a:endParaRPr>
        </a:p>
      </cdr:txBody>
    </cdr:sp>
  </cdr:relSizeAnchor>
  <cdr:relSizeAnchor xmlns:cdr="http://schemas.openxmlformats.org/drawingml/2006/chartDrawing">
    <cdr:from>
      <cdr:x>0.03054</cdr:x>
      <cdr:y>0.03578</cdr:y>
    </cdr:from>
    <cdr:to>
      <cdr:x>0.06271</cdr:x>
      <cdr:y>0.6678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730574C7-4714-0244-A6FA-AE8B78AA4084}"/>
            </a:ext>
          </a:extLst>
        </cdr:cNvPr>
        <cdr:cNvSpPr txBox="1"/>
      </cdr:nvSpPr>
      <cdr:spPr>
        <a:xfrm xmlns:a="http://schemas.openxmlformats.org/drawingml/2006/main">
          <a:off x="340155" y="266701"/>
          <a:ext cx="358346" cy="4711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1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PT Serif Caption" panose="02060603050505020204" pitchFamily="18" charset="77"/>
              <a:ea typeface="+mn-ea"/>
              <a:cs typeface="+mn-cs"/>
            </a:rPr>
            <a:t>LN PROPORTION OF NON GRASS SPECIES COVER</a:t>
          </a:r>
        </a:p>
      </cdr:txBody>
    </cdr:sp>
  </cdr:relSizeAnchor>
  <cdr:relSizeAnchor xmlns:cdr="http://schemas.openxmlformats.org/drawingml/2006/chartDrawing">
    <cdr:from>
      <cdr:x>0.43493</cdr:x>
      <cdr:y>0.4098</cdr:y>
    </cdr:from>
    <cdr:to>
      <cdr:x>0.62109</cdr:x>
      <cdr:y>0.49104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4793E884-7257-6C4B-8C40-B01C7E3F33C8}"/>
            </a:ext>
          </a:extLst>
        </cdr:cNvPr>
        <cdr:cNvSpPr txBox="1"/>
      </cdr:nvSpPr>
      <cdr:spPr>
        <a:xfrm xmlns:a="http://schemas.openxmlformats.org/drawingml/2006/main">
          <a:off x="3352800" y="2178050"/>
          <a:ext cx="14351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0.4514</cdr:x>
      <cdr:y>0.41219</cdr:y>
    </cdr:from>
    <cdr:to>
      <cdr:x>0.68204</cdr:x>
      <cdr:y>0.51493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D11AB7B6-1BDD-FD4B-9192-D263AD1B1EB6}"/>
            </a:ext>
          </a:extLst>
        </cdr:cNvPr>
        <cdr:cNvSpPr txBox="1"/>
      </cdr:nvSpPr>
      <cdr:spPr>
        <a:xfrm xmlns:a="http://schemas.openxmlformats.org/drawingml/2006/main">
          <a:off x="3479800" y="2190750"/>
          <a:ext cx="17780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0.63919</cdr:x>
      <cdr:y>0.43005</cdr:y>
    </cdr:from>
    <cdr:to>
      <cdr:x>0.72178</cdr:x>
      <cdr:y>0.46819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A21F98E6-409B-3D42-A661-208780BFACF8}"/>
            </a:ext>
          </a:extLst>
        </cdr:cNvPr>
        <cdr:cNvSpPr txBox="1"/>
      </cdr:nvSpPr>
      <cdr:spPr>
        <a:xfrm xmlns:a="http://schemas.openxmlformats.org/drawingml/2006/main">
          <a:off x="7119192" y="3689350"/>
          <a:ext cx="919908" cy="32714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FF00">
              <a:alpha val="85000"/>
            </a:srgbClr>
          </a:solidFill>
        </a:ln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500" baseline="0">
              <a:ln>
                <a:solidFill>
                  <a:srgbClr val="FFFF00">
                    <a:alpha val="85000"/>
                  </a:srgbClr>
                </a:solidFill>
              </a:ln>
              <a:solidFill>
                <a:schemeClr val="bg1">
                  <a:alpha val="92000"/>
                </a:schemeClr>
              </a:solidFill>
              <a:latin typeface="+mj-lt"/>
            </a:rPr>
            <a:t>H = 1.25</a:t>
          </a:r>
        </a:p>
      </cdr:txBody>
    </cdr:sp>
  </cdr:relSizeAnchor>
  <cdr:relSizeAnchor xmlns:cdr="http://schemas.openxmlformats.org/drawingml/2006/chartDrawing">
    <cdr:from>
      <cdr:x>0.24685</cdr:x>
      <cdr:y>0.43153</cdr:y>
    </cdr:from>
    <cdr:to>
      <cdr:x>0.32839</cdr:x>
      <cdr:y>0.47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120B8BE7-DAEC-534B-A295-4343FAC6D182}"/>
            </a:ext>
          </a:extLst>
        </cdr:cNvPr>
        <cdr:cNvSpPr txBox="1"/>
      </cdr:nvSpPr>
      <cdr:spPr>
        <a:xfrm xmlns:a="http://schemas.openxmlformats.org/drawingml/2006/main">
          <a:off x="2749408" y="3702049"/>
          <a:ext cx="908192" cy="32997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19FF10">
              <a:alpha val="85000"/>
            </a:srgbClr>
          </a:solidFill>
        </a:ln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500" baseline="0">
              <a:solidFill>
                <a:srgbClr val="21E02E"/>
              </a:solidFill>
            </a:rPr>
            <a:t>H = 0.80</a:t>
          </a:r>
        </a:p>
      </cdr:txBody>
    </cdr:sp>
  </cdr:relSizeAnchor>
  <cdr:relSizeAnchor xmlns:cdr="http://schemas.openxmlformats.org/drawingml/2006/chartDrawing">
    <cdr:from>
      <cdr:x>0.08114</cdr:x>
      <cdr:y>0.72402</cdr:y>
    </cdr:from>
    <cdr:to>
      <cdr:x>0.95835</cdr:x>
      <cdr:y>0.97517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D42070B-C682-2946-8478-35BFA1FEC339}"/>
            </a:ext>
          </a:extLst>
        </cdr:cNvPr>
        <cdr:cNvSpPr txBox="1"/>
      </cdr:nvSpPr>
      <cdr:spPr>
        <a:xfrm xmlns:a="http://schemas.openxmlformats.org/drawingml/2006/main">
          <a:off x="903709" y="5397500"/>
          <a:ext cx="9770336" cy="187228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>
          <a:noAutofit/>
        </a:bodyPr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bg1"/>
              </a:solidFill>
            </a:rPr>
            <a:t>1. </a:t>
          </a:r>
          <a:r>
            <a:rPr lang="en-US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Disturbed lawn species: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more L-shaped curve, less number of richness &amp; evenness, lower Shannon </a:t>
          </a:r>
          <a:r>
            <a:rPr lang="en-US" sz="16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Index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Value.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Undisturbed lawn species: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more flat curve, more number of richness &amp; evenness, higher Shannon Index </a:t>
          </a:r>
          <a:r>
            <a:rPr lang="en-US" sz="16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Value. </a:t>
          </a:r>
          <a:endParaRPr lang="en-US" sz="1600" b="1" i="0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bg1"/>
              </a:solidFill>
            </a:rPr>
            <a:t>2. </a:t>
          </a:r>
          <a:r>
            <a:rPr lang="en-US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Disturbed lawn species richness: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9</a:t>
          </a:r>
          <a:endParaRPr lang="en-US" sz="1600" baseline="0">
            <a:solidFill>
              <a:schemeClr val="bg1"/>
            </a:solidFill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bg1"/>
              </a:solidFill>
            </a:rPr>
            <a:t>    </a:t>
          </a:r>
          <a:r>
            <a:rPr lang="en-US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Undisturbed lawn species richness: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12</a:t>
          </a:r>
          <a:endParaRPr lang="en-US" sz="1600" b="1" i="0" baseline="0">
            <a:solidFill>
              <a:schemeClr val="bg1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bg1"/>
              </a:solidFill>
            </a:rPr>
            <a:t>3. </a:t>
          </a:r>
          <a:r>
            <a:rPr lang="en-US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Disturbed lawn Shannon Index Value: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0.796200234</a:t>
          </a:r>
          <a:endParaRPr lang="en-US" sz="1600" baseline="0">
            <a:solidFill>
              <a:schemeClr val="bg1"/>
            </a:solidFill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bg1"/>
              </a:solidFill>
            </a:rPr>
            <a:t>    </a:t>
          </a:r>
          <a:r>
            <a:rPr lang="en-US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Undisturbed lawn Shannon Index Value: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1.246039233</a:t>
          </a:r>
          <a:br>
            <a:rPr lang="en-US" sz="1600">
              <a:effectLst/>
              <a:latin typeface="+mn-lt"/>
              <a:ea typeface="+mn-ea"/>
              <a:cs typeface="+mn-cs"/>
            </a:rPr>
          </a:br>
          <a:r>
            <a:rPr lang="en-US" sz="1600">
              <a:effectLst/>
              <a:latin typeface="+mn-lt"/>
              <a:ea typeface="+mn-ea"/>
              <a:cs typeface="+mn-cs"/>
            </a:rPr>
            <a:t>    </a:t>
          </a:r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Undisturbed lawn had more diversity of broad-leafed (non-grass) plants. </a:t>
          </a:r>
          <a:endParaRPr lang="en-US" sz="1600" baseline="0">
            <a:solidFill>
              <a:schemeClr val="bg1"/>
            </a:solidFill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effectLst/>
          </a:endParaRPr>
        </a:p>
        <a:p xmlns:a="http://schemas.openxmlformats.org/drawingml/2006/main">
          <a:endParaRPr lang="en-US" sz="1600" b="1" i="0" baseline="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71436</xdr:rowOff>
    </xdr:from>
    <xdr:to>
      <xdr:col>10</xdr:col>
      <xdr:colOff>495300</xdr:colOff>
      <xdr:row>20</xdr:row>
      <xdr:rowOff>100011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9AFBA-3453-43B6-BE33-CF04DF91B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152400</xdr:rowOff>
    </xdr:from>
    <xdr:to>
      <xdr:col>4</xdr:col>
      <xdr:colOff>576263</xdr:colOff>
      <xdr:row>3</xdr:row>
      <xdr:rowOff>109538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F8288A-E734-404A-A89F-289928658C5E}"/>
            </a:ext>
          </a:extLst>
        </xdr:cNvPr>
        <xdr:cNvSpPr txBox="1"/>
      </xdr:nvSpPr>
      <xdr:spPr>
        <a:xfrm>
          <a:off x="85725" y="152400"/>
          <a:ext cx="3148013" cy="500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Copy-Pase</a:t>
          </a:r>
          <a:r>
            <a:rPr lang="en-US" sz="1100" baseline="0"/>
            <a:t> your calculated numbers below and then arrange in order of largest to smallest number.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90FF-5A18-4B79-A01F-AF9A92FCCC36}">
  <dimension ref="A1:K39"/>
  <sheetViews>
    <sheetView tabSelected="1" workbookViewId="0">
      <selection activeCell="M50" sqref="M50"/>
    </sheetView>
  </sheetViews>
  <sheetFormatPr baseColWidth="10" defaultColWidth="8.83203125" defaultRowHeight="15" x14ac:dyDescent="0.2"/>
  <cols>
    <col min="1" max="1" width="37" bestFit="1" customWidth="1"/>
    <col min="2" max="2" width="12.6640625" customWidth="1"/>
    <col min="3" max="3" width="17.33203125" customWidth="1"/>
    <col min="4" max="4" width="24.33203125" bestFit="1" customWidth="1"/>
    <col min="5" max="5" width="19.33203125" customWidth="1"/>
    <col min="7" max="7" width="37" bestFit="1" customWidth="1"/>
    <col min="8" max="8" width="10.5" bestFit="1" customWidth="1"/>
    <col min="9" max="9" width="11.83203125" bestFit="1" customWidth="1"/>
    <col min="10" max="10" width="24.33203125" bestFit="1" customWidth="1"/>
    <col min="11" max="11" width="22.83203125" customWidth="1"/>
    <col min="12" max="12" width="11.83203125" bestFit="1" customWidth="1"/>
    <col min="13" max="13" width="24.33203125" bestFit="1" customWidth="1"/>
  </cols>
  <sheetData>
    <row r="1" spans="1:11" ht="16" thickBot="1" x14ac:dyDescent="0.25">
      <c r="A1" s="7" t="s">
        <v>5</v>
      </c>
      <c r="B1" s="12" t="s">
        <v>8</v>
      </c>
      <c r="C1" s="9" t="s">
        <v>21</v>
      </c>
      <c r="D1" s="9" t="s">
        <v>22</v>
      </c>
      <c r="E1" t="s">
        <v>26</v>
      </c>
      <c r="G1" s="7" t="s">
        <v>5</v>
      </c>
      <c r="H1" s="8" t="s">
        <v>9</v>
      </c>
      <c r="I1" s="9" t="s">
        <v>21</v>
      </c>
      <c r="J1" s="9" t="s">
        <v>22</v>
      </c>
      <c r="K1" s="10" t="s">
        <v>26</v>
      </c>
    </row>
    <row r="2" spans="1:11" x14ac:dyDescent="0.2">
      <c r="A2" s="1" t="s">
        <v>11</v>
      </c>
      <c r="B2" s="5">
        <f>18+20+28+50+50+52</f>
        <v>218</v>
      </c>
      <c r="C2">
        <f>B2/B$19</f>
        <v>0.45416666666666666</v>
      </c>
      <c r="D2">
        <f>LN(C2)</f>
        <v>-0.78929104111284765</v>
      </c>
      <c r="E2">
        <f>C2*D2</f>
        <v>-0.358469681172085</v>
      </c>
      <c r="G2" s="1" t="s">
        <v>11</v>
      </c>
      <c r="H2" s="4">
        <f>46+3+7+1+7</f>
        <v>64</v>
      </c>
      <c r="I2">
        <f>H2/H$19</f>
        <v>0.13333333333333333</v>
      </c>
      <c r="J2">
        <f>LN(I2)</f>
        <v>-2.0149030205422647</v>
      </c>
      <c r="K2">
        <f>I2*J2</f>
        <v>-0.26865373607230197</v>
      </c>
    </row>
    <row r="3" spans="1:11" x14ac:dyDescent="0.2">
      <c r="A3" s="1" t="s">
        <v>15</v>
      </c>
      <c r="B3" s="5">
        <f>16+8+5</f>
        <v>29</v>
      </c>
      <c r="C3">
        <f t="shared" ref="C3:C10" si="0">B3/B$19</f>
        <v>6.0416666666666667E-2</v>
      </c>
      <c r="D3">
        <f t="shared" ref="D3:D10" si="1">LN(C3)</f>
        <v>-2.8064902739154625</v>
      </c>
      <c r="E3">
        <f t="shared" ref="E3:E10" si="2">C3*D3</f>
        <v>-0.16955878738239252</v>
      </c>
      <c r="G3" s="1" t="s">
        <v>15</v>
      </c>
      <c r="H3" s="5">
        <f>0+3+45</f>
        <v>48</v>
      </c>
      <c r="I3">
        <f t="shared" ref="I3:I13" si="3">H3/H$19</f>
        <v>0.1</v>
      </c>
      <c r="J3">
        <f t="shared" ref="J3:J13" si="4">LN(I3)</f>
        <v>-2.3025850929940455</v>
      </c>
      <c r="K3">
        <f t="shared" ref="K3:K13" si="5">I3*J3</f>
        <v>-0.23025850929940456</v>
      </c>
    </row>
    <row r="4" spans="1:11" x14ac:dyDescent="0.2">
      <c r="A4" s="1" t="s">
        <v>16</v>
      </c>
      <c r="B4" s="5">
        <f>16</f>
        <v>16</v>
      </c>
      <c r="C4">
        <f t="shared" si="0"/>
        <v>3.3333333333333333E-2</v>
      </c>
      <c r="D4">
        <f t="shared" si="1"/>
        <v>-3.4011973816621555</v>
      </c>
      <c r="E4">
        <f t="shared" si="2"/>
        <v>-0.11337324605540518</v>
      </c>
      <c r="G4" s="1" t="s">
        <v>16</v>
      </c>
      <c r="H4" s="5">
        <f>0+32</f>
        <v>32</v>
      </c>
      <c r="I4">
        <f t="shared" si="3"/>
        <v>6.6666666666666666E-2</v>
      </c>
      <c r="J4">
        <f t="shared" si="4"/>
        <v>-2.7080502011022101</v>
      </c>
      <c r="K4">
        <f t="shared" si="5"/>
        <v>-0.18053668007348067</v>
      </c>
    </row>
    <row r="5" spans="1:11" x14ac:dyDescent="0.2">
      <c r="A5" t="s">
        <v>0</v>
      </c>
      <c r="B5" s="5">
        <f>5+2</f>
        <v>7</v>
      </c>
      <c r="C5">
        <f t="shared" si="0"/>
        <v>1.4583333333333334E-2</v>
      </c>
      <c r="D5">
        <f t="shared" si="1"/>
        <v>-4.2278759548466232</v>
      </c>
      <c r="E5">
        <f t="shared" si="2"/>
        <v>-6.1656524341513252E-2</v>
      </c>
      <c r="G5" t="s">
        <v>0</v>
      </c>
      <c r="H5" s="5">
        <f>15+16</f>
        <v>31</v>
      </c>
      <c r="I5">
        <f t="shared" si="3"/>
        <v>6.458333333333334E-2</v>
      </c>
      <c r="J5">
        <f t="shared" si="4"/>
        <v>-2.7397988994167903</v>
      </c>
      <c r="K5">
        <f t="shared" si="5"/>
        <v>-0.17694534558733441</v>
      </c>
    </row>
    <row r="6" spans="1:11" x14ac:dyDescent="0.2">
      <c r="A6" s="1" t="s">
        <v>1</v>
      </c>
      <c r="B6" s="5">
        <f>3</f>
        <v>3</v>
      </c>
      <c r="C6">
        <f t="shared" si="0"/>
        <v>6.2500000000000003E-3</v>
      </c>
      <c r="D6">
        <f t="shared" si="1"/>
        <v>-5.0751738152338266</v>
      </c>
      <c r="E6">
        <f t="shared" si="2"/>
        <v>-3.1719836345211416E-2</v>
      </c>
      <c r="G6" s="1" t="s">
        <v>1</v>
      </c>
      <c r="H6" s="5">
        <f>6+15+1</f>
        <v>22</v>
      </c>
      <c r="I6">
        <f t="shared" si="3"/>
        <v>4.583333333333333E-2</v>
      </c>
      <c r="J6">
        <f t="shared" si="4"/>
        <v>-3.082743650543621</v>
      </c>
      <c r="K6">
        <f t="shared" si="5"/>
        <v>-0.14129241731658262</v>
      </c>
    </row>
    <row r="7" spans="1:11" x14ac:dyDescent="0.2">
      <c r="A7" s="1" t="s">
        <v>2</v>
      </c>
      <c r="B7" s="5">
        <f>1+1</f>
        <v>2</v>
      </c>
      <c r="C7">
        <f t="shared" si="0"/>
        <v>4.1666666666666666E-3</v>
      </c>
      <c r="D7">
        <f t="shared" si="1"/>
        <v>-5.4806389233419912</v>
      </c>
      <c r="E7">
        <f t="shared" si="2"/>
        <v>-2.2835995513924963E-2</v>
      </c>
      <c r="G7" s="1" t="s">
        <v>2</v>
      </c>
      <c r="H7" s="5">
        <f>10</f>
        <v>10</v>
      </c>
      <c r="I7">
        <f t="shared" si="3"/>
        <v>2.0833333333333332E-2</v>
      </c>
      <c r="J7">
        <f t="shared" si="4"/>
        <v>-3.8712010109078911</v>
      </c>
      <c r="K7">
        <f t="shared" si="5"/>
        <v>-8.0650021060581056E-2</v>
      </c>
    </row>
    <row r="8" spans="1:11" x14ac:dyDescent="0.2">
      <c r="A8" s="1" t="s">
        <v>13</v>
      </c>
      <c r="B8" s="5">
        <f>1</f>
        <v>1</v>
      </c>
      <c r="C8">
        <f t="shared" si="0"/>
        <v>2.0833333333333333E-3</v>
      </c>
      <c r="D8">
        <f t="shared" si="1"/>
        <v>-6.1737861039019366</v>
      </c>
      <c r="E8">
        <f t="shared" si="2"/>
        <v>-1.2862054383129035E-2</v>
      </c>
      <c r="G8" s="1" t="s">
        <v>13</v>
      </c>
      <c r="H8" s="5">
        <f>5+4</f>
        <v>9</v>
      </c>
      <c r="I8">
        <f t="shared" si="3"/>
        <v>1.8749999999999999E-2</v>
      </c>
      <c r="J8">
        <f t="shared" si="4"/>
        <v>-3.9765615265657175</v>
      </c>
      <c r="K8">
        <f t="shared" si="5"/>
        <v>-7.4560528623107206E-2</v>
      </c>
    </row>
    <row r="9" spans="1:11" x14ac:dyDescent="0.2">
      <c r="A9" s="1" t="s">
        <v>3</v>
      </c>
      <c r="B9" s="5">
        <f>1</f>
        <v>1</v>
      </c>
      <c r="C9">
        <f t="shared" si="0"/>
        <v>2.0833333333333333E-3</v>
      </c>
      <c r="D9">
        <f t="shared" si="1"/>
        <v>-6.1737861039019366</v>
      </c>
      <c r="E9">
        <f t="shared" si="2"/>
        <v>-1.2862054383129035E-2</v>
      </c>
      <c r="G9" s="1" t="s">
        <v>3</v>
      </c>
      <c r="H9" s="5">
        <f>3</f>
        <v>3</v>
      </c>
      <c r="I9">
        <f t="shared" si="3"/>
        <v>6.2500000000000003E-3</v>
      </c>
      <c r="J9">
        <f t="shared" si="4"/>
        <v>-5.0751738152338266</v>
      </c>
      <c r="K9">
        <f t="shared" si="5"/>
        <v>-3.1719836345211416E-2</v>
      </c>
    </row>
    <row r="10" spans="1:11" x14ac:dyDescent="0.2">
      <c r="A10" s="1" t="s">
        <v>17</v>
      </c>
      <c r="B10" s="5">
        <f>1</f>
        <v>1</v>
      </c>
      <c r="C10">
        <f t="shared" si="0"/>
        <v>2.0833333333333333E-3</v>
      </c>
      <c r="D10">
        <f t="shared" si="1"/>
        <v>-6.1737861039019366</v>
      </c>
      <c r="E10">
        <f t="shared" si="2"/>
        <v>-1.2862054383129035E-2</v>
      </c>
      <c r="G10" s="1" t="s">
        <v>17</v>
      </c>
      <c r="H10" s="5">
        <f>0+2</f>
        <v>2</v>
      </c>
      <c r="I10">
        <f t="shared" si="3"/>
        <v>4.1666666666666666E-3</v>
      </c>
      <c r="J10">
        <f t="shared" si="4"/>
        <v>-5.4806389233419912</v>
      </c>
      <c r="K10">
        <f t="shared" si="5"/>
        <v>-2.2835995513924963E-2</v>
      </c>
    </row>
    <row r="11" spans="1:11" x14ac:dyDescent="0.2">
      <c r="A11" s="1" t="s">
        <v>18</v>
      </c>
      <c r="B11" s="5">
        <f>0</f>
        <v>0</v>
      </c>
      <c r="E11" t="s">
        <v>25</v>
      </c>
      <c r="G11" s="1" t="s">
        <v>18</v>
      </c>
      <c r="H11" s="5">
        <f>1</f>
        <v>1</v>
      </c>
      <c r="I11">
        <f t="shared" si="3"/>
        <v>2.0833333333333333E-3</v>
      </c>
      <c r="J11">
        <f t="shared" si="4"/>
        <v>-6.1737861039019366</v>
      </c>
      <c r="K11">
        <f t="shared" si="5"/>
        <v>-1.2862054383129035E-2</v>
      </c>
    </row>
    <row r="12" spans="1:11" x14ac:dyDescent="0.2">
      <c r="A12" s="1" t="s">
        <v>19</v>
      </c>
      <c r="B12" s="5">
        <f>0</f>
        <v>0</v>
      </c>
      <c r="E12" s="13">
        <f>ABS(SUM(E2:E10))</f>
        <v>0.79620023395991946</v>
      </c>
      <c r="G12" s="1" t="s">
        <v>19</v>
      </c>
      <c r="H12" s="5">
        <f>1</f>
        <v>1</v>
      </c>
      <c r="I12">
        <f t="shared" si="3"/>
        <v>2.0833333333333333E-3</v>
      </c>
      <c r="J12">
        <f t="shared" si="4"/>
        <v>-6.1737861039019366</v>
      </c>
      <c r="K12">
        <f t="shared" si="5"/>
        <v>-1.2862054383129035E-2</v>
      </c>
    </row>
    <row r="13" spans="1:11" x14ac:dyDescent="0.2">
      <c r="A13" s="1" t="s">
        <v>12</v>
      </c>
      <c r="B13" s="5">
        <f>0</f>
        <v>0</v>
      </c>
      <c r="G13" s="1" t="s">
        <v>12</v>
      </c>
      <c r="H13" s="5">
        <f>1</f>
        <v>1</v>
      </c>
      <c r="I13">
        <f t="shared" si="3"/>
        <v>2.0833333333333333E-3</v>
      </c>
      <c r="J13">
        <f t="shared" si="4"/>
        <v>-6.1737861039019366</v>
      </c>
      <c r="K13">
        <f t="shared" si="5"/>
        <v>-1.2862054383129035E-2</v>
      </c>
    </row>
    <row r="14" spans="1:11" x14ac:dyDescent="0.2">
      <c r="A14" s="1" t="s">
        <v>14</v>
      </c>
      <c r="B14" s="5">
        <f>0</f>
        <v>0</v>
      </c>
      <c r="G14" s="1" t="s">
        <v>14</v>
      </c>
      <c r="H14" s="5">
        <f>0</f>
        <v>0</v>
      </c>
      <c r="K14" t="s">
        <v>25</v>
      </c>
    </row>
    <row r="15" spans="1:11" x14ac:dyDescent="0.2">
      <c r="A15" s="1" t="s">
        <v>4</v>
      </c>
      <c r="B15" s="5">
        <f>0</f>
        <v>0</v>
      </c>
      <c r="G15" s="1" t="s">
        <v>4</v>
      </c>
      <c r="H15" s="5">
        <f>0</f>
        <v>0</v>
      </c>
      <c r="K15" s="14">
        <f>ABS(SUM(K2:K13))</f>
        <v>1.2460392330413161</v>
      </c>
    </row>
    <row r="16" spans="1:11" x14ac:dyDescent="0.2">
      <c r="A16" s="3" t="s">
        <v>20</v>
      </c>
      <c r="B16" s="5">
        <f>0</f>
        <v>0</v>
      </c>
      <c r="G16" s="3" t="s">
        <v>20</v>
      </c>
      <c r="H16" s="5">
        <f>0</f>
        <v>0</v>
      </c>
    </row>
    <row r="17" spans="1:8" x14ac:dyDescent="0.2">
      <c r="A17" s="2" t="s">
        <v>6</v>
      </c>
      <c r="B17" s="5">
        <f>52+35+29+22+25+21</f>
        <v>184</v>
      </c>
      <c r="G17" s="2" t="s">
        <v>6</v>
      </c>
      <c r="H17" s="5">
        <f>29+25+3+28+28+22+57</f>
        <v>192</v>
      </c>
    </row>
    <row r="18" spans="1:8" x14ac:dyDescent="0.2">
      <c r="A18" s="2" t="s">
        <v>7</v>
      </c>
      <c r="B18" s="5">
        <f>9+9</f>
        <v>18</v>
      </c>
      <c r="G18" s="2" t="s">
        <v>7</v>
      </c>
      <c r="H18" s="5">
        <f>24+6+3+22+9</f>
        <v>64</v>
      </c>
    </row>
    <row r="19" spans="1:8" ht="16" thickBot="1" x14ac:dyDescent="0.25">
      <c r="A19" s="1" t="s">
        <v>10</v>
      </c>
      <c r="B19" s="6">
        <f>SUM(B2:B18)</f>
        <v>480</v>
      </c>
      <c r="G19" s="1" t="s">
        <v>10</v>
      </c>
      <c r="H19" s="6">
        <f>SUM(H2:H18)</f>
        <v>480</v>
      </c>
    </row>
    <row r="23" spans="1:8" x14ac:dyDescent="0.2">
      <c r="A23" t="s">
        <v>27</v>
      </c>
    </row>
    <row r="24" spans="1:8" x14ac:dyDescent="0.2">
      <c r="B24" s="13" t="s">
        <v>23</v>
      </c>
      <c r="C24" s="14" t="s">
        <v>28</v>
      </c>
    </row>
    <row r="25" spans="1:8" x14ac:dyDescent="0.2">
      <c r="A25" s="11">
        <v>1</v>
      </c>
      <c r="B25">
        <v>-0.78929104111284765</v>
      </c>
      <c r="C25">
        <v>-2.0149030205422647</v>
      </c>
    </row>
    <row r="26" spans="1:8" x14ac:dyDescent="0.2">
      <c r="A26" s="11">
        <v>2</v>
      </c>
      <c r="B26">
        <v>-2.8064902739154625</v>
      </c>
      <c r="C26">
        <v>-2.3025850929940455</v>
      </c>
    </row>
    <row r="27" spans="1:8" x14ac:dyDescent="0.2">
      <c r="A27" s="11">
        <v>3</v>
      </c>
      <c r="B27">
        <v>-3.4011973816621555</v>
      </c>
      <c r="C27">
        <v>-2.7080502011022101</v>
      </c>
    </row>
    <row r="28" spans="1:8" x14ac:dyDescent="0.2">
      <c r="A28" s="11">
        <v>4</v>
      </c>
      <c r="B28">
        <v>-4.2278759548466232</v>
      </c>
      <c r="C28">
        <v>-2.7397988994167903</v>
      </c>
    </row>
    <row r="29" spans="1:8" x14ac:dyDescent="0.2">
      <c r="A29" s="11">
        <v>5</v>
      </c>
      <c r="B29">
        <v>-5.0751738152338266</v>
      </c>
      <c r="C29">
        <v>-3.082743650543621</v>
      </c>
    </row>
    <row r="30" spans="1:8" x14ac:dyDescent="0.2">
      <c r="A30" s="11">
        <v>6</v>
      </c>
      <c r="B30">
        <v>-5.4806389233419912</v>
      </c>
      <c r="C30">
        <v>-3.8712010109078911</v>
      </c>
    </row>
    <row r="31" spans="1:8" x14ac:dyDescent="0.2">
      <c r="A31" s="11">
        <v>7</v>
      </c>
      <c r="B31">
        <v>-6.1737861039019366</v>
      </c>
      <c r="C31">
        <v>-3.9765615265657175</v>
      </c>
    </row>
    <row r="32" spans="1:8" x14ac:dyDescent="0.2">
      <c r="A32" s="11">
        <v>8</v>
      </c>
      <c r="B32">
        <v>-6.1737861039019366</v>
      </c>
      <c r="C32">
        <v>-5.0751738152338266</v>
      </c>
    </row>
    <row r="33" spans="1:3" x14ac:dyDescent="0.2">
      <c r="A33" s="11">
        <v>9</v>
      </c>
      <c r="B33">
        <v>-6.1737861039019366</v>
      </c>
      <c r="C33">
        <v>-5.4806389233419912</v>
      </c>
    </row>
    <row r="34" spans="1:3" x14ac:dyDescent="0.2">
      <c r="A34" s="11">
        <v>10</v>
      </c>
      <c r="C34">
        <v>-6.1737861039019366</v>
      </c>
    </row>
    <row r="35" spans="1:3" x14ac:dyDescent="0.2">
      <c r="A35" s="11">
        <v>11</v>
      </c>
      <c r="C35">
        <v>-6.1737861039019366</v>
      </c>
    </row>
    <row r="36" spans="1:3" x14ac:dyDescent="0.2">
      <c r="A36" s="11">
        <v>12</v>
      </c>
      <c r="C36">
        <v>-6.1737861039019366</v>
      </c>
    </row>
    <row r="37" spans="1:3" x14ac:dyDescent="0.2">
      <c r="A37" s="11">
        <v>13</v>
      </c>
    </row>
    <row r="38" spans="1:3" x14ac:dyDescent="0.2">
      <c r="A38" s="11">
        <v>14</v>
      </c>
    </row>
    <row r="39" spans="1:3" x14ac:dyDescent="0.2">
      <c r="A39" s="11">
        <v>15</v>
      </c>
    </row>
  </sheetData>
  <sortState xmlns:xlrd2="http://schemas.microsoft.com/office/spreadsheetml/2017/richdata2" ref="H2:H16">
    <sortCondition descending="1" ref="H2:H1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12EF-3FA6-4E65-91B6-B78E550232B9}">
  <dimension ref="A5:B6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2.5" bestFit="1" customWidth="1"/>
    <col min="2" max="2" width="14.6640625" bestFit="1" customWidth="1"/>
  </cols>
  <sheetData>
    <row r="5" spans="1:2" ht="16" thickBot="1" x14ac:dyDescent="0.25"/>
    <row r="6" spans="1:2" ht="16" thickBot="1" x14ac:dyDescent="0.25">
      <c r="A6" s="9" t="s">
        <v>23</v>
      </c>
      <c r="B6" s="9" t="s">
        <v>24</v>
      </c>
    </row>
  </sheetData>
  <sortState xmlns:xlrd2="http://schemas.microsoft.com/office/spreadsheetml/2017/richdata2" ref="B8:B23">
    <sortCondition descending="1" ref="B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Calculations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Skepticalturtle</dc:creator>
  <cp:lastModifiedBy>Microsoft Office User</cp:lastModifiedBy>
  <dcterms:created xsi:type="dcterms:W3CDTF">2019-02-27T23:46:08Z</dcterms:created>
  <dcterms:modified xsi:type="dcterms:W3CDTF">2021-03-06T16:57:14Z</dcterms:modified>
</cp:coreProperties>
</file>