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taz/Documents/WRI/Waste References/"/>
    </mc:Choice>
  </mc:AlternateContent>
  <xr:revisionPtr revIDLastSave="0" documentId="13_ncr:1_{3125B71C-9922-054C-A53B-4C4A39F014D2}" xr6:coauthVersionLast="45" xr6:coauthVersionMax="45" xr10:uidLastSave="{00000000-0000-0000-0000-000000000000}"/>
  <bookViews>
    <workbookView xWindow="13180" yWindow="440" windowWidth="15620" windowHeight="16040" xr2:uid="{BDFE5A9C-DEB9-1C4C-8A48-9721831A6B64}"/>
  </bookViews>
  <sheets>
    <sheet name="EF &amp; Waste Stream Data" sheetId="2" r:id="rId1"/>
    <sheet name="Rando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2" l="1"/>
  <c r="F2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3" i="2"/>
  <c r="C9" i="1"/>
  <c r="E129" i="1" l="1"/>
  <c r="D129" i="1"/>
  <c r="D119" i="1"/>
  <c r="E119" i="1"/>
  <c r="G81" i="1"/>
  <c r="C86" i="1" s="1"/>
  <c r="G82" i="1"/>
  <c r="C87" i="1" s="1"/>
  <c r="G107" i="1"/>
  <c r="C119" i="1"/>
  <c r="C129" i="1"/>
  <c r="G83" i="1" l="1"/>
  <c r="E32" i="1"/>
  <c r="G103" i="1" s="1"/>
  <c r="E33" i="1"/>
  <c r="E34" i="1"/>
  <c r="E103" i="1" s="1"/>
  <c r="E36" i="1"/>
  <c r="E37" i="1"/>
  <c r="D107" i="1" s="1"/>
  <c r="E38" i="1"/>
  <c r="E40" i="1"/>
  <c r="E31" i="1"/>
  <c r="E29" i="1"/>
  <c r="E28" i="1"/>
  <c r="E26" i="1"/>
  <c r="H10" i="1"/>
  <c r="G10" i="1"/>
  <c r="D9" i="1"/>
  <c r="C17" i="1"/>
  <c r="D17" i="1"/>
  <c r="D106" i="1" l="1"/>
  <c r="C103" i="1"/>
  <c r="C107" i="1"/>
  <c r="H103" i="1"/>
  <c r="H107" i="1"/>
  <c r="F105" i="1"/>
  <c r="F101" i="1"/>
  <c r="G105" i="1"/>
  <c r="G101" i="1"/>
  <c r="F103" i="1"/>
  <c r="F107" i="1"/>
</calcChain>
</file>

<file path=xl/sharedStrings.xml><?xml version="1.0" encoding="utf-8"?>
<sst xmlns="http://schemas.openxmlformats.org/spreadsheetml/2006/main" count="314" uniqueCount="163">
  <si>
    <t>Open Dumping</t>
  </si>
  <si>
    <t>Open burning at dumping stations</t>
  </si>
  <si>
    <t xml:space="preserve">Composting </t>
  </si>
  <si>
    <t>Recovery Anorganic</t>
  </si>
  <si>
    <t>Random Dumping</t>
  </si>
  <si>
    <t>0.5%</t>
  </si>
  <si>
    <t>Rural</t>
  </si>
  <si>
    <t>Urban</t>
  </si>
  <si>
    <t>SW Processing by Community</t>
  </si>
  <si>
    <t xml:space="preserve">Discharge to river channels </t>
  </si>
  <si>
    <t>Emission Factors</t>
  </si>
  <si>
    <t>Waste Combustion</t>
  </si>
  <si>
    <t>Kg N2O/ton</t>
  </si>
  <si>
    <t>Paper &amp; Organics</t>
  </si>
  <si>
    <t>Plastic</t>
  </si>
  <si>
    <t>KGgCO2/ton</t>
  </si>
  <si>
    <t>N20/ton</t>
  </si>
  <si>
    <t>Composting</t>
  </si>
  <si>
    <t>Recycle</t>
  </si>
  <si>
    <t>KG Co2/ton</t>
  </si>
  <si>
    <t>N2O/ton</t>
  </si>
  <si>
    <t xml:space="preserve">Other Waste Management </t>
  </si>
  <si>
    <t>Discharge to river channels</t>
  </si>
  <si>
    <t>Transportation</t>
  </si>
  <si>
    <t>Average Trip to Landfill</t>
  </si>
  <si>
    <t>km</t>
  </si>
  <si>
    <t>ton</t>
  </si>
  <si>
    <t>SW Processing by Government (2005)</t>
  </si>
  <si>
    <t>kg CO2/ton</t>
  </si>
  <si>
    <t>Kg CO2/ton</t>
  </si>
  <si>
    <t>Kg CH4/ton</t>
  </si>
  <si>
    <t>Kg CO2/km</t>
  </si>
  <si>
    <t>Kg CO2/CH4/N20 per kg</t>
  </si>
  <si>
    <t>Tonne Conversion Factor</t>
  </si>
  <si>
    <t>SW Processing by Government &amp; Communities (2005)</t>
  </si>
  <si>
    <t>Food Scraps (Kitchen Waste)</t>
  </si>
  <si>
    <t>Garden Waste</t>
  </si>
  <si>
    <t>Paper &amp; Cardboard</t>
  </si>
  <si>
    <t>Newspapers</t>
  </si>
  <si>
    <t>Magazine</t>
  </si>
  <si>
    <t>Other Paper</t>
  </si>
  <si>
    <t>Card Packaging</t>
  </si>
  <si>
    <t>Other Types of Cards</t>
  </si>
  <si>
    <t>Wood</t>
  </si>
  <si>
    <t>Textile</t>
  </si>
  <si>
    <t>Disposable Diapers</t>
  </si>
  <si>
    <t>Rubber &amp; Leather</t>
  </si>
  <si>
    <t>Refuse Sacks</t>
  </si>
  <si>
    <t>Clear Plastic beverages</t>
  </si>
  <si>
    <t>Bottles</t>
  </si>
  <si>
    <t>Other Plastic Bottles</t>
  </si>
  <si>
    <t>Food Packaging</t>
  </si>
  <si>
    <t>Other Dense Plastic</t>
  </si>
  <si>
    <t>Steel Beverage Cans</t>
  </si>
  <si>
    <t>Steel Food Cans</t>
  </si>
  <si>
    <t>Batteries</t>
  </si>
  <si>
    <t>Other Steel Cans</t>
  </si>
  <si>
    <t>Other Ferous Metal</t>
  </si>
  <si>
    <t>Aluminum Beverage Cans</t>
  </si>
  <si>
    <t>Aluminum Foil</t>
  </si>
  <si>
    <t>Other non-Ferrous metal</t>
  </si>
  <si>
    <t>Glass (Pottery &amp; Ceramics)</t>
  </si>
  <si>
    <t>Brown Glass bottles</t>
  </si>
  <si>
    <t>Green Glass Bottles</t>
  </si>
  <si>
    <t>Clear Glass Bottles</t>
  </si>
  <si>
    <t>Clear Glass Jars</t>
  </si>
  <si>
    <t>Metal</t>
  </si>
  <si>
    <t>Other Glass</t>
  </si>
  <si>
    <t>Category</t>
  </si>
  <si>
    <t>Sub-category</t>
  </si>
  <si>
    <t>Recycle potential</t>
  </si>
  <si>
    <t>CO</t>
  </si>
  <si>
    <t>NRE</t>
  </si>
  <si>
    <t>NCO</t>
  </si>
  <si>
    <t>RE</t>
  </si>
  <si>
    <t>Other Plastic Film</t>
  </si>
  <si>
    <t>SW Processing Conversion Factors</t>
  </si>
  <si>
    <t>Non-organic</t>
  </si>
  <si>
    <t>N/A</t>
  </si>
  <si>
    <t>Type of waste Category, Subcategory, recycle potential &amp; waste management method</t>
  </si>
  <si>
    <t>CO:Compasitable</t>
  </si>
  <si>
    <t>RE:Recyclable</t>
  </si>
  <si>
    <t>NRE:Non-Recyclable</t>
  </si>
  <si>
    <t>NCO:Non-Compasitable</t>
  </si>
  <si>
    <t>Random Dumping &amp; Discharge</t>
  </si>
  <si>
    <t>Incerneration</t>
  </si>
  <si>
    <t>Incineration</t>
  </si>
  <si>
    <t>CH4 Generated</t>
  </si>
  <si>
    <t>CO2 Generated</t>
  </si>
  <si>
    <t>Plastic (N20)</t>
  </si>
  <si>
    <t>Plastic (CO2)</t>
  </si>
  <si>
    <t>Waste Degradation in Landfill (Open Dumping)</t>
  </si>
  <si>
    <t>(%) Management Process (Urban)</t>
  </si>
  <si>
    <t>(%) Management Process (Rural)</t>
  </si>
  <si>
    <t>Composting (CO2)</t>
  </si>
  <si>
    <t>Plastics (CO2)</t>
  </si>
  <si>
    <t>Plastics (N20)</t>
  </si>
  <si>
    <t>Random Dumping &amp; River Dumping (CO2)</t>
  </si>
  <si>
    <t>Type of Waste</t>
  </si>
  <si>
    <t>Biowaste</t>
  </si>
  <si>
    <t>Inorganic</t>
  </si>
  <si>
    <t>Truck Capacity Assumption</t>
  </si>
  <si>
    <t xml:space="preserve">Organic </t>
  </si>
  <si>
    <t>Rural Decision Tree</t>
  </si>
  <si>
    <t>-</t>
  </si>
  <si>
    <t>(%) Recycled</t>
  </si>
  <si>
    <t>(%) of waste type</t>
  </si>
  <si>
    <t>Total Kg MSW Managed</t>
  </si>
  <si>
    <t>Total Waste/Month (Kg)</t>
  </si>
  <si>
    <t>Recycing</t>
  </si>
  <si>
    <t>NO2</t>
  </si>
  <si>
    <t>CO2</t>
  </si>
  <si>
    <t>CH4</t>
  </si>
  <si>
    <t>Inceneration</t>
  </si>
  <si>
    <t>Paper &amp; Organics (N20)</t>
  </si>
  <si>
    <t>(%) Anaerganic recovery</t>
  </si>
  <si>
    <t>Random Dumping &amp; Discharges</t>
  </si>
  <si>
    <t>Location-based management</t>
  </si>
  <si>
    <t>(%) Waste Managed</t>
  </si>
  <si>
    <t>Rural - Organic</t>
  </si>
  <si>
    <t>Rural - Unorganic</t>
  </si>
  <si>
    <t>Urban - Organic</t>
  </si>
  <si>
    <t>Urban - Unorganic</t>
  </si>
  <si>
    <t>Recycling Level</t>
  </si>
  <si>
    <t>Recycling level</t>
  </si>
  <si>
    <t>N2O</t>
  </si>
  <si>
    <t>Anaerobic Digestion</t>
  </si>
  <si>
    <t xml:space="preserve">WTU's </t>
  </si>
  <si>
    <t>Open Burning</t>
  </si>
  <si>
    <t>Controlled Landfill</t>
  </si>
  <si>
    <t>0.0191</t>
  </si>
  <si>
    <t>0.0497</t>
  </si>
  <si>
    <t>1381.4</t>
  </si>
  <si>
    <t>14.9</t>
  </si>
  <si>
    <t>0.15</t>
  </si>
  <si>
    <t>125</t>
  </si>
  <si>
    <t>100</t>
  </si>
  <si>
    <t>71.52</t>
  </si>
  <si>
    <t>0.05</t>
  </si>
  <si>
    <t>801.2</t>
  </si>
  <si>
    <t>162.5</t>
  </si>
  <si>
    <t>44.7</t>
  </si>
  <si>
    <t>Unit</t>
  </si>
  <si>
    <t>kg CO2/km/ton MSW</t>
  </si>
  <si>
    <t>Other (Ash, dirt, dust, soil, e-waste)</t>
  </si>
  <si>
    <t>3R</t>
  </si>
  <si>
    <t>Landfills</t>
  </si>
  <si>
    <t>kg CO2-eq/ton MSW</t>
  </si>
  <si>
    <t>kg CO2/ton MSW</t>
  </si>
  <si>
    <t>Source</t>
  </si>
  <si>
    <t>Defra</t>
  </si>
  <si>
    <t>IPCC Chap 4</t>
  </si>
  <si>
    <t>IPCC Chap 5</t>
  </si>
  <si>
    <t>CCRP Indonesia</t>
  </si>
  <si>
    <t>kg CO2-eq/km/ton MSW</t>
  </si>
  <si>
    <t>Waste Management Type</t>
  </si>
  <si>
    <t>Emission Type</t>
  </si>
  <si>
    <t>Manfredi S.</t>
  </si>
  <si>
    <t>Emission Factor/kg CO2</t>
  </si>
  <si>
    <t>Tonnese Conv</t>
  </si>
  <si>
    <t>Uncontrolled Landfill</t>
  </si>
  <si>
    <t>Emissiom Factor/Ton</t>
  </si>
  <si>
    <t>Recovered Inorganics (3R)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</si>
</sst>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70" formatCode="0.00000"/>
    <numFmt numFmtId="172" formatCode="0.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2D774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5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0" fillId="2" borderId="1" xfId="0" applyNumberFormat="1" applyFill="1" applyBorder="1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 vertical="center"/>
    </xf>
    <xf numFmtId="10" fontId="0" fillId="0" borderId="3" xfId="0" applyNumberForma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9" fontId="0" fillId="0" borderId="4" xfId="0" applyNumberFormat="1" applyBorder="1" applyAlignment="1">
      <alignment horizontal="center" vertical="center"/>
    </xf>
    <xf numFmtId="10" fontId="0" fillId="0" borderId="4" xfId="0" applyNumberFormat="1" applyFill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1" fillId="0" borderId="0" xfId="0" applyFont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10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9" fontId="0" fillId="2" borderId="1" xfId="0" applyNumberFormat="1" applyFill="1" applyBorder="1"/>
    <xf numFmtId="9" fontId="0" fillId="2" borderId="5" xfId="0" applyNumberFormat="1" applyFill="1" applyBorder="1"/>
    <xf numFmtId="9" fontId="0" fillId="2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Fill="1" applyBorder="1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4" borderId="1" xfId="0" applyFont="1" applyFill="1" applyBorder="1" applyAlignment="1">
      <alignment horizontal="center"/>
    </xf>
    <xf numFmtId="0" fontId="0" fillId="4" borderId="6" xfId="0" applyFill="1" applyBorder="1" applyAlignment="1"/>
    <xf numFmtId="0" fontId="0" fillId="4" borderId="4" xfId="0" applyFill="1" applyBorder="1" applyAlignment="1"/>
    <xf numFmtId="0" fontId="0" fillId="4" borderId="7" xfId="0" applyFill="1" applyBorder="1" applyAlignment="1"/>
    <xf numFmtId="9" fontId="0" fillId="4" borderId="0" xfId="0" applyNumberFormat="1" applyFill="1" applyAlignment="1">
      <alignment horizontal="center"/>
    </xf>
    <xf numFmtId="9" fontId="0" fillId="4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 vertical="center"/>
    </xf>
    <xf numFmtId="10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/>
    <xf numFmtId="9" fontId="0" fillId="5" borderId="0" xfId="0" applyNumberFormat="1" applyFill="1" applyAlignment="1">
      <alignment horizontal="center"/>
    </xf>
    <xf numFmtId="0" fontId="0" fillId="6" borderId="0" xfId="0" applyFill="1"/>
    <xf numFmtId="49" fontId="0" fillId="6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0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1" fillId="6" borderId="0" xfId="0" applyFont="1" applyFill="1" applyBorder="1" applyAlignment="1">
      <alignment horizontal="center" vertical="center"/>
    </xf>
    <xf numFmtId="172" fontId="0" fillId="6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77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F81F-9B9A-D540-835D-14D8058896B8}">
  <dimension ref="B2:I23"/>
  <sheetViews>
    <sheetView tabSelected="1" zoomScale="94" workbookViewId="0">
      <selection activeCell="C33" sqref="C33"/>
    </sheetView>
  </sheetViews>
  <sheetFormatPr baseColWidth="10" defaultRowHeight="16" x14ac:dyDescent="0.2"/>
  <cols>
    <col min="2" max="2" width="28.5" customWidth="1"/>
    <col min="3" max="3" width="15.6640625" customWidth="1"/>
    <col min="4" max="4" width="22.6640625" customWidth="1"/>
    <col min="5" max="6" width="23.5" customWidth="1"/>
    <col min="7" max="7" width="22.33203125" customWidth="1"/>
  </cols>
  <sheetData>
    <row r="2" spans="2:9" ht="17" thickBot="1" x14ac:dyDescent="0.25">
      <c r="B2" s="85" t="s">
        <v>155</v>
      </c>
      <c r="C2" s="84" t="s">
        <v>156</v>
      </c>
      <c r="D2" s="84" t="s">
        <v>161</v>
      </c>
      <c r="E2" s="84" t="s">
        <v>142</v>
      </c>
      <c r="F2" s="84" t="s">
        <v>158</v>
      </c>
      <c r="G2" s="84" t="s">
        <v>149</v>
      </c>
      <c r="I2" s="86" t="s">
        <v>159</v>
      </c>
    </row>
    <row r="3" spans="2:9" ht="17" thickTop="1" x14ac:dyDescent="0.2">
      <c r="B3" s="78" t="s">
        <v>23</v>
      </c>
      <c r="C3" s="81" t="s">
        <v>111</v>
      </c>
      <c r="D3" s="79" t="s">
        <v>130</v>
      </c>
      <c r="E3" s="83" t="s">
        <v>143</v>
      </c>
      <c r="F3" s="87">
        <f>D3/$I$3</f>
        <v>1.326388888888889E-4</v>
      </c>
      <c r="G3" s="81" t="s">
        <v>150</v>
      </c>
      <c r="I3">
        <v>1000</v>
      </c>
    </row>
    <row r="4" spans="2:9" x14ac:dyDescent="0.2">
      <c r="B4" s="78"/>
      <c r="C4" s="81" t="s">
        <v>125</v>
      </c>
      <c r="D4" s="80" t="s">
        <v>131</v>
      </c>
      <c r="E4" s="83" t="s">
        <v>154</v>
      </c>
      <c r="F4" s="87">
        <f t="shared" ref="F4:F20" si="0">D4/$I$3</f>
        <v>3.4513888888888886E-4</v>
      </c>
      <c r="G4" s="81" t="s">
        <v>150</v>
      </c>
    </row>
    <row r="5" spans="2:9" x14ac:dyDescent="0.2">
      <c r="B5" s="78" t="s">
        <v>86</v>
      </c>
      <c r="C5" s="81" t="s">
        <v>111</v>
      </c>
      <c r="D5" s="80" t="s">
        <v>132</v>
      </c>
      <c r="E5" s="83" t="s">
        <v>148</v>
      </c>
      <c r="F5" s="87">
        <f t="shared" si="0"/>
        <v>5.7544444444444447E-2</v>
      </c>
      <c r="G5" s="81" t="s">
        <v>152</v>
      </c>
    </row>
    <row r="6" spans="2:9" x14ac:dyDescent="0.2">
      <c r="B6" s="78"/>
      <c r="C6" s="81" t="s">
        <v>125</v>
      </c>
      <c r="D6" s="80" t="s">
        <v>133</v>
      </c>
      <c r="E6" s="83" t="s">
        <v>147</v>
      </c>
      <c r="F6" s="87">
        <f t="shared" si="0"/>
        <v>5.8958333333333334E-4</v>
      </c>
      <c r="G6" s="81" t="s">
        <v>152</v>
      </c>
    </row>
    <row r="7" spans="2:9" x14ac:dyDescent="0.2">
      <c r="B7" s="78"/>
      <c r="C7" s="81" t="s">
        <v>112</v>
      </c>
      <c r="D7" s="80" t="s">
        <v>134</v>
      </c>
      <c r="E7" s="83" t="s">
        <v>147</v>
      </c>
      <c r="F7" s="87">
        <f t="shared" si="0"/>
        <v>1.0416666666666666E-5</v>
      </c>
      <c r="G7" s="81" t="s">
        <v>152</v>
      </c>
    </row>
    <row r="8" spans="2:9" x14ac:dyDescent="0.2">
      <c r="B8" s="78" t="s">
        <v>126</v>
      </c>
      <c r="C8" s="81" t="s">
        <v>112</v>
      </c>
      <c r="D8" s="80" t="s">
        <v>135</v>
      </c>
      <c r="E8" s="83" t="s">
        <v>147</v>
      </c>
      <c r="F8" s="87">
        <f t="shared" si="0"/>
        <v>0.125</v>
      </c>
      <c r="G8" s="81" t="s">
        <v>151</v>
      </c>
    </row>
    <row r="9" spans="2:9" x14ac:dyDescent="0.2">
      <c r="B9" s="78" t="s">
        <v>17</v>
      </c>
      <c r="C9" s="81" t="s">
        <v>112</v>
      </c>
      <c r="D9" s="80" t="s">
        <v>136</v>
      </c>
      <c r="E9" s="83" t="s">
        <v>147</v>
      </c>
      <c r="F9" s="87">
        <f t="shared" si="0"/>
        <v>0.1</v>
      </c>
      <c r="G9" s="81" t="s">
        <v>151</v>
      </c>
    </row>
    <row r="10" spans="2:9" x14ac:dyDescent="0.2">
      <c r="B10" s="78"/>
      <c r="C10" s="81" t="s">
        <v>125</v>
      </c>
      <c r="D10" s="80" t="s">
        <v>137</v>
      </c>
      <c r="E10" s="83" t="s">
        <v>147</v>
      </c>
      <c r="F10" s="87">
        <f t="shared" si="0"/>
        <v>2.9944444444444441E-3</v>
      </c>
      <c r="G10" s="81" t="s">
        <v>152</v>
      </c>
    </row>
    <row r="11" spans="2:9" x14ac:dyDescent="0.2">
      <c r="B11" s="78" t="s">
        <v>127</v>
      </c>
      <c r="C11" s="81" t="s">
        <v>111</v>
      </c>
      <c r="D11" s="80" t="s">
        <v>138</v>
      </c>
      <c r="E11" s="83" t="s">
        <v>148</v>
      </c>
      <c r="F11" s="87">
        <f t="shared" si="0"/>
        <v>3.472222222222222E-6</v>
      </c>
      <c r="G11" s="81"/>
    </row>
    <row r="12" spans="2:9" x14ac:dyDescent="0.2">
      <c r="B12" s="78" t="s">
        <v>128</v>
      </c>
      <c r="C12" s="81" t="s">
        <v>111</v>
      </c>
      <c r="D12" s="80" t="s">
        <v>139</v>
      </c>
      <c r="E12" s="83" t="s">
        <v>148</v>
      </c>
      <c r="F12" s="87">
        <f t="shared" si="0"/>
        <v>3.3376388888888893E-2</v>
      </c>
      <c r="G12" s="81" t="s">
        <v>152</v>
      </c>
    </row>
    <row r="13" spans="2:9" x14ac:dyDescent="0.2">
      <c r="B13" s="78"/>
      <c r="C13" s="81" t="s">
        <v>112</v>
      </c>
      <c r="D13" s="80" t="s">
        <v>140</v>
      </c>
      <c r="E13" s="83" t="s">
        <v>147</v>
      </c>
      <c r="F13" s="87">
        <f t="shared" si="0"/>
        <v>6.7534722222222223E-3</v>
      </c>
      <c r="G13" s="81" t="s">
        <v>152</v>
      </c>
    </row>
    <row r="14" spans="2:9" x14ac:dyDescent="0.2">
      <c r="B14" s="78"/>
      <c r="C14" s="81" t="s">
        <v>125</v>
      </c>
      <c r="D14" s="80" t="s">
        <v>141</v>
      </c>
      <c r="E14" s="83" t="s">
        <v>147</v>
      </c>
      <c r="F14" s="87">
        <f t="shared" si="0"/>
        <v>1.8381944444444444E-3</v>
      </c>
      <c r="G14" s="81" t="s">
        <v>152</v>
      </c>
    </row>
    <row r="15" spans="2:9" x14ac:dyDescent="0.2">
      <c r="B15" s="78" t="s">
        <v>129</v>
      </c>
      <c r="C15" s="81" t="s">
        <v>112</v>
      </c>
      <c r="D15" s="80">
        <v>300</v>
      </c>
      <c r="E15" s="83" t="s">
        <v>147</v>
      </c>
      <c r="F15" s="87">
        <f t="shared" si="0"/>
        <v>0.3</v>
      </c>
      <c r="G15" s="81" t="s">
        <v>157</v>
      </c>
    </row>
    <row r="16" spans="2:9" x14ac:dyDescent="0.2">
      <c r="B16" s="78" t="s">
        <v>84</v>
      </c>
      <c r="C16" s="81" t="s">
        <v>111</v>
      </c>
      <c r="D16" s="81">
        <v>750</v>
      </c>
      <c r="E16" s="83" t="s">
        <v>148</v>
      </c>
      <c r="F16" s="87">
        <f t="shared" si="0"/>
        <v>0.75</v>
      </c>
      <c r="G16" s="81" t="s">
        <v>153</v>
      </c>
    </row>
    <row r="17" spans="2:7" x14ac:dyDescent="0.2">
      <c r="B17" s="78" t="s">
        <v>162</v>
      </c>
      <c r="C17" s="81" t="s">
        <v>111</v>
      </c>
      <c r="D17" s="81">
        <v>-2.2370000000000001</v>
      </c>
      <c r="E17" s="83" t="s">
        <v>148</v>
      </c>
      <c r="F17" s="87">
        <f t="shared" si="0"/>
        <v>-2.2370000000000003E-3</v>
      </c>
      <c r="G17" s="81" t="s">
        <v>153</v>
      </c>
    </row>
    <row r="18" spans="2:7" x14ac:dyDescent="0.2">
      <c r="B18" s="78"/>
      <c r="C18" s="81" t="s">
        <v>125</v>
      </c>
      <c r="D18" s="82">
        <v>-5.0000000000000002E-5</v>
      </c>
      <c r="E18" s="83" t="s">
        <v>147</v>
      </c>
      <c r="F18" s="87">
        <f t="shared" si="0"/>
        <v>-5.0000000000000004E-8</v>
      </c>
      <c r="G18" s="81" t="s">
        <v>153</v>
      </c>
    </row>
    <row r="19" spans="2:7" x14ac:dyDescent="0.2">
      <c r="B19" s="78" t="s">
        <v>160</v>
      </c>
      <c r="C19" s="81" t="s">
        <v>111</v>
      </c>
      <c r="D19" s="81">
        <v>210</v>
      </c>
      <c r="E19" s="83" t="s">
        <v>148</v>
      </c>
      <c r="F19" s="87">
        <f t="shared" si="0"/>
        <v>0.21</v>
      </c>
      <c r="G19" s="81" t="s">
        <v>153</v>
      </c>
    </row>
    <row r="20" spans="2:7" x14ac:dyDescent="0.2">
      <c r="B20" s="78"/>
      <c r="C20" s="81" t="s">
        <v>112</v>
      </c>
      <c r="D20" s="81">
        <v>75</v>
      </c>
      <c r="E20" s="83" t="s">
        <v>147</v>
      </c>
      <c r="F20" s="87">
        <f t="shared" si="0"/>
        <v>7.4999999999999997E-2</v>
      </c>
      <c r="G20" s="81" t="s">
        <v>153</v>
      </c>
    </row>
    <row r="21" spans="2:7" x14ac:dyDescent="0.2">
      <c r="B21" s="78"/>
      <c r="C21" s="81"/>
      <c r="D21" s="81"/>
      <c r="E21" s="81"/>
      <c r="F21" s="81"/>
      <c r="G21" s="81"/>
    </row>
    <row r="22" spans="2:7" x14ac:dyDescent="0.2">
      <c r="B22" s="78"/>
      <c r="C22" s="78"/>
      <c r="D22" s="78"/>
      <c r="E22" s="78"/>
      <c r="F22" s="78"/>
      <c r="G22" s="78"/>
    </row>
    <row r="23" spans="2:7" x14ac:dyDescent="0.2">
      <c r="B23" s="78"/>
      <c r="C23" s="78"/>
      <c r="D23" s="78"/>
      <c r="E23" s="78"/>
      <c r="F23" s="78"/>
      <c r="G23" s="7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D127-B30E-6C43-902B-5BFDDAB52A04}">
  <dimension ref="B2:M129"/>
  <sheetViews>
    <sheetView zoomScale="87" workbookViewId="0">
      <selection activeCell="D29" sqref="D29"/>
    </sheetView>
  </sheetViews>
  <sheetFormatPr baseColWidth="10" defaultRowHeight="16" x14ac:dyDescent="0.2"/>
  <cols>
    <col min="2" max="2" width="36.1640625" customWidth="1"/>
    <col min="3" max="3" width="24.5" customWidth="1"/>
    <col min="4" max="4" width="23.5" customWidth="1"/>
    <col min="5" max="5" width="24.83203125" customWidth="1"/>
    <col min="6" max="6" width="28.33203125" customWidth="1"/>
    <col min="7" max="9" width="24.83203125" customWidth="1"/>
    <col min="10" max="12" width="27.83203125" customWidth="1"/>
  </cols>
  <sheetData>
    <row r="2" spans="2:8" x14ac:dyDescent="0.2">
      <c r="B2" s="15" t="s">
        <v>27</v>
      </c>
      <c r="C2" s="15"/>
      <c r="D2" s="15"/>
      <c r="F2" s="15" t="s">
        <v>34</v>
      </c>
      <c r="G2" s="15"/>
      <c r="H2" s="15"/>
    </row>
    <row r="3" spans="2:8" x14ac:dyDescent="0.2">
      <c r="B3" s="15"/>
      <c r="C3" s="16" t="s">
        <v>7</v>
      </c>
      <c r="D3" s="16" t="s">
        <v>6</v>
      </c>
      <c r="F3" s="15"/>
      <c r="G3" s="16" t="s">
        <v>7</v>
      </c>
      <c r="H3" s="16" t="s">
        <v>6</v>
      </c>
    </row>
    <row r="4" spans="2:8" x14ac:dyDescent="0.2">
      <c r="B4" s="19" t="s">
        <v>0</v>
      </c>
      <c r="C4" s="71">
        <v>0.45</v>
      </c>
      <c r="D4" s="71">
        <v>0.04</v>
      </c>
      <c r="F4" s="19" t="s">
        <v>146</v>
      </c>
      <c r="G4" s="71">
        <v>0.45</v>
      </c>
      <c r="H4" s="71">
        <v>0.04</v>
      </c>
    </row>
    <row r="5" spans="2:8" x14ac:dyDescent="0.2">
      <c r="B5" s="19" t="s">
        <v>1</v>
      </c>
      <c r="C5" s="72">
        <v>5.0000000000000001E-3</v>
      </c>
      <c r="D5" s="71">
        <v>0.1</v>
      </c>
      <c r="F5" s="19" t="s">
        <v>1</v>
      </c>
      <c r="G5" s="72">
        <v>5.5E-2</v>
      </c>
      <c r="H5" s="71">
        <v>0.3</v>
      </c>
    </row>
    <row r="6" spans="2:8" x14ac:dyDescent="0.2">
      <c r="B6" s="19" t="s">
        <v>2</v>
      </c>
      <c r="C6" s="71">
        <v>0.01</v>
      </c>
      <c r="D6" s="72">
        <v>5.5E-2</v>
      </c>
      <c r="F6" s="19" t="s">
        <v>2</v>
      </c>
      <c r="G6" s="71">
        <v>0.02</v>
      </c>
      <c r="H6" s="72">
        <v>0.45500000000000002</v>
      </c>
    </row>
    <row r="7" spans="2:8" x14ac:dyDescent="0.2">
      <c r="B7" s="19" t="s">
        <v>145</v>
      </c>
      <c r="C7" s="71">
        <v>0.03</v>
      </c>
      <c r="D7" s="72">
        <v>5.0000000000000001E-3</v>
      </c>
      <c r="F7" s="19" t="s">
        <v>145</v>
      </c>
      <c r="G7" s="71">
        <v>0.06</v>
      </c>
      <c r="H7" s="72">
        <v>5.5E-2</v>
      </c>
    </row>
    <row r="8" spans="2:8" x14ac:dyDescent="0.2">
      <c r="B8" s="19" t="s">
        <v>4</v>
      </c>
      <c r="C8" s="74" t="s">
        <v>5</v>
      </c>
      <c r="D8" s="75">
        <v>0</v>
      </c>
      <c r="F8" s="19" t="s">
        <v>4</v>
      </c>
      <c r="G8" s="72">
        <v>0.40500000000000003</v>
      </c>
      <c r="H8" s="72">
        <v>0.1</v>
      </c>
    </row>
    <row r="9" spans="2:8" x14ac:dyDescent="0.2">
      <c r="B9" s="19"/>
      <c r="C9" s="70">
        <f>SUM(C4:C8)</f>
        <v>0.495</v>
      </c>
      <c r="D9" s="70">
        <f>SUM(D4:D8)</f>
        <v>0.2</v>
      </c>
      <c r="F9" s="19" t="s">
        <v>22</v>
      </c>
      <c r="G9" s="71">
        <v>0.01</v>
      </c>
      <c r="H9" s="71">
        <v>0.05</v>
      </c>
    </row>
    <row r="10" spans="2:8" x14ac:dyDescent="0.2">
      <c r="B10" s="15" t="s">
        <v>8</v>
      </c>
      <c r="C10" s="18"/>
      <c r="D10" s="18"/>
      <c r="F10" s="19"/>
      <c r="G10" s="71">
        <f>SUM(G4:G9)</f>
        <v>1</v>
      </c>
      <c r="H10" s="71">
        <f>SUM(H4:H9)</f>
        <v>1</v>
      </c>
    </row>
    <row r="11" spans="2:8" x14ac:dyDescent="0.2">
      <c r="B11" s="15"/>
      <c r="C11" s="16" t="s">
        <v>7</v>
      </c>
      <c r="D11" s="16" t="s">
        <v>6</v>
      </c>
    </row>
    <row r="12" spans="2:8" x14ac:dyDescent="0.2">
      <c r="B12" s="19" t="s">
        <v>4</v>
      </c>
      <c r="C12" s="70">
        <v>0.4</v>
      </c>
      <c r="D12" s="70">
        <v>0.1</v>
      </c>
    </row>
    <row r="13" spans="2:8" x14ac:dyDescent="0.2">
      <c r="B13" s="19" t="s">
        <v>1</v>
      </c>
      <c r="C13" s="70">
        <v>0.05</v>
      </c>
      <c r="D13" s="70">
        <v>0.2</v>
      </c>
    </row>
    <row r="14" spans="2:8" x14ac:dyDescent="0.2">
      <c r="B14" s="19" t="s">
        <v>2</v>
      </c>
      <c r="C14" s="70">
        <v>0.01</v>
      </c>
      <c r="D14" s="70">
        <v>0.4</v>
      </c>
    </row>
    <row r="15" spans="2:8" x14ac:dyDescent="0.2">
      <c r="B15" s="19" t="s">
        <v>145</v>
      </c>
      <c r="C15" s="70">
        <v>0.03</v>
      </c>
      <c r="D15" s="70">
        <v>0.05</v>
      </c>
    </row>
    <row r="16" spans="2:8" x14ac:dyDescent="0.2">
      <c r="B16" s="19" t="s">
        <v>9</v>
      </c>
      <c r="C16" s="70">
        <v>0.01</v>
      </c>
      <c r="D16" s="70">
        <v>0.05</v>
      </c>
    </row>
    <row r="17" spans="2:8" x14ac:dyDescent="0.2">
      <c r="B17" s="19"/>
      <c r="C17" s="70">
        <f>SUM(C12:C16)</f>
        <v>0.5</v>
      </c>
      <c r="D17" s="70">
        <f>SUM(D12:D16)</f>
        <v>0.80000000000000016</v>
      </c>
    </row>
    <row r="20" spans="2:8" x14ac:dyDescent="0.2">
      <c r="B20" s="15" t="s">
        <v>76</v>
      </c>
      <c r="C20" s="18"/>
      <c r="D20" s="18"/>
      <c r="E20" s="14"/>
      <c r="G20" s="21"/>
      <c r="H20" s="22"/>
    </row>
    <row r="21" spans="2:8" x14ac:dyDescent="0.2">
      <c r="B21" s="41" t="s">
        <v>24</v>
      </c>
      <c r="C21" s="10">
        <v>50</v>
      </c>
      <c r="D21" t="s">
        <v>25</v>
      </c>
      <c r="G21" s="17"/>
      <c r="H21" s="23"/>
    </row>
    <row r="22" spans="2:8" x14ac:dyDescent="0.2">
      <c r="B22" s="41" t="s">
        <v>101</v>
      </c>
      <c r="C22" s="9">
        <v>2.5</v>
      </c>
      <c r="D22" t="s">
        <v>26</v>
      </c>
      <c r="G22" s="17"/>
      <c r="H22" s="24"/>
    </row>
    <row r="23" spans="2:8" x14ac:dyDescent="0.2">
      <c r="B23" s="41" t="s">
        <v>33</v>
      </c>
      <c r="C23" s="13">
        <v>1000</v>
      </c>
      <c r="G23" s="17"/>
      <c r="H23" s="23"/>
    </row>
    <row r="24" spans="2:8" x14ac:dyDescent="0.2">
      <c r="G24" s="17"/>
      <c r="H24" s="23"/>
    </row>
    <row r="25" spans="2:8" x14ac:dyDescent="0.2">
      <c r="B25" s="41" t="s">
        <v>10</v>
      </c>
      <c r="D25" s="7"/>
      <c r="E25" s="2" t="s">
        <v>32</v>
      </c>
      <c r="F25" s="1" t="s">
        <v>92</v>
      </c>
      <c r="G25" s="1" t="s">
        <v>93</v>
      </c>
      <c r="H25" s="24"/>
    </row>
    <row r="26" spans="2:8" x14ac:dyDescent="0.2">
      <c r="B26" s="27" t="s">
        <v>23</v>
      </c>
      <c r="C26" s="11">
        <v>0.71</v>
      </c>
      <c r="D26" s="29" t="s">
        <v>31</v>
      </c>
      <c r="E26" s="30">
        <f>(C26*C21)/2500</f>
        <v>1.4200000000000001E-2</v>
      </c>
      <c r="F26" s="31"/>
      <c r="G26" s="42"/>
      <c r="H26" s="23"/>
    </row>
    <row r="27" spans="2:8" x14ac:dyDescent="0.2">
      <c r="B27" s="27" t="s">
        <v>91</v>
      </c>
      <c r="C27" s="28"/>
      <c r="D27" s="29"/>
      <c r="E27" s="30"/>
      <c r="F27" s="31">
        <v>0.45</v>
      </c>
      <c r="G27" s="32">
        <v>0.04</v>
      </c>
      <c r="H27" s="23"/>
    </row>
    <row r="28" spans="2:8" x14ac:dyDescent="0.2">
      <c r="B28" s="6" t="s">
        <v>87</v>
      </c>
      <c r="C28" s="12">
        <v>75</v>
      </c>
      <c r="D28" s="8" t="s">
        <v>30</v>
      </c>
      <c r="E28" s="2">
        <f>C28/$C$23</f>
        <v>7.4999999999999997E-2</v>
      </c>
      <c r="F28" s="2"/>
      <c r="G28" s="25"/>
      <c r="H28" s="17"/>
    </row>
    <row r="29" spans="2:8" x14ac:dyDescent="0.2">
      <c r="B29" s="6" t="s">
        <v>88</v>
      </c>
      <c r="C29" s="11">
        <v>210</v>
      </c>
      <c r="D29" s="8" t="s">
        <v>29</v>
      </c>
      <c r="E29" s="2">
        <f>C29/$C$23</f>
        <v>0.21</v>
      </c>
      <c r="F29" s="2"/>
      <c r="G29" s="26"/>
      <c r="H29" s="22"/>
    </row>
    <row r="30" spans="2:8" x14ac:dyDescent="0.2">
      <c r="B30" s="27" t="s">
        <v>11</v>
      </c>
      <c r="C30" s="30"/>
      <c r="D30" s="29"/>
      <c r="E30" s="27"/>
      <c r="F30" s="33">
        <v>5.5E-2</v>
      </c>
      <c r="G30" s="32">
        <v>0.3</v>
      </c>
      <c r="H30" s="23"/>
    </row>
    <row r="31" spans="2:8" x14ac:dyDescent="0.2">
      <c r="B31" s="6" t="s">
        <v>114</v>
      </c>
      <c r="C31" s="12">
        <v>0.05</v>
      </c>
      <c r="D31" s="8" t="s">
        <v>12</v>
      </c>
      <c r="E31" s="2">
        <f>C31/$C$23</f>
        <v>5.0000000000000002E-5</v>
      </c>
      <c r="F31" s="2"/>
      <c r="G31" s="25"/>
      <c r="H31" s="23"/>
    </row>
    <row r="32" spans="2:8" x14ac:dyDescent="0.2">
      <c r="B32" s="6" t="s">
        <v>90</v>
      </c>
      <c r="C32" s="11">
        <v>2237</v>
      </c>
      <c r="D32" s="8" t="s">
        <v>15</v>
      </c>
      <c r="E32" s="2">
        <f t="shared" ref="E32:E40" si="0">C32/$C$23</f>
        <v>2.2370000000000001</v>
      </c>
      <c r="F32" s="2"/>
      <c r="G32" s="25"/>
      <c r="H32" s="24"/>
    </row>
    <row r="33" spans="2:12" x14ac:dyDescent="0.2">
      <c r="B33" s="20" t="s">
        <v>89</v>
      </c>
      <c r="C33" s="11">
        <v>0.05</v>
      </c>
      <c r="D33" s="8" t="s">
        <v>16</v>
      </c>
      <c r="E33" s="2">
        <f t="shared" si="0"/>
        <v>5.0000000000000002E-5</v>
      </c>
      <c r="F33" s="2"/>
      <c r="G33" s="25"/>
      <c r="H33" s="24"/>
    </row>
    <row r="34" spans="2:12" x14ac:dyDescent="0.2">
      <c r="B34" s="27" t="s">
        <v>94</v>
      </c>
      <c r="C34" s="11">
        <v>670</v>
      </c>
      <c r="D34" s="29" t="s">
        <v>28</v>
      </c>
      <c r="E34" s="30">
        <f t="shared" si="0"/>
        <v>0.67</v>
      </c>
      <c r="F34" s="31">
        <v>0.02</v>
      </c>
      <c r="G34" s="34">
        <v>0.45500000000000002</v>
      </c>
      <c r="H34" s="24"/>
    </row>
    <row r="35" spans="2:12" x14ac:dyDescent="0.2">
      <c r="B35" s="35" t="s">
        <v>18</v>
      </c>
      <c r="C35" s="36"/>
      <c r="D35" s="37"/>
      <c r="E35" s="36"/>
      <c r="F35" s="38">
        <v>0.06</v>
      </c>
      <c r="G35" s="39">
        <v>5.5E-2</v>
      </c>
      <c r="H35" s="23"/>
    </row>
    <row r="36" spans="2:12" x14ac:dyDescent="0.2">
      <c r="B36" s="6" t="s">
        <v>13</v>
      </c>
      <c r="C36" s="12">
        <v>0.05</v>
      </c>
      <c r="D36" s="8" t="s">
        <v>12</v>
      </c>
      <c r="E36" s="2">
        <f t="shared" si="0"/>
        <v>5.0000000000000002E-5</v>
      </c>
      <c r="F36" s="2"/>
      <c r="G36" s="25"/>
      <c r="H36" s="23"/>
    </row>
    <row r="37" spans="2:12" x14ac:dyDescent="0.2">
      <c r="B37" s="6" t="s">
        <v>95</v>
      </c>
      <c r="C37" s="11">
        <v>2237</v>
      </c>
      <c r="D37" s="8" t="s">
        <v>19</v>
      </c>
      <c r="E37" s="2">
        <f t="shared" si="0"/>
        <v>2.2370000000000001</v>
      </c>
      <c r="F37" s="2"/>
      <c r="G37" s="1"/>
    </row>
    <row r="38" spans="2:12" x14ac:dyDescent="0.2">
      <c r="B38" s="6" t="s">
        <v>96</v>
      </c>
      <c r="C38" s="11">
        <v>0.05</v>
      </c>
      <c r="D38" s="8" t="s">
        <v>20</v>
      </c>
      <c r="E38" s="2">
        <f t="shared" si="0"/>
        <v>5.0000000000000002E-5</v>
      </c>
      <c r="F38" s="2"/>
      <c r="G38" s="1"/>
    </row>
    <row r="39" spans="2:12" x14ac:dyDescent="0.2">
      <c r="B39" s="27" t="s">
        <v>21</v>
      </c>
      <c r="C39" s="30"/>
      <c r="D39" s="29"/>
      <c r="E39" s="30"/>
      <c r="F39" s="33">
        <v>0.41499999999999998</v>
      </c>
      <c r="G39" s="40">
        <v>0.15</v>
      </c>
    </row>
    <row r="40" spans="2:12" x14ac:dyDescent="0.2">
      <c r="B40" t="s">
        <v>97</v>
      </c>
      <c r="C40" s="12">
        <v>750</v>
      </c>
      <c r="D40" s="8" t="s">
        <v>29</v>
      </c>
      <c r="E40" s="2">
        <f t="shared" si="0"/>
        <v>0.75</v>
      </c>
      <c r="F40" s="2"/>
    </row>
    <row r="44" spans="2:12" x14ac:dyDescent="0.2">
      <c r="B44" s="15" t="s">
        <v>79</v>
      </c>
      <c r="C44" s="15"/>
      <c r="D44" s="15"/>
      <c r="E44" s="14"/>
      <c r="G44" s="22"/>
      <c r="H44" s="17"/>
      <c r="I44" s="17"/>
      <c r="J44" s="17"/>
      <c r="K44" s="17"/>
      <c r="L44" s="17"/>
    </row>
    <row r="45" spans="2:12" x14ac:dyDescent="0.2">
      <c r="B45" s="16" t="s">
        <v>68</v>
      </c>
      <c r="C45" s="16" t="s">
        <v>69</v>
      </c>
      <c r="D45" s="16" t="s">
        <v>70</v>
      </c>
      <c r="E45" s="15" t="s">
        <v>98</v>
      </c>
      <c r="G45" s="22"/>
      <c r="H45" s="22"/>
      <c r="I45" s="22"/>
      <c r="J45" s="22"/>
      <c r="K45" s="22"/>
      <c r="L45" s="22"/>
    </row>
    <row r="46" spans="2:12" x14ac:dyDescent="0.2">
      <c r="B46" s="2" t="s">
        <v>35</v>
      </c>
      <c r="C46" s="6" t="s">
        <v>78</v>
      </c>
      <c r="D46" t="s">
        <v>71</v>
      </c>
      <c r="E46" t="s">
        <v>99</v>
      </c>
      <c r="F46" s="19" t="s">
        <v>80</v>
      </c>
    </row>
    <row r="47" spans="2:12" x14ac:dyDescent="0.2">
      <c r="B47" s="2" t="s">
        <v>36</v>
      </c>
      <c r="C47" s="6" t="s">
        <v>78</v>
      </c>
      <c r="D47" t="s">
        <v>71</v>
      </c>
      <c r="E47" t="s">
        <v>99</v>
      </c>
      <c r="F47" s="19" t="s">
        <v>81</v>
      </c>
    </row>
    <row r="48" spans="2:12" x14ac:dyDescent="0.2">
      <c r="B48" s="44" t="s">
        <v>37</v>
      </c>
      <c r="C48" s="6" t="s">
        <v>38</v>
      </c>
      <c r="D48" t="s">
        <v>74</v>
      </c>
      <c r="E48" t="s">
        <v>100</v>
      </c>
      <c r="F48" s="19" t="s">
        <v>82</v>
      </c>
    </row>
    <row r="49" spans="2:6" x14ac:dyDescent="0.2">
      <c r="B49" s="44"/>
      <c r="C49" s="6" t="s">
        <v>39</v>
      </c>
      <c r="D49" t="s">
        <v>74</v>
      </c>
      <c r="E49" t="s">
        <v>100</v>
      </c>
      <c r="F49" s="19" t="s">
        <v>83</v>
      </c>
    </row>
    <row r="50" spans="2:6" x14ac:dyDescent="0.2">
      <c r="B50" s="44"/>
      <c r="C50" s="6" t="s">
        <v>40</v>
      </c>
      <c r="D50" t="s">
        <v>72</v>
      </c>
      <c r="E50" t="s">
        <v>100</v>
      </c>
    </row>
    <row r="51" spans="2:6" x14ac:dyDescent="0.2">
      <c r="B51" s="44"/>
      <c r="C51" s="6" t="s">
        <v>41</v>
      </c>
      <c r="D51" t="s">
        <v>72</v>
      </c>
      <c r="E51" t="s">
        <v>100</v>
      </c>
    </row>
    <row r="52" spans="2:6" x14ac:dyDescent="0.2">
      <c r="B52" s="44"/>
      <c r="C52" s="6" t="s">
        <v>42</v>
      </c>
      <c r="D52" t="s">
        <v>72</v>
      </c>
      <c r="E52" t="s">
        <v>100</v>
      </c>
    </row>
    <row r="53" spans="2:6" x14ac:dyDescent="0.2">
      <c r="B53" s="2" t="s">
        <v>43</v>
      </c>
      <c r="C53" s="6" t="s">
        <v>78</v>
      </c>
      <c r="D53" t="s">
        <v>73</v>
      </c>
      <c r="E53" t="s">
        <v>100</v>
      </c>
    </row>
    <row r="54" spans="2:6" x14ac:dyDescent="0.2">
      <c r="B54" s="2" t="s">
        <v>44</v>
      </c>
      <c r="C54" s="6" t="s">
        <v>78</v>
      </c>
      <c r="D54" t="s">
        <v>72</v>
      </c>
      <c r="E54" t="s">
        <v>100</v>
      </c>
    </row>
    <row r="55" spans="2:6" x14ac:dyDescent="0.2">
      <c r="B55" s="2" t="s">
        <v>45</v>
      </c>
      <c r="C55" s="6" t="s">
        <v>78</v>
      </c>
      <c r="D55" t="s">
        <v>72</v>
      </c>
      <c r="E55" t="s">
        <v>100</v>
      </c>
    </row>
    <row r="56" spans="2:6" x14ac:dyDescent="0.2">
      <c r="B56" s="2" t="s">
        <v>46</v>
      </c>
      <c r="C56" s="6" t="s">
        <v>78</v>
      </c>
      <c r="D56" t="s">
        <v>72</v>
      </c>
      <c r="E56" t="s">
        <v>100</v>
      </c>
    </row>
    <row r="57" spans="2:6" x14ac:dyDescent="0.2">
      <c r="B57" s="44" t="s">
        <v>14</v>
      </c>
      <c r="C57" s="6" t="s">
        <v>47</v>
      </c>
      <c r="D57" t="s">
        <v>74</v>
      </c>
      <c r="E57" t="s">
        <v>100</v>
      </c>
    </row>
    <row r="58" spans="2:6" x14ac:dyDescent="0.2">
      <c r="B58" s="44"/>
      <c r="C58" s="6" t="s">
        <v>75</v>
      </c>
      <c r="D58" t="s">
        <v>72</v>
      </c>
      <c r="E58" t="s">
        <v>100</v>
      </c>
    </row>
    <row r="59" spans="2:6" x14ac:dyDescent="0.2">
      <c r="B59" s="44"/>
      <c r="C59" s="6" t="s">
        <v>48</v>
      </c>
      <c r="D59" t="s">
        <v>74</v>
      </c>
      <c r="E59" t="s">
        <v>100</v>
      </c>
    </row>
    <row r="60" spans="2:6" x14ac:dyDescent="0.2">
      <c r="B60" s="44"/>
      <c r="C60" s="6" t="s">
        <v>49</v>
      </c>
      <c r="D60" t="s">
        <v>74</v>
      </c>
      <c r="E60" t="s">
        <v>100</v>
      </c>
    </row>
    <row r="61" spans="2:6" x14ac:dyDescent="0.2">
      <c r="B61" s="44"/>
      <c r="C61" s="6" t="s">
        <v>50</v>
      </c>
      <c r="D61" t="s">
        <v>74</v>
      </c>
      <c r="E61" t="s">
        <v>100</v>
      </c>
    </row>
    <row r="62" spans="2:6" x14ac:dyDescent="0.2">
      <c r="B62" s="44"/>
      <c r="C62" s="6" t="s">
        <v>51</v>
      </c>
      <c r="D62" t="s">
        <v>74</v>
      </c>
      <c r="E62" t="s">
        <v>100</v>
      </c>
    </row>
    <row r="63" spans="2:6" x14ac:dyDescent="0.2">
      <c r="B63" s="44"/>
      <c r="C63" s="6" t="s">
        <v>52</v>
      </c>
      <c r="D63" t="s">
        <v>72</v>
      </c>
      <c r="E63" t="s">
        <v>100</v>
      </c>
    </row>
    <row r="64" spans="2:6" x14ac:dyDescent="0.2">
      <c r="B64" s="44" t="s">
        <v>66</v>
      </c>
      <c r="C64" s="6" t="s">
        <v>53</v>
      </c>
      <c r="D64" t="s">
        <v>74</v>
      </c>
      <c r="E64" t="s">
        <v>100</v>
      </c>
    </row>
    <row r="65" spans="2:12" x14ac:dyDescent="0.2">
      <c r="B65" s="44"/>
      <c r="C65" s="6" t="s">
        <v>54</v>
      </c>
      <c r="D65" t="s">
        <v>74</v>
      </c>
      <c r="E65" t="s">
        <v>100</v>
      </c>
    </row>
    <row r="66" spans="2:12" x14ac:dyDescent="0.2">
      <c r="B66" s="44"/>
      <c r="C66" s="6" t="s">
        <v>55</v>
      </c>
      <c r="D66" t="s">
        <v>72</v>
      </c>
      <c r="E66" t="s">
        <v>100</v>
      </c>
    </row>
    <row r="67" spans="2:12" x14ac:dyDescent="0.2">
      <c r="B67" s="44"/>
      <c r="C67" s="6" t="s">
        <v>56</v>
      </c>
      <c r="D67" t="s">
        <v>74</v>
      </c>
      <c r="E67" t="s">
        <v>100</v>
      </c>
    </row>
    <row r="68" spans="2:12" x14ac:dyDescent="0.2">
      <c r="B68" s="44"/>
      <c r="C68" s="6" t="s">
        <v>57</v>
      </c>
      <c r="D68" t="s">
        <v>74</v>
      </c>
      <c r="E68" t="s">
        <v>100</v>
      </c>
    </row>
    <row r="69" spans="2:12" x14ac:dyDescent="0.2">
      <c r="B69" s="44"/>
      <c r="C69" s="6" t="s">
        <v>58</v>
      </c>
      <c r="D69" t="s">
        <v>74</v>
      </c>
      <c r="E69" t="s">
        <v>100</v>
      </c>
    </row>
    <row r="70" spans="2:12" x14ac:dyDescent="0.2">
      <c r="B70" s="44"/>
      <c r="C70" s="6" t="s">
        <v>59</v>
      </c>
      <c r="D70" t="s">
        <v>74</v>
      </c>
      <c r="E70" t="s">
        <v>100</v>
      </c>
    </row>
    <row r="71" spans="2:12" x14ac:dyDescent="0.2">
      <c r="B71" s="44"/>
      <c r="C71" s="6" t="s">
        <v>60</v>
      </c>
      <c r="D71" t="s">
        <v>74</v>
      </c>
      <c r="E71" t="s">
        <v>100</v>
      </c>
    </row>
    <row r="72" spans="2:12" x14ac:dyDescent="0.2">
      <c r="B72" s="44" t="s">
        <v>61</v>
      </c>
      <c r="C72" s="6" t="s">
        <v>62</v>
      </c>
      <c r="D72" t="s">
        <v>74</v>
      </c>
      <c r="E72" t="s">
        <v>100</v>
      </c>
    </row>
    <row r="73" spans="2:12" x14ac:dyDescent="0.2">
      <c r="B73" s="44"/>
      <c r="C73" s="6" t="s">
        <v>63</v>
      </c>
      <c r="D73" t="s">
        <v>74</v>
      </c>
      <c r="E73" t="s">
        <v>100</v>
      </c>
    </row>
    <row r="74" spans="2:12" x14ac:dyDescent="0.2">
      <c r="B74" s="44"/>
      <c r="C74" s="6" t="s">
        <v>64</v>
      </c>
      <c r="D74" t="s">
        <v>74</v>
      </c>
      <c r="E74" t="s">
        <v>100</v>
      </c>
    </row>
    <row r="75" spans="2:12" x14ac:dyDescent="0.2">
      <c r="B75" s="44"/>
      <c r="C75" s="6" t="s">
        <v>65</v>
      </c>
      <c r="D75" t="s">
        <v>74</v>
      </c>
      <c r="E75" t="s">
        <v>100</v>
      </c>
    </row>
    <row r="76" spans="2:12" x14ac:dyDescent="0.2">
      <c r="B76" s="44"/>
      <c r="C76" s="6" t="s">
        <v>67</v>
      </c>
      <c r="D76" t="s">
        <v>72</v>
      </c>
      <c r="E76" t="s">
        <v>100</v>
      </c>
    </row>
    <row r="77" spans="2:12" x14ac:dyDescent="0.2">
      <c r="B77" s="2" t="s">
        <v>144</v>
      </c>
      <c r="C77" s="6" t="s">
        <v>78</v>
      </c>
      <c r="D77" t="s">
        <v>72</v>
      </c>
      <c r="E77" t="s">
        <v>100</v>
      </c>
    </row>
    <row r="80" spans="2:12" x14ac:dyDescent="0.2">
      <c r="B80" t="s">
        <v>103</v>
      </c>
      <c r="C80" s="1" t="s">
        <v>108</v>
      </c>
      <c r="D80" s="1" t="s">
        <v>106</v>
      </c>
      <c r="E80" s="1" t="s">
        <v>105</v>
      </c>
      <c r="F80" s="1" t="s">
        <v>115</v>
      </c>
      <c r="G80" s="43" t="s">
        <v>107</v>
      </c>
      <c r="H80" s="1"/>
      <c r="I80" s="1"/>
      <c r="J80" s="1"/>
      <c r="K80" s="1"/>
      <c r="L80" s="1"/>
    </row>
    <row r="81" spans="2:13" x14ac:dyDescent="0.2">
      <c r="B81" s="47" t="s">
        <v>102</v>
      </c>
      <c r="C81" s="52">
        <v>901</v>
      </c>
      <c r="D81" s="55">
        <v>0.6</v>
      </c>
      <c r="E81" s="63" t="s">
        <v>104</v>
      </c>
      <c r="F81" s="64">
        <v>5.5E-2</v>
      </c>
      <c r="G81" s="61">
        <f>(D81*C81)-(D81*C81*F81)</f>
        <v>510.86700000000002</v>
      </c>
      <c r="H81" s="50"/>
      <c r="I81" s="48"/>
      <c r="J81" s="46"/>
      <c r="M81" s="51"/>
    </row>
    <row r="82" spans="2:13" x14ac:dyDescent="0.2">
      <c r="B82" s="47" t="s">
        <v>77</v>
      </c>
      <c r="C82" s="52"/>
      <c r="D82" s="54">
        <v>0.4</v>
      </c>
      <c r="E82" s="56">
        <v>0.15</v>
      </c>
      <c r="F82" s="65"/>
      <c r="G82" s="61">
        <f>(D82*C81)-(D82*C81*E82)</f>
        <v>306.34000000000003</v>
      </c>
      <c r="H82" s="49"/>
      <c r="I82" s="45"/>
    </row>
    <row r="83" spans="2:13" x14ac:dyDescent="0.2">
      <c r="C83" s="53"/>
      <c r="G83" s="66">
        <f>SUM(G81:G82)</f>
        <v>817.20700000000011</v>
      </c>
      <c r="H83" s="49"/>
      <c r="I83" s="45"/>
    </row>
    <row r="84" spans="2:13" x14ac:dyDescent="0.2">
      <c r="E84" s="7"/>
      <c r="F84" s="45"/>
      <c r="G84" s="45"/>
      <c r="H84" s="45"/>
      <c r="I84" s="45"/>
    </row>
    <row r="85" spans="2:13" x14ac:dyDescent="0.2">
      <c r="B85" t="s">
        <v>117</v>
      </c>
      <c r="C85" s="1" t="s">
        <v>118</v>
      </c>
      <c r="D85" s="1" t="s">
        <v>17</v>
      </c>
      <c r="E85" s="1" t="s">
        <v>0</v>
      </c>
      <c r="F85" s="1" t="s">
        <v>86</v>
      </c>
      <c r="G85" s="1" t="s">
        <v>116</v>
      </c>
    </row>
    <row r="86" spans="2:13" x14ac:dyDescent="0.2">
      <c r="B86" s="47" t="s">
        <v>102</v>
      </c>
      <c r="C86" s="3">
        <f>G81/C81</f>
        <v>0.56700000000000006</v>
      </c>
      <c r="D86" s="5">
        <v>0.45500000000000002</v>
      </c>
      <c r="E86" s="3">
        <v>0.04</v>
      </c>
      <c r="F86" s="3">
        <v>0.3</v>
      </c>
      <c r="G86" s="4">
        <v>0.1</v>
      </c>
    </row>
    <row r="87" spans="2:13" x14ac:dyDescent="0.2">
      <c r="B87" s="47" t="s">
        <v>77</v>
      </c>
      <c r="C87" s="3">
        <f>G82/C81</f>
        <v>0.34</v>
      </c>
      <c r="D87" s="1" t="s">
        <v>104</v>
      </c>
    </row>
    <row r="94" spans="2:13" x14ac:dyDescent="0.2">
      <c r="E94" s="45"/>
      <c r="F94" s="45"/>
      <c r="G94" s="45"/>
    </row>
    <row r="95" spans="2:13" x14ac:dyDescent="0.2">
      <c r="E95" s="45"/>
      <c r="F95" s="45"/>
      <c r="G95" s="45"/>
    </row>
    <row r="96" spans="2:13" x14ac:dyDescent="0.2">
      <c r="E96" s="45"/>
      <c r="F96" s="45"/>
      <c r="G96" s="45"/>
    </row>
    <row r="97" spans="2:8" x14ac:dyDescent="0.2">
      <c r="E97" s="45"/>
      <c r="F97" s="45"/>
      <c r="G97" s="45"/>
    </row>
    <row r="98" spans="2:8" x14ac:dyDescent="0.2">
      <c r="E98" s="45"/>
      <c r="F98" s="45"/>
      <c r="G98" s="45"/>
    </row>
    <row r="99" spans="2:8" x14ac:dyDescent="0.2">
      <c r="B99" t="s">
        <v>10</v>
      </c>
      <c r="C99" s="1" t="s">
        <v>23</v>
      </c>
      <c r="D99" s="1" t="s">
        <v>109</v>
      </c>
      <c r="E99" s="60" t="s">
        <v>17</v>
      </c>
      <c r="F99" s="1" t="s">
        <v>0</v>
      </c>
      <c r="G99" s="60" t="s">
        <v>113</v>
      </c>
      <c r="H99" s="60" t="s">
        <v>116</v>
      </c>
    </row>
    <row r="100" spans="2:8" x14ac:dyDescent="0.2">
      <c r="B100" s="47" t="s">
        <v>102</v>
      </c>
      <c r="C100" s="67"/>
      <c r="D100" s="68"/>
      <c r="E100" s="68"/>
      <c r="F100" s="68"/>
      <c r="G100" s="68"/>
      <c r="H100" s="69"/>
    </row>
    <row r="101" spans="2:8" x14ac:dyDescent="0.2">
      <c r="B101" s="59" t="s">
        <v>112</v>
      </c>
      <c r="C101" s="61"/>
      <c r="D101" s="61"/>
      <c r="E101" s="61"/>
      <c r="F101" s="61">
        <f>E28</f>
        <v>7.4999999999999997E-2</v>
      </c>
      <c r="G101" s="61">
        <f>($E$33+$E$31)/2</f>
        <v>5.0000000000000002E-5</v>
      </c>
      <c r="H101" s="62"/>
    </row>
    <row r="102" spans="2:8" x14ac:dyDescent="0.2">
      <c r="B102" s="59" t="s">
        <v>110</v>
      </c>
      <c r="C102" s="61"/>
      <c r="D102" s="61"/>
      <c r="E102" s="61"/>
      <c r="F102" s="61"/>
      <c r="G102" s="61"/>
      <c r="H102" s="62"/>
    </row>
    <row r="103" spans="2:8" x14ac:dyDescent="0.2">
      <c r="B103" s="59" t="s">
        <v>111</v>
      </c>
      <c r="C103" s="61">
        <f>E26</f>
        <v>1.4200000000000001E-2</v>
      </c>
      <c r="D103" s="61"/>
      <c r="E103" s="61">
        <f>E34</f>
        <v>0.67</v>
      </c>
      <c r="F103" s="61">
        <f>E29</f>
        <v>0.21</v>
      </c>
      <c r="G103" s="61">
        <f>E32</f>
        <v>2.2370000000000001</v>
      </c>
      <c r="H103" s="62">
        <f>E40</f>
        <v>0.75</v>
      </c>
    </row>
    <row r="104" spans="2:8" x14ac:dyDescent="0.2">
      <c r="B104" s="47" t="s">
        <v>77</v>
      </c>
      <c r="C104" s="67"/>
      <c r="D104" s="68"/>
      <c r="E104" s="68"/>
      <c r="F104" s="68"/>
      <c r="G104" s="68"/>
      <c r="H104" s="69"/>
    </row>
    <row r="105" spans="2:8" x14ac:dyDescent="0.2">
      <c r="B105" s="59" t="s">
        <v>112</v>
      </c>
      <c r="C105" s="61"/>
      <c r="D105" s="61"/>
      <c r="E105" s="61"/>
      <c r="F105" s="61">
        <f>E28</f>
        <v>7.4999999999999997E-2</v>
      </c>
      <c r="G105" s="61">
        <f>($E$33+$E$31)/2</f>
        <v>5.0000000000000002E-5</v>
      </c>
      <c r="H105" s="62"/>
    </row>
    <row r="106" spans="2:8" x14ac:dyDescent="0.2">
      <c r="B106" s="58" t="s">
        <v>110</v>
      </c>
      <c r="C106" s="61"/>
      <c r="D106" s="61">
        <f>(E36+E38)/2</f>
        <v>5.0000000000000002E-5</v>
      </c>
      <c r="E106" s="61"/>
      <c r="F106" s="61"/>
      <c r="G106" s="61"/>
      <c r="H106" s="62"/>
    </row>
    <row r="107" spans="2:8" x14ac:dyDescent="0.2">
      <c r="B107" s="58" t="s">
        <v>111</v>
      </c>
      <c r="C107" s="61">
        <f>E26</f>
        <v>1.4200000000000001E-2</v>
      </c>
      <c r="D107" s="61">
        <f>E37</f>
        <v>2.2370000000000001</v>
      </c>
      <c r="E107" s="61"/>
      <c r="F107" s="61">
        <f>E29</f>
        <v>0.21</v>
      </c>
      <c r="G107" s="61">
        <f>C32</f>
        <v>2237</v>
      </c>
      <c r="H107" s="62">
        <f>E40</f>
        <v>0.75</v>
      </c>
    </row>
    <row r="110" spans="2:8" x14ac:dyDescent="0.2">
      <c r="B110" s="15" t="s">
        <v>34</v>
      </c>
      <c r="C110" s="15"/>
      <c r="D110" s="15"/>
      <c r="E110" s="15"/>
    </row>
    <row r="111" spans="2:8" x14ac:dyDescent="0.2">
      <c r="B111" s="15"/>
      <c r="C111" s="16" t="s">
        <v>6</v>
      </c>
      <c r="D111" s="18" t="s">
        <v>119</v>
      </c>
      <c r="E111" s="18" t="s">
        <v>120</v>
      </c>
    </row>
    <row r="112" spans="2:8" x14ac:dyDescent="0.2">
      <c r="B112" s="76" t="s">
        <v>124</v>
      </c>
      <c r="C112" s="76"/>
      <c r="D112" s="76"/>
      <c r="E112" s="77">
        <v>0.15</v>
      </c>
    </row>
    <row r="113" spans="2:5" x14ac:dyDescent="0.2">
      <c r="B113" s="19" t="s">
        <v>0</v>
      </c>
      <c r="C113" s="71">
        <v>0.04</v>
      </c>
      <c r="D113" s="57"/>
      <c r="E113" s="57"/>
    </row>
    <row r="114" spans="2:5" x14ac:dyDescent="0.2">
      <c r="B114" s="19" t="s">
        <v>85</v>
      </c>
      <c r="C114" s="71">
        <v>0.3</v>
      </c>
      <c r="D114" s="57"/>
      <c r="E114" s="57"/>
    </row>
    <row r="115" spans="2:5" x14ac:dyDescent="0.2">
      <c r="B115" s="19" t="s">
        <v>2</v>
      </c>
      <c r="C115" s="72">
        <v>0.45500000000000002</v>
      </c>
      <c r="D115" s="73">
        <v>0.45500000000000002</v>
      </c>
      <c r="E115" s="57"/>
    </row>
    <row r="116" spans="2:5" x14ac:dyDescent="0.2">
      <c r="B116" s="19" t="s">
        <v>3</v>
      </c>
      <c r="C116" s="72">
        <v>5.5E-2</v>
      </c>
      <c r="D116" s="57"/>
      <c r="E116" s="73">
        <v>5.5E-2</v>
      </c>
    </row>
    <row r="117" spans="2:5" x14ac:dyDescent="0.2">
      <c r="B117" s="19" t="s">
        <v>4</v>
      </c>
      <c r="C117" s="72">
        <v>0.1</v>
      </c>
      <c r="D117" s="57"/>
      <c r="E117" s="57"/>
    </row>
    <row r="118" spans="2:5" x14ac:dyDescent="0.2">
      <c r="B118" s="19" t="s">
        <v>22</v>
      </c>
      <c r="C118" s="71">
        <v>0.05</v>
      </c>
      <c r="D118" s="57"/>
      <c r="E118" s="57"/>
    </row>
    <row r="119" spans="2:5" x14ac:dyDescent="0.2">
      <c r="B119" s="19"/>
      <c r="C119" s="71">
        <f>SUM(C113:C118)</f>
        <v>1</v>
      </c>
      <c r="D119" s="71">
        <f>SUM(D112:D118)</f>
        <v>0.45500000000000002</v>
      </c>
      <c r="E119" s="70">
        <f>SUM(E112:E118)</f>
        <v>0.20499999999999999</v>
      </c>
    </row>
    <row r="121" spans="2:5" x14ac:dyDescent="0.2">
      <c r="B121" s="15"/>
      <c r="C121" s="16" t="s">
        <v>7</v>
      </c>
      <c r="D121" s="18" t="s">
        <v>121</v>
      </c>
      <c r="E121" s="18" t="s">
        <v>122</v>
      </c>
    </row>
    <row r="122" spans="2:5" x14ac:dyDescent="0.2">
      <c r="B122" s="76" t="s">
        <v>123</v>
      </c>
      <c r="C122" s="76"/>
      <c r="D122" s="76"/>
      <c r="E122" s="77">
        <v>0.15</v>
      </c>
    </row>
    <row r="123" spans="2:5" x14ac:dyDescent="0.2">
      <c r="B123" s="19" t="s">
        <v>0</v>
      </c>
      <c r="C123" s="71">
        <v>0.45</v>
      </c>
      <c r="D123" s="57"/>
      <c r="E123" s="57"/>
    </row>
    <row r="124" spans="2:5" x14ac:dyDescent="0.2">
      <c r="B124" s="19" t="s">
        <v>85</v>
      </c>
      <c r="C124" s="72">
        <v>5.5E-2</v>
      </c>
      <c r="D124" s="57"/>
      <c r="E124" s="57"/>
    </row>
    <row r="125" spans="2:5" x14ac:dyDescent="0.2">
      <c r="B125" s="19" t="s">
        <v>2</v>
      </c>
      <c r="C125" s="71">
        <v>0.02</v>
      </c>
      <c r="D125" s="73">
        <v>0.02</v>
      </c>
      <c r="E125" s="57"/>
    </row>
    <row r="126" spans="2:5" x14ac:dyDescent="0.2">
      <c r="B126" s="19" t="s">
        <v>3</v>
      </c>
      <c r="C126" s="71">
        <v>0.06</v>
      </c>
      <c r="D126" s="57"/>
      <c r="E126" s="73">
        <v>0.06</v>
      </c>
    </row>
    <row r="127" spans="2:5" x14ac:dyDescent="0.2">
      <c r="B127" s="19" t="s">
        <v>4</v>
      </c>
      <c r="C127" s="72">
        <v>0.40500000000000003</v>
      </c>
      <c r="D127" s="57"/>
      <c r="E127" s="57"/>
    </row>
    <row r="128" spans="2:5" x14ac:dyDescent="0.2">
      <c r="B128" s="19" t="s">
        <v>22</v>
      </c>
      <c r="C128" s="71">
        <v>0.01</v>
      </c>
      <c r="D128" s="57"/>
      <c r="E128" s="57"/>
    </row>
    <row r="129" spans="2:5" x14ac:dyDescent="0.2">
      <c r="B129" s="19"/>
      <c r="C129" s="71">
        <f>SUM(C123:C128)</f>
        <v>1</v>
      </c>
      <c r="D129" s="71">
        <f>SUM(D122:D128)</f>
        <v>0.02</v>
      </c>
      <c r="E129" s="70">
        <f>SUM(E122:E128)</f>
        <v>0.21</v>
      </c>
    </row>
  </sheetData>
  <mergeCells count="5">
    <mergeCell ref="B64:B71"/>
    <mergeCell ref="B72:B76"/>
    <mergeCell ref="B57:B63"/>
    <mergeCell ref="B48:B52"/>
    <mergeCell ref="C81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 &amp; Waste Stream Data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Mumtaz Ahmad</dc:creator>
  <cp:lastModifiedBy>Mumtaz Ahmad</cp:lastModifiedBy>
  <dcterms:created xsi:type="dcterms:W3CDTF">2020-10-12T04:20:20Z</dcterms:created>
  <dcterms:modified xsi:type="dcterms:W3CDTF">2020-11-04T08:57:39Z</dcterms:modified>
</cp:coreProperties>
</file>