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CD423B78-8B4C-40DC-AB80-9A143362A4D1}" xr6:coauthVersionLast="47" xr6:coauthVersionMax="47" xr10:uidLastSave="{00000000-0000-0000-0000-000000000000}"/>
  <workbookProtection workbookAlgorithmName="SHA-512" workbookHashValue="8OMCnDAcqVbBP14gtufI0+Kddw4t13odMwvrAS+CQWiiANwlVjWKQIP8x4u9zp4lQ9K8QhPvVSsd+UZhQMGThw==" workbookSaltValue="Q3fUsV+yRvxSsoS5Ufkoiw==" workbookSpinCount="100000" lockStructure="1"/>
  <bookViews>
    <workbookView xWindow="-120" yWindow="-120" windowWidth="24240" windowHeight="13740" tabRatio="865" activeTab="1" xr2:uid="{00000000-000D-0000-FFFF-FFFF00000000}"/>
    <workbookView xWindow="-120" yWindow="-120" windowWidth="24240" windowHeight="13740" activeTab="1" xr2:uid="{869022FD-3E9D-4AC4-961A-80F0C5605F65}"/>
  </bookViews>
  <sheets>
    <sheet name="Raw Data" sheetId="1" r:id="rId1"/>
    <sheet name="Cleaned Data" sheetId="2" r:id="rId2"/>
    <sheet name="Z-Score Outliers" sheetId="16" state="hidden" r:id="rId3"/>
    <sheet name="IQR Outliers" sheetId="17" state="hidden" r:id="rId4"/>
    <sheet name="Trends_Calculator" sheetId="19" state="hidden" r:id="rId5"/>
    <sheet name="KPIs" sheetId="21" state="hidden" r:id="rId6"/>
    <sheet name="Order Status" sheetId="22" state="hidden" r:id="rId7"/>
    <sheet name="Year" sheetId="18" state="hidden" r:id="rId8"/>
    <sheet name="Referral Source" sheetId="15" state="hidden" r:id="rId9"/>
    <sheet name="Coupon Code" sheetId="14" state="hidden" r:id="rId10"/>
    <sheet name="Payment Method" sheetId="13" state="hidden" r:id="rId11"/>
    <sheet name="Month" sheetId="12" state="hidden" r:id="rId12"/>
    <sheet name="Product" sheetId="11" state="hidden" r:id="rId13"/>
    <sheet name="Quarter" sheetId="10" state="hidden" r:id="rId14"/>
    <sheet name="Pivot Table" sheetId="7" state="hidden" r:id="rId15"/>
    <sheet name="Dashboard" sheetId="9" state="hidden" r:id="rId16"/>
  </sheets>
  <definedNames>
    <definedName name="_xlnm._FilterDatabase" localSheetId="3" hidden="1">'IQR Outliers'!$S$1:$S$2401</definedName>
    <definedName name="_xlnm._FilterDatabase" localSheetId="2" hidden="1">'Z-Score Outliers'!$V$1:$V$2401</definedName>
    <definedName name="ave">KPIs!$Q$2</definedName>
    <definedName name="average">#REF!</definedName>
    <definedName name="coupon">Trends_Calculator!$K$13</definedName>
    <definedName name="least">KPIs!$H$5</definedName>
    <definedName name="max">#REF!</definedName>
    <definedName name="min">#REF!</definedName>
    <definedName name="pay">Trends_Calculator!$D$13</definedName>
    <definedName name="product">KPIs!$H$3</definedName>
    <definedName name="quantity">KPIs!$S$2</definedName>
    <definedName name="refer">Trends_Calculator!$S$13</definedName>
    <definedName name="Slicer_Year">#N/A</definedName>
    <definedName name="total">KPIs!$L$2</definedName>
    <definedName name="year">Trends_Calculator!$D$13</definedName>
  </definedNames>
  <calcPr calcId="191029"/>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2" l="1"/>
  <c r="E2" i="2"/>
  <c r="E3" i="2"/>
  <c r="E4" i="2"/>
  <c r="E5" i="2"/>
  <c r="E6" i="2"/>
  <c r="E7" i="2"/>
  <c r="E8" i="2"/>
  <c r="E9" i="2"/>
  <c r="E10" i="2"/>
  <c r="E11" i="2"/>
  <c r="E12" i="2"/>
  <c r="E13" i="2"/>
  <c r="E14" i="2"/>
  <c r="E15" i="2"/>
  <c r="E16" i="2"/>
  <c r="E17" i="2"/>
  <c r="E18" i="2"/>
  <c r="E19" i="2"/>
  <c r="E20"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A3" i="22" a="1"/>
  <c r="A3" i="22" s="1"/>
  <c r="A3" i="21" a="1"/>
  <c r="A3" i="21" s="1"/>
  <c r="P1201" i="17" l="1"/>
  <c r="E1201" i="17"/>
  <c r="D1201" i="17"/>
  <c r="C1201" i="17"/>
  <c r="P1200" i="17"/>
  <c r="E1200" i="17"/>
  <c r="D1200" i="17"/>
  <c r="C1200" i="17"/>
  <c r="P1199" i="17"/>
  <c r="E1199" i="17"/>
  <c r="D1199" i="17"/>
  <c r="C1199" i="17"/>
  <c r="P1198" i="17"/>
  <c r="E1198" i="17"/>
  <c r="D1198" i="17"/>
  <c r="C1198" i="17"/>
  <c r="P1197" i="17"/>
  <c r="E1197" i="17"/>
  <c r="D1197" i="17"/>
  <c r="C1197" i="17"/>
  <c r="P1196" i="17"/>
  <c r="E1196" i="17"/>
  <c r="D1196" i="17"/>
  <c r="C1196" i="17"/>
  <c r="P1195" i="17"/>
  <c r="E1195" i="17"/>
  <c r="D1195" i="17"/>
  <c r="C1195" i="17"/>
  <c r="P1194" i="17"/>
  <c r="E1194" i="17"/>
  <c r="D1194" i="17"/>
  <c r="C1194" i="17"/>
  <c r="P1193" i="17"/>
  <c r="E1193" i="17"/>
  <c r="D1193" i="17"/>
  <c r="C1193" i="17"/>
  <c r="P1192" i="17"/>
  <c r="E1192" i="17"/>
  <c r="D1192" i="17"/>
  <c r="C1192" i="17"/>
  <c r="P1191" i="17"/>
  <c r="E1191" i="17"/>
  <c r="D1191" i="17"/>
  <c r="C1191" i="17"/>
  <c r="P1190" i="17"/>
  <c r="E1190" i="17"/>
  <c r="D1190" i="17"/>
  <c r="C1190" i="17"/>
  <c r="P1189" i="17"/>
  <c r="E1189" i="17"/>
  <c r="D1189" i="17"/>
  <c r="C1189" i="17"/>
  <c r="P1188" i="17"/>
  <c r="E1188" i="17"/>
  <c r="D1188" i="17"/>
  <c r="C1188" i="17"/>
  <c r="P1187" i="17"/>
  <c r="E1187" i="17"/>
  <c r="D1187" i="17"/>
  <c r="C1187" i="17"/>
  <c r="P1186" i="17"/>
  <c r="E1186" i="17"/>
  <c r="D1186" i="17"/>
  <c r="C1186" i="17"/>
  <c r="P1185" i="17"/>
  <c r="E1185" i="17"/>
  <c r="D1185" i="17"/>
  <c r="C1185" i="17"/>
  <c r="P1184" i="17"/>
  <c r="E1184" i="17"/>
  <c r="D1184" i="17"/>
  <c r="C1184" i="17"/>
  <c r="P1183" i="17"/>
  <c r="E1183" i="17"/>
  <c r="D1183" i="17"/>
  <c r="C1183" i="17"/>
  <c r="P1182" i="17"/>
  <c r="E1182" i="17"/>
  <c r="D1182" i="17"/>
  <c r="C1182" i="17"/>
  <c r="P1181" i="17"/>
  <c r="E1181" i="17"/>
  <c r="D1181" i="17"/>
  <c r="C1181" i="17"/>
  <c r="P1180" i="17"/>
  <c r="E1180" i="17"/>
  <c r="D1180" i="17"/>
  <c r="C1180" i="17"/>
  <c r="P1179" i="17"/>
  <c r="E1179" i="17"/>
  <c r="D1179" i="17"/>
  <c r="C1179" i="17"/>
  <c r="P1178" i="17"/>
  <c r="E1178" i="17"/>
  <c r="D1178" i="17"/>
  <c r="C1178" i="17"/>
  <c r="P1177" i="17"/>
  <c r="E1177" i="17"/>
  <c r="D1177" i="17"/>
  <c r="C1177" i="17"/>
  <c r="P1176" i="17"/>
  <c r="E1176" i="17"/>
  <c r="D1176" i="17"/>
  <c r="C1176" i="17"/>
  <c r="P1175" i="17"/>
  <c r="E1175" i="17"/>
  <c r="D1175" i="17"/>
  <c r="C1175" i="17"/>
  <c r="P1174" i="17"/>
  <c r="E1174" i="17"/>
  <c r="D1174" i="17"/>
  <c r="C1174" i="17"/>
  <c r="P1173" i="17"/>
  <c r="E1173" i="17"/>
  <c r="D1173" i="17"/>
  <c r="C1173" i="17"/>
  <c r="P1172" i="17"/>
  <c r="E1172" i="17"/>
  <c r="D1172" i="17"/>
  <c r="C1172" i="17"/>
  <c r="P1171" i="17"/>
  <c r="E1171" i="17"/>
  <c r="D1171" i="17"/>
  <c r="C1171" i="17"/>
  <c r="P1170" i="17"/>
  <c r="E1170" i="17"/>
  <c r="D1170" i="17"/>
  <c r="C1170" i="17"/>
  <c r="P1169" i="17"/>
  <c r="E1169" i="17"/>
  <c r="D1169" i="17"/>
  <c r="C1169" i="17"/>
  <c r="P1168" i="17"/>
  <c r="E1168" i="17"/>
  <c r="D1168" i="17"/>
  <c r="C1168" i="17"/>
  <c r="P1167" i="17"/>
  <c r="E1167" i="17"/>
  <c r="D1167" i="17"/>
  <c r="C1167" i="17"/>
  <c r="P1166" i="17"/>
  <c r="E1166" i="17"/>
  <c r="D1166" i="17"/>
  <c r="C1166" i="17"/>
  <c r="P1165" i="17"/>
  <c r="E1165" i="17"/>
  <c r="D1165" i="17"/>
  <c r="C1165" i="17"/>
  <c r="P1164" i="17"/>
  <c r="E1164" i="17"/>
  <c r="D1164" i="17"/>
  <c r="C1164" i="17"/>
  <c r="P1163" i="17"/>
  <c r="E1163" i="17"/>
  <c r="D1163" i="17"/>
  <c r="C1163" i="17"/>
  <c r="P1162" i="17"/>
  <c r="E1162" i="17"/>
  <c r="D1162" i="17"/>
  <c r="C1162" i="17"/>
  <c r="P1161" i="17"/>
  <c r="E1161" i="17"/>
  <c r="D1161" i="17"/>
  <c r="C1161" i="17"/>
  <c r="P1160" i="17"/>
  <c r="E1160" i="17"/>
  <c r="D1160" i="17"/>
  <c r="C1160" i="17"/>
  <c r="P1159" i="17"/>
  <c r="E1159" i="17"/>
  <c r="D1159" i="17"/>
  <c r="C1159" i="17"/>
  <c r="P1158" i="17"/>
  <c r="E1158" i="17"/>
  <c r="D1158" i="17"/>
  <c r="C1158" i="17"/>
  <c r="P1157" i="17"/>
  <c r="E1157" i="17"/>
  <c r="D1157" i="17"/>
  <c r="C1157" i="17"/>
  <c r="P1156" i="17"/>
  <c r="E1156" i="17"/>
  <c r="D1156" i="17"/>
  <c r="C1156" i="17"/>
  <c r="P1155" i="17"/>
  <c r="E1155" i="17"/>
  <c r="D1155" i="17"/>
  <c r="C1155" i="17"/>
  <c r="P1154" i="17"/>
  <c r="E1154" i="17"/>
  <c r="D1154" i="17"/>
  <c r="C1154" i="17"/>
  <c r="P1153" i="17"/>
  <c r="E1153" i="17"/>
  <c r="D1153" i="17"/>
  <c r="C1153" i="17"/>
  <c r="P1152" i="17"/>
  <c r="E1152" i="17"/>
  <c r="D1152" i="17"/>
  <c r="C1152" i="17"/>
  <c r="P1151" i="17"/>
  <c r="E1151" i="17"/>
  <c r="D1151" i="17"/>
  <c r="C1151" i="17"/>
  <c r="P1150" i="17"/>
  <c r="E1150" i="17"/>
  <c r="D1150" i="17"/>
  <c r="C1150" i="17"/>
  <c r="P1149" i="17"/>
  <c r="E1149" i="17"/>
  <c r="D1149" i="17"/>
  <c r="C1149" i="17"/>
  <c r="P1148" i="17"/>
  <c r="E1148" i="17"/>
  <c r="D1148" i="17"/>
  <c r="C1148" i="17"/>
  <c r="P1147" i="17"/>
  <c r="E1147" i="17"/>
  <c r="D1147" i="17"/>
  <c r="C1147" i="17"/>
  <c r="P1146" i="17"/>
  <c r="E1146" i="17"/>
  <c r="D1146" i="17"/>
  <c r="C1146" i="17"/>
  <c r="P1145" i="17"/>
  <c r="E1145" i="17"/>
  <c r="D1145" i="17"/>
  <c r="C1145" i="17"/>
  <c r="P1144" i="17"/>
  <c r="E1144" i="17"/>
  <c r="D1144" i="17"/>
  <c r="C1144" i="17"/>
  <c r="P1143" i="17"/>
  <c r="E1143" i="17"/>
  <c r="D1143" i="17"/>
  <c r="C1143" i="17"/>
  <c r="P1142" i="17"/>
  <c r="E1142" i="17"/>
  <c r="D1142" i="17"/>
  <c r="C1142" i="17"/>
  <c r="P1141" i="17"/>
  <c r="E1141" i="17"/>
  <c r="D1141" i="17"/>
  <c r="C1141" i="17"/>
  <c r="P1140" i="17"/>
  <c r="E1140" i="17"/>
  <c r="D1140" i="17"/>
  <c r="C1140" i="17"/>
  <c r="P1139" i="17"/>
  <c r="E1139" i="17"/>
  <c r="D1139" i="17"/>
  <c r="C1139" i="17"/>
  <c r="P1138" i="17"/>
  <c r="E1138" i="17"/>
  <c r="D1138" i="17"/>
  <c r="C1138" i="17"/>
  <c r="P1137" i="17"/>
  <c r="E1137" i="17"/>
  <c r="D1137" i="17"/>
  <c r="C1137" i="17"/>
  <c r="P1136" i="17"/>
  <c r="E1136" i="17"/>
  <c r="D1136" i="17"/>
  <c r="C1136" i="17"/>
  <c r="P1135" i="17"/>
  <c r="E1135" i="17"/>
  <c r="D1135" i="17"/>
  <c r="C1135" i="17"/>
  <c r="P1134" i="17"/>
  <c r="E1134" i="17"/>
  <c r="D1134" i="17"/>
  <c r="C1134" i="17"/>
  <c r="P1133" i="17"/>
  <c r="E1133" i="17"/>
  <c r="D1133" i="17"/>
  <c r="C1133" i="17"/>
  <c r="P1132" i="17"/>
  <c r="E1132" i="17"/>
  <c r="D1132" i="17"/>
  <c r="C1132" i="17"/>
  <c r="P1131" i="17"/>
  <c r="E1131" i="17"/>
  <c r="D1131" i="17"/>
  <c r="C1131" i="17"/>
  <c r="P1130" i="17"/>
  <c r="E1130" i="17"/>
  <c r="D1130" i="17"/>
  <c r="C1130" i="17"/>
  <c r="P1129" i="17"/>
  <c r="E1129" i="17"/>
  <c r="D1129" i="17"/>
  <c r="C1129" i="17"/>
  <c r="P1128" i="17"/>
  <c r="E1128" i="17"/>
  <c r="D1128" i="17"/>
  <c r="C1128" i="17"/>
  <c r="P1127" i="17"/>
  <c r="E1127" i="17"/>
  <c r="D1127" i="17"/>
  <c r="C1127" i="17"/>
  <c r="P1126" i="17"/>
  <c r="E1126" i="17"/>
  <c r="D1126" i="17"/>
  <c r="C1126" i="17"/>
  <c r="P1125" i="17"/>
  <c r="E1125" i="17"/>
  <c r="D1125" i="17"/>
  <c r="C1125" i="17"/>
  <c r="P1124" i="17"/>
  <c r="E1124" i="17"/>
  <c r="D1124" i="17"/>
  <c r="C1124" i="17"/>
  <c r="P1123" i="17"/>
  <c r="E1123" i="17"/>
  <c r="D1123" i="17"/>
  <c r="C1123" i="17"/>
  <c r="P1122" i="17"/>
  <c r="E1122" i="17"/>
  <c r="D1122" i="17"/>
  <c r="C1122" i="17"/>
  <c r="P1121" i="17"/>
  <c r="E1121" i="17"/>
  <c r="D1121" i="17"/>
  <c r="C1121" i="17"/>
  <c r="P1120" i="17"/>
  <c r="E1120" i="17"/>
  <c r="D1120" i="17"/>
  <c r="C1120" i="17"/>
  <c r="P1119" i="17"/>
  <c r="E1119" i="17"/>
  <c r="D1119" i="17"/>
  <c r="C1119" i="17"/>
  <c r="P1118" i="17"/>
  <c r="E1118" i="17"/>
  <c r="D1118" i="17"/>
  <c r="C1118" i="17"/>
  <c r="P1117" i="17"/>
  <c r="E1117" i="17"/>
  <c r="D1117" i="17"/>
  <c r="C1117" i="17"/>
  <c r="P1116" i="17"/>
  <c r="E1116" i="17"/>
  <c r="D1116" i="17"/>
  <c r="C1116" i="17"/>
  <c r="P1115" i="17"/>
  <c r="E1115" i="17"/>
  <c r="D1115" i="17"/>
  <c r="C1115" i="17"/>
  <c r="P1114" i="17"/>
  <c r="E1114" i="17"/>
  <c r="D1114" i="17"/>
  <c r="C1114" i="17"/>
  <c r="P1113" i="17"/>
  <c r="E1113" i="17"/>
  <c r="D1113" i="17"/>
  <c r="C1113" i="17"/>
  <c r="P1112" i="17"/>
  <c r="E1112" i="17"/>
  <c r="D1112" i="17"/>
  <c r="C1112" i="17"/>
  <c r="P1111" i="17"/>
  <c r="E1111" i="17"/>
  <c r="D1111" i="17"/>
  <c r="C1111" i="17"/>
  <c r="P1110" i="17"/>
  <c r="E1110" i="17"/>
  <c r="D1110" i="17"/>
  <c r="C1110" i="17"/>
  <c r="P1109" i="17"/>
  <c r="E1109" i="17"/>
  <c r="D1109" i="17"/>
  <c r="C1109" i="17"/>
  <c r="P1108" i="17"/>
  <c r="E1108" i="17"/>
  <c r="D1108" i="17"/>
  <c r="C1108" i="17"/>
  <c r="P1107" i="17"/>
  <c r="E1107" i="17"/>
  <c r="D1107" i="17"/>
  <c r="C1107" i="17"/>
  <c r="P1106" i="17"/>
  <c r="E1106" i="17"/>
  <c r="D1106" i="17"/>
  <c r="C1106" i="17"/>
  <c r="P1105" i="17"/>
  <c r="E1105" i="17"/>
  <c r="D1105" i="17"/>
  <c r="C1105" i="17"/>
  <c r="P1104" i="17"/>
  <c r="E1104" i="17"/>
  <c r="D1104" i="17"/>
  <c r="C1104" i="17"/>
  <c r="P1103" i="17"/>
  <c r="E1103" i="17"/>
  <c r="D1103" i="17"/>
  <c r="C1103" i="17"/>
  <c r="P1102" i="17"/>
  <c r="E1102" i="17"/>
  <c r="D1102" i="17"/>
  <c r="C1102" i="17"/>
  <c r="P1101" i="17"/>
  <c r="E1101" i="17"/>
  <c r="D1101" i="17"/>
  <c r="C1101" i="17"/>
  <c r="P1100" i="17"/>
  <c r="E1100" i="17"/>
  <c r="D1100" i="17"/>
  <c r="C1100" i="17"/>
  <c r="P1099" i="17"/>
  <c r="E1099" i="17"/>
  <c r="D1099" i="17"/>
  <c r="C1099" i="17"/>
  <c r="P1098" i="17"/>
  <c r="E1098" i="17"/>
  <c r="D1098" i="17"/>
  <c r="C1098" i="17"/>
  <c r="P1097" i="17"/>
  <c r="E1097" i="17"/>
  <c r="D1097" i="17"/>
  <c r="C1097" i="17"/>
  <c r="P1096" i="17"/>
  <c r="E1096" i="17"/>
  <c r="D1096" i="17"/>
  <c r="C1096" i="17"/>
  <c r="P1095" i="17"/>
  <c r="E1095" i="17"/>
  <c r="D1095" i="17"/>
  <c r="C1095" i="17"/>
  <c r="P1094" i="17"/>
  <c r="E1094" i="17"/>
  <c r="D1094" i="17"/>
  <c r="C1094" i="17"/>
  <c r="P1093" i="17"/>
  <c r="E1093" i="17"/>
  <c r="D1093" i="17"/>
  <c r="C1093" i="17"/>
  <c r="P1092" i="17"/>
  <c r="E1092" i="17"/>
  <c r="D1092" i="17"/>
  <c r="C1092" i="17"/>
  <c r="P1091" i="17"/>
  <c r="E1091" i="17"/>
  <c r="D1091" i="17"/>
  <c r="C1091" i="17"/>
  <c r="P1090" i="17"/>
  <c r="E1090" i="17"/>
  <c r="D1090" i="17"/>
  <c r="C1090" i="17"/>
  <c r="P1089" i="17"/>
  <c r="E1089" i="17"/>
  <c r="D1089" i="17"/>
  <c r="C1089" i="17"/>
  <c r="P1088" i="17"/>
  <c r="E1088" i="17"/>
  <c r="D1088" i="17"/>
  <c r="C1088" i="17"/>
  <c r="P1087" i="17"/>
  <c r="E1087" i="17"/>
  <c r="D1087" i="17"/>
  <c r="C1087" i="17"/>
  <c r="P1086" i="17"/>
  <c r="E1086" i="17"/>
  <c r="D1086" i="17"/>
  <c r="C1086" i="17"/>
  <c r="P1085" i="17"/>
  <c r="E1085" i="17"/>
  <c r="D1085" i="17"/>
  <c r="C1085" i="17"/>
  <c r="P1084" i="17"/>
  <c r="E1084" i="17"/>
  <c r="D1084" i="17"/>
  <c r="C1084" i="17"/>
  <c r="P1083" i="17"/>
  <c r="E1083" i="17"/>
  <c r="D1083" i="17"/>
  <c r="C1083" i="17"/>
  <c r="P1082" i="17"/>
  <c r="E1082" i="17"/>
  <c r="D1082" i="17"/>
  <c r="C1082" i="17"/>
  <c r="P1081" i="17"/>
  <c r="E1081" i="17"/>
  <c r="D1081" i="17"/>
  <c r="C1081" i="17"/>
  <c r="P1080" i="17"/>
  <c r="E1080" i="17"/>
  <c r="D1080" i="17"/>
  <c r="C1080" i="17"/>
  <c r="P1079" i="17"/>
  <c r="E1079" i="17"/>
  <c r="D1079" i="17"/>
  <c r="C1079" i="17"/>
  <c r="P1078" i="17"/>
  <c r="E1078" i="17"/>
  <c r="D1078" i="17"/>
  <c r="C1078" i="17"/>
  <c r="P1077" i="17"/>
  <c r="E1077" i="17"/>
  <c r="D1077" i="17"/>
  <c r="C1077" i="17"/>
  <c r="P1076" i="17"/>
  <c r="E1076" i="17"/>
  <c r="D1076" i="17"/>
  <c r="C1076" i="17"/>
  <c r="P1075" i="17"/>
  <c r="E1075" i="17"/>
  <c r="D1075" i="17"/>
  <c r="C1075" i="17"/>
  <c r="P1074" i="17"/>
  <c r="E1074" i="17"/>
  <c r="D1074" i="17"/>
  <c r="C1074" i="17"/>
  <c r="P1073" i="17"/>
  <c r="E1073" i="17"/>
  <c r="D1073" i="17"/>
  <c r="C1073" i="17"/>
  <c r="P1072" i="17"/>
  <c r="E1072" i="17"/>
  <c r="D1072" i="17"/>
  <c r="C1072" i="17"/>
  <c r="P1071" i="17"/>
  <c r="E1071" i="17"/>
  <c r="D1071" i="17"/>
  <c r="C1071" i="17"/>
  <c r="P1070" i="17"/>
  <c r="E1070" i="17"/>
  <c r="D1070" i="17"/>
  <c r="C1070" i="17"/>
  <c r="P1069" i="17"/>
  <c r="E1069" i="17"/>
  <c r="D1069" i="17"/>
  <c r="C1069" i="17"/>
  <c r="P1068" i="17"/>
  <c r="E1068" i="17"/>
  <c r="D1068" i="17"/>
  <c r="C1068" i="17"/>
  <c r="P1067" i="17"/>
  <c r="E1067" i="17"/>
  <c r="D1067" i="17"/>
  <c r="C1067" i="17"/>
  <c r="P1066" i="17"/>
  <c r="E1066" i="17"/>
  <c r="D1066" i="17"/>
  <c r="C1066" i="17"/>
  <c r="P1065" i="17"/>
  <c r="E1065" i="17"/>
  <c r="D1065" i="17"/>
  <c r="C1065" i="17"/>
  <c r="P1064" i="17"/>
  <c r="E1064" i="17"/>
  <c r="D1064" i="17"/>
  <c r="C1064" i="17"/>
  <c r="P1063" i="17"/>
  <c r="E1063" i="17"/>
  <c r="D1063" i="17"/>
  <c r="C1063" i="17"/>
  <c r="P1062" i="17"/>
  <c r="E1062" i="17"/>
  <c r="D1062" i="17"/>
  <c r="C1062" i="17"/>
  <c r="P1061" i="17"/>
  <c r="E1061" i="17"/>
  <c r="D1061" i="17"/>
  <c r="C1061" i="17"/>
  <c r="P1060" i="17"/>
  <c r="E1060" i="17"/>
  <c r="D1060" i="17"/>
  <c r="C1060" i="17"/>
  <c r="P1059" i="17"/>
  <c r="E1059" i="17"/>
  <c r="D1059" i="17"/>
  <c r="C1059" i="17"/>
  <c r="P1058" i="17"/>
  <c r="E1058" i="17"/>
  <c r="D1058" i="17"/>
  <c r="C1058" i="17"/>
  <c r="P1057" i="17"/>
  <c r="E1057" i="17"/>
  <c r="D1057" i="17"/>
  <c r="C1057" i="17"/>
  <c r="P1056" i="17"/>
  <c r="E1056" i="17"/>
  <c r="D1056" i="17"/>
  <c r="C1056" i="17"/>
  <c r="P1055" i="17"/>
  <c r="E1055" i="17"/>
  <c r="D1055" i="17"/>
  <c r="C1055" i="17"/>
  <c r="P1054" i="17"/>
  <c r="E1054" i="17"/>
  <c r="D1054" i="17"/>
  <c r="C1054" i="17"/>
  <c r="P1053" i="17"/>
  <c r="E1053" i="17"/>
  <c r="D1053" i="17"/>
  <c r="C1053" i="17"/>
  <c r="P1052" i="17"/>
  <c r="E1052" i="17"/>
  <c r="D1052" i="17"/>
  <c r="C1052" i="17"/>
  <c r="P1051" i="17"/>
  <c r="E1051" i="17"/>
  <c r="D1051" i="17"/>
  <c r="C1051" i="17"/>
  <c r="P1050" i="17"/>
  <c r="E1050" i="17"/>
  <c r="D1050" i="17"/>
  <c r="C1050" i="17"/>
  <c r="P1049" i="17"/>
  <c r="E1049" i="17"/>
  <c r="D1049" i="17"/>
  <c r="C1049" i="17"/>
  <c r="P1048" i="17"/>
  <c r="E1048" i="17"/>
  <c r="D1048" i="17"/>
  <c r="C1048" i="17"/>
  <c r="P1047" i="17"/>
  <c r="E1047" i="17"/>
  <c r="D1047" i="17"/>
  <c r="C1047" i="17"/>
  <c r="P1046" i="17"/>
  <c r="E1046" i="17"/>
  <c r="D1046" i="17"/>
  <c r="C1046" i="17"/>
  <c r="P1045" i="17"/>
  <c r="E1045" i="17"/>
  <c r="D1045" i="17"/>
  <c r="C1045" i="17"/>
  <c r="P1044" i="17"/>
  <c r="E1044" i="17"/>
  <c r="D1044" i="17"/>
  <c r="C1044" i="17"/>
  <c r="P1043" i="17"/>
  <c r="E1043" i="17"/>
  <c r="D1043" i="17"/>
  <c r="C1043" i="17"/>
  <c r="P1042" i="17"/>
  <c r="E1042" i="17"/>
  <c r="D1042" i="17"/>
  <c r="C1042" i="17"/>
  <c r="P1041" i="17"/>
  <c r="E1041" i="17"/>
  <c r="D1041" i="17"/>
  <c r="C1041" i="17"/>
  <c r="P1040" i="17"/>
  <c r="E1040" i="17"/>
  <c r="D1040" i="17"/>
  <c r="C1040" i="17"/>
  <c r="P1039" i="17"/>
  <c r="E1039" i="17"/>
  <c r="D1039" i="17"/>
  <c r="C1039" i="17"/>
  <c r="P1038" i="17"/>
  <c r="E1038" i="17"/>
  <c r="D1038" i="17"/>
  <c r="C1038" i="17"/>
  <c r="P1037" i="17"/>
  <c r="E1037" i="17"/>
  <c r="D1037" i="17"/>
  <c r="C1037" i="17"/>
  <c r="P1036" i="17"/>
  <c r="E1036" i="17"/>
  <c r="D1036" i="17"/>
  <c r="C1036" i="17"/>
  <c r="P1035" i="17"/>
  <c r="E1035" i="17"/>
  <c r="D1035" i="17"/>
  <c r="C1035" i="17"/>
  <c r="P1034" i="17"/>
  <c r="E1034" i="17"/>
  <c r="D1034" i="17"/>
  <c r="C1034" i="17"/>
  <c r="P1033" i="17"/>
  <c r="E1033" i="17"/>
  <c r="D1033" i="17"/>
  <c r="C1033" i="17"/>
  <c r="P1032" i="17"/>
  <c r="E1032" i="17"/>
  <c r="D1032" i="17"/>
  <c r="C1032" i="17"/>
  <c r="P1031" i="17"/>
  <c r="E1031" i="17"/>
  <c r="D1031" i="17"/>
  <c r="C1031" i="17"/>
  <c r="P1030" i="17"/>
  <c r="E1030" i="17"/>
  <c r="D1030" i="17"/>
  <c r="C1030" i="17"/>
  <c r="P1029" i="17"/>
  <c r="E1029" i="17"/>
  <c r="D1029" i="17"/>
  <c r="C1029" i="17"/>
  <c r="P1028" i="17"/>
  <c r="E1028" i="17"/>
  <c r="D1028" i="17"/>
  <c r="C1028" i="17"/>
  <c r="P1027" i="17"/>
  <c r="E1027" i="17"/>
  <c r="D1027" i="17"/>
  <c r="C1027" i="17"/>
  <c r="P1026" i="17"/>
  <c r="E1026" i="17"/>
  <c r="D1026" i="17"/>
  <c r="C1026" i="17"/>
  <c r="P1025" i="17"/>
  <c r="E1025" i="17"/>
  <c r="D1025" i="17"/>
  <c r="C1025" i="17"/>
  <c r="P1024" i="17"/>
  <c r="E1024" i="17"/>
  <c r="D1024" i="17"/>
  <c r="C1024" i="17"/>
  <c r="P1023" i="17"/>
  <c r="E1023" i="17"/>
  <c r="D1023" i="17"/>
  <c r="C1023" i="17"/>
  <c r="P1022" i="17"/>
  <c r="E1022" i="17"/>
  <c r="D1022" i="17"/>
  <c r="C1022" i="17"/>
  <c r="P1021" i="17"/>
  <c r="E1021" i="17"/>
  <c r="D1021" i="17"/>
  <c r="C1021" i="17"/>
  <c r="P1020" i="17"/>
  <c r="E1020" i="17"/>
  <c r="D1020" i="17"/>
  <c r="C1020" i="17"/>
  <c r="P1019" i="17"/>
  <c r="E1019" i="17"/>
  <c r="D1019" i="17"/>
  <c r="C1019" i="17"/>
  <c r="P1018" i="17"/>
  <c r="E1018" i="17"/>
  <c r="D1018" i="17"/>
  <c r="C1018" i="17"/>
  <c r="P1017" i="17"/>
  <c r="E1017" i="17"/>
  <c r="D1017" i="17"/>
  <c r="C1017" i="17"/>
  <c r="P1016" i="17"/>
  <c r="E1016" i="17"/>
  <c r="D1016" i="17"/>
  <c r="C1016" i="17"/>
  <c r="P1015" i="17"/>
  <c r="E1015" i="17"/>
  <c r="D1015" i="17"/>
  <c r="C1015" i="17"/>
  <c r="P1014" i="17"/>
  <c r="E1014" i="17"/>
  <c r="D1014" i="17"/>
  <c r="C1014" i="17"/>
  <c r="P1013" i="17"/>
  <c r="E1013" i="17"/>
  <c r="D1013" i="17"/>
  <c r="C1013" i="17"/>
  <c r="P1012" i="17"/>
  <c r="E1012" i="17"/>
  <c r="D1012" i="17"/>
  <c r="C1012" i="17"/>
  <c r="P1011" i="17"/>
  <c r="E1011" i="17"/>
  <c r="D1011" i="17"/>
  <c r="C1011" i="17"/>
  <c r="P1010" i="17"/>
  <c r="E1010" i="17"/>
  <c r="D1010" i="17"/>
  <c r="C1010" i="17"/>
  <c r="P1009" i="17"/>
  <c r="E1009" i="17"/>
  <c r="D1009" i="17"/>
  <c r="C1009" i="17"/>
  <c r="P1008" i="17"/>
  <c r="E1008" i="17"/>
  <c r="D1008" i="17"/>
  <c r="C1008" i="17"/>
  <c r="P1007" i="17"/>
  <c r="E1007" i="17"/>
  <c r="D1007" i="17"/>
  <c r="C1007" i="17"/>
  <c r="P1006" i="17"/>
  <c r="E1006" i="17"/>
  <c r="D1006" i="17"/>
  <c r="C1006" i="17"/>
  <c r="P1005" i="17"/>
  <c r="E1005" i="17"/>
  <c r="D1005" i="17"/>
  <c r="C1005" i="17"/>
  <c r="P1004" i="17"/>
  <c r="E1004" i="17"/>
  <c r="D1004" i="17"/>
  <c r="C1004" i="17"/>
  <c r="P1003" i="17"/>
  <c r="E1003" i="17"/>
  <c r="D1003" i="17"/>
  <c r="C1003" i="17"/>
  <c r="P1002" i="17"/>
  <c r="E1002" i="17"/>
  <c r="D1002" i="17"/>
  <c r="C1002" i="17"/>
  <c r="P1001" i="17"/>
  <c r="E1001" i="17"/>
  <c r="D1001" i="17"/>
  <c r="C1001" i="17"/>
  <c r="P1000" i="17"/>
  <c r="E1000" i="17"/>
  <c r="D1000" i="17"/>
  <c r="C1000" i="17"/>
  <c r="P999" i="17"/>
  <c r="E999" i="17"/>
  <c r="D999" i="17"/>
  <c r="C999" i="17"/>
  <c r="P998" i="17"/>
  <c r="E998" i="17"/>
  <c r="D998" i="17"/>
  <c r="C998" i="17"/>
  <c r="P997" i="17"/>
  <c r="E997" i="17"/>
  <c r="D997" i="17"/>
  <c r="C997" i="17"/>
  <c r="P996" i="17"/>
  <c r="E996" i="17"/>
  <c r="D996" i="17"/>
  <c r="C996" i="17"/>
  <c r="P995" i="17"/>
  <c r="E995" i="17"/>
  <c r="D995" i="17"/>
  <c r="C995" i="17"/>
  <c r="P994" i="17"/>
  <c r="E994" i="17"/>
  <c r="D994" i="17"/>
  <c r="C994" i="17"/>
  <c r="P993" i="17"/>
  <c r="E993" i="17"/>
  <c r="D993" i="17"/>
  <c r="C993" i="17"/>
  <c r="P992" i="17"/>
  <c r="E992" i="17"/>
  <c r="D992" i="17"/>
  <c r="C992" i="17"/>
  <c r="P991" i="17"/>
  <c r="E991" i="17"/>
  <c r="D991" i="17"/>
  <c r="C991" i="17"/>
  <c r="P990" i="17"/>
  <c r="E990" i="17"/>
  <c r="D990" i="17"/>
  <c r="C990" i="17"/>
  <c r="P989" i="17"/>
  <c r="E989" i="17"/>
  <c r="D989" i="17"/>
  <c r="C989" i="17"/>
  <c r="P988" i="17"/>
  <c r="E988" i="17"/>
  <c r="D988" i="17"/>
  <c r="C988" i="17"/>
  <c r="P987" i="17"/>
  <c r="E987" i="17"/>
  <c r="D987" i="17"/>
  <c r="C987" i="17"/>
  <c r="P986" i="17"/>
  <c r="E986" i="17"/>
  <c r="D986" i="17"/>
  <c r="C986" i="17"/>
  <c r="P985" i="17"/>
  <c r="E985" i="17"/>
  <c r="D985" i="17"/>
  <c r="C985" i="17"/>
  <c r="P984" i="17"/>
  <c r="E984" i="17"/>
  <c r="D984" i="17"/>
  <c r="C984" i="17"/>
  <c r="P983" i="17"/>
  <c r="E983" i="17"/>
  <c r="D983" i="17"/>
  <c r="C983" i="17"/>
  <c r="P982" i="17"/>
  <c r="E982" i="17"/>
  <c r="D982" i="17"/>
  <c r="C982" i="17"/>
  <c r="P981" i="17"/>
  <c r="E981" i="17"/>
  <c r="D981" i="17"/>
  <c r="C981" i="17"/>
  <c r="P980" i="17"/>
  <c r="E980" i="17"/>
  <c r="D980" i="17"/>
  <c r="C980" i="17"/>
  <c r="P979" i="17"/>
  <c r="E979" i="17"/>
  <c r="D979" i="17"/>
  <c r="C979" i="17"/>
  <c r="P978" i="17"/>
  <c r="E978" i="17"/>
  <c r="D978" i="17"/>
  <c r="C978" i="17"/>
  <c r="P977" i="17"/>
  <c r="E977" i="17"/>
  <c r="D977" i="17"/>
  <c r="C977" i="17"/>
  <c r="P976" i="17"/>
  <c r="E976" i="17"/>
  <c r="D976" i="17"/>
  <c r="C976" i="17"/>
  <c r="P975" i="17"/>
  <c r="E975" i="17"/>
  <c r="D975" i="17"/>
  <c r="C975" i="17"/>
  <c r="P974" i="17"/>
  <c r="E974" i="17"/>
  <c r="D974" i="17"/>
  <c r="C974" i="17"/>
  <c r="P973" i="17"/>
  <c r="E973" i="17"/>
  <c r="D973" i="17"/>
  <c r="C973" i="17"/>
  <c r="P972" i="17"/>
  <c r="E972" i="17"/>
  <c r="D972" i="17"/>
  <c r="C972" i="17"/>
  <c r="P971" i="17"/>
  <c r="E971" i="17"/>
  <c r="D971" i="17"/>
  <c r="C971" i="17"/>
  <c r="P970" i="17"/>
  <c r="E970" i="17"/>
  <c r="D970" i="17"/>
  <c r="C970" i="17"/>
  <c r="P969" i="17"/>
  <c r="E969" i="17"/>
  <c r="D969" i="17"/>
  <c r="C969" i="17"/>
  <c r="P968" i="17"/>
  <c r="E968" i="17"/>
  <c r="D968" i="17"/>
  <c r="C968" i="17"/>
  <c r="P967" i="17"/>
  <c r="E967" i="17"/>
  <c r="D967" i="17"/>
  <c r="C967" i="17"/>
  <c r="P966" i="17"/>
  <c r="E966" i="17"/>
  <c r="D966" i="17"/>
  <c r="C966" i="17"/>
  <c r="P965" i="17"/>
  <c r="E965" i="17"/>
  <c r="D965" i="17"/>
  <c r="C965" i="17"/>
  <c r="P964" i="17"/>
  <c r="E964" i="17"/>
  <c r="D964" i="17"/>
  <c r="C964" i="17"/>
  <c r="P963" i="17"/>
  <c r="E963" i="17"/>
  <c r="D963" i="17"/>
  <c r="C963" i="17"/>
  <c r="P962" i="17"/>
  <c r="E962" i="17"/>
  <c r="D962" i="17"/>
  <c r="C962" i="17"/>
  <c r="P961" i="17"/>
  <c r="E961" i="17"/>
  <c r="D961" i="17"/>
  <c r="C961" i="17"/>
  <c r="P960" i="17"/>
  <c r="E960" i="17"/>
  <c r="D960" i="17"/>
  <c r="C960" i="17"/>
  <c r="P959" i="17"/>
  <c r="E959" i="17"/>
  <c r="D959" i="17"/>
  <c r="C959" i="17"/>
  <c r="P958" i="17"/>
  <c r="E958" i="17"/>
  <c r="D958" i="17"/>
  <c r="C958" i="17"/>
  <c r="P957" i="17"/>
  <c r="E957" i="17"/>
  <c r="D957" i="17"/>
  <c r="C957" i="17"/>
  <c r="P956" i="17"/>
  <c r="E956" i="17"/>
  <c r="D956" i="17"/>
  <c r="C956" i="17"/>
  <c r="P955" i="17"/>
  <c r="E955" i="17"/>
  <c r="D955" i="17"/>
  <c r="C955" i="17"/>
  <c r="P954" i="17"/>
  <c r="E954" i="17"/>
  <c r="D954" i="17"/>
  <c r="C954" i="17"/>
  <c r="P953" i="17"/>
  <c r="E953" i="17"/>
  <c r="D953" i="17"/>
  <c r="C953" i="17"/>
  <c r="P952" i="17"/>
  <c r="E952" i="17"/>
  <c r="D952" i="17"/>
  <c r="C952" i="17"/>
  <c r="P951" i="17"/>
  <c r="E951" i="17"/>
  <c r="D951" i="17"/>
  <c r="C951" i="17"/>
  <c r="P950" i="17"/>
  <c r="E950" i="17"/>
  <c r="D950" i="17"/>
  <c r="C950" i="17"/>
  <c r="P949" i="17"/>
  <c r="E949" i="17"/>
  <c r="D949" i="17"/>
  <c r="C949" i="17"/>
  <c r="P948" i="17"/>
  <c r="E948" i="17"/>
  <c r="D948" i="17"/>
  <c r="C948" i="17"/>
  <c r="P947" i="17"/>
  <c r="E947" i="17"/>
  <c r="D947" i="17"/>
  <c r="C947" i="17"/>
  <c r="P946" i="17"/>
  <c r="E946" i="17"/>
  <c r="D946" i="17"/>
  <c r="C946" i="17"/>
  <c r="P945" i="17"/>
  <c r="E945" i="17"/>
  <c r="D945" i="17"/>
  <c r="C945" i="17"/>
  <c r="P944" i="17"/>
  <c r="E944" i="17"/>
  <c r="D944" i="17"/>
  <c r="C944" i="17"/>
  <c r="P943" i="17"/>
  <c r="E943" i="17"/>
  <c r="D943" i="17"/>
  <c r="C943" i="17"/>
  <c r="P942" i="17"/>
  <c r="E942" i="17"/>
  <c r="D942" i="17"/>
  <c r="C942" i="17"/>
  <c r="P941" i="17"/>
  <c r="E941" i="17"/>
  <c r="D941" i="17"/>
  <c r="C941" i="17"/>
  <c r="P940" i="17"/>
  <c r="E940" i="17"/>
  <c r="D940" i="17"/>
  <c r="C940" i="17"/>
  <c r="P939" i="17"/>
  <c r="E939" i="17"/>
  <c r="D939" i="17"/>
  <c r="C939" i="17"/>
  <c r="P938" i="17"/>
  <c r="E938" i="17"/>
  <c r="D938" i="17"/>
  <c r="C938" i="17"/>
  <c r="P937" i="17"/>
  <c r="E937" i="17"/>
  <c r="D937" i="17"/>
  <c r="C937" i="17"/>
  <c r="P936" i="17"/>
  <c r="E936" i="17"/>
  <c r="D936" i="17"/>
  <c r="C936" i="17"/>
  <c r="P935" i="17"/>
  <c r="E935" i="17"/>
  <c r="D935" i="17"/>
  <c r="C935" i="17"/>
  <c r="P934" i="17"/>
  <c r="E934" i="17"/>
  <c r="D934" i="17"/>
  <c r="C934" i="17"/>
  <c r="P933" i="17"/>
  <c r="E933" i="17"/>
  <c r="D933" i="17"/>
  <c r="C933" i="17"/>
  <c r="P932" i="17"/>
  <c r="E932" i="17"/>
  <c r="D932" i="17"/>
  <c r="C932" i="17"/>
  <c r="P931" i="17"/>
  <c r="E931" i="17"/>
  <c r="D931" i="17"/>
  <c r="C931" i="17"/>
  <c r="P930" i="17"/>
  <c r="E930" i="17"/>
  <c r="D930" i="17"/>
  <c r="C930" i="17"/>
  <c r="P929" i="17"/>
  <c r="E929" i="17"/>
  <c r="D929" i="17"/>
  <c r="C929" i="17"/>
  <c r="P928" i="17"/>
  <c r="E928" i="17"/>
  <c r="D928" i="17"/>
  <c r="C928" i="17"/>
  <c r="P927" i="17"/>
  <c r="E927" i="17"/>
  <c r="D927" i="17"/>
  <c r="C927" i="17"/>
  <c r="P926" i="17"/>
  <c r="E926" i="17"/>
  <c r="D926" i="17"/>
  <c r="C926" i="17"/>
  <c r="P925" i="17"/>
  <c r="E925" i="17"/>
  <c r="D925" i="17"/>
  <c r="C925" i="17"/>
  <c r="P924" i="17"/>
  <c r="E924" i="17"/>
  <c r="D924" i="17"/>
  <c r="C924" i="17"/>
  <c r="P923" i="17"/>
  <c r="E923" i="17"/>
  <c r="D923" i="17"/>
  <c r="C923" i="17"/>
  <c r="P922" i="17"/>
  <c r="E922" i="17"/>
  <c r="D922" i="17"/>
  <c r="C922" i="17"/>
  <c r="P921" i="17"/>
  <c r="E921" i="17"/>
  <c r="D921" i="17"/>
  <c r="C921" i="17"/>
  <c r="P920" i="17"/>
  <c r="E920" i="17"/>
  <c r="D920" i="17"/>
  <c r="C920" i="17"/>
  <c r="P919" i="17"/>
  <c r="E919" i="17"/>
  <c r="D919" i="17"/>
  <c r="C919" i="17"/>
  <c r="P918" i="17"/>
  <c r="E918" i="17"/>
  <c r="D918" i="17"/>
  <c r="C918" i="17"/>
  <c r="P917" i="17"/>
  <c r="E917" i="17"/>
  <c r="D917" i="17"/>
  <c r="C917" i="17"/>
  <c r="P916" i="17"/>
  <c r="E916" i="17"/>
  <c r="D916" i="17"/>
  <c r="C916" i="17"/>
  <c r="P915" i="17"/>
  <c r="E915" i="17"/>
  <c r="D915" i="17"/>
  <c r="C915" i="17"/>
  <c r="P914" i="17"/>
  <c r="E914" i="17"/>
  <c r="D914" i="17"/>
  <c r="C914" i="17"/>
  <c r="P913" i="17"/>
  <c r="E913" i="17"/>
  <c r="D913" i="17"/>
  <c r="C913" i="17"/>
  <c r="P912" i="17"/>
  <c r="E912" i="17"/>
  <c r="D912" i="17"/>
  <c r="C912" i="17"/>
  <c r="P911" i="17"/>
  <c r="E911" i="17"/>
  <c r="D911" i="17"/>
  <c r="C911" i="17"/>
  <c r="P910" i="17"/>
  <c r="E910" i="17"/>
  <c r="D910" i="17"/>
  <c r="C910" i="17"/>
  <c r="P909" i="17"/>
  <c r="E909" i="17"/>
  <c r="D909" i="17"/>
  <c r="C909" i="17"/>
  <c r="P908" i="17"/>
  <c r="E908" i="17"/>
  <c r="D908" i="17"/>
  <c r="C908" i="17"/>
  <c r="P907" i="17"/>
  <c r="E907" i="17"/>
  <c r="D907" i="17"/>
  <c r="C907" i="17"/>
  <c r="P906" i="17"/>
  <c r="E906" i="17"/>
  <c r="D906" i="17"/>
  <c r="C906" i="17"/>
  <c r="P905" i="17"/>
  <c r="E905" i="17"/>
  <c r="D905" i="17"/>
  <c r="C905" i="17"/>
  <c r="P904" i="17"/>
  <c r="E904" i="17"/>
  <c r="D904" i="17"/>
  <c r="C904" i="17"/>
  <c r="P903" i="17"/>
  <c r="E903" i="17"/>
  <c r="D903" i="17"/>
  <c r="C903" i="17"/>
  <c r="P902" i="17"/>
  <c r="E902" i="17"/>
  <c r="D902" i="17"/>
  <c r="C902" i="17"/>
  <c r="P901" i="17"/>
  <c r="E901" i="17"/>
  <c r="D901" i="17"/>
  <c r="C901" i="17"/>
  <c r="P900" i="17"/>
  <c r="E900" i="17"/>
  <c r="D900" i="17"/>
  <c r="C900" i="17"/>
  <c r="P899" i="17"/>
  <c r="E899" i="17"/>
  <c r="D899" i="17"/>
  <c r="C899" i="17"/>
  <c r="P898" i="17"/>
  <c r="E898" i="17"/>
  <c r="D898" i="17"/>
  <c r="C898" i="17"/>
  <c r="P897" i="17"/>
  <c r="E897" i="17"/>
  <c r="D897" i="17"/>
  <c r="C897" i="17"/>
  <c r="P896" i="17"/>
  <c r="E896" i="17"/>
  <c r="D896" i="17"/>
  <c r="C896" i="17"/>
  <c r="P895" i="17"/>
  <c r="E895" i="17"/>
  <c r="D895" i="17"/>
  <c r="C895" i="17"/>
  <c r="P894" i="17"/>
  <c r="E894" i="17"/>
  <c r="D894" i="17"/>
  <c r="C894" i="17"/>
  <c r="P893" i="17"/>
  <c r="E893" i="17"/>
  <c r="D893" i="17"/>
  <c r="C893" i="17"/>
  <c r="P892" i="17"/>
  <c r="E892" i="17"/>
  <c r="D892" i="17"/>
  <c r="C892" i="17"/>
  <c r="P891" i="17"/>
  <c r="E891" i="17"/>
  <c r="D891" i="17"/>
  <c r="C891" i="17"/>
  <c r="P890" i="17"/>
  <c r="E890" i="17"/>
  <c r="D890" i="17"/>
  <c r="C890" i="17"/>
  <c r="P889" i="17"/>
  <c r="E889" i="17"/>
  <c r="D889" i="17"/>
  <c r="C889" i="17"/>
  <c r="P888" i="17"/>
  <c r="E888" i="17"/>
  <c r="D888" i="17"/>
  <c r="C888" i="17"/>
  <c r="P887" i="17"/>
  <c r="E887" i="17"/>
  <c r="D887" i="17"/>
  <c r="C887" i="17"/>
  <c r="P886" i="17"/>
  <c r="E886" i="17"/>
  <c r="D886" i="17"/>
  <c r="C886" i="17"/>
  <c r="P885" i="17"/>
  <c r="E885" i="17"/>
  <c r="D885" i="17"/>
  <c r="C885" i="17"/>
  <c r="P884" i="17"/>
  <c r="E884" i="17"/>
  <c r="D884" i="17"/>
  <c r="C884" i="17"/>
  <c r="P883" i="17"/>
  <c r="E883" i="17"/>
  <c r="D883" i="17"/>
  <c r="C883" i="17"/>
  <c r="P882" i="17"/>
  <c r="E882" i="17"/>
  <c r="D882" i="17"/>
  <c r="C882" i="17"/>
  <c r="P881" i="17"/>
  <c r="E881" i="17"/>
  <c r="D881" i="17"/>
  <c r="C881" i="17"/>
  <c r="P880" i="17"/>
  <c r="E880" i="17"/>
  <c r="D880" i="17"/>
  <c r="C880" i="17"/>
  <c r="P879" i="17"/>
  <c r="E879" i="17"/>
  <c r="D879" i="17"/>
  <c r="C879" i="17"/>
  <c r="P878" i="17"/>
  <c r="E878" i="17"/>
  <c r="D878" i="17"/>
  <c r="C878" i="17"/>
  <c r="P877" i="17"/>
  <c r="E877" i="17"/>
  <c r="D877" i="17"/>
  <c r="C877" i="17"/>
  <c r="P876" i="17"/>
  <c r="E876" i="17"/>
  <c r="D876" i="17"/>
  <c r="C876" i="17"/>
  <c r="P875" i="17"/>
  <c r="E875" i="17"/>
  <c r="D875" i="17"/>
  <c r="C875" i="17"/>
  <c r="P874" i="17"/>
  <c r="E874" i="17"/>
  <c r="D874" i="17"/>
  <c r="C874" i="17"/>
  <c r="P873" i="17"/>
  <c r="E873" i="17"/>
  <c r="D873" i="17"/>
  <c r="C873" i="17"/>
  <c r="P872" i="17"/>
  <c r="E872" i="17"/>
  <c r="D872" i="17"/>
  <c r="C872" i="17"/>
  <c r="P871" i="17"/>
  <c r="E871" i="17"/>
  <c r="D871" i="17"/>
  <c r="C871" i="17"/>
  <c r="P870" i="17"/>
  <c r="E870" i="17"/>
  <c r="D870" i="17"/>
  <c r="C870" i="17"/>
  <c r="P869" i="17"/>
  <c r="E869" i="17"/>
  <c r="D869" i="17"/>
  <c r="C869" i="17"/>
  <c r="P868" i="17"/>
  <c r="E868" i="17"/>
  <c r="D868" i="17"/>
  <c r="C868" i="17"/>
  <c r="P867" i="17"/>
  <c r="E867" i="17"/>
  <c r="D867" i="17"/>
  <c r="C867" i="17"/>
  <c r="P866" i="17"/>
  <c r="E866" i="17"/>
  <c r="D866" i="17"/>
  <c r="C866" i="17"/>
  <c r="P865" i="17"/>
  <c r="E865" i="17"/>
  <c r="D865" i="17"/>
  <c r="C865" i="17"/>
  <c r="P864" i="17"/>
  <c r="E864" i="17"/>
  <c r="D864" i="17"/>
  <c r="C864" i="17"/>
  <c r="P863" i="17"/>
  <c r="E863" i="17"/>
  <c r="D863" i="17"/>
  <c r="C863" i="17"/>
  <c r="P862" i="17"/>
  <c r="E862" i="17"/>
  <c r="D862" i="17"/>
  <c r="C862" i="17"/>
  <c r="P861" i="17"/>
  <c r="E861" i="17"/>
  <c r="D861" i="17"/>
  <c r="C861" i="17"/>
  <c r="P860" i="17"/>
  <c r="E860" i="17"/>
  <c r="D860" i="17"/>
  <c r="C860" i="17"/>
  <c r="P859" i="17"/>
  <c r="E859" i="17"/>
  <c r="D859" i="17"/>
  <c r="C859" i="17"/>
  <c r="P858" i="17"/>
  <c r="E858" i="17"/>
  <c r="D858" i="17"/>
  <c r="C858" i="17"/>
  <c r="P857" i="17"/>
  <c r="E857" i="17"/>
  <c r="D857" i="17"/>
  <c r="C857" i="17"/>
  <c r="P856" i="17"/>
  <c r="E856" i="17"/>
  <c r="D856" i="17"/>
  <c r="C856" i="17"/>
  <c r="P855" i="17"/>
  <c r="E855" i="17"/>
  <c r="D855" i="17"/>
  <c r="C855" i="17"/>
  <c r="P854" i="17"/>
  <c r="E854" i="17"/>
  <c r="D854" i="17"/>
  <c r="C854" i="17"/>
  <c r="P853" i="17"/>
  <c r="E853" i="17"/>
  <c r="D853" i="17"/>
  <c r="C853" i="17"/>
  <c r="P852" i="17"/>
  <c r="E852" i="17"/>
  <c r="D852" i="17"/>
  <c r="C852" i="17"/>
  <c r="P851" i="17"/>
  <c r="E851" i="17"/>
  <c r="D851" i="17"/>
  <c r="C851" i="17"/>
  <c r="P850" i="17"/>
  <c r="E850" i="17"/>
  <c r="D850" i="17"/>
  <c r="C850" i="17"/>
  <c r="P849" i="17"/>
  <c r="E849" i="17"/>
  <c r="D849" i="17"/>
  <c r="C849" i="17"/>
  <c r="P848" i="17"/>
  <c r="E848" i="17"/>
  <c r="D848" i="17"/>
  <c r="C848" i="17"/>
  <c r="P847" i="17"/>
  <c r="E847" i="17"/>
  <c r="D847" i="17"/>
  <c r="C847" i="17"/>
  <c r="P846" i="17"/>
  <c r="E846" i="17"/>
  <c r="D846" i="17"/>
  <c r="C846" i="17"/>
  <c r="P845" i="17"/>
  <c r="E845" i="17"/>
  <c r="D845" i="17"/>
  <c r="C845" i="17"/>
  <c r="P844" i="17"/>
  <c r="E844" i="17"/>
  <c r="D844" i="17"/>
  <c r="C844" i="17"/>
  <c r="P843" i="17"/>
  <c r="E843" i="17"/>
  <c r="D843" i="17"/>
  <c r="C843" i="17"/>
  <c r="P842" i="17"/>
  <c r="E842" i="17"/>
  <c r="D842" i="17"/>
  <c r="C842" i="17"/>
  <c r="P841" i="17"/>
  <c r="E841" i="17"/>
  <c r="D841" i="17"/>
  <c r="C841" i="17"/>
  <c r="P840" i="17"/>
  <c r="E840" i="17"/>
  <c r="D840" i="17"/>
  <c r="C840" i="17"/>
  <c r="P839" i="17"/>
  <c r="E839" i="17"/>
  <c r="D839" i="17"/>
  <c r="C839" i="17"/>
  <c r="P838" i="17"/>
  <c r="E838" i="17"/>
  <c r="D838" i="17"/>
  <c r="C838" i="17"/>
  <c r="P837" i="17"/>
  <c r="E837" i="17"/>
  <c r="D837" i="17"/>
  <c r="C837" i="17"/>
  <c r="P836" i="17"/>
  <c r="E836" i="17"/>
  <c r="D836" i="17"/>
  <c r="C836" i="17"/>
  <c r="P835" i="17"/>
  <c r="E835" i="17"/>
  <c r="D835" i="17"/>
  <c r="C835" i="17"/>
  <c r="P834" i="17"/>
  <c r="E834" i="17"/>
  <c r="D834" i="17"/>
  <c r="C834" i="17"/>
  <c r="P833" i="17"/>
  <c r="E833" i="17"/>
  <c r="D833" i="17"/>
  <c r="C833" i="17"/>
  <c r="P832" i="17"/>
  <c r="E832" i="17"/>
  <c r="D832" i="17"/>
  <c r="C832" i="17"/>
  <c r="P831" i="17"/>
  <c r="E831" i="17"/>
  <c r="D831" i="17"/>
  <c r="C831" i="17"/>
  <c r="P830" i="17"/>
  <c r="E830" i="17"/>
  <c r="D830" i="17"/>
  <c r="C830" i="17"/>
  <c r="P829" i="17"/>
  <c r="E829" i="17"/>
  <c r="D829" i="17"/>
  <c r="C829" i="17"/>
  <c r="P828" i="17"/>
  <c r="E828" i="17"/>
  <c r="D828" i="17"/>
  <c r="C828" i="17"/>
  <c r="P827" i="17"/>
  <c r="E827" i="17"/>
  <c r="D827" i="17"/>
  <c r="C827" i="17"/>
  <c r="P826" i="17"/>
  <c r="E826" i="17"/>
  <c r="D826" i="17"/>
  <c r="C826" i="17"/>
  <c r="P825" i="17"/>
  <c r="E825" i="17"/>
  <c r="D825" i="17"/>
  <c r="C825" i="17"/>
  <c r="P824" i="17"/>
  <c r="E824" i="17"/>
  <c r="D824" i="17"/>
  <c r="C824" i="17"/>
  <c r="P823" i="17"/>
  <c r="E823" i="17"/>
  <c r="D823" i="17"/>
  <c r="C823" i="17"/>
  <c r="P822" i="17"/>
  <c r="E822" i="17"/>
  <c r="D822" i="17"/>
  <c r="C822" i="17"/>
  <c r="P821" i="17"/>
  <c r="E821" i="17"/>
  <c r="D821" i="17"/>
  <c r="C821" i="17"/>
  <c r="P820" i="17"/>
  <c r="E820" i="17"/>
  <c r="D820" i="17"/>
  <c r="C820" i="17"/>
  <c r="P819" i="17"/>
  <c r="E819" i="17"/>
  <c r="D819" i="17"/>
  <c r="C819" i="17"/>
  <c r="P818" i="17"/>
  <c r="E818" i="17"/>
  <c r="D818" i="17"/>
  <c r="C818" i="17"/>
  <c r="P817" i="17"/>
  <c r="E817" i="17"/>
  <c r="D817" i="17"/>
  <c r="C817" i="17"/>
  <c r="P816" i="17"/>
  <c r="E816" i="17"/>
  <c r="D816" i="17"/>
  <c r="C816" i="17"/>
  <c r="P815" i="17"/>
  <c r="E815" i="17"/>
  <c r="D815" i="17"/>
  <c r="C815" i="17"/>
  <c r="P814" i="17"/>
  <c r="E814" i="17"/>
  <c r="D814" i="17"/>
  <c r="C814" i="17"/>
  <c r="P813" i="17"/>
  <c r="E813" i="17"/>
  <c r="D813" i="17"/>
  <c r="C813" i="17"/>
  <c r="P812" i="17"/>
  <c r="E812" i="17"/>
  <c r="D812" i="17"/>
  <c r="C812" i="17"/>
  <c r="P811" i="17"/>
  <c r="E811" i="17"/>
  <c r="D811" i="17"/>
  <c r="C811" i="17"/>
  <c r="P810" i="17"/>
  <c r="E810" i="17"/>
  <c r="D810" i="17"/>
  <c r="C810" i="17"/>
  <c r="P809" i="17"/>
  <c r="E809" i="17"/>
  <c r="D809" i="17"/>
  <c r="C809" i="17"/>
  <c r="P808" i="17"/>
  <c r="E808" i="17"/>
  <c r="D808" i="17"/>
  <c r="C808" i="17"/>
  <c r="P807" i="17"/>
  <c r="E807" i="17"/>
  <c r="D807" i="17"/>
  <c r="C807" i="17"/>
  <c r="P806" i="17"/>
  <c r="E806" i="17"/>
  <c r="D806" i="17"/>
  <c r="C806" i="17"/>
  <c r="P805" i="17"/>
  <c r="E805" i="17"/>
  <c r="D805" i="17"/>
  <c r="C805" i="17"/>
  <c r="P804" i="17"/>
  <c r="E804" i="17"/>
  <c r="D804" i="17"/>
  <c r="C804" i="17"/>
  <c r="P803" i="17"/>
  <c r="E803" i="17"/>
  <c r="D803" i="17"/>
  <c r="C803" i="17"/>
  <c r="P802" i="17"/>
  <c r="E802" i="17"/>
  <c r="D802" i="17"/>
  <c r="C802" i="17"/>
  <c r="P801" i="17"/>
  <c r="E801" i="17"/>
  <c r="D801" i="17"/>
  <c r="C801" i="17"/>
  <c r="P800" i="17"/>
  <c r="E800" i="17"/>
  <c r="D800" i="17"/>
  <c r="C800" i="17"/>
  <c r="P799" i="17"/>
  <c r="E799" i="17"/>
  <c r="D799" i="17"/>
  <c r="C799" i="17"/>
  <c r="P798" i="17"/>
  <c r="E798" i="17"/>
  <c r="D798" i="17"/>
  <c r="C798" i="17"/>
  <c r="P797" i="17"/>
  <c r="E797" i="17"/>
  <c r="D797" i="17"/>
  <c r="C797" i="17"/>
  <c r="P796" i="17"/>
  <c r="E796" i="17"/>
  <c r="D796" i="17"/>
  <c r="C796" i="17"/>
  <c r="P795" i="17"/>
  <c r="E795" i="17"/>
  <c r="D795" i="17"/>
  <c r="C795" i="17"/>
  <c r="P794" i="17"/>
  <c r="E794" i="17"/>
  <c r="D794" i="17"/>
  <c r="C794" i="17"/>
  <c r="P793" i="17"/>
  <c r="E793" i="17"/>
  <c r="D793" i="17"/>
  <c r="C793" i="17"/>
  <c r="P792" i="17"/>
  <c r="E792" i="17"/>
  <c r="D792" i="17"/>
  <c r="C792" i="17"/>
  <c r="P791" i="17"/>
  <c r="E791" i="17"/>
  <c r="D791" i="17"/>
  <c r="C791" i="17"/>
  <c r="P790" i="17"/>
  <c r="E790" i="17"/>
  <c r="D790" i="17"/>
  <c r="C790" i="17"/>
  <c r="P789" i="17"/>
  <c r="E789" i="17"/>
  <c r="D789" i="17"/>
  <c r="C789" i="17"/>
  <c r="P788" i="17"/>
  <c r="E788" i="17"/>
  <c r="D788" i="17"/>
  <c r="C788" i="17"/>
  <c r="P787" i="17"/>
  <c r="E787" i="17"/>
  <c r="D787" i="17"/>
  <c r="C787" i="17"/>
  <c r="P786" i="17"/>
  <c r="E786" i="17"/>
  <c r="D786" i="17"/>
  <c r="C786" i="17"/>
  <c r="P785" i="17"/>
  <c r="E785" i="17"/>
  <c r="D785" i="17"/>
  <c r="C785" i="17"/>
  <c r="P784" i="17"/>
  <c r="E784" i="17"/>
  <c r="D784" i="17"/>
  <c r="C784" i="17"/>
  <c r="P783" i="17"/>
  <c r="E783" i="17"/>
  <c r="D783" i="17"/>
  <c r="C783" i="17"/>
  <c r="P782" i="17"/>
  <c r="E782" i="17"/>
  <c r="D782" i="17"/>
  <c r="C782" i="17"/>
  <c r="P781" i="17"/>
  <c r="E781" i="17"/>
  <c r="D781" i="17"/>
  <c r="C781" i="17"/>
  <c r="P780" i="17"/>
  <c r="E780" i="17"/>
  <c r="D780" i="17"/>
  <c r="C780" i="17"/>
  <c r="P779" i="17"/>
  <c r="E779" i="17"/>
  <c r="D779" i="17"/>
  <c r="C779" i="17"/>
  <c r="P778" i="17"/>
  <c r="E778" i="17"/>
  <c r="D778" i="17"/>
  <c r="C778" i="17"/>
  <c r="P777" i="17"/>
  <c r="E777" i="17"/>
  <c r="D777" i="17"/>
  <c r="C777" i="17"/>
  <c r="P776" i="17"/>
  <c r="E776" i="17"/>
  <c r="D776" i="17"/>
  <c r="C776" i="17"/>
  <c r="P775" i="17"/>
  <c r="E775" i="17"/>
  <c r="D775" i="17"/>
  <c r="C775" i="17"/>
  <c r="P774" i="17"/>
  <c r="E774" i="17"/>
  <c r="D774" i="17"/>
  <c r="C774" i="17"/>
  <c r="P773" i="17"/>
  <c r="E773" i="17"/>
  <c r="D773" i="17"/>
  <c r="C773" i="17"/>
  <c r="P772" i="17"/>
  <c r="E772" i="17"/>
  <c r="D772" i="17"/>
  <c r="C772" i="17"/>
  <c r="P771" i="17"/>
  <c r="E771" i="17"/>
  <c r="D771" i="17"/>
  <c r="C771" i="17"/>
  <c r="P770" i="17"/>
  <c r="E770" i="17"/>
  <c r="D770" i="17"/>
  <c r="C770" i="17"/>
  <c r="P769" i="17"/>
  <c r="E769" i="17"/>
  <c r="D769" i="17"/>
  <c r="C769" i="17"/>
  <c r="P768" i="17"/>
  <c r="E768" i="17"/>
  <c r="D768" i="17"/>
  <c r="C768" i="17"/>
  <c r="P767" i="17"/>
  <c r="E767" i="17"/>
  <c r="D767" i="17"/>
  <c r="C767" i="17"/>
  <c r="P766" i="17"/>
  <c r="E766" i="17"/>
  <c r="D766" i="17"/>
  <c r="C766" i="17"/>
  <c r="P765" i="17"/>
  <c r="E765" i="17"/>
  <c r="D765" i="17"/>
  <c r="C765" i="17"/>
  <c r="P764" i="17"/>
  <c r="E764" i="17"/>
  <c r="D764" i="17"/>
  <c r="C764" i="17"/>
  <c r="P763" i="17"/>
  <c r="E763" i="17"/>
  <c r="D763" i="17"/>
  <c r="C763" i="17"/>
  <c r="P762" i="17"/>
  <c r="E762" i="17"/>
  <c r="D762" i="17"/>
  <c r="C762" i="17"/>
  <c r="P761" i="17"/>
  <c r="E761" i="17"/>
  <c r="D761" i="17"/>
  <c r="C761" i="17"/>
  <c r="P760" i="17"/>
  <c r="E760" i="17"/>
  <c r="D760" i="17"/>
  <c r="C760" i="17"/>
  <c r="P759" i="17"/>
  <c r="E759" i="17"/>
  <c r="D759" i="17"/>
  <c r="C759" i="17"/>
  <c r="P758" i="17"/>
  <c r="E758" i="17"/>
  <c r="D758" i="17"/>
  <c r="C758" i="17"/>
  <c r="P757" i="17"/>
  <c r="E757" i="17"/>
  <c r="D757" i="17"/>
  <c r="C757" i="17"/>
  <c r="P756" i="17"/>
  <c r="E756" i="17"/>
  <c r="D756" i="17"/>
  <c r="C756" i="17"/>
  <c r="P755" i="17"/>
  <c r="E755" i="17"/>
  <c r="D755" i="17"/>
  <c r="C755" i="17"/>
  <c r="P754" i="17"/>
  <c r="E754" i="17"/>
  <c r="D754" i="17"/>
  <c r="C754" i="17"/>
  <c r="P753" i="17"/>
  <c r="E753" i="17"/>
  <c r="D753" i="17"/>
  <c r="C753" i="17"/>
  <c r="P752" i="17"/>
  <c r="E752" i="17"/>
  <c r="D752" i="17"/>
  <c r="C752" i="17"/>
  <c r="P751" i="17"/>
  <c r="E751" i="17"/>
  <c r="D751" i="17"/>
  <c r="C751" i="17"/>
  <c r="P750" i="17"/>
  <c r="E750" i="17"/>
  <c r="D750" i="17"/>
  <c r="C750" i="17"/>
  <c r="P749" i="17"/>
  <c r="E749" i="17"/>
  <c r="D749" i="17"/>
  <c r="C749" i="17"/>
  <c r="P748" i="17"/>
  <c r="E748" i="17"/>
  <c r="D748" i="17"/>
  <c r="C748" i="17"/>
  <c r="P747" i="17"/>
  <c r="E747" i="17"/>
  <c r="D747" i="17"/>
  <c r="C747" i="17"/>
  <c r="P746" i="17"/>
  <c r="E746" i="17"/>
  <c r="D746" i="17"/>
  <c r="C746" i="17"/>
  <c r="P745" i="17"/>
  <c r="E745" i="17"/>
  <c r="D745" i="17"/>
  <c r="C745" i="17"/>
  <c r="P744" i="17"/>
  <c r="E744" i="17"/>
  <c r="D744" i="17"/>
  <c r="C744" i="17"/>
  <c r="P743" i="17"/>
  <c r="E743" i="17"/>
  <c r="D743" i="17"/>
  <c r="C743" i="17"/>
  <c r="P742" i="17"/>
  <c r="E742" i="17"/>
  <c r="D742" i="17"/>
  <c r="C742" i="17"/>
  <c r="P741" i="17"/>
  <c r="E741" i="17"/>
  <c r="D741" i="17"/>
  <c r="C741" i="17"/>
  <c r="P740" i="17"/>
  <c r="E740" i="17"/>
  <c r="D740" i="17"/>
  <c r="C740" i="17"/>
  <c r="P739" i="17"/>
  <c r="E739" i="17"/>
  <c r="D739" i="17"/>
  <c r="C739" i="17"/>
  <c r="P738" i="17"/>
  <c r="E738" i="17"/>
  <c r="D738" i="17"/>
  <c r="C738" i="17"/>
  <c r="P737" i="17"/>
  <c r="E737" i="17"/>
  <c r="D737" i="17"/>
  <c r="C737" i="17"/>
  <c r="P736" i="17"/>
  <c r="E736" i="17"/>
  <c r="D736" i="17"/>
  <c r="C736" i="17"/>
  <c r="P735" i="17"/>
  <c r="E735" i="17"/>
  <c r="D735" i="17"/>
  <c r="C735" i="17"/>
  <c r="P734" i="17"/>
  <c r="E734" i="17"/>
  <c r="D734" i="17"/>
  <c r="C734" i="17"/>
  <c r="P733" i="17"/>
  <c r="E733" i="17"/>
  <c r="D733" i="17"/>
  <c r="C733" i="17"/>
  <c r="P732" i="17"/>
  <c r="E732" i="17"/>
  <c r="D732" i="17"/>
  <c r="C732" i="17"/>
  <c r="P731" i="17"/>
  <c r="E731" i="17"/>
  <c r="D731" i="17"/>
  <c r="C731" i="17"/>
  <c r="P730" i="17"/>
  <c r="E730" i="17"/>
  <c r="D730" i="17"/>
  <c r="C730" i="17"/>
  <c r="P729" i="17"/>
  <c r="E729" i="17"/>
  <c r="D729" i="17"/>
  <c r="C729" i="17"/>
  <c r="P728" i="17"/>
  <c r="E728" i="17"/>
  <c r="D728" i="17"/>
  <c r="C728" i="17"/>
  <c r="P727" i="17"/>
  <c r="E727" i="17"/>
  <c r="D727" i="17"/>
  <c r="C727" i="17"/>
  <c r="P726" i="17"/>
  <c r="E726" i="17"/>
  <c r="D726" i="17"/>
  <c r="C726" i="17"/>
  <c r="P725" i="17"/>
  <c r="E725" i="17"/>
  <c r="D725" i="17"/>
  <c r="C725" i="17"/>
  <c r="P724" i="17"/>
  <c r="E724" i="17"/>
  <c r="D724" i="17"/>
  <c r="C724" i="17"/>
  <c r="P723" i="17"/>
  <c r="E723" i="17"/>
  <c r="D723" i="17"/>
  <c r="C723" i="17"/>
  <c r="P722" i="17"/>
  <c r="E722" i="17"/>
  <c r="D722" i="17"/>
  <c r="C722" i="17"/>
  <c r="P721" i="17"/>
  <c r="E721" i="17"/>
  <c r="D721" i="17"/>
  <c r="C721" i="17"/>
  <c r="P720" i="17"/>
  <c r="E720" i="17"/>
  <c r="D720" i="17"/>
  <c r="C720" i="17"/>
  <c r="P719" i="17"/>
  <c r="E719" i="17"/>
  <c r="D719" i="17"/>
  <c r="C719" i="17"/>
  <c r="P718" i="17"/>
  <c r="E718" i="17"/>
  <c r="D718" i="17"/>
  <c r="C718" i="17"/>
  <c r="P717" i="17"/>
  <c r="E717" i="17"/>
  <c r="D717" i="17"/>
  <c r="C717" i="17"/>
  <c r="P716" i="17"/>
  <c r="E716" i="17"/>
  <c r="D716" i="17"/>
  <c r="C716" i="17"/>
  <c r="P715" i="17"/>
  <c r="E715" i="17"/>
  <c r="D715" i="17"/>
  <c r="C715" i="17"/>
  <c r="P714" i="17"/>
  <c r="E714" i="17"/>
  <c r="D714" i="17"/>
  <c r="C714" i="17"/>
  <c r="P713" i="17"/>
  <c r="E713" i="17"/>
  <c r="D713" i="17"/>
  <c r="C713" i="17"/>
  <c r="P712" i="17"/>
  <c r="E712" i="17"/>
  <c r="D712" i="17"/>
  <c r="C712" i="17"/>
  <c r="P711" i="17"/>
  <c r="E711" i="17"/>
  <c r="D711" i="17"/>
  <c r="C711" i="17"/>
  <c r="P710" i="17"/>
  <c r="E710" i="17"/>
  <c r="D710" i="17"/>
  <c r="C710" i="17"/>
  <c r="P709" i="17"/>
  <c r="E709" i="17"/>
  <c r="D709" i="17"/>
  <c r="C709" i="17"/>
  <c r="P708" i="17"/>
  <c r="E708" i="17"/>
  <c r="D708" i="17"/>
  <c r="C708" i="17"/>
  <c r="P707" i="17"/>
  <c r="E707" i="17"/>
  <c r="D707" i="17"/>
  <c r="C707" i="17"/>
  <c r="P706" i="17"/>
  <c r="E706" i="17"/>
  <c r="D706" i="17"/>
  <c r="C706" i="17"/>
  <c r="P705" i="17"/>
  <c r="E705" i="17"/>
  <c r="D705" i="17"/>
  <c r="C705" i="17"/>
  <c r="P704" i="17"/>
  <c r="E704" i="17"/>
  <c r="D704" i="17"/>
  <c r="C704" i="17"/>
  <c r="P703" i="17"/>
  <c r="E703" i="17"/>
  <c r="D703" i="17"/>
  <c r="C703" i="17"/>
  <c r="P702" i="17"/>
  <c r="E702" i="17"/>
  <c r="D702" i="17"/>
  <c r="C702" i="17"/>
  <c r="P701" i="17"/>
  <c r="E701" i="17"/>
  <c r="D701" i="17"/>
  <c r="C701" i="17"/>
  <c r="P700" i="17"/>
  <c r="E700" i="17"/>
  <c r="D700" i="17"/>
  <c r="C700" i="17"/>
  <c r="P699" i="17"/>
  <c r="E699" i="17"/>
  <c r="D699" i="17"/>
  <c r="C699" i="17"/>
  <c r="P698" i="17"/>
  <c r="E698" i="17"/>
  <c r="D698" i="17"/>
  <c r="C698" i="17"/>
  <c r="P697" i="17"/>
  <c r="E697" i="17"/>
  <c r="D697" i="17"/>
  <c r="C697" i="17"/>
  <c r="P696" i="17"/>
  <c r="E696" i="17"/>
  <c r="D696" i="17"/>
  <c r="C696" i="17"/>
  <c r="P695" i="17"/>
  <c r="E695" i="17"/>
  <c r="D695" i="17"/>
  <c r="C695" i="17"/>
  <c r="P694" i="17"/>
  <c r="E694" i="17"/>
  <c r="D694" i="17"/>
  <c r="C694" i="17"/>
  <c r="P693" i="17"/>
  <c r="E693" i="17"/>
  <c r="D693" i="17"/>
  <c r="C693" i="17"/>
  <c r="P692" i="17"/>
  <c r="E692" i="17"/>
  <c r="D692" i="17"/>
  <c r="C692" i="17"/>
  <c r="P691" i="17"/>
  <c r="E691" i="17"/>
  <c r="D691" i="17"/>
  <c r="C691" i="17"/>
  <c r="P690" i="17"/>
  <c r="E690" i="17"/>
  <c r="D690" i="17"/>
  <c r="C690" i="17"/>
  <c r="P689" i="17"/>
  <c r="E689" i="17"/>
  <c r="D689" i="17"/>
  <c r="C689" i="17"/>
  <c r="P688" i="17"/>
  <c r="E688" i="17"/>
  <c r="D688" i="17"/>
  <c r="C688" i="17"/>
  <c r="P687" i="17"/>
  <c r="E687" i="17"/>
  <c r="D687" i="17"/>
  <c r="C687" i="17"/>
  <c r="P686" i="17"/>
  <c r="E686" i="17"/>
  <c r="D686" i="17"/>
  <c r="C686" i="17"/>
  <c r="P685" i="17"/>
  <c r="E685" i="17"/>
  <c r="D685" i="17"/>
  <c r="C685" i="17"/>
  <c r="P684" i="17"/>
  <c r="E684" i="17"/>
  <c r="D684" i="17"/>
  <c r="C684" i="17"/>
  <c r="P683" i="17"/>
  <c r="E683" i="17"/>
  <c r="D683" i="17"/>
  <c r="C683" i="17"/>
  <c r="P682" i="17"/>
  <c r="E682" i="17"/>
  <c r="D682" i="17"/>
  <c r="C682" i="17"/>
  <c r="P681" i="17"/>
  <c r="E681" i="17"/>
  <c r="D681" i="17"/>
  <c r="C681" i="17"/>
  <c r="P680" i="17"/>
  <c r="E680" i="17"/>
  <c r="D680" i="17"/>
  <c r="C680" i="17"/>
  <c r="P679" i="17"/>
  <c r="E679" i="17"/>
  <c r="D679" i="17"/>
  <c r="C679" i="17"/>
  <c r="P678" i="17"/>
  <c r="E678" i="17"/>
  <c r="D678" i="17"/>
  <c r="C678" i="17"/>
  <c r="P677" i="17"/>
  <c r="E677" i="17"/>
  <c r="D677" i="17"/>
  <c r="C677" i="17"/>
  <c r="P676" i="17"/>
  <c r="E676" i="17"/>
  <c r="D676" i="17"/>
  <c r="C676" i="17"/>
  <c r="P675" i="17"/>
  <c r="E675" i="17"/>
  <c r="D675" i="17"/>
  <c r="C675" i="17"/>
  <c r="P674" i="17"/>
  <c r="E674" i="17"/>
  <c r="D674" i="17"/>
  <c r="C674" i="17"/>
  <c r="P673" i="17"/>
  <c r="E673" i="17"/>
  <c r="D673" i="17"/>
  <c r="C673" i="17"/>
  <c r="P672" i="17"/>
  <c r="E672" i="17"/>
  <c r="D672" i="17"/>
  <c r="C672" i="17"/>
  <c r="P671" i="17"/>
  <c r="E671" i="17"/>
  <c r="D671" i="17"/>
  <c r="C671" i="17"/>
  <c r="P670" i="17"/>
  <c r="E670" i="17"/>
  <c r="D670" i="17"/>
  <c r="C670" i="17"/>
  <c r="P669" i="17"/>
  <c r="E669" i="17"/>
  <c r="D669" i="17"/>
  <c r="C669" i="17"/>
  <c r="P668" i="17"/>
  <c r="E668" i="17"/>
  <c r="D668" i="17"/>
  <c r="C668" i="17"/>
  <c r="P667" i="17"/>
  <c r="E667" i="17"/>
  <c r="D667" i="17"/>
  <c r="C667" i="17"/>
  <c r="P666" i="17"/>
  <c r="E666" i="17"/>
  <c r="D666" i="17"/>
  <c r="C666" i="17"/>
  <c r="P665" i="17"/>
  <c r="E665" i="17"/>
  <c r="D665" i="17"/>
  <c r="C665" i="17"/>
  <c r="P664" i="17"/>
  <c r="E664" i="17"/>
  <c r="D664" i="17"/>
  <c r="C664" i="17"/>
  <c r="P663" i="17"/>
  <c r="E663" i="17"/>
  <c r="D663" i="17"/>
  <c r="C663" i="17"/>
  <c r="P662" i="17"/>
  <c r="E662" i="17"/>
  <c r="D662" i="17"/>
  <c r="C662" i="17"/>
  <c r="P661" i="17"/>
  <c r="E661" i="17"/>
  <c r="D661" i="17"/>
  <c r="C661" i="17"/>
  <c r="P660" i="17"/>
  <c r="E660" i="17"/>
  <c r="D660" i="17"/>
  <c r="C660" i="17"/>
  <c r="P659" i="17"/>
  <c r="E659" i="17"/>
  <c r="D659" i="17"/>
  <c r="C659" i="17"/>
  <c r="P658" i="17"/>
  <c r="E658" i="17"/>
  <c r="D658" i="17"/>
  <c r="C658" i="17"/>
  <c r="P657" i="17"/>
  <c r="E657" i="17"/>
  <c r="D657" i="17"/>
  <c r="C657" i="17"/>
  <c r="P656" i="17"/>
  <c r="E656" i="17"/>
  <c r="D656" i="17"/>
  <c r="C656" i="17"/>
  <c r="P655" i="17"/>
  <c r="E655" i="17"/>
  <c r="D655" i="17"/>
  <c r="C655" i="17"/>
  <c r="P654" i="17"/>
  <c r="E654" i="17"/>
  <c r="D654" i="17"/>
  <c r="C654" i="17"/>
  <c r="P653" i="17"/>
  <c r="E653" i="17"/>
  <c r="D653" i="17"/>
  <c r="C653" i="17"/>
  <c r="P652" i="17"/>
  <c r="E652" i="17"/>
  <c r="D652" i="17"/>
  <c r="C652" i="17"/>
  <c r="P651" i="17"/>
  <c r="E651" i="17"/>
  <c r="D651" i="17"/>
  <c r="C651" i="17"/>
  <c r="P650" i="17"/>
  <c r="E650" i="17"/>
  <c r="D650" i="17"/>
  <c r="C650" i="17"/>
  <c r="P649" i="17"/>
  <c r="E649" i="17"/>
  <c r="D649" i="17"/>
  <c r="C649" i="17"/>
  <c r="P648" i="17"/>
  <c r="E648" i="17"/>
  <c r="D648" i="17"/>
  <c r="C648" i="17"/>
  <c r="P647" i="17"/>
  <c r="E647" i="17"/>
  <c r="D647" i="17"/>
  <c r="C647" i="17"/>
  <c r="P646" i="17"/>
  <c r="E646" i="17"/>
  <c r="D646" i="17"/>
  <c r="C646" i="17"/>
  <c r="P645" i="17"/>
  <c r="E645" i="17"/>
  <c r="D645" i="17"/>
  <c r="C645" i="17"/>
  <c r="P644" i="17"/>
  <c r="E644" i="17"/>
  <c r="D644" i="17"/>
  <c r="C644" i="17"/>
  <c r="P643" i="17"/>
  <c r="E643" i="17"/>
  <c r="D643" i="17"/>
  <c r="C643" i="17"/>
  <c r="P642" i="17"/>
  <c r="E642" i="17"/>
  <c r="D642" i="17"/>
  <c r="C642" i="17"/>
  <c r="P641" i="17"/>
  <c r="E641" i="17"/>
  <c r="D641" i="17"/>
  <c r="C641" i="17"/>
  <c r="P640" i="17"/>
  <c r="E640" i="17"/>
  <c r="D640" i="17"/>
  <c r="C640" i="17"/>
  <c r="P639" i="17"/>
  <c r="E639" i="17"/>
  <c r="D639" i="17"/>
  <c r="C639" i="17"/>
  <c r="P638" i="17"/>
  <c r="E638" i="17"/>
  <c r="D638" i="17"/>
  <c r="C638" i="17"/>
  <c r="P637" i="17"/>
  <c r="E637" i="17"/>
  <c r="D637" i="17"/>
  <c r="C637" i="17"/>
  <c r="P636" i="17"/>
  <c r="E636" i="17"/>
  <c r="D636" i="17"/>
  <c r="C636" i="17"/>
  <c r="P635" i="17"/>
  <c r="E635" i="17"/>
  <c r="D635" i="17"/>
  <c r="C635" i="17"/>
  <c r="P634" i="17"/>
  <c r="E634" i="17"/>
  <c r="D634" i="17"/>
  <c r="C634" i="17"/>
  <c r="P633" i="17"/>
  <c r="E633" i="17"/>
  <c r="D633" i="17"/>
  <c r="C633" i="17"/>
  <c r="P632" i="17"/>
  <c r="E632" i="17"/>
  <c r="D632" i="17"/>
  <c r="C632" i="17"/>
  <c r="P631" i="17"/>
  <c r="E631" i="17"/>
  <c r="D631" i="17"/>
  <c r="C631" i="17"/>
  <c r="P630" i="17"/>
  <c r="E630" i="17"/>
  <c r="D630" i="17"/>
  <c r="C630" i="17"/>
  <c r="P629" i="17"/>
  <c r="E629" i="17"/>
  <c r="D629" i="17"/>
  <c r="C629" i="17"/>
  <c r="P628" i="17"/>
  <c r="E628" i="17"/>
  <c r="D628" i="17"/>
  <c r="C628" i="17"/>
  <c r="P627" i="17"/>
  <c r="E627" i="17"/>
  <c r="D627" i="17"/>
  <c r="C627" i="17"/>
  <c r="P626" i="17"/>
  <c r="E626" i="17"/>
  <c r="D626" i="17"/>
  <c r="C626" i="17"/>
  <c r="P625" i="17"/>
  <c r="E625" i="17"/>
  <c r="D625" i="17"/>
  <c r="C625" i="17"/>
  <c r="P624" i="17"/>
  <c r="E624" i="17"/>
  <c r="D624" i="17"/>
  <c r="C624" i="17"/>
  <c r="P623" i="17"/>
  <c r="E623" i="17"/>
  <c r="D623" i="17"/>
  <c r="C623" i="17"/>
  <c r="P622" i="17"/>
  <c r="E622" i="17"/>
  <c r="D622" i="17"/>
  <c r="C622" i="17"/>
  <c r="P621" i="17"/>
  <c r="E621" i="17"/>
  <c r="D621" i="17"/>
  <c r="C621" i="17"/>
  <c r="P620" i="17"/>
  <c r="E620" i="17"/>
  <c r="D620" i="17"/>
  <c r="C620" i="17"/>
  <c r="P619" i="17"/>
  <c r="E619" i="17"/>
  <c r="D619" i="17"/>
  <c r="C619" i="17"/>
  <c r="P618" i="17"/>
  <c r="E618" i="17"/>
  <c r="D618" i="17"/>
  <c r="C618" i="17"/>
  <c r="P617" i="17"/>
  <c r="E617" i="17"/>
  <c r="D617" i="17"/>
  <c r="C617" i="17"/>
  <c r="P616" i="17"/>
  <c r="E616" i="17"/>
  <c r="D616" i="17"/>
  <c r="C616" i="17"/>
  <c r="P615" i="17"/>
  <c r="E615" i="17"/>
  <c r="D615" i="17"/>
  <c r="C615" i="17"/>
  <c r="P614" i="17"/>
  <c r="E614" i="17"/>
  <c r="D614" i="17"/>
  <c r="C614" i="17"/>
  <c r="P613" i="17"/>
  <c r="E613" i="17"/>
  <c r="D613" i="17"/>
  <c r="C613" i="17"/>
  <c r="P612" i="17"/>
  <c r="E612" i="17"/>
  <c r="D612" i="17"/>
  <c r="C612" i="17"/>
  <c r="P611" i="17"/>
  <c r="E611" i="17"/>
  <c r="D611" i="17"/>
  <c r="C611" i="17"/>
  <c r="P610" i="17"/>
  <c r="E610" i="17"/>
  <c r="D610" i="17"/>
  <c r="C610" i="17"/>
  <c r="P609" i="17"/>
  <c r="E609" i="17"/>
  <c r="D609" i="17"/>
  <c r="C609" i="17"/>
  <c r="P608" i="17"/>
  <c r="E608" i="17"/>
  <c r="D608" i="17"/>
  <c r="C608" i="17"/>
  <c r="P607" i="17"/>
  <c r="E607" i="17"/>
  <c r="D607" i="17"/>
  <c r="C607" i="17"/>
  <c r="P606" i="17"/>
  <c r="E606" i="17"/>
  <c r="D606" i="17"/>
  <c r="C606" i="17"/>
  <c r="P605" i="17"/>
  <c r="E605" i="17"/>
  <c r="D605" i="17"/>
  <c r="C605" i="17"/>
  <c r="P604" i="17"/>
  <c r="E604" i="17"/>
  <c r="D604" i="17"/>
  <c r="C604" i="17"/>
  <c r="P603" i="17"/>
  <c r="E603" i="17"/>
  <c r="D603" i="17"/>
  <c r="C603" i="17"/>
  <c r="P602" i="17"/>
  <c r="E602" i="17"/>
  <c r="D602" i="17"/>
  <c r="C602" i="17"/>
  <c r="P601" i="17"/>
  <c r="E601" i="17"/>
  <c r="D601" i="17"/>
  <c r="C601" i="17"/>
  <c r="P600" i="17"/>
  <c r="E600" i="17"/>
  <c r="D600" i="17"/>
  <c r="C600" i="17"/>
  <c r="P599" i="17"/>
  <c r="E599" i="17"/>
  <c r="D599" i="17"/>
  <c r="C599" i="17"/>
  <c r="P598" i="17"/>
  <c r="E598" i="17"/>
  <c r="D598" i="17"/>
  <c r="C598" i="17"/>
  <c r="P597" i="17"/>
  <c r="E597" i="17"/>
  <c r="D597" i="17"/>
  <c r="C597" i="17"/>
  <c r="P596" i="17"/>
  <c r="E596" i="17"/>
  <c r="D596" i="17"/>
  <c r="C596" i="17"/>
  <c r="P595" i="17"/>
  <c r="E595" i="17"/>
  <c r="D595" i="17"/>
  <c r="C595" i="17"/>
  <c r="P594" i="17"/>
  <c r="E594" i="17"/>
  <c r="D594" i="17"/>
  <c r="C594" i="17"/>
  <c r="P593" i="17"/>
  <c r="E593" i="17"/>
  <c r="D593" i="17"/>
  <c r="C593" i="17"/>
  <c r="P592" i="17"/>
  <c r="E592" i="17"/>
  <c r="D592" i="17"/>
  <c r="C592" i="17"/>
  <c r="P591" i="17"/>
  <c r="E591" i="17"/>
  <c r="D591" i="17"/>
  <c r="C591" i="17"/>
  <c r="P590" i="17"/>
  <c r="E590" i="17"/>
  <c r="D590" i="17"/>
  <c r="C590" i="17"/>
  <c r="P589" i="17"/>
  <c r="E589" i="17"/>
  <c r="D589" i="17"/>
  <c r="C589" i="17"/>
  <c r="P588" i="17"/>
  <c r="E588" i="17"/>
  <c r="D588" i="17"/>
  <c r="C588" i="17"/>
  <c r="P587" i="17"/>
  <c r="E587" i="17"/>
  <c r="D587" i="17"/>
  <c r="C587" i="17"/>
  <c r="P586" i="17"/>
  <c r="E586" i="17"/>
  <c r="D586" i="17"/>
  <c r="C586" i="17"/>
  <c r="P585" i="17"/>
  <c r="E585" i="17"/>
  <c r="D585" i="17"/>
  <c r="C585" i="17"/>
  <c r="P584" i="17"/>
  <c r="E584" i="17"/>
  <c r="D584" i="17"/>
  <c r="C584" i="17"/>
  <c r="P583" i="17"/>
  <c r="E583" i="17"/>
  <c r="D583" i="17"/>
  <c r="C583" i="17"/>
  <c r="P582" i="17"/>
  <c r="E582" i="17"/>
  <c r="D582" i="17"/>
  <c r="C582" i="17"/>
  <c r="P581" i="17"/>
  <c r="E581" i="17"/>
  <c r="D581" i="17"/>
  <c r="C581" i="17"/>
  <c r="P580" i="17"/>
  <c r="E580" i="17"/>
  <c r="D580" i="17"/>
  <c r="C580" i="17"/>
  <c r="P579" i="17"/>
  <c r="E579" i="17"/>
  <c r="D579" i="17"/>
  <c r="C579" i="17"/>
  <c r="P578" i="17"/>
  <c r="E578" i="17"/>
  <c r="D578" i="17"/>
  <c r="C578" i="17"/>
  <c r="P577" i="17"/>
  <c r="E577" i="17"/>
  <c r="D577" i="17"/>
  <c r="C577" i="17"/>
  <c r="P576" i="17"/>
  <c r="E576" i="17"/>
  <c r="D576" i="17"/>
  <c r="C576" i="17"/>
  <c r="P575" i="17"/>
  <c r="E575" i="17"/>
  <c r="D575" i="17"/>
  <c r="C575" i="17"/>
  <c r="P574" i="17"/>
  <c r="E574" i="17"/>
  <c r="D574" i="17"/>
  <c r="C574" i="17"/>
  <c r="P573" i="17"/>
  <c r="E573" i="17"/>
  <c r="D573" i="17"/>
  <c r="C573" i="17"/>
  <c r="P572" i="17"/>
  <c r="E572" i="17"/>
  <c r="D572" i="17"/>
  <c r="C572" i="17"/>
  <c r="P571" i="17"/>
  <c r="E571" i="17"/>
  <c r="D571" i="17"/>
  <c r="C571" i="17"/>
  <c r="P570" i="17"/>
  <c r="E570" i="17"/>
  <c r="D570" i="17"/>
  <c r="C570" i="17"/>
  <c r="P569" i="17"/>
  <c r="E569" i="17"/>
  <c r="D569" i="17"/>
  <c r="C569" i="17"/>
  <c r="P568" i="17"/>
  <c r="E568" i="17"/>
  <c r="D568" i="17"/>
  <c r="C568" i="17"/>
  <c r="P567" i="17"/>
  <c r="E567" i="17"/>
  <c r="D567" i="17"/>
  <c r="C567" i="17"/>
  <c r="P566" i="17"/>
  <c r="E566" i="17"/>
  <c r="D566" i="17"/>
  <c r="C566" i="17"/>
  <c r="P565" i="17"/>
  <c r="E565" i="17"/>
  <c r="D565" i="17"/>
  <c r="C565" i="17"/>
  <c r="P564" i="17"/>
  <c r="E564" i="17"/>
  <c r="D564" i="17"/>
  <c r="C564" i="17"/>
  <c r="P563" i="17"/>
  <c r="E563" i="17"/>
  <c r="D563" i="17"/>
  <c r="C563" i="17"/>
  <c r="P562" i="17"/>
  <c r="E562" i="17"/>
  <c r="D562" i="17"/>
  <c r="C562" i="17"/>
  <c r="P561" i="17"/>
  <c r="E561" i="17"/>
  <c r="D561" i="17"/>
  <c r="C561" i="17"/>
  <c r="P560" i="17"/>
  <c r="E560" i="17"/>
  <c r="D560" i="17"/>
  <c r="C560" i="17"/>
  <c r="P559" i="17"/>
  <c r="E559" i="17"/>
  <c r="D559" i="17"/>
  <c r="C559" i="17"/>
  <c r="P558" i="17"/>
  <c r="E558" i="17"/>
  <c r="D558" i="17"/>
  <c r="C558" i="17"/>
  <c r="P557" i="17"/>
  <c r="E557" i="17"/>
  <c r="D557" i="17"/>
  <c r="C557" i="17"/>
  <c r="P556" i="17"/>
  <c r="E556" i="17"/>
  <c r="D556" i="17"/>
  <c r="C556" i="17"/>
  <c r="P555" i="17"/>
  <c r="E555" i="17"/>
  <c r="D555" i="17"/>
  <c r="C555" i="17"/>
  <c r="P554" i="17"/>
  <c r="E554" i="17"/>
  <c r="D554" i="17"/>
  <c r="C554" i="17"/>
  <c r="P553" i="17"/>
  <c r="E553" i="17"/>
  <c r="D553" i="17"/>
  <c r="C553" i="17"/>
  <c r="P552" i="17"/>
  <c r="E552" i="17"/>
  <c r="D552" i="17"/>
  <c r="C552" i="17"/>
  <c r="P551" i="17"/>
  <c r="E551" i="17"/>
  <c r="D551" i="17"/>
  <c r="C551" i="17"/>
  <c r="P550" i="17"/>
  <c r="E550" i="17"/>
  <c r="D550" i="17"/>
  <c r="C550" i="17"/>
  <c r="P549" i="17"/>
  <c r="E549" i="17"/>
  <c r="D549" i="17"/>
  <c r="C549" i="17"/>
  <c r="P548" i="17"/>
  <c r="E548" i="17"/>
  <c r="D548" i="17"/>
  <c r="C548" i="17"/>
  <c r="P547" i="17"/>
  <c r="E547" i="17"/>
  <c r="D547" i="17"/>
  <c r="C547" i="17"/>
  <c r="P546" i="17"/>
  <c r="E546" i="17"/>
  <c r="D546" i="17"/>
  <c r="C546" i="17"/>
  <c r="P545" i="17"/>
  <c r="E545" i="17"/>
  <c r="D545" i="17"/>
  <c r="C545" i="17"/>
  <c r="P544" i="17"/>
  <c r="E544" i="17"/>
  <c r="D544" i="17"/>
  <c r="C544" i="17"/>
  <c r="P543" i="17"/>
  <c r="E543" i="17"/>
  <c r="D543" i="17"/>
  <c r="C543" i="17"/>
  <c r="P542" i="17"/>
  <c r="E542" i="17"/>
  <c r="D542" i="17"/>
  <c r="C542" i="17"/>
  <c r="P541" i="17"/>
  <c r="E541" i="17"/>
  <c r="D541" i="17"/>
  <c r="C541" i="17"/>
  <c r="P540" i="17"/>
  <c r="E540" i="17"/>
  <c r="D540" i="17"/>
  <c r="C540" i="17"/>
  <c r="P539" i="17"/>
  <c r="E539" i="17"/>
  <c r="D539" i="17"/>
  <c r="C539" i="17"/>
  <c r="P538" i="17"/>
  <c r="E538" i="17"/>
  <c r="D538" i="17"/>
  <c r="C538" i="17"/>
  <c r="P537" i="17"/>
  <c r="E537" i="17"/>
  <c r="D537" i="17"/>
  <c r="C537" i="17"/>
  <c r="P536" i="17"/>
  <c r="E536" i="17"/>
  <c r="D536" i="17"/>
  <c r="C536" i="17"/>
  <c r="P535" i="17"/>
  <c r="E535" i="17"/>
  <c r="D535" i="17"/>
  <c r="C535" i="17"/>
  <c r="P534" i="17"/>
  <c r="E534" i="17"/>
  <c r="D534" i="17"/>
  <c r="C534" i="17"/>
  <c r="P533" i="17"/>
  <c r="E533" i="17"/>
  <c r="D533" i="17"/>
  <c r="C533" i="17"/>
  <c r="P532" i="17"/>
  <c r="E532" i="17"/>
  <c r="D532" i="17"/>
  <c r="C532" i="17"/>
  <c r="P531" i="17"/>
  <c r="E531" i="17"/>
  <c r="D531" i="17"/>
  <c r="C531" i="17"/>
  <c r="P530" i="17"/>
  <c r="E530" i="17"/>
  <c r="D530" i="17"/>
  <c r="C530" i="17"/>
  <c r="P529" i="17"/>
  <c r="E529" i="17"/>
  <c r="D529" i="17"/>
  <c r="C529" i="17"/>
  <c r="P528" i="17"/>
  <c r="E528" i="17"/>
  <c r="D528" i="17"/>
  <c r="C528" i="17"/>
  <c r="P527" i="17"/>
  <c r="E527" i="17"/>
  <c r="D527" i="17"/>
  <c r="C527" i="17"/>
  <c r="P526" i="17"/>
  <c r="E526" i="17"/>
  <c r="D526" i="17"/>
  <c r="C526" i="17"/>
  <c r="P525" i="17"/>
  <c r="E525" i="17"/>
  <c r="D525" i="17"/>
  <c r="C525" i="17"/>
  <c r="P524" i="17"/>
  <c r="E524" i="17"/>
  <c r="D524" i="17"/>
  <c r="C524" i="17"/>
  <c r="P523" i="17"/>
  <c r="E523" i="17"/>
  <c r="D523" i="17"/>
  <c r="C523" i="17"/>
  <c r="P522" i="17"/>
  <c r="E522" i="17"/>
  <c r="D522" i="17"/>
  <c r="C522" i="17"/>
  <c r="P521" i="17"/>
  <c r="E521" i="17"/>
  <c r="D521" i="17"/>
  <c r="C521" i="17"/>
  <c r="P520" i="17"/>
  <c r="E520" i="17"/>
  <c r="D520" i="17"/>
  <c r="C520" i="17"/>
  <c r="P519" i="17"/>
  <c r="E519" i="17"/>
  <c r="D519" i="17"/>
  <c r="C519" i="17"/>
  <c r="P518" i="17"/>
  <c r="E518" i="17"/>
  <c r="D518" i="17"/>
  <c r="C518" i="17"/>
  <c r="P517" i="17"/>
  <c r="E517" i="17"/>
  <c r="D517" i="17"/>
  <c r="C517" i="17"/>
  <c r="P516" i="17"/>
  <c r="E516" i="17"/>
  <c r="D516" i="17"/>
  <c r="C516" i="17"/>
  <c r="P515" i="17"/>
  <c r="E515" i="17"/>
  <c r="D515" i="17"/>
  <c r="C515" i="17"/>
  <c r="P514" i="17"/>
  <c r="E514" i="17"/>
  <c r="D514" i="17"/>
  <c r="C514" i="17"/>
  <c r="P513" i="17"/>
  <c r="E513" i="17"/>
  <c r="D513" i="17"/>
  <c r="C513" i="17"/>
  <c r="P512" i="17"/>
  <c r="E512" i="17"/>
  <c r="D512" i="17"/>
  <c r="C512" i="17"/>
  <c r="P511" i="17"/>
  <c r="E511" i="17"/>
  <c r="D511" i="17"/>
  <c r="C511" i="17"/>
  <c r="P510" i="17"/>
  <c r="E510" i="17"/>
  <c r="D510" i="17"/>
  <c r="C510" i="17"/>
  <c r="P509" i="17"/>
  <c r="E509" i="17"/>
  <c r="D509" i="17"/>
  <c r="C509" i="17"/>
  <c r="P508" i="17"/>
  <c r="E508" i="17"/>
  <c r="D508" i="17"/>
  <c r="C508" i="17"/>
  <c r="P507" i="17"/>
  <c r="E507" i="17"/>
  <c r="D507" i="17"/>
  <c r="C507" i="17"/>
  <c r="P506" i="17"/>
  <c r="E506" i="17"/>
  <c r="D506" i="17"/>
  <c r="C506" i="17"/>
  <c r="P505" i="17"/>
  <c r="E505" i="17"/>
  <c r="D505" i="17"/>
  <c r="C505" i="17"/>
  <c r="P504" i="17"/>
  <c r="E504" i="17"/>
  <c r="D504" i="17"/>
  <c r="C504" i="17"/>
  <c r="P503" i="17"/>
  <c r="E503" i="17"/>
  <c r="D503" i="17"/>
  <c r="C503" i="17"/>
  <c r="P502" i="17"/>
  <c r="E502" i="17"/>
  <c r="D502" i="17"/>
  <c r="C502" i="17"/>
  <c r="P501" i="17"/>
  <c r="E501" i="17"/>
  <c r="D501" i="17"/>
  <c r="C501" i="17"/>
  <c r="P500" i="17"/>
  <c r="E500" i="17"/>
  <c r="D500" i="17"/>
  <c r="C500" i="17"/>
  <c r="P499" i="17"/>
  <c r="E499" i="17"/>
  <c r="D499" i="17"/>
  <c r="C499" i="17"/>
  <c r="P498" i="17"/>
  <c r="E498" i="17"/>
  <c r="D498" i="17"/>
  <c r="C498" i="17"/>
  <c r="P497" i="17"/>
  <c r="E497" i="17"/>
  <c r="D497" i="17"/>
  <c r="C497" i="17"/>
  <c r="P496" i="17"/>
  <c r="E496" i="17"/>
  <c r="D496" i="17"/>
  <c r="C496" i="17"/>
  <c r="P495" i="17"/>
  <c r="E495" i="17"/>
  <c r="D495" i="17"/>
  <c r="C495" i="17"/>
  <c r="P494" i="17"/>
  <c r="E494" i="17"/>
  <c r="D494" i="17"/>
  <c r="C494" i="17"/>
  <c r="P493" i="17"/>
  <c r="E493" i="17"/>
  <c r="D493" i="17"/>
  <c r="C493" i="17"/>
  <c r="P492" i="17"/>
  <c r="E492" i="17"/>
  <c r="D492" i="17"/>
  <c r="C492" i="17"/>
  <c r="P491" i="17"/>
  <c r="E491" i="17"/>
  <c r="D491" i="17"/>
  <c r="C491" i="17"/>
  <c r="P490" i="17"/>
  <c r="E490" i="17"/>
  <c r="D490" i="17"/>
  <c r="C490" i="17"/>
  <c r="P489" i="17"/>
  <c r="E489" i="17"/>
  <c r="D489" i="17"/>
  <c r="C489" i="17"/>
  <c r="P488" i="17"/>
  <c r="E488" i="17"/>
  <c r="D488" i="17"/>
  <c r="C488" i="17"/>
  <c r="P487" i="17"/>
  <c r="E487" i="17"/>
  <c r="D487" i="17"/>
  <c r="C487" i="17"/>
  <c r="P486" i="17"/>
  <c r="E486" i="17"/>
  <c r="D486" i="17"/>
  <c r="C486" i="17"/>
  <c r="P485" i="17"/>
  <c r="E485" i="17"/>
  <c r="D485" i="17"/>
  <c r="C485" i="17"/>
  <c r="P484" i="17"/>
  <c r="E484" i="17"/>
  <c r="D484" i="17"/>
  <c r="C484" i="17"/>
  <c r="P483" i="17"/>
  <c r="E483" i="17"/>
  <c r="D483" i="17"/>
  <c r="C483" i="17"/>
  <c r="P482" i="17"/>
  <c r="E482" i="17"/>
  <c r="D482" i="17"/>
  <c r="C482" i="17"/>
  <c r="P481" i="17"/>
  <c r="E481" i="17"/>
  <c r="D481" i="17"/>
  <c r="C481" i="17"/>
  <c r="P480" i="17"/>
  <c r="E480" i="17"/>
  <c r="D480" i="17"/>
  <c r="C480" i="17"/>
  <c r="P479" i="17"/>
  <c r="E479" i="17"/>
  <c r="D479" i="17"/>
  <c r="C479" i="17"/>
  <c r="P478" i="17"/>
  <c r="E478" i="17"/>
  <c r="D478" i="17"/>
  <c r="C478" i="17"/>
  <c r="P477" i="17"/>
  <c r="E477" i="17"/>
  <c r="D477" i="17"/>
  <c r="C477" i="17"/>
  <c r="P476" i="17"/>
  <c r="E476" i="17"/>
  <c r="D476" i="17"/>
  <c r="C476" i="17"/>
  <c r="P475" i="17"/>
  <c r="E475" i="17"/>
  <c r="D475" i="17"/>
  <c r="C475" i="17"/>
  <c r="P474" i="17"/>
  <c r="E474" i="17"/>
  <c r="D474" i="17"/>
  <c r="C474" i="17"/>
  <c r="P473" i="17"/>
  <c r="E473" i="17"/>
  <c r="D473" i="17"/>
  <c r="C473" i="17"/>
  <c r="P472" i="17"/>
  <c r="E472" i="17"/>
  <c r="D472" i="17"/>
  <c r="C472" i="17"/>
  <c r="P471" i="17"/>
  <c r="E471" i="17"/>
  <c r="D471" i="17"/>
  <c r="C471" i="17"/>
  <c r="P470" i="17"/>
  <c r="E470" i="17"/>
  <c r="D470" i="17"/>
  <c r="C470" i="17"/>
  <c r="P469" i="17"/>
  <c r="E469" i="17"/>
  <c r="D469" i="17"/>
  <c r="C469" i="17"/>
  <c r="P468" i="17"/>
  <c r="E468" i="17"/>
  <c r="D468" i="17"/>
  <c r="C468" i="17"/>
  <c r="P467" i="17"/>
  <c r="E467" i="17"/>
  <c r="D467" i="17"/>
  <c r="C467" i="17"/>
  <c r="P466" i="17"/>
  <c r="E466" i="17"/>
  <c r="D466" i="17"/>
  <c r="C466" i="17"/>
  <c r="P465" i="17"/>
  <c r="E465" i="17"/>
  <c r="D465" i="17"/>
  <c r="C465" i="17"/>
  <c r="P464" i="17"/>
  <c r="E464" i="17"/>
  <c r="D464" i="17"/>
  <c r="C464" i="17"/>
  <c r="P463" i="17"/>
  <c r="E463" i="17"/>
  <c r="D463" i="17"/>
  <c r="C463" i="17"/>
  <c r="P462" i="17"/>
  <c r="E462" i="17"/>
  <c r="D462" i="17"/>
  <c r="C462" i="17"/>
  <c r="P461" i="17"/>
  <c r="E461" i="17"/>
  <c r="D461" i="17"/>
  <c r="C461" i="17"/>
  <c r="P460" i="17"/>
  <c r="E460" i="17"/>
  <c r="D460" i="17"/>
  <c r="C460" i="17"/>
  <c r="P459" i="17"/>
  <c r="E459" i="17"/>
  <c r="D459" i="17"/>
  <c r="C459" i="17"/>
  <c r="P458" i="17"/>
  <c r="E458" i="17"/>
  <c r="D458" i="17"/>
  <c r="C458" i="17"/>
  <c r="P457" i="17"/>
  <c r="E457" i="17"/>
  <c r="D457" i="17"/>
  <c r="C457" i="17"/>
  <c r="P456" i="17"/>
  <c r="E456" i="17"/>
  <c r="D456" i="17"/>
  <c r="C456" i="17"/>
  <c r="P455" i="17"/>
  <c r="E455" i="17"/>
  <c r="D455" i="17"/>
  <c r="C455" i="17"/>
  <c r="P454" i="17"/>
  <c r="E454" i="17"/>
  <c r="D454" i="17"/>
  <c r="C454" i="17"/>
  <c r="P453" i="17"/>
  <c r="E453" i="17"/>
  <c r="D453" i="17"/>
  <c r="C453" i="17"/>
  <c r="P452" i="17"/>
  <c r="E452" i="17"/>
  <c r="D452" i="17"/>
  <c r="C452" i="17"/>
  <c r="P451" i="17"/>
  <c r="E451" i="17"/>
  <c r="D451" i="17"/>
  <c r="C451" i="17"/>
  <c r="P450" i="17"/>
  <c r="E450" i="17"/>
  <c r="D450" i="17"/>
  <c r="C450" i="17"/>
  <c r="P449" i="17"/>
  <c r="E449" i="17"/>
  <c r="D449" i="17"/>
  <c r="C449" i="17"/>
  <c r="P448" i="17"/>
  <c r="E448" i="17"/>
  <c r="D448" i="17"/>
  <c r="C448" i="17"/>
  <c r="P447" i="17"/>
  <c r="E447" i="17"/>
  <c r="D447" i="17"/>
  <c r="C447" i="17"/>
  <c r="P446" i="17"/>
  <c r="E446" i="17"/>
  <c r="D446" i="17"/>
  <c r="C446" i="17"/>
  <c r="P445" i="17"/>
  <c r="E445" i="17"/>
  <c r="D445" i="17"/>
  <c r="C445" i="17"/>
  <c r="P444" i="17"/>
  <c r="E444" i="17"/>
  <c r="D444" i="17"/>
  <c r="C444" i="17"/>
  <c r="P443" i="17"/>
  <c r="E443" i="17"/>
  <c r="D443" i="17"/>
  <c r="C443" i="17"/>
  <c r="P442" i="17"/>
  <c r="E442" i="17"/>
  <c r="D442" i="17"/>
  <c r="C442" i="17"/>
  <c r="P441" i="17"/>
  <c r="E441" i="17"/>
  <c r="D441" i="17"/>
  <c r="C441" i="17"/>
  <c r="P440" i="17"/>
  <c r="E440" i="17"/>
  <c r="D440" i="17"/>
  <c r="C440" i="17"/>
  <c r="P439" i="17"/>
  <c r="E439" i="17"/>
  <c r="D439" i="17"/>
  <c r="C439" i="17"/>
  <c r="P438" i="17"/>
  <c r="E438" i="17"/>
  <c r="D438" i="17"/>
  <c r="C438" i="17"/>
  <c r="P437" i="17"/>
  <c r="E437" i="17"/>
  <c r="D437" i="17"/>
  <c r="C437" i="17"/>
  <c r="P436" i="17"/>
  <c r="E436" i="17"/>
  <c r="D436" i="17"/>
  <c r="C436" i="17"/>
  <c r="P435" i="17"/>
  <c r="E435" i="17"/>
  <c r="D435" i="17"/>
  <c r="C435" i="17"/>
  <c r="P434" i="17"/>
  <c r="E434" i="17"/>
  <c r="D434" i="17"/>
  <c r="C434" i="17"/>
  <c r="P433" i="17"/>
  <c r="E433" i="17"/>
  <c r="D433" i="17"/>
  <c r="C433" i="17"/>
  <c r="P432" i="17"/>
  <c r="E432" i="17"/>
  <c r="D432" i="17"/>
  <c r="C432" i="17"/>
  <c r="P431" i="17"/>
  <c r="E431" i="17"/>
  <c r="D431" i="17"/>
  <c r="C431" i="17"/>
  <c r="P430" i="17"/>
  <c r="E430" i="17"/>
  <c r="D430" i="17"/>
  <c r="C430" i="17"/>
  <c r="P429" i="17"/>
  <c r="E429" i="17"/>
  <c r="D429" i="17"/>
  <c r="C429" i="17"/>
  <c r="P428" i="17"/>
  <c r="E428" i="17"/>
  <c r="D428" i="17"/>
  <c r="C428" i="17"/>
  <c r="P427" i="17"/>
  <c r="E427" i="17"/>
  <c r="D427" i="17"/>
  <c r="C427" i="17"/>
  <c r="P426" i="17"/>
  <c r="E426" i="17"/>
  <c r="D426" i="17"/>
  <c r="C426" i="17"/>
  <c r="P425" i="17"/>
  <c r="E425" i="17"/>
  <c r="D425" i="17"/>
  <c r="C425" i="17"/>
  <c r="P424" i="17"/>
  <c r="E424" i="17"/>
  <c r="D424" i="17"/>
  <c r="C424" i="17"/>
  <c r="P423" i="17"/>
  <c r="E423" i="17"/>
  <c r="D423" i="17"/>
  <c r="C423" i="17"/>
  <c r="P422" i="17"/>
  <c r="E422" i="17"/>
  <c r="D422" i="17"/>
  <c r="C422" i="17"/>
  <c r="P421" i="17"/>
  <c r="E421" i="17"/>
  <c r="D421" i="17"/>
  <c r="C421" i="17"/>
  <c r="P420" i="17"/>
  <c r="E420" i="17"/>
  <c r="D420" i="17"/>
  <c r="C420" i="17"/>
  <c r="P419" i="17"/>
  <c r="E419" i="17"/>
  <c r="D419" i="17"/>
  <c r="C419" i="17"/>
  <c r="P418" i="17"/>
  <c r="E418" i="17"/>
  <c r="D418" i="17"/>
  <c r="C418" i="17"/>
  <c r="P417" i="17"/>
  <c r="E417" i="17"/>
  <c r="D417" i="17"/>
  <c r="C417" i="17"/>
  <c r="P416" i="17"/>
  <c r="E416" i="17"/>
  <c r="D416" i="17"/>
  <c r="C416" i="17"/>
  <c r="P415" i="17"/>
  <c r="E415" i="17"/>
  <c r="D415" i="17"/>
  <c r="C415" i="17"/>
  <c r="P414" i="17"/>
  <c r="E414" i="17"/>
  <c r="D414" i="17"/>
  <c r="C414" i="17"/>
  <c r="P413" i="17"/>
  <c r="E413" i="17"/>
  <c r="D413" i="17"/>
  <c r="C413" i="17"/>
  <c r="P412" i="17"/>
  <c r="E412" i="17"/>
  <c r="D412" i="17"/>
  <c r="C412" i="17"/>
  <c r="P411" i="17"/>
  <c r="E411" i="17"/>
  <c r="D411" i="17"/>
  <c r="C411" i="17"/>
  <c r="P410" i="17"/>
  <c r="E410" i="17"/>
  <c r="D410" i="17"/>
  <c r="C410" i="17"/>
  <c r="P409" i="17"/>
  <c r="E409" i="17"/>
  <c r="D409" i="17"/>
  <c r="C409" i="17"/>
  <c r="P408" i="17"/>
  <c r="E408" i="17"/>
  <c r="D408" i="17"/>
  <c r="C408" i="17"/>
  <c r="P407" i="17"/>
  <c r="E407" i="17"/>
  <c r="D407" i="17"/>
  <c r="C407" i="17"/>
  <c r="P406" i="17"/>
  <c r="E406" i="17"/>
  <c r="D406" i="17"/>
  <c r="C406" i="17"/>
  <c r="P405" i="17"/>
  <c r="E405" i="17"/>
  <c r="D405" i="17"/>
  <c r="C405" i="17"/>
  <c r="P404" i="17"/>
  <c r="E404" i="17"/>
  <c r="D404" i="17"/>
  <c r="C404" i="17"/>
  <c r="P403" i="17"/>
  <c r="E403" i="17"/>
  <c r="D403" i="17"/>
  <c r="C403" i="17"/>
  <c r="P402" i="17"/>
  <c r="E402" i="17"/>
  <c r="D402" i="17"/>
  <c r="C402" i="17"/>
  <c r="P401" i="17"/>
  <c r="E401" i="17"/>
  <c r="D401" i="17"/>
  <c r="C401" i="17"/>
  <c r="P400" i="17"/>
  <c r="E400" i="17"/>
  <c r="D400" i="17"/>
  <c r="C400" i="17"/>
  <c r="P399" i="17"/>
  <c r="E399" i="17"/>
  <c r="D399" i="17"/>
  <c r="C399" i="17"/>
  <c r="P398" i="17"/>
  <c r="E398" i="17"/>
  <c r="D398" i="17"/>
  <c r="C398" i="17"/>
  <c r="P397" i="17"/>
  <c r="E397" i="17"/>
  <c r="D397" i="17"/>
  <c r="C397" i="17"/>
  <c r="P396" i="17"/>
  <c r="E396" i="17"/>
  <c r="D396" i="17"/>
  <c r="C396" i="17"/>
  <c r="P395" i="17"/>
  <c r="E395" i="17"/>
  <c r="D395" i="17"/>
  <c r="C395" i="17"/>
  <c r="P394" i="17"/>
  <c r="E394" i="17"/>
  <c r="D394" i="17"/>
  <c r="C394" i="17"/>
  <c r="P393" i="17"/>
  <c r="E393" i="17"/>
  <c r="D393" i="17"/>
  <c r="C393" i="17"/>
  <c r="P392" i="17"/>
  <c r="E392" i="17"/>
  <c r="D392" i="17"/>
  <c r="C392" i="17"/>
  <c r="P391" i="17"/>
  <c r="E391" i="17"/>
  <c r="D391" i="17"/>
  <c r="C391" i="17"/>
  <c r="P390" i="17"/>
  <c r="E390" i="17"/>
  <c r="D390" i="17"/>
  <c r="C390" i="17"/>
  <c r="P389" i="17"/>
  <c r="E389" i="17"/>
  <c r="D389" i="17"/>
  <c r="C389" i="17"/>
  <c r="P388" i="17"/>
  <c r="E388" i="17"/>
  <c r="D388" i="17"/>
  <c r="C388" i="17"/>
  <c r="P387" i="17"/>
  <c r="E387" i="17"/>
  <c r="D387" i="17"/>
  <c r="C387" i="17"/>
  <c r="P386" i="17"/>
  <c r="E386" i="17"/>
  <c r="D386" i="17"/>
  <c r="C386" i="17"/>
  <c r="P385" i="17"/>
  <c r="E385" i="17"/>
  <c r="D385" i="17"/>
  <c r="C385" i="17"/>
  <c r="P384" i="17"/>
  <c r="E384" i="17"/>
  <c r="D384" i="17"/>
  <c r="C384" i="17"/>
  <c r="P383" i="17"/>
  <c r="E383" i="17"/>
  <c r="D383" i="17"/>
  <c r="C383" i="17"/>
  <c r="P382" i="17"/>
  <c r="E382" i="17"/>
  <c r="D382" i="17"/>
  <c r="C382" i="17"/>
  <c r="P381" i="17"/>
  <c r="E381" i="17"/>
  <c r="D381" i="17"/>
  <c r="C381" i="17"/>
  <c r="P380" i="17"/>
  <c r="E380" i="17"/>
  <c r="D380" i="17"/>
  <c r="C380" i="17"/>
  <c r="P379" i="17"/>
  <c r="E379" i="17"/>
  <c r="D379" i="17"/>
  <c r="C379" i="17"/>
  <c r="P378" i="17"/>
  <c r="E378" i="17"/>
  <c r="D378" i="17"/>
  <c r="C378" i="17"/>
  <c r="P377" i="17"/>
  <c r="E377" i="17"/>
  <c r="D377" i="17"/>
  <c r="C377" i="17"/>
  <c r="P376" i="17"/>
  <c r="E376" i="17"/>
  <c r="D376" i="17"/>
  <c r="C376" i="17"/>
  <c r="P375" i="17"/>
  <c r="E375" i="17"/>
  <c r="D375" i="17"/>
  <c r="C375" i="17"/>
  <c r="P374" i="17"/>
  <c r="E374" i="17"/>
  <c r="D374" i="17"/>
  <c r="C374" i="17"/>
  <c r="P373" i="17"/>
  <c r="E373" i="17"/>
  <c r="D373" i="17"/>
  <c r="C373" i="17"/>
  <c r="P372" i="17"/>
  <c r="E372" i="17"/>
  <c r="D372" i="17"/>
  <c r="C372" i="17"/>
  <c r="P371" i="17"/>
  <c r="E371" i="17"/>
  <c r="D371" i="17"/>
  <c r="C371" i="17"/>
  <c r="P370" i="17"/>
  <c r="E370" i="17"/>
  <c r="D370" i="17"/>
  <c r="C370" i="17"/>
  <c r="P369" i="17"/>
  <c r="E369" i="17"/>
  <c r="D369" i="17"/>
  <c r="C369" i="17"/>
  <c r="P368" i="17"/>
  <c r="E368" i="17"/>
  <c r="D368" i="17"/>
  <c r="C368" i="17"/>
  <c r="P367" i="17"/>
  <c r="E367" i="17"/>
  <c r="D367" i="17"/>
  <c r="C367" i="17"/>
  <c r="P366" i="17"/>
  <c r="E366" i="17"/>
  <c r="D366" i="17"/>
  <c r="C366" i="17"/>
  <c r="P365" i="17"/>
  <c r="E365" i="17"/>
  <c r="D365" i="17"/>
  <c r="C365" i="17"/>
  <c r="P364" i="17"/>
  <c r="E364" i="17"/>
  <c r="D364" i="17"/>
  <c r="C364" i="17"/>
  <c r="P363" i="17"/>
  <c r="E363" i="17"/>
  <c r="D363" i="17"/>
  <c r="C363" i="17"/>
  <c r="P362" i="17"/>
  <c r="E362" i="17"/>
  <c r="D362" i="17"/>
  <c r="C362" i="17"/>
  <c r="P361" i="17"/>
  <c r="E361" i="17"/>
  <c r="D361" i="17"/>
  <c r="C361" i="17"/>
  <c r="P360" i="17"/>
  <c r="E360" i="17"/>
  <c r="D360" i="17"/>
  <c r="C360" i="17"/>
  <c r="P359" i="17"/>
  <c r="E359" i="17"/>
  <c r="D359" i="17"/>
  <c r="C359" i="17"/>
  <c r="P358" i="17"/>
  <c r="E358" i="17"/>
  <c r="D358" i="17"/>
  <c r="C358" i="17"/>
  <c r="P357" i="17"/>
  <c r="E357" i="17"/>
  <c r="D357" i="17"/>
  <c r="C357" i="17"/>
  <c r="P356" i="17"/>
  <c r="E356" i="17"/>
  <c r="D356" i="17"/>
  <c r="C356" i="17"/>
  <c r="P355" i="17"/>
  <c r="E355" i="17"/>
  <c r="D355" i="17"/>
  <c r="C355" i="17"/>
  <c r="P354" i="17"/>
  <c r="E354" i="17"/>
  <c r="D354" i="17"/>
  <c r="C354" i="17"/>
  <c r="P353" i="17"/>
  <c r="E353" i="17"/>
  <c r="D353" i="17"/>
  <c r="C353" i="17"/>
  <c r="P352" i="17"/>
  <c r="E352" i="17"/>
  <c r="D352" i="17"/>
  <c r="C352" i="17"/>
  <c r="P351" i="17"/>
  <c r="E351" i="17"/>
  <c r="D351" i="17"/>
  <c r="C351" i="17"/>
  <c r="P350" i="17"/>
  <c r="E350" i="17"/>
  <c r="D350" i="17"/>
  <c r="C350" i="17"/>
  <c r="P349" i="17"/>
  <c r="E349" i="17"/>
  <c r="D349" i="17"/>
  <c r="C349" i="17"/>
  <c r="P348" i="17"/>
  <c r="E348" i="17"/>
  <c r="D348" i="17"/>
  <c r="C348" i="17"/>
  <c r="P347" i="17"/>
  <c r="E347" i="17"/>
  <c r="D347" i="17"/>
  <c r="C347" i="17"/>
  <c r="P346" i="17"/>
  <c r="E346" i="17"/>
  <c r="D346" i="17"/>
  <c r="C346" i="17"/>
  <c r="P345" i="17"/>
  <c r="E345" i="17"/>
  <c r="D345" i="17"/>
  <c r="C345" i="17"/>
  <c r="P344" i="17"/>
  <c r="E344" i="17"/>
  <c r="D344" i="17"/>
  <c r="C344" i="17"/>
  <c r="P343" i="17"/>
  <c r="E343" i="17"/>
  <c r="D343" i="17"/>
  <c r="C343" i="17"/>
  <c r="P342" i="17"/>
  <c r="E342" i="17"/>
  <c r="D342" i="17"/>
  <c r="C342" i="17"/>
  <c r="P341" i="17"/>
  <c r="E341" i="17"/>
  <c r="D341" i="17"/>
  <c r="C341" i="17"/>
  <c r="P340" i="17"/>
  <c r="E340" i="17"/>
  <c r="D340" i="17"/>
  <c r="C340" i="17"/>
  <c r="P339" i="17"/>
  <c r="E339" i="17"/>
  <c r="D339" i="17"/>
  <c r="C339" i="17"/>
  <c r="P338" i="17"/>
  <c r="E338" i="17"/>
  <c r="D338" i="17"/>
  <c r="C338" i="17"/>
  <c r="P337" i="17"/>
  <c r="E337" i="17"/>
  <c r="D337" i="17"/>
  <c r="C337" i="17"/>
  <c r="P336" i="17"/>
  <c r="E336" i="17"/>
  <c r="D336" i="17"/>
  <c r="C336" i="17"/>
  <c r="P335" i="17"/>
  <c r="E335" i="17"/>
  <c r="D335" i="17"/>
  <c r="C335" i="17"/>
  <c r="P334" i="17"/>
  <c r="E334" i="17"/>
  <c r="D334" i="17"/>
  <c r="C334" i="17"/>
  <c r="P333" i="17"/>
  <c r="E333" i="17"/>
  <c r="D333" i="17"/>
  <c r="C333" i="17"/>
  <c r="P332" i="17"/>
  <c r="E332" i="17"/>
  <c r="D332" i="17"/>
  <c r="C332" i="17"/>
  <c r="P331" i="17"/>
  <c r="E331" i="17"/>
  <c r="D331" i="17"/>
  <c r="C331" i="17"/>
  <c r="P330" i="17"/>
  <c r="E330" i="17"/>
  <c r="D330" i="17"/>
  <c r="C330" i="17"/>
  <c r="P329" i="17"/>
  <c r="E329" i="17"/>
  <c r="D329" i="17"/>
  <c r="C329" i="17"/>
  <c r="P328" i="17"/>
  <c r="E328" i="17"/>
  <c r="D328" i="17"/>
  <c r="C328" i="17"/>
  <c r="P327" i="17"/>
  <c r="E327" i="17"/>
  <c r="D327" i="17"/>
  <c r="C327" i="17"/>
  <c r="P326" i="17"/>
  <c r="E326" i="17"/>
  <c r="D326" i="17"/>
  <c r="C326" i="17"/>
  <c r="P325" i="17"/>
  <c r="E325" i="17"/>
  <c r="D325" i="17"/>
  <c r="C325" i="17"/>
  <c r="P324" i="17"/>
  <c r="E324" i="17"/>
  <c r="D324" i="17"/>
  <c r="C324" i="17"/>
  <c r="P323" i="17"/>
  <c r="E323" i="17"/>
  <c r="D323" i="17"/>
  <c r="C323" i="17"/>
  <c r="P322" i="17"/>
  <c r="E322" i="17"/>
  <c r="D322" i="17"/>
  <c r="C322" i="17"/>
  <c r="P321" i="17"/>
  <c r="E321" i="17"/>
  <c r="D321" i="17"/>
  <c r="C321" i="17"/>
  <c r="P320" i="17"/>
  <c r="E320" i="17"/>
  <c r="D320" i="17"/>
  <c r="C320" i="17"/>
  <c r="P319" i="17"/>
  <c r="E319" i="17"/>
  <c r="D319" i="17"/>
  <c r="C319" i="17"/>
  <c r="P318" i="17"/>
  <c r="E318" i="17"/>
  <c r="D318" i="17"/>
  <c r="C318" i="17"/>
  <c r="P317" i="17"/>
  <c r="E317" i="17"/>
  <c r="D317" i="17"/>
  <c r="C317" i="17"/>
  <c r="P316" i="17"/>
  <c r="E316" i="17"/>
  <c r="D316" i="17"/>
  <c r="C316" i="17"/>
  <c r="P315" i="17"/>
  <c r="E315" i="17"/>
  <c r="D315" i="17"/>
  <c r="C315" i="17"/>
  <c r="P314" i="17"/>
  <c r="E314" i="17"/>
  <c r="D314" i="17"/>
  <c r="C314" i="17"/>
  <c r="P313" i="17"/>
  <c r="E313" i="17"/>
  <c r="D313" i="17"/>
  <c r="C313" i="17"/>
  <c r="P312" i="17"/>
  <c r="E312" i="17"/>
  <c r="D312" i="17"/>
  <c r="C312" i="17"/>
  <c r="P311" i="17"/>
  <c r="E311" i="17"/>
  <c r="D311" i="17"/>
  <c r="C311" i="17"/>
  <c r="P310" i="17"/>
  <c r="E310" i="17"/>
  <c r="D310" i="17"/>
  <c r="C310" i="17"/>
  <c r="P309" i="17"/>
  <c r="E309" i="17"/>
  <c r="D309" i="17"/>
  <c r="C309" i="17"/>
  <c r="P308" i="17"/>
  <c r="E308" i="17"/>
  <c r="D308" i="17"/>
  <c r="C308" i="17"/>
  <c r="P307" i="17"/>
  <c r="E307" i="17"/>
  <c r="D307" i="17"/>
  <c r="C307" i="17"/>
  <c r="P306" i="17"/>
  <c r="E306" i="17"/>
  <c r="D306" i="17"/>
  <c r="C306" i="17"/>
  <c r="P305" i="17"/>
  <c r="E305" i="17"/>
  <c r="D305" i="17"/>
  <c r="C305" i="17"/>
  <c r="P304" i="17"/>
  <c r="E304" i="17"/>
  <c r="D304" i="17"/>
  <c r="C304" i="17"/>
  <c r="P303" i="17"/>
  <c r="E303" i="17"/>
  <c r="D303" i="17"/>
  <c r="C303" i="17"/>
  <c r="P302" i="17"/>
  <c r="E302" i="17"/>
  <c r="D302" i="17"/>
  <c r="C302" i="17"/>
  <c r="P301" i="17"/>
  <c r="E301" i="17"/>
  <c r="D301" i="17"/>
  <c r="C301" i="17"/>
  <c r="P300" i="17"/>
  <c r="E300" i="17"/>
  <c r="D300" i="17"/>
  <c r="C300" i="17"/>
  <c r="P299" i="17"/>
  <c r="E299" i="17"/>
  <c r="D299" i="17"/>
  <c r="C299" i="17"/>
  <c r="P298" i="17"/>
  <c r="E298" i="17"/>
  <c r="D298" i="17"/>
  <c r="C298" i="17"/>
  <c r="P297" i="17"/>
  <c r="E297" i="17"/>
  <c r="D297" i="17"/>
  <c r="C297" i="17"/>
  <c r="P296" i="17"/>
  <c r="E296" i="17"/>
  <c r="D296" i="17"/>
  <c r="C296" i="17"/>
  <c r="P295" i="17"/>
  <c r="E295" i="17"/>
  <c r="D295" i="17"/>
  <c r="C295" i="17"/>
  <c r="P294" i="17"/>
  <c r="E294" i="17"/>
  <c r="D294" i="17"/>
  <c r="C294" i="17"/>
  <c r="P293" i="17"/>
  <c r="E293" i="17"/>
  <c r="D293" i="17"/>
  <c r="C293" i="17"/>
  <c r="P292" i="17"/>
  <c r="E292" i="17"/>
  <c r="D292" i="17"/>
  <c r="C292" i="17"/>
  <c r="P291" i="17"/>
  <c r="E291" i="17"/>
  <c r="D291" i="17"/>
  <c r="C291" i="17"/>
  <c r="P290" i="17"/>
  <c r="E290" i="17"/>
  <c r="D290" i="17"/>
  <c r="C290" i="17"/>
  <c r="P289" i="17"/>
  <c r="E289" i="17"/>
  <c r="D289" i="17"/>
  <c r="C289" i="17"/>
  <c r="P288" i="17"/>
  <c r="E288" i="17"/>
  <c r="D288" i="17"/>
  <c r="C288" i="17"/>
  <c r="P287" i="17"/>
  <c r="E287" i="17"/>
  <c r="D287" i="17"/>
  <c r="C287" i="17"/>
  <c r="P286" i="17"/>
  <c r="E286" i="17"/>
  <c r="D286" i="17"/>
  <c r="C286" i="17"/>
  <c r="P285" i="17"/>
  <c r="E285" i="17"/>
  <c r="D285" i="17"/>
  <c r="C285" i="17"/>
  <c r="P284" i="17"/>
  <c r="E284" i="17"/>
  <c r="D284" i="17"/>
  <c r="C284" i="17"/>
  <c r="P283" i="17"/>
  <c r="E283" i="17"/>
  <c r="D283" i="17"/>
  <c r="C283" i="17"/>
  <c r="P282" i="17"/>
  <c r="E282" i="17"/>
  <c r="D282" i="17"/>
  <c r="C282" i="17"/>
  <c r="P281" i="17"/>
  <c r="E281" i="17"/>
  <c r="D281" i="17"/>
  <c r="C281" i="17"/>
  <c r="P280" i="17"/>
  <c r="E280" i="17"/>
  <c r="D280" i="17"/>
  <c r="C280" i="17"/>
  <c r="P279" i="17"/>
  <c r="E279" i="17"/>
  <c r="D279" i="17"/>
  <c r="C279" i="17"/>
  <c r="P278" i="17"/>
  <c r="E278" i="17"/>
  <c r="D278" i="17"/>
  <c r="C278" i="17"/>
  <c r="P277" i="17"/>
  <c r="E277" i="17"/>
  <c r="D277" i="17"/>
  <c r="C277" i="17"/>
  <c r="P276" i="17"/>
  <c r="E276" i="17"/>
  <c r="D276" i="17"/>
  <c r="C276" i="17"/>
  <c r="P275" i="17"/>
  <c r="E275" i="17"/>
  <c r="D275" i="17"/>
  <c r="C275" i="17"/>
  <c r="P274" i="17"/>
  <c r="E274" i="17"/>
  <c r="D274" i="17"/>
  <c r="C274" i="17"/>
  <c r="P273" i="17"/>
  <c r="E273" i="17"/>
  <c r="D273" i="17"/>
  <c r="C273" i="17"/>
  <c r="P272" i="17"/>
  <c r="E272" i="17"/>
  <c r="D272" i="17"/>
  <c r="C272" i="17"/>
  <c r="P271" i="17"/>
  <c r="E271" i="17"/>
  <c r="D271" i="17"/>
  <c r="C271" i="17"/>
  <c r="P270" i="17"/>
  <c r="E270" i="17"/>
  <c r="D270" i="17"/>
  <c r="C270" i="17"/>
  <c r="P269" i="17"/>
  <c r="E269" i="17"/>
  <c r="D269" i="17"/>
  <c r="C269" i="17"/>
  <c r="P268" i="17"/>
  <c r="E268" i="17"/>
  <c r="D268" i="17"/>
  <c r="C268" i="17"/>
  <c r="P267" i="17"/>
  <c r="E267" i="17"/>
  <c r="D267" i="17"/>
  <c r="C267" i="17"/>
  <c r="P266" i="17"/>
  <c r="E266" i="17"/>
  <c r="D266" i="17"/>
  <c r="C266" i="17"/>
  <c r="P265" i="17"/>
  <c r="E265" i="17"/>
  <c r="D265" i="17"/>
  <c r="C265" i="17"/>
  <c r="P264" i="17"/>
  <c r="E264" i="17"/>
  <c r="D264" i="17"/>
  <c r="C264" i="17"/>
  <c r="P263" i="17"/>
  <c r="E263" i="17"/>
  <c r="D263" i="17"/>
  <c r="C263" i="17"/>
  <c r="P262" i="17"/>
  <c r="E262" i="17"/>
  <c r="D262" i="17"/>
  <c r="C262" i="17"/>
  <c r="P261" i="17"/>
  <c r="E261" i="17"/>
  <c r="D261" i="17"/>
  <c r="C261" i="17"/>
  <c r="P260" i="17"/>
  <c r="E260" i="17"/>
  <c r="D260" i="17"/>
  <c r="C260" i="17"/>
  <c r="P259" i="17"/>
  <c r="E259" i="17"/>
  <c r="D259" i="17"/>
  <c r="C259" i="17"/>
  <c r="P258" i="17"/>
  <c r="E258" i="17"/>
  <c r="D258" i="17"/>
  <c r="C258" i="17"/>
  <c r="P257" i="17"/>
  <c r="E257" i="17"/>
  <c r="D257" i="17"/>
  <c r="C257" i="17"/>
  <c r="P256" i="17"/>
  <c r="E256" i="17"/>
  <c r="D256" i="17"/>
  <c r="C256" i="17"/>
  <c r="P255" i="17"/>
  <c r="E255" i="17"/>
  <c r="D255" i="17"/>
  <c r="C255" i="17"/>
  <c r="P254" i="17"/>
  <c r="E254" i="17"/>
  <c r="D254" i="17"/>
  <c r="C254" i="17"/>
  <c r="P253" i="17"/>
  <c r="E253" i="17"/>
  <c r="D253" i="17"/>
  <c r="C253" i="17"/>
  <c r="P252" i="17"/>
  <c r="E252" i="17"/>
  <c r="D252" i="17"/>
  <c r="C252" i="17"/>
  <c r="P251" i="17"/>
  <c r="E251" i="17"/>
  <c r="D251" i="17"/>
  <c r="C251" i="17"/>
  <c r="P250" i="17"/>
  <c r="E250" i="17"/>
  <c r="D250" i="17"/>
  <c r="C250" i="17"/>
  <c r="P249" i="17"/>
  <c r="E249" i="17"/>
  <c r="D249" i="17"/>
  <c r="C249" i="17"/>
  <c r="P248" i="17"/>
  <c r="E248" i="17"/>
  <c r="D248" i="17"/>
  <c r="C248" i="17"/>
  <c r="P247" i="17"/>
  <c r="E247" i="17"/>
  <c r="D247" i="17"/>
  <c r="C247" i="17"/>
  <c r="P246" i="17"/>
  <c r="E246" i="17"/>
  <c r="D246" i="17"/>
  <c r="C246" i="17"/>
  <c r="P245" i="17"/>
  <c r="E245" i="17"/>
  <c r="D245" i="17"/>
  <c r="C245" i="17"/>
  <c r="P244" i="17"/>
  <c r="E244" i="17"/>
  <c r="D244" i="17"/>
  <c r="C244" i="17"/>
  <c r="P243" i="17"/>
  <c r="E243" i="17"/>
  <c r="D243" i="17"/>
  <c r="C243" i="17"/>
  <c r="P242" i="17"/>
  <c r="E242" i="17"/>
  <c r="D242" i="17"/>
  <c r="C242" i="17"/>
  <c r="P241" i="17"/>
  <c r="E241" i="17"/>
  <c r="D241" i="17"/>
  <c r="C241" i="17"/>
  <c r="P240" i="17"/>
  <c r="E240" i="17"/>
  <c r="D240" i="17"/>
  <c r="C240" i="17"/>
  <c r="P239" i="17"/>
  <c r="E239" i="17"/>
  <c r="D239" i="17"/>
  <c r="C239" i="17"/>
  <c r="P238" i="17"/>
  <c r="E238" i="17"/>
  <c r="D238" i="17"/>
  <c r="C238" i="17"/>
  <c r="P237" i="17"/>
  <c r="E237" i="17"/>
  <c r="D237" i="17"/>
  <c r="C237" i="17"/>
  <c r="P236" i="17"/>
  <c r="E236" i="17"/>
  <c r="D236" i="17"/>
  <c r="C236" i="17"/>
  <c r="P235" i="17"/>
  <c r="E235" i="17"/>
  <c r="D235" i="17"/>
  <c r="C235" i="17"/>
  <c r="P234" i="17"/>
  <c r="E234" i="17"/>
  <c r="D234" i="17"/>
  <c r="C234" i="17"/>
  <c r="P233" i="17"/>
  <c r="E233" i="17"/>
  <c r="D233" i="17"/>
  <c r="C233" i="17"/>
  <c r="P232" i="17"/>
  <c r="E232" i="17"/>
  <c r="D232" i="17"/>
  <c r="C232" i="17"/>
  <c r="P231" i="17"/>
  <c r="E231" i="17"/>
  <c r="D231" i="17"/>
  <c r="C231" i="17"/>
  <c r="P230" i="17"/>
  <c r="E230" i="17"/>
  <c r="D230" i="17"/>
  <c r="C230" i="17"/>
  <c r="P229" i="17"/>
  <c r="E229" i="17"/>
  <c r="D229" i="17"/>
  <c r="C229" i="17"/>
  <c r="P228" i="17"/>
  <c r="E228" i="17"/>
  <c r="D228" i="17"/>
  <c r="C228" i="17"/>
  <c r="P227" i="17"/>
  <c r="E227" i="17"/>
  <c r="D227" i="17"/>
  <c r="C227" i="17"/>
  <c r="P226" i="17"/>
  <c r="E226" i="17"/>
  <c r="D226" i="17"/>
  <c r="C226" i="17"/>
  <c r="P225" i="17"/>
  <c r="E225" i="17"/>
  <c r="D225" i="17"/>
  <c r="C225" i="17"/>
  <c r="P224" i="17"/>
  <c r="E224" i="17"/>
  <c r="D224" i="17"/>
  <c r="C224" i="17"/>
  <c r="P223" i="17"/>
  <c r="E223" i="17"/>
  <c r="D223" i="17"/>
  <c r="C223" i="17"/>
  <c r="P222" i="17"/>
  <c r="E222" i="17"/>
  <c r="D222" i="17"/>
  <c r="C222" i="17"/>
  <c r="P221" i="17"/>
  <c r="E221" i="17"/>
  <c r="D221" i="17"/>
  <c r="C221" i="17"/>
  <c r="P220" i="17"/>
  <c r="E220" i="17"/>
  <c r="D220" i="17"/>
  <c r="C220" i="17"/>
  <c r="P219" i="17"/>
  <c r="E219" i="17"/>
  <c r="D219" i="17"/>
  <c r="C219" i="17"/>
  <c r="P218" i="17"/>
  <c r="E218" i="17"/>
  <c r="D218" i="17"/>
  <c r="C218" i="17"/>
  <c r="P217" i="17"/>
  <c r="E217" i="17"/>
  <c r="D217" i="17"/>
  <c r="C217" i="17"/>
  <c r="P216" i="17"/>
  <c r="E216" i="17"/>
  <c r="D216" i="17"/>
  <c r="C216" i="17"/>
  <c r="P215" i="17"/>
  <c r="E215" i="17"/>
  <c r="D215" i="17"/>
  <c r="C215" i="17"/>
  <c r="P214" i="17"/>
  <c r="E214" i="17"/>
  <c r="D214" i="17"/>
  <c r="C214" i="17"/>
  <c r="P213" i="17"/>
  <c r="E213" i="17"/>
  <c r="D213" i="17"/>
  <c r="C213" i="17"/>
  <c r="P212" i="17"/>
  <c r="E212" i="17"/>
  <c r="D212" i="17"/>
  <c r="C212" i="17"/>
  <c r="P211" i="17"/>
  <c r="E211" i="17"/>
  <c r="D211" i="17"/>
  <c r="C211" i="17"/>
  <c r="P210" i="17"/>
  <c r="E210" i="17"/>
  <c r="D210" i="17"/>
  <c r="C210" i="17"/>
  <c r="P209" i="17"/>
  <c r="E209" i="17"/>
  <c r="D209" i="17"/>
  <c r="C209" i="17"/>
  <c r="P208" i="17"/>
  <c r="E208" i="17"/>
  <c r="D208" i="17"/>
  <c r="C208" i="17"/>
  <c r="P207" i="17"/>
  <c r="E207" i="17"/>
  <c r="D207" i="17"/>
  <c r="C207" i="17"/>
  <c r="P206" i="17"/>
  <c r="E206" i="17"/>
  <c r="D206" i="17"/>
  <c r="C206" i="17"/>
  <c r="P205" i="17"/>
  <c r="E205" i="17"/>
  <c r="D205" i="17"/>
  <c r="C205" i="17"/>
  <c r="P204" i="17"/>
  <c r="E204" i="17"/>
  <c r="D204" i="17"/>
  <c r="C204" i="17"/>
  <c r="P203" i="17"/>
  <c r="E203" i="17"/>
  <c r="D203" i="17"/>
  <c r="C203" i="17"/>
  <c r="P202" i="17"/>
  <c r="E202" i="17"/>
  <c r="D202" i="17"/>
  <c r="C202" i="17"/>
  <c r="P201" i="17"/>
  <c r="E201" i="17"/>
  <c r="D201" i="17"/>
  <c r="C201" i="17"/>
  <c r="P200" i="17"/>
  <c r="E200" i="17"/>
  <c r="D200" i="17"/>
  <c r="C200" i="17"/>
  <c r="P199" i="17"/>
  <c r="E199" i="17"/>
  <c r="D199" i="17"/>
  <c r="C199" i="17"/>
  <c r="P198" i="17"/>
  <c r="E198" i="17"/>
  <c r="D198" i="17"/>
  <c r="C198" i="17"/>
  <c r="P197" i="17"/>
  <c r="E197" i="17"/>
  <c r="D197" i="17"/>
  <c r="C197" i="17"/>
  <c r="P196" i="17"/>
  <c r="E196" i="17"/>
  <c r="D196" i="17"/>
  <c r="C196" i="17"/>
  <c r="P195" i="17"/>
  <c r="E195" i="17"/>
  <c r="D195" i="17"/>
  <c r="C195" i="17"/>
  <c r="P194" i="17"/>
  <c r="E194" i="17"/>
  <c r="D194" i="17"/>
  <c r="C194" i="17"/>
  <c r="P193" i="17"/>
  <c r="E193" i="17"/>
  <c r="D193" i="17"/>
  <c r="C193" i="17"/>
  <c r="P192" i="17"/>
  <c r="E192" i="17"/>
  <c r="D192" i="17"/>
  <c r="C192" i="17"/>
  <c r="P191" i="17"/>
  <c r="E191" i="17"/>
  <c r="D191" i="17"/>
  <c r="C191" i="17"/>
  <c r="P190" i="17"/>
  <c r="E190" i="17"/>
  <c r="D190" i="17"/>
  <c r="C190" i="17"/>
  <c r="P189" i="17"/>
  <c r="E189" i="17"/>
  <c r="D189" i="17"/>
  <c r="C189" i="17"/>
  <c r="P188" i="17"/>
  <c r="E188" i="17"/>
  <c r="D188" i="17"/>
  <c r="C188" i="17"/>
  <c r="P187" i="17"/>
  <c r="E187" i="17"/>
  <c r="D187" i="17"/>
  <c r="C187" i="17"/>
  <c r="P186" i="17"/>
  <c r="E186" i="17"/>
  <c r="D186" i="17"/>
  <c r="C186" i="17"/>
  <c r="P185" i="17"/>
  <c r="E185" i="17"/>
  <c r="D185" i="17"/>
  <c r="C185" i="17"/>
  <c r="P184" i="17"/>
  <c r="E184" i="17"/>
  <c r="D184" i="17"/>
  <c r="C184" i="17"/>
  <c r="P183" i="17"/>
  <c r="E183" i="17"/>
  <c r="D183" i="17"/>
  <c r="C183" i="17"/>
  <c r="P182" i="17"/>
  <c r="E182" i="17"/>
  <c r="D182" i="17"/>
  <c r="C182" i="17"/>
  <c r="P181" i="17"/>
  <c r="E181" i="17"/>
  <c r="D181" i="17"/>
  <c r="C181" i="17"/>
  <c r="P180" i="17"/>
  <c r="E180" i="17"/>
  <c r="D180" i="17"/>
  <c r="C180" i="17"/>
  <c r="P179" i="17"/>
  <c r="E179" i="17"/>
  <c r="D179" i="17"/>
  <c r="C179" i="17"/>
  <c r="P178" i="17"/>
  <c r="E178" i="17"/>
  <c r="D178" i="17"/>
  <c r="C178" i="17"/>
  <c r="P177" i="17"/>
  <c r="E177" i="17"/>
  <c r="D177" i="17"/>
  <c r="C177" i="17"/>
  <c r="P176" i="17"/>
  <c r="E176" i="17"/>
  <c r="D176" i="17"/>
  <c r="C176" i="17"/>
  <c r="P175" i="17"/>
  <c r="E175" i="17"/>
  <c r="D175" i="17"/>
  <c r="C175" i="17"/>
  <c r="P174" i="17"/>
  <c r="E174" i="17"/>
  <c r="D174" i="17"/>
  <c r="C174" i="17"/>
  <c r="P173" i="17"/>
  <c r="E173" i="17"/>
  <c r="D173" i="17"/>
  <c r="C173" i="17"/>
  <c r="P172" i="17"/>
  <c r="E172" i="17"/>
  <c r="D172" i="17"/>
  <c r="C172" i="17"/>
  <c r="P171" i="17"/>
  <c r="E171" i="17"/>
  <c r="D171" i="17"/>
  <c r="C171" i="17"/>
  <c r="P170" i="17"/>
  <c r="E170" i="17"/>
  <c r="D170" i="17"/>
  <c r="C170" i="17"/>
  <c r="P169" i="17"/>
  <c r="E169" i="17"/>
  <c r="D169" i="17"/>
  <c r="C169" i="17"/>
  <c r="P168" i="17"/>
  <c r="E168" i="17"/>
  <c r="D168" i="17"/>
  <c r="C168" i="17"/>
  <c r="P167" i="17"/>
  <c r="E167" i="17"/>
  <c r="D167" i="17"/>
  <c r="C167" i="17"/>
  <c r="P166" i="17"/>
  <c r="E166" i="17"/>
  <c r="D166" i="17"/>
  <c r="C166" i="17"/>
  <c r="P165" i="17"/>
  <c r="E165" i="17"/>
  <c r="D165" i="17"/>
  <c r="C165" i="17"/>
  <c r="P164" i="17"/>
  <c r="E164" i="17"/>
  <c r="D164" i="17"/>
  <c r="C164" i="17"/>
  <c r="P163" i="17"/>
  <c r="E163" i="17"/>
  <c r="D163" i="17"/>
  <c r="C163" i="17"/>
  <c r="P162" i="17"/>
  <c r="E162" i="17"/>
  <c r="D162" i="17"/>
  <c r="C162" i="17"/>
  <c r="P161" i="17"/>
  <c r="E161" i="17"/>
  <c r="D161" i="17"/>
  <c r="C161" i="17"/>
  <c r="P160" i="17"/>
  <c r="E160" i="17"/>
  <c r="D160" i="17"/>
  <c r="C160" i="17"/>
  <c r="P159" i="17"/>
  <c r="E159" i="17"/>
  <c r="D159" i="17"/>
  <c r="C159" i="17"/>
  <c r="P158" i="17"/>
  <c r="E158" i="17"/>
  <c r="D158" i="17"/>
  <c r="C158" i="17"/>
  <c r="P157" i="17"/>
  <c r="E157" i="17"/>
  <c r="D157" i="17"/>
  <c r="C157" i="17"/>
  <c r="P156" i="17"/>
  <c r="E156" i="17"/>
  <c r="D156" i="17"/>
  <c r="C156" i="17"/>
  <c r="P155" i="17"/>
  <c r="E155" i="17"/>
  <c r="D155" i="17"/>
  <c r="C155" i="17"/>
  <c r="P154" i="17"/>
  <c r="E154" i="17"/>
  <c r="D154" i="17"/>
  <c r="C154" i="17"/>
  <c r="P153" i="17"/>
  <c r="E153" i="17"/>
  <c r="D153" i="17"/>
  <c r="C153" i="17"/>
  <c r="P152" i="17"/>
  <c r="E152" i="17"/>
  <c r="D152" i="17"/>
  <c r="C152" i="17"/>
  <c r="P151" i="17"/>
  <c r="E151" i="17"/>
  <c r="D151" i="17"/>
  <c r="C151" i="17"/>
  <c r="P150" i="17"/>
  <c r="E150" i="17"/>
  <c r="D150" i="17"/>
  <c r="C150" i="17"/>
  <c r="P149" i="17"/>
  <c r="E149" i="17"/>
  <c r="D149" i="17"/>
  <c r="C149" i="17"/>
  <c r="P148" i="17"/>
  <c r="E148" i="17"/>
  <c r="D148" i="17"/>
  <c r="C148" i="17"/>
  <c r="P147" i="17"/>
  <c r="E147" i="17"/>
  <c r="D147" i="17"/>
  <c r="C147" i="17"/>
  <c r="P146" i="17"/>
  <c r="E146" i="17"/>
  <c r="D146" i="17"/>
  <c r="C146" i="17"/>
  <c r="P145" i="17"/>
  <c r="E145" i="17"/>
  <c r="D145" i="17"/>
  <c r="C145" i="17"/>
  <c r="P144" i="17"/>
  <c r="E144" i="17"/>
  <c r="D144" i="17"/>
  <c r="C144" i="17"/>
  <c r="P143" i="17"/>
  <c r="E143" i="17"/>
  <c r="D143" i="17"/>
  <c r="C143" i="17"/>
  <c r="P142" i="17"/>
  <c r="E142" i="17"/>
  <c r="D142" i="17"/>
  <c r="C142" i="17"/>
  <c r="P141" i="17"/>
  <c r="E141" i="17"/>
  <c r="D141" i="17"/>
  <c r="C141" i="17"/>
  <c r="P140" i="17"/>
  <c r="E140" i="17"/>
  <c r="D140" i="17"/>
  <c r="C140" i="17"/>
  <c r="P139" i="17"/>
  <c r="E139" i="17"/>
  <c r="D139" i="17"/>
  <c r="C139" i="17"/>
  <c r="P138" i="17"/>
  <c r="E138" i="17"/>
  <c r="D138" i="17"/>
  <c r="C138" i="17"/>
  <c r="P137" i="17"/>
  <c r="E137" i="17"/>
  <c r="D137" i="17"/>
  <c r="C137" i="17"/>
  <c r="P136" i="17"/>
  <c r="E136" i="17"/>
  <c r="D136" i="17"/>
  <c r="C136" i="17"/>
  <c r="P135" i="17"/>
  <c r="E135" i="17"/>
  <c r="D135" i="17"/>
  <c r="C135" i="17"/>
  <c r="P134" i="17"/>
  <c r="E134" i="17"/>
  <c r="D134" i="17"/>
  <c r="C134" i="17"/>
  <c r="P133" i="17"/>
  <c r="E133" i="17"/>
  <c r="D133" i="17"/>
  <c r="C133" i="17"/>
  <c r="P132" i="17"/>
  <c r="E132" i="17"/>
  <c r="D132" i="17"/>
  <c r="C132" i="17"/>
  <c r="P131" i="17"/>
  <c r="E131" i="17"/>
  <c r="D131" i="17"/>
  <c r="C131" i="17"/>
  <c r="P130" i="17"/>
  <c r="E130" i="17"/>
  <c r="D130" i="17"/>
  <c r="C130" i="17"/>
  <c r="P129" i="17"/>
  <c r="E129" i="17"/>
  <c r="D129" i="17"/>
  <c r="C129" i="17"/>
  <c r="P128" i="17"/>
  <c r="E128" i="17"/>
  <c r="D128" i="17"/>
  <c r="C128" i="17"/>
  <c r="P127" i="17"/>
  <c r="E127" i="17"/>
  <c r="D127" i="17"/>
  <c r="C127" i="17"/>
  <c r="P126" i="17"/>
  <c r="E126" i="17"/>
  <c r="D126" i="17"/>
  <c r="C126" i="17"/>
  <c r="P125" i="17"/>
  <c r="E125" i="17"/>
  <c r="D125" i="17"/>
  <c r="C125" i="17"/>
  <c r="P124" i="17"/>
  <c r="E124" i="17"/>
  <c r="D124" i="17"/>
  <c r="C124" i="17"/>
  <c r="P123" i="17"/>
  <c r="E123" i="17"/>
  <c r="D123" i="17"/>
  <c r="C123" i="17"/>
  <c r="P122" i="17"/>
  <c r="E122" i="17"/>
  <c r="D122" i="17"/>
  <c r="C122" i="17"/>
  <c r="P121" i="17"/>
  <c r="E121" i="17"/>
  <c r="D121" i="17"/>
  <c r="C121" i="17"/>
  <c r="P120" i="17"/>
  <c r="E120" i="17"/>
  <c r="D120" i="17"/>
  <c r="C120" i="17"/>
  <c r="P119" i="17"/>
  <c r="E119" i="17"/>
  <c r="D119" i="17"/>
  <c r="C119" i="17"/>
  <c r="P118" i="17"/>
  <c r="E118" i="17"/>
  <c r="D118" i="17"/>
  <c r="C118" i="17"/>
  <c r="P117" i="17"/>
  <c r="E117" i="17"/>
  <c r="D117" i="17"/>
  <c r="C117" i="17"/>
  <c r="P116" i="17"/>
  <c r="E116" i="17"/>
  <c r="D116" i="17"/>
  <c r="C116" i="17"/>
  <c r="P115" i="17"/>
  <c r="E115" i="17"/>
  <c r="D115" i="17"/>
  <c r="C115" i="17"/>
  <c r="P114" i="17"/>
  <c r="E114" i="17"/>
  <c r="D114" i="17"/>
  <c r="C114" i="17"/>
  <c r="P113" i="17"/>
  <c r="E113" i="17"/>
  <c r="D113" i="17"/>
  <c r="C113" i="17"/>
  <c r="P112" i="17"/>
  <c r="E112" i="17"/>
  <c r="D112" i="17"/>
  <c r="C112" i="17"/>
  <c r="P111" i="17"/>
  <c r="E111" i="17"/>
  <c r="D111" i="17"/>
  <c r="C111" i="17"/>
  <c r="P110" i="17"/>
  <c r="E110" i="17"/>
  <c r="D110" i="17"/>
  <c r="C110" i="17"/>
  <c r="P109" i="17"/>
  <c r="E109" i="17"/>
  <c r="D109" i="17"/>
  <c r="C109" i="17"/>
  <c r="P108" i="17"/>
  <c r="E108" i="17"/>
  <c r="D108" i="17"/>
  <c r="C108" i="17"/>
  <c r="P107" i="17"/>
  <c r="E107" i="17"/>
  <c r="D107" i="17"/>
  <c r="C107" i="17"/>
  <c r="P106" i="17"/>
  <c r="E106" i="17"/>
  <c r="D106" i="17"/>
  <c r="C106" i="17"/>
  <c r="P105" i="17"/>
  <c r="E105" i="17"/>
  <c r="D105" i="17"/>
  <c r="C105" i="17"/>
  <c r="P104" i="17"/>
  <c r="E104" i="17"/>
  <c r="D104" i="17"/>
  <c r="C104" i="17"/>
  <c r="P103" i="17"/>
  <c r="E103" i="17"/>
  <c r="D103" i="17"/>
  <c r="C103" i="17"/>
  <c r="P102" i="17"/>
  <c r="E102" i="17"/>
  <c r="D102" i="17"/>
  <c r="C102" i="17"/>
  <c r="P101" i="17"/>
  <c r="E101" i="17"/>
  <c r="D101" i="17"/>
  <c r="C101" i="17"/>
  <c r="P100" i="17"/>
  <c r="E100" i="17"/>
  <c r="D100" i="17"/>
  <c r="C100" i="17"/>
  <c r="P99" i="17"/>
  <c r="E99" i="17"/>
  <c r="D99" i="17"/>
  <c r="C99" i="17"/>
  <c r="P98" i="17"/>
  <c r="E98" i="17"/>
  <c r="D98" i="17"/>
  <c r="C98" i="17"/>
  <c r="P97" i="17"/>
  <c r="E97" i="17"/>
  <c r="D97" i="17"/>
  <c r="C97" i="17"/>
  <c r="P96" i="17"/>
  <c r="E96" i="17"/>
  <c r="D96" i="17"/>
  <c r="C96" i="17"/>
  <c r="P95" i="17"/>
  <c r="E95" i="17"/>
  <c r="D95" i="17"/>
  <c r="C95" i="17"/>
  <c r="P94" i="17"/>
  <c r="E94" i="17"/>
  <c r="D94" i="17"/>
  <c r="C94" i="17"/>
  <c r="P93" i="17"/>
  <c r="E93" i="17"/>
  <c r="D93" i="17"/>
  <c r="C93" i="17"/>
  <c r="P92" i="17"/>
  <c r="E92" i="17"/>
  <c r="D92" i="17"/>
  <c r="C92" i="17"/>
  <c r="P91" i="17"/>
  <c r="E91" i="17"/>
  <c r="D91" i="17"/>
  <c r="C91" i="17"/>
  <c r="P90" i="17"/>
  <c r="E90" i="17"/>
  <c r="D90" i="17"/>
  <c r="C90" i="17"/>
  <c r="P89" i="17"/>
  <c r="E89" i="17"/>
  <c r="D89" i="17"/>
  <c r="C89" i="17"/>
  <c r="P88" i="17"/>
  <c r="E88" i="17"/>
  <c r="D88" i="17"/>
  <c r="C88" i="17"/>
  <c r="P87" i="17"/>
  <c r="E87" i="17"/>
  <c r="D87" i="17"/>
  <c r="C87" i="17"/>
  <c r="P86" i="17"/>
  <c r="E86" i="17"/>
  <c r="D86" i="17"/>
  <c r="C86" i="17"/>
  <c r="P85" i="17"/>
  <c r="E85" i="17"/>
  <c r="D85" i="17"/>
  <c r="C85" i="17"/>
  <c r="P84" i="17"/>
  <c r="E84" i="17"/>
  <c r="D84" i="17"/>
  <c r="C84" i="17"/>
  <c r="P83" i="17"/>
  <c r="E83" i="17"/>
  <c r="D83" i="17"/>
  <c r="C83" i="17"/>
  <c r="P82" i="17"/>
  <c r="E82" i="17"/>
  <c r="D82" i="17"/>
  <c r="C82" i="17"/>
  <c r="P81" i="17"/>
  <c r="E81" i="17"/>
  <c r="D81" i="17"/>
  <c r="C81" i="17"/>
  <c r="P80" i="17"/>
  <c r="E80" i="17"/>
  <c r="D80" i="17"/>
  <c r="C80" i="17"/>
  <c r="P79" i="17"/>
  <c r="E79" i="17"/>
  <c r="D79" i="17"/>
  <c r="C79" i="17"/>
  <c r="P78" i="17"/>
  <c r="E78" i="17"/>
  <c r="D78" i="17"/>
  <c r="C78" i="17"/>
  <c r="P77" i="17"/>
  <c r="E77" i="17"/>
  <c r="D77" i="17"/>
  <c r="C77" i="17"/>
  <c r="P76" i="17"/>
  <c r="E76" i="17"/>
  <c r="D76" i="17"/>
  <c r="C76" i="17"/>
  <c r="P75" i="17"/>
  <c r="E75" i="17"/>
  <c r="D75" i="17"/>
  <c r="C75" i="17"/>
  <c r="P74" i="17"/>
  <c r="E74" i="17"/>
  <c r="D74" i="17"/>
  <c r="C74" i="17"/>
  <c r="P73" i="17"/>
  <c r="E73" i="17"/>
  <c r="D73" i="17"/>
  <c r="C73" i="17"/>
  <c r="P72" i="17"/>
  <c r="E72" i="17"/>
  <c r="D72" i="17"/>
  <c r="C72" i="17"/>
  <c r="P71" i="17"/>
  <c r="E71" i="17"/>
  <c r="D71" i="17"/>
  <c r="C71" i="17"/>
  <c r="P70" i="17"/>
  <c r="E70" i="17"/>
  <c r="D70" i="17"/>
  <c r="C70" i="17"/>
  <c r="P69" i="17"/>
  <c r="E69" i="17"/>
  <c r="D69" i="17"/>
  <c r="C69" i="17"/>
  <c r="P68" i="17"/>
  <c r="E68" i="17"/>
  <c r="D68" i="17"/>
  <c r="C68" i="17"/>
  <c r="P67" i="17"/>
  <c r="E67" i="17"/>
  <c r="D67" i="17"/>
  <c r="C67" i="17"/>
  <c r="P66" i="17"/>
  <c r="E66" i="17"/>
  <c r="D66" i="17"/>
  <c r="C66" i="17"/>
  <c r="P65" i="17"/>
  <c r="E65" i="17"/>
  <c r="D65" i="17"/>
  <c r="C65" i="17"/>
  <c r="P64" i="17"/>
  <c r="E64" i="17"/>
  <c r="D64" i="17"/>
  <c r="C64" i="17"/>
  <c r="P63" i="17"/>
  <c r="E63" i="17"/>
  <c r="D63" i="17"/>
  <c r="C63" i="17"/>
  <c r="P62" i="17"/>
  <c r="E62" i="17"/>
  <c r="D62" i="17"/>
  <c r="C62" i="17"/>
  <c r="P61" i="17"/>
  <c r="E61" i="17"/>
  <c r="D61" i="17"/>
  <c r="C61" i="17"/>
  <c r="P60" i="17"/>
  <c r="E60" i="17"/>
  <c r="D60" i="17"/>
  <c r="C60" i="17"/>
  <c r="P59" i="17"/>
  <c r="E59" i="17"/>
  <c r="D59" i="17"/>
  <c r="C59" i="17"/>
  <c r="P58" i="17"/>
  <c r="E58" i="17"/>
  <c r="D58" i="17"/>
  <c r="C58" i="17"/>
  <c r="P57" i="17"/>
  <c r="E57" i="17"/>
  <c r="D57" i="17"/>
  <c r="C57" i="17"/>
  <c r="P56" i="17"/>
  <c r="E56" i="17"/>
  <c r="D56" i="17"/>
  <c r="C56" i="17"/>
  <c r="P55" i="17"/>
  <c r="E55" i="17"/>
  <c r="D55" i="17"/>
  <c r="C55" i="17"/>
  <c r="P54" i="17"/>
  <c r="E54" i="17"/>
  <c r="D54" i="17"/>
  <c r="C54" i="17"/>
  <c r="P53" i="17"/>
  <c r="E53" i="17"/>
  <c r="D53" i="17"/>
  <c r="C53" i="17"/>
  <c r="P52" i="17"/>
  <c r="E52" i="17"/>
  <c r="D52" i="17"/>
  <c r="C52" i="17"/>
  <c r="P51" i="17"/>
  <c r="E51" i="17"/>
  <c r="D51" i="17"/>
  <c r="C51" i="17"/>
  <c r="P50" i="17"/>
  <c r="E50" i="17"/>
  <c r="D50" i="17"/>
  <c r="C50" i="17"/>
  <c r="P49" i="17"/>
  <c r="E49" i="17"/>
  <c r="D49" i="17"/>
  <c r="C49" i="17"/>
  <c r="P48" i="17"/>
  <c r="E48" i="17"/>
  <c r="D48" i="17"/>
  <c r="C48" i="17"/>
  <c r="P47" i="17"/>
  <c r="E47" i="17"/>
  <c r="D47" i="17"/>
  <c r="C47" i="17"/>
  <c r="P46" i="17"/>
  <c r="E46" i="17"/>
  <c r="D46" i="17"/>
  <c r="C46" i="17"/>
  <c r="P45" i="17"/>
  <c r="E45" i="17"/>
  <c r="D45" i="17"/>
  <c r="C45" i="17"/>
  <c r="P44" i="17"/>
  <c r="E44" i="17"/>
  <c r="D44" i="17"/>
  <c r="C44" i="17"/>
  <c r="P43" i="17"/>
  <c r="E43" i="17"/>
  <c r="D43" i="17"/>
  <c r="C43" i="17"/>
  <c r="P42" i="17"/>
  <c r="E42" i="17"/>
  <c r="D42" i="17"/>
  <c r="C42" i="17"/>
  <c r="P41" i="17"/>
  <c r="E41" i="17"/>
  <c r="D41" i="17"/>
  <c r="C41" i="17"/>
  <c r="P40" i="17"/>
  <c r="E40" i="17"/>
  <c r="D40" i="17"/>
  <c r="C40" i="17"/>
  <c r="P39" i="17"/>
  <c r="E39" i="17"/>
  <c r="D39" i="17"/>
  <c r="C39" i="17"/>
  <c r="P38" i="17"/>
  <c r="E38" i="17"/>
  <c r="D38" i="17"/>
  <c r="C38" i="17"/>
  <c r="P37" i="17"/>
  <c r="E37" i="17"/>
  <c r="D37" i="17"/>
  <c r="C37" i="17"/>
  <c r="P36" i="17"/>
  <c r="E36" i="17"/>
  <c r="D36" i="17"/>
  <c r="C36" i="17"/>
  <c r="P35" i="17"/>
  <c r="E35" i="17"/>
  <c r="D35" i="17"/>
  <c r="C35" i="17"/>
  <c r="P34" i="17"/>
  <c r="E34" i="17"/>
  <c r="D34" i="17"/>
  <c r="C34" i="17"/>
  <c r="P33" i="17"/>
  <c r="E33" i="17"/>
  <c r="D33" i="17"/>
  <c r="C33" i="17"/>
  <c r="P32" i="17"/>
  <c r="E32" i="17"/>
  <c r="D32" i="17"/>
  <c r="C32" i="17"/>
  <c r="P31" i="17"/>
  <c r="E31" i="17"/>
  <c r="D31" i="17"/>
  <c r="C31" i="17"/>
  <c r="P30" i="17"/>
  <c r="E30" i="17"/>
  <c r="D30" i="17"/>
  <c r="C30" i="17"/>
  <c r="P29" i="17"/>
  <c r="E29" i="17"/>
  <c r="D29" i="17"/>
  <c r="C29" i="17"/>
  <c r="P28" i="17"/>
  <c r="E28" i="17"/>
  <c r="D28" i="17"/>
  <c r="C28" i="17"/>
  <c r="P27" i="17"/>
  <c r="E27" i="17"/>
  <c r="D27" i="17"/>
  <c r="C27" i="17"/>
  <c r="P26" i="17"/>
  <c r="E26" i="17"/>
  <c r="D26" i="17"/>
  <c r="C26" i="17"/>
  <c r="P25" i="17"/>
  <c r="E25" i="17"/>
  <c r="D25" i="17"/>
  <c r="C25" i="17"/>
  <c r="P24" i="17"/>
  <c r="E24" i="17"/>
  <c r="D24" i="17"/>
  <c r="C24" i="17"/>
  <c r="P23" i="17"/>
  <c r="E23" i="17"/>
  <c r="D23" i="17"/>
  <c r="C23" i="17"/>
  <c r="P22" i="17"/>
  <c r="E22" i="17"/>
  <c r="D22" i="17"/>
  <c r="C22" i="17"/>
  <c r="P21" i="17"/>
  <c r="E21" i="17"/>
  <c r="D21" i="17"/>
  <c r="C21" i="17"/>
  <c r="P20" i="17"/>
  <c r="E20" i="17"/>
  <c r="D20" i="17"/>
  <c r="C20" i="17"/>
  <c r="P19" i="17"/>
  <c r="E19" i="17"/>
  <c r="D19" i="17"/>
  <c r="C19" i="17"/>
  <c r="P18" i="17"/>
  <c r="E18" i="17"/>
  <c r="D18" i="17"/>
  <c r="C18" i="17"/>
  <c r="P17" i="17"/>
  <c r="E17" i="17"/>
  <c r="D17" i="17"/>
  <c r="C17" i="17"/>
  <c r="P16" i="17"/>
  <c r="E16" i="17"/>
  <c r="D16" i="17"/>
  <c r="C16" i="17"/>
  <c r="P15" i="17"/>
  <c r="E15" i="17"/>
  <c r="D15" i="17"/>
  <c r="C15" i="17"/>
  <c r="P14" i="17"/>
  <c r="E14" i="17"/>
  <c r="D14" i="17"/>
  <c r="C14" i="17"/>
  <c r="P13" i="17"/>
  <c r="E13" i="17"/>
  <c r="D13" i="17"/>
  <c r="C13" i="17"/>
  <c r="P12" i="17"/>
  <c r="E12" i="17"/>
  <c r="D12" i="17"/>
  <c r="C12" i="17"/>
  <c r="P11" i="17"/>
  <c r="E11" i="17"/>
  <c r="D11" i="17"/>
  <c r="C11" i="17"/>
  <c r="P10" i="17"/>
  <c r="E10" i="17"/>
  <c r="D10" i="17"/>
  <c r="C10" i="17"/>
  <c r="P9" i="17"/>
  <c r="E9" i="17"/>
  <c r="D9" i="17"/>
  <c r="C9" i="17"/>
  <c r="P8" i="17"/>
  <c r="E8" i="17"/>
  <c r="D8" i="17"/>
  <c r="C8" i="17"/>
  <c r="P7" i="17"/>
  <c r="E7" i="17"/>
  <c r="D7" i="17"/>
  <c r="C7" i="17"/>
  <c r="P6" i="17"/>
  <c r="E6" i="17"/>
  <c r="D6" i="17"/>
  <c r="C6" i="17"/>
  <c r="Z2" i="17"/>
  <c r="P5" i="17"/>
  <c r="E5" i="17"/>
  <c r="D5" i="17"/>
  <c r="C5" i="17"/>
  <c r="Z1" i="17"/>
  <c r="P4" i="17"/>
  <c r="E4" i="17"/>
  <c r="D4" i="17"/>
  <c r="C4" i="17"/>
  <c r="P3" i="17"/>
  <c r="E3" i="17"/>
  <c r="D3" i="17"/>
  <c r="C3" i="17"/>
  <c r="P2" i="17"/>
  <c r="E2" i="17"/>
  <c r="D2" i="17"/>
  <c r="C2" i="17"/>
  <c r="T2" i="16" a="1"/>
  <c r="T2" i="16" s="1"/>
  <c r="T3" i="16" a="1"/>
  <c r="T3" i="16"/>
  <c r="T4" i="16" a="1"/>
  <c r="T4" i="16" s="1"/>
  <c r="T5" i="16" a="1"/>
  <c r="T5" i="16" s="1"/>
  <c r="T6" i="16" a="1"/>
  <c r="T6" i="16" s="1"/>
  <c r="T7" i="16" a="1"/>
  <c r="T7" i="16" s="1"/>
  <c r="T8" i="16" a="1"/>
  <c r="T8" i="16" s="1"/>
  <c r="T9" i="16" a="1"/>
  <c r="T9" i="16" s="1"/>
  <c r="T10" i="16" a="1"/>
  <c r="T10" i="16" s="1"/>
  <c r="T11" i="16" a="1"/>
  <c r="T11" i="16" s="1"/>
  <c r="T12" i="16" a="1"/>
  <c r="T12" i="16" s="1"/>
  <c r="T13" i="16" a="1"/>
  <c r="T13" i="16" s="1"/>
  <c r="T14" i="16" a="1"/>
  <c r="T14" i="16" s="1"/>
  <c r="T15" i="16" a="1"/>
  <c r="T15" i="16" s="1"/>
  <c r="T16" i="16" a="1"/>
  <c r="T16" i="16" s="1"/>
  <c r="T17" i="16" a="1"/>
  <c r="T17" i="16" s="1"/>
  <c r="T18" i="16" a="1"/>
  <c r="T18" i="16" s="1"/>
  <c r="T19" i="16" a="1"/>
  <c r="T19" i="16" s="1"/>
  <c r="T20" i="16" a="1"/>
  <c r="T20" i="16" s="1"/>
  <c r="T21" i="16" a="1"/>
  <c r="T21" i="16" s="1"/>
  <c r="T22" i="16" a="1"/>
  <c r="T22" i="16" s="1"/>
  <c r="T23" i="16" a="1"/>
  <c r="T23" i="16" s="1"/>
  <c r="T24" i="16" a="1"/>
  <c r="T24" i="16" s="1"/>
  <c r="T25" i="16" a="1"/>
  <c r="T25" i="16" s="1"/>
  <c r="T26" i="16" a="1"/>
  <c r="T26" i="16" s="1"/>
  <c r="T27" i="16" a="1"/>
  <c r="T27" i="16" s="1"/>
  <c r="T28" i="16" a="1"/>
  <c r="T28" i="16" s="1"/>
  <c r="T29" i="16" a="1"/>
  <c r="T29" i="16" s="1"/>
  <c r="T30" i="16" a="1"/>
  <c r="T30" i="16" s="1"/>
  <c r="T31" i="16" a="1"/>
  <c r="T31" i="16" s="1"/>
  <c r="T32" i="16" a="1"/>
  <c r="T32" i="16" s="1"/>
  <c r="T33" i="16" a="1"/>
  <c r="T33" i="16" s="1"/>
  <c r="T34" i="16" a="1"/>
  <c r="T34" i="16" s="1"/>
  <c r="T35" i="16" a="1"/>
  <c r="T35" i="16" s="1"/>
  <c r="T36" i="16" a="1"/>
  <c r="T36" i="16" s="1"/>
  <c r="T37" i="16" a="1"/>
  <c r="T37" i="16" s="1"/>
  <c r="T38" i="16" a="1"/>
  <c r="T38" i="16" s="1"/>
  <c r="T39" i="16" a="1"/>
  <c r="T39" i="16" s="1"/>
  <c r="T40" i="16" a="1"/>
  <c r="T40" i="16" s="1"/>
  <c r="T41" i="16" a="1"/>
  <c r="T41" i="16"/>
  <c r="T42" i="16" a="1"/>
  <c r="T42" i="16" s="1"/>
  <c r="T43" i="16" a="1"/>
  <c r="T43" i="16" s="1"/>
  <c r="T44" i="16" a="1"/>
  <c r="T44" i="16" s="1"/>
  <c r="T45" i="16" a="1"/>
  <c r="T45" i="16" s="1"/>
  <c r="T46" i="16" a="1"/>
  <c r="T46" i="16" s="1"/>
  <c r="T47" i="16" a="1"/>
  <c r="T47" i="16" s="1"/>
  <c r="T48" i="16" a="1"/>
  <c r="T48" i="16" s="1"/>
  <c r="T49" i="16" a="1"/>
  <c r="T49" i="16" s="1"/>
  <c r="T50" i="16" a="1"/>
  <c r="T50" i="16" s="1"/>
  <c r="T51" i="16" a="1"/>
  <c r="T51" i="16"/>
  <c r="T52" i="16" a="1"/>
  <c r="T52" i="16" s="1"/>
  <c r="T53" i="16" a="1"/>
  <c r="T53" i="16" s="1"/>
  <c r="T54" i="16" a="1"/>
  <c r="T54" i="16" s="1"/>
  <c r="T55" i="16" a="1"/>
  <c r="T55" i="16" s="1"/>
  <c r="T56" i="16" a="1"/>
  <c r="T56" i="16" s="1"/>
  <c r="T57" i="16" a="1"/>
  <c r="T57" i="16" s="1"/>
  <c r="T58" i="16" a="1"/>
  <c r="T58" i="16" s="1"/>
  <c r="T59" i="16" a="1"/>
  <c r="T59" i="16" s="1"/>
  <c r="T60" i="16" a="1"/>
  <c r="T60" i="16" s="1"/>
  <c r="T61" i="16" a="1"/>
  <c r="T61" i="16" s="1"/>
  <c r="T62" i="16" a="1"/>
  <c r="T62" i="16" s="1"/>
  <c r="T63" i="16" a="1"/>
  <c r="T63" i="16" s="1"/>
  <c r="T64" i="16" a="1"/>
  <c r="T64" i="16" s="1"/>
  <c r="T65" i="16" a="1"/>
  <c r="T65" i="16" s="1"/>
  <c r="T66" i="16" a="1"/>
  <c r="T66" i="16" s="1"/>
  <c r="T67" i="16" a="1"/>
  <c r="T67" i="16" s="1"/>
  <c r="T68" i="16" a="1"/>
  <c r="T68" i="16" s="1"/>
  <c r="T69" i="16" a="1"/>
  <c r="T69" i="16" s="1"/>
  <c r="T70" i="16" a="1"/>
  <c r="T70" i="16" s="1"/>
  <c r="T71" i="16" a="1"/>
  <c r="T71" i="16" s="1"/>
  <c r="T72" i="16" a="1"/>
  <c r="T72" i="16" s="1"/>
  <c r="T73" i="16" a="1"/>
  <c r="T73" i="16" s="1"/>
  <c r="T74" i="16" a="1"/>
  <c r="T74" i="16" s="1"/>
  <c r="T75" i="16" a="1"/>
  <c r="T75" i="16" s="1"/>
  <c r="T76" i="16" a="1"/>
  <c r="T76" i="16" s="1"/>
  <c r="T77" i="16" a="1"/>
  <c r="T77" i="16" s="1"/>
  <c r="T78" i="16" a="1"/>
  <c r="T78" i="16" s="1"/>
  <c r="T79" i="16" a="1"/>
  <c r="T79" i="16" s="1"/>
  <c r="T80" i="16" a="1"/>
  <c r="T80" i="16" s="1"/>
  <c r="T81" i="16" a="1"/>
  <c r="T81" i="16" s="1"/>
  <c r="T82" i="16" a="1"/>
  <c r="T82" i="16" s="1"/>
  <c r="T83" i="16" a="1"/>
  <c r="T83" i="16" s="1"/>
  <c r="T84" i="16" a="1"/>
  <c r="T84" i="16" s="1"/>
  <c r="T85" i="16" a="1"/>
  <c r="T85" i="16" s="1"/>
  <c r="T86" i="16" a="1"/>
  <c r="T86" i="16" s="1"/>
  <c r="T87" i="16" a="1"/>
  <c r="T87" i="16" s="1"/>
  <c r="T88" i="16" a="1"/>
  <c r="T88" i="16" s="1"/>
  <c r="T89" i="16" a="1"/>
  <c r="T89" i="16" s="1"/>
  <c r="T90" i="16" a="1"/>
  <c r="T90" i="16" s="1"/>
  <c r="T91" i="16" a="1"/>
  <c r="T91" i="16" s="1"/>
  <c r="T92" i="16" a="1"/>
  <c r="T92" i="16" s="1"/>
  <c r="T93" i="16" a="1"/>
  <c r="T93" i="16" s="1"/>
  <c r="T94" i="16" a="1"/>
  <c r="T94" i="16" s="1"/>
  <c r="T95" i="16" a="1"/>
  <c r="T95" i="16" s="1"/>
  <c r="T96" i="16" a="1"/>
  <c r="T96" i="16" s="1"/>
  <c r="T97" i="16" a="1"/>
  <c r="T97" i="16" s="1"/>
  <c r="T98" i="16" a="1"/>
  <c r="T98" i="16" s="1"/>
  <c r="T99" i="16" a="1"/>
  <c r="T99" i="16" s="1"/>
  <c r="T100" i="16" a="1"/>
  <c r="T100" i="16" s="1"/>
  <c r="T101" i="16" a="1"/>
  <c r="T101" i="16" s="1"/>
  <c r="T102" i="16" a="1"/>
  <c r="T102" i="16" s="1"/>
  <c r="T103" i="16" a="1"/>
  <c r="T103" i="16" s="1"/>
  <c r="T104" i="16" a="1"/>
  <c r="T104" i="16" s="1"/>
  <c r="T105" i="16" a="1"/>
  <c r="T105" i="16" s="1"/>
  <c r="T106" i="16" a="1"/>
  <c r="T106" i="16" s="1"/>
  <c r="T107" i="16" a="1"/>
  <c r="T107" i="16" s="1"/>
  <c r="T108" i="16" a="1"/>
  <c r="T108" i="16" s="1"/>
  <c r="T109" i="16" a="1"/>
  <c r="T109" i="16" s="1"/>
  <c r="T110" i="16" a="1"/>
  <c r="T110" i="16" s="1"/>
  <c r="T111" i="16" a="1"/>
  <c r="T111" i="16" s="1"/>
  <c r="T112" i="16" a="1"/>
  <c r="T112" i="16" s="1"/>
  <c r="T113" i="16" a="1"/>
  <c r="T113" i="16" s="1"/>
  <c r="T114" i="16" a="1"/>
  <c r="T114" i="16" s="1"/>
  <c r="T115" i="16" a="1"/>
  <c r="T115" i="16" s="1"/>
  <c r="T116" i="16" a="1"/>
  <c r="T116" i="16" s="1"/>
  <c r="T117" i="16" a="1"/>
  <c r="T117" i="16" s="1"/>
  <c r="T118" i="16" a="1"/>
  <c r="T118" i="16" s="1"/>
  <c r="T119" i="16" a="1"/>
  <c r="T119" i="16" s="1"/>
  <c r="T120" i="16" a="1"/>
  <c r="T120" i="16" s="1"/>
  <c r="T121" i="16" a="1"/>
  <c r="T121" i="16" s="1"/>
  <c r="T122" i="16" a="1"/>
  <c r="T122" i="16" s="1"/>
  <c r="T123" i="16" a="1"/>
  <c r="T123" i="16" s="1"/>
  <c r="T124" i="16" a="1"/>
  <c r="T124" i="16" s="1"/>
  <c r="T125" i="16" a="1"/>
  <c r="T125" i="16" s="1"/>
  <c r="T126" i="16" a="1"/>
  <c r="T126" i="16" s="1"/>
  <c r="T127" i="16" a="1"/>
  <c r="T127" i="16" s="1"/>
  <c r="T128" i="16" a="1"/>
  <c r="T128" i="16" s="1"/>
  <c r="T129" i="16" a="1"/>
  <c r="T129" i="16" s="1"/>
  <c r="T130" i="16" a="1"/>
  <c r="T130" i="16" s="1"/>
  <c r="T131" i="16" a="1"/>
  <c r="T131" i="16" s="1"/>
  <c r="T132" i="16" a="1"/>
  <c r="T132" i="16" s="1"/>
  <c r="T133" i="16" a="1"/>
  <c r="T133" i="16" s="1"/>
  <c r="T134" i="16" a="1"/>
  <c r="T134" i="16" s="1"/>
  <c r="T135" i="16" a="1"/>
  <c r="T135" i="16" s="1"/>
  <c r="T136" i="16" a="1"/>
  <c r="T136" i="16" s="1"/>
  <c r="T137" i="16" a="1"/>
  <c r="T137" i="16" s="1"/>
  <c r="T138" i="16" a="1"/>
  <c r="T138" i="16" s="1"/>
  <c r="T139" i="16" a="1"/>
  <c r="T139" i="16"/>
  <c r="T140" i="16" a="1"/>
  <c r="T140" i="16" s="1"/>
  <c r="T141" i="16" a="1"/>
  <c r="T141" i="16" s="1"/>
  <c r="T142" i="16" a="1"/>
  <c r="T142" i="16" s="1"/>
  <c r="T143" i="16" a="1"/>
  <c r="T143" i="16" s="1"/>
  <c r="T144" i="16" a="1"/>
  <c r="T144" i="16" s="1"/>
  <c r="T145" i="16" a="1"/>
  <c r="T145" i="16" s="1"/>
  <c r="T146" i="16" a="1"/>
  <c r="T146" i="16" s="1"/>
  <c r="T147" i="16" a="1"/>
  <c r="T147" i="16" s="1"/>
  <c r="T148" i="16" a="1"/>
  <c r="T148" i="16" s="1"/>
  <c r="T149" i="16" a="1"/>
  <c r="T149" i="16" s="1"/>
  <c r="T150" i="16" a="1"/>
  <c r="T150" i="16" s="1"/>
  <c r="T151" i="16" a="1"/>
  <c r="T151" i="16" s="1"/>
  <c r="T152" i="16" a="1"/>
  <c r="T152" i="16" s="1"/>
  <c r="T153" i="16" a="1"/>
  <c r="T153" i="16" s="1"/>
  <c r="T154" i="16" a="1"/>
  <c r="T154" i="16" s="1"/>
  <c r="T155" i="16" a="1"/>
  <c r="T155" i="16" s="1"/>
  <c r="T156" i="16" a="1"/>
  <c r="T156" i="16" s="1"/>
  <c r="T157" i="16" a="1"/>
  <c r="T157" i="16" s="1"/>
  <c r="T158" i="16" a="1"/>
  <c r="T158" i="16" s="1"/>
  <c r="T159" i="16" a="1"/>
  <c r="T159" i="16" s="1"/>
  <c r="T160" i="16" a="1"/>
  <c r="T160" i="16" s="1"/>
  <c r="T161" i="16" a="1"/>
  <c r="T161" i="16" s="1"/>
  <c r="T162" i="16" a="1"/>
  <c r="T162" i="16" s="1"/>
  <c r="T163" i="16" a="1"/>
  <c r="T163" i="16" s="1"/>
  <c r="T164" i="16" a="1"/>
  <c r="T164" i="16" s="1"/>
  <c r="T165" i="16" a="1"/>
  <c r="T165" i="16" s="1"/>
  <c r="T166" i="16" a="1"/>
  <c r="T166" i="16" s="1"/>
  <c r="T167" i="16" a="1"/>
  <c r="T167" i="16" s="1"/>
  <c r="T168" i="16" a="1"/>
  <c r="T168" i="16" s="1"/>
  <c r="T169" i="16" a="1"/>
  <c r="T169" i="16" s="1"/>
  <c r="T170" i="16" a="1"/>
  <c r="T170" i="16" s="1"/>
  <c r="T171" i="16" a="1"/>
  <c r="T171" i="16" s="1"/>
  <c r="T172" i="16" a="1"/>
  <c r="T172" i="16" s="1"/>
  <c r="T173" i="16" a="1"/>
  <c r="T173" i="16" s="1"/>
  <c r="T174" i="16" a="1"/>
  <c r="T174" i="16" s="1"/>
  <c r="T175" i="16" a="1"/>
  <c r="T175" i="16" s="1"/>
  <c r="T176" i="16" a="1"/>
  <c r="T176" i="16" s="1"/>
  <c r="T177" i="16" a="1"/>
  <c r="T177" i="16" s="1"/>
  <c r="T178" i="16" a="1"/>
  <c r="T178" i="16" s="1"/>
  <c r="T179" i="16" a="1"/>
  <c r="T179" i="16" s="1"/>
  <c r="T180" i="16" a="1"/>
  <c r="T180" i="16" s="1"/>
  <c r="T181" i="16" a="1"/>
  <c r="T181" i="16" s="1"/>
  <c r="T182" i="16" a="1"/>
  <c r="T182" i="16" s="1"/>
  <c r="T183" i="16" a="1"/>
  <c r="T183" i="16" s="1"/>
  <c r="T184" i="16" a="1"/>
  <c r="T184" i="16" s="1"/>
  <c r="T185" i="16" a="1"/>
  <c r="T185" i="16" s="1"/>
  <c r="T186" i="16" a="1"/>
  <c r="T186" i="16" s="1"/>
  <c r="T187" i="16" a="1"/>
  <c r="T187" i="16" s="1"/>
  <c r="T188" i="16" a="1"/>
  <c r="T188" i="16" s="1"/>
  <c r="T189" i="16" a="1"/>
  <c r="T189" i="16" s="1"/>
  <c r="T190" i="16" a="1"/>
  <c r="T190" i="16" s="1"/>
  <c r="T191" i="16" a="1"/>
  <c r="T191" i="16" s="1"/>
  <c r="T192" i="16" a="1"/>
  <c r="T192" i="16" s="1"/>
  <c r="T193" i="16" a="1"/>
  <c r="T193" i="16" s="1"/>
  <c r="T194" i="16" a="1"/>
  <c r="T194" i="16" s="1"/>
  <c r="T195" i="16" a="1"/>
  <c r="T195" i="16" s="1"/>
  <c r="T196" i="16" a="1"/>
  <c r="T196" i="16" s="1"/>
  <c r="T197" i="16" a="1"/>
  <c r="T197" i="16" s="1"/>
  <c r="T198" i="16" a="1"/>
  <c r="T198" i="16" s="1"/>
  <c r="T199" i="16" a="1"/>
  <c r="T199" i="16" s="1"/>
  <c r="T200" i="16" a="1"/>
  <c r="T200" i="16" s="1"/>
  <c r="T201" i="16" a="1"/>
  <c r="T201" i="16" s="1"/>
  <c r="T202" i="16" a="1"/>
  <c r="T202" i="16" s="1"/>
  <c r="T203" i="16" a="1"/>
  <c r="T203" i="16"/>
  <c r="T204" i="16" a="1"/>
  <c r="T204" i="16" s="1"/>
  <c r="T205" i="16" a="1"/>
  <c r="T205" i="16" s="1"/>
  <c r="T206" i="16" a="1"/>
  <c r="T206" i="16" s="1"/>
  <c r="T207" i="16" a="1"/>
  <c r="T207" i="16" s="1"/>
  <c r="T208" i="16" a="1"/>
  <c r="T208" i="16" s="1"/>
  <c r="T209" i="16" a="1"/>
  <c r="T209" i="16" s="1"/>
  <c r="T210" i="16" a="1"/>
  <c r="T210" i="16" s="1"/>
  <c r="T211" i="16" a="1"/>
  <c r="T211" i="16" s="1"/>
  <c r="T212" i="16" a="1"/>
  <c r="T212" i="16" s="1"/>
  <c r="T213" i="16" a="1"/>
  <c r="T213" i="16" s="1"/>
  <c r="T214" i="16" a="1"/>
  <c r="T214" i="16" s="1"/>
  <c r="T215" i="16" a="1"/>
  <c r="T215" i="16" s="1"/>
  <c r="T216" i="16" a="1"/>
  <c r="T216" i="16" s="1"/>
  <c r="T217" i="16" a="1"/>
  <c r="T217" i="16" s="1"/>
  <c r="T218" i="16" a="1"/>
  <c r="T218" i="16" s="1"/>
  <c r="T219" i="16" a="1"/>
  <c r="T219" i="16" s="1"/>
  <c r="T220" i="16" a="1"/>
  <c r="T220" i="16" s="1"/>
  <c r="T221" i="16" a="1"/>
  <c r="T221" i="16" s="1"/>
  <c r="T222" i="16" a="1"/>
  <c r="T222" i="16" s="1"/>
  <c r="T223" i="16" a="1"/>
  <c r="T223" i="16" s="1"/>
  <c r="T224" i="16" a="1"/>
  <c r="T224" i="16" s="1"/>
  <c r="T225" i="16" a="1"/>
  <c r="T225" i="16" s="1"/>
  <c r="T226" i="16" a="1"/>
  <c r="T226" i="16" s="1"/>
  <c r="T227" i="16" a="1"/>
  <c r="T227" i="16" s="1"/>
  <c r="T228" i="16" a="1"/>
  <c r="T228" i="16" s="1"/>
  <c r="T229" i="16" a="1"/>
  <c r="T229" i="16" s="1"/>
  <c r="T230" i="16" a="1"/>
  <c r="T230" i="16" s="1"/>
  <c r="T231" i="16" a="1"/>
  <c r="T231" i="16" s="1"/>
  <c r="T232" i="16" a="1"/>
  <c r="T232" i="16" s="1"/>
  <c r="T233" i="16" a="1"/>
  <c r="T233" i="16" s="1"/>
  <c r="T234" i="16" a="1"/>
  <c r="T234" i="16" s="1"/>
  <c r="T235" i="16" a="1"/>
  <c r="T235" i="16" s="1"/>
  <c r="T236" i="16" a="1"/>
  <c r="T236" i="16" s="1"/>
  <c r="T237" i="16" a="1"/>
  <c r="T237" i="16" s="1"/>
  <c r="T238" i="16" a="1"/>
  <c r="T238" i="16" s="1"/>
  <c r="T239" i="16" a="1"/>
  <c r="T239" i="16" s="1"/>
  <c r="T240" i="16" a="1"/>
  <c r="T240" i="16" s="1"/>
  <c r="T241" i="16" a="1"/>
  <c r="T241" i="16" s="1"/>
  <c r="T242" i="16" a="1"/>
  <c r="T242" i="16" s="1"/>
  <c r="T243" i="16" a="1"/>
  <c r="T243" i="16" s="1"/>
  <c r="T244" i="16" a="1"/>
  <c r="T244" i="16" s="1"/>
  <c r="T245" i="16" a="1"/>
  <c r="T245" i="16" s="1"/>
  <c r="T246" i="16" a="1"/>
  <c r="T246" i="16" s="1"/>
  <c r="T247" i="16" a="1"/>
  <c r="T247" i="16" s="1"/>
  <c r="T248" i="16" a="1"/>
  <c r="T248" i="16" s="1"/>
  <c r="T249" i="16" a="1"/>
  <c r="T249" i="16" s="1"/>
  <c r="T250" i="16" a="1"/>
  <c r="T250" i="16" s="1"/>
  <c r="T251" i="16" a="1"/>
  <c r="T251" i="16" s="1"/>
  <c r="T252" i="16" a="1"/>
  <c r="T252" i="16" s="1"/>
  <c r="T253" i="16" a="1"/>
  <c r="T253" i="16" s="1"/>
  <c r="T254" i="16" a="1"/>
  <c r="T254" i="16" s="1"/>
  <c r="T255" i="16" a="1"/>
  <c r="T255" i="16" s="1"/>
  <c r="T256" i="16" a="1"/>
  <c r="T256" i="16" s="1"/>
  <c r="T257" i="16" a="1"/>
  <c r="T257" i="16" s="1"/>
  <c r="T258" i="16" a="1"/>
  <c r="T258" i="16" s="1"/>
  <c r="T259" i="16" a="1"/>
  <c r="T259" i="16" s="1"/>
  <c r="T260" i="16" a="1"/>
  <c r="T260" i="16" s="1"/>
  <c r="T261" i="16" a="1"/>
  <c r="T261" i="16" s="1"/>
  <c r="T262" i="16" a="1"/>
  <c r="T262" i="16" s="1"/>
  <c r="T263" i="16" a="1"/>
  <c r="T263" i="16" s="1"/>
  <c r="T264" i="16" a="1"/>
  <c r="T264" i="16" s="1"/>
  <c r="T265" i="16" a="1"/>
  <c r="T265" i="16" s="1"/>
  <c r="T266" i="16" a="1"/>
  <c r="T266" i="16" s="1"/>
  <c r="T267" i="16" a="1"/>
  <c r="T267" i="16" s="1"/>
  <c r="T268" i="16" a="1"/>
  <c r="T268" i="16" s="1"/>
  <c r="T269" i="16" a="1"/>
  <c r="T269" i="16" s="1"/>
  <c r="T270" i="16" a="1"/>
  <c r="T270" i="16" s="1"/>
  <c r="T271" i="16" a="1"/>
  <c r="T271" i="16" s="1"/>
  <c r="T272" i="16" a="1"/>
  <c r="T272" i="16" s="1"/>
  <c r="T273" i="16" a="1"/>
  <c r="T273" i="16" s="1"/>
  <c r="T274" i="16" a="1"/>
  <c r="T274" i="16" s="1"/>
  <c r="T275" i="16" a="1"/>
  <c r="T275" i="16" s="1"/>
  <c r="T276" i="16" a="1"/>
  <c r="T276" i="16" s="1"/>
  <c r="T277" i="16" a="1"/>
  <c r="T277" i="16" s="1"/>
  <c r="T278" i="16" a="1"/>
  <c r="T278" i="16" s="1"/>
  <c r="T279" i="16" a="1"/>
  <c r="T279" i="16" s="1"/>
  <c r="T280" i="16" a="1"/>
  <c r="T280" i="16" s="1"/>
  <c r="T281" i="16" a="1"/>
  <c r="T281" i="16" s="1"/>
  <c r="T282" i="16" a="1"/>
  <c r="T282" i="16" s="1"/>
  <c r="T283" i="16" a="1"/>
  <c r="T283" i="16" s="1"/>
  <c r="T284" i="16" a="1"/>
  <c r="T284" i="16" s="1"/>
  <c r="T285" i="16" a="1"/>
  <c r="T285" i="16" s="1"/>
  <c r="T286" i="16" a="1"/>
  <c r="T286" i="16" s="1"/>
  <c r="T287" i="16" a="1"/>
  <c r="T287" i="16" s="1"/>
  <c r="T288" i="16" a="1"/>
  <c r="T288" i="16" s="1"/>
  <c r="T289" i="16" a="1"/>
  <c r="T289" i="16" s="1"/>
  <c r="T290" i="16" a="1"/>
  <c r="T290" i="16" s="1"/>
  <c r="T291" i="16" a="1"/>
  <c r="T291" i="16" s="1"/>
  <c r="T292" i="16" a="1"/>
  <c r="T292" i="16" s="1"/>
  <c r="T293" i="16" a="1"/>
  <c r="T293" i="16" s="1"/>
  <c r="T294" i="16" a="1"/>
  <c r="T294" i="16" s="1"/>
  <c r="T295" i="16" a="1"/>
  <c r="T295" i="16" s="1"/>
  <c r="T296" i="16" a="1"/>
  <c r="T296" i="16" s="1"/>
  <c r="T297" i="16" a="1"/>
  <c r="T297" i="16" s="1"/>
  <c r="T298" i="16" a="1"/>
  <c r="T298" i="16" s="1"/>
  <c r="T299" i="16" a="1"/>
  <c r="T299" i="16" s="1"/>
  <c r="T300" i="16" a="1"/>
  <c r="T300" i="16" s="1"/>
  <c r="T301" i="16" a="1"/>
  <c r="T301" i="16" s="1"/>
  <c r="T302" i="16" a="1"/>
  <c r="T302" i="16" s="1"/>
  <c r="T303" i="16" a="1"/>
  <c r="T303" i="16" s="1"/>
  <c r="T304" i="16" a="1"/>
  <c r="T304" i="16" s="1"/>
  <c r="T305" i="16" a="1"/>
  <c r="T305" i="16" s="1"/>
  <c r="T306" i="16" a="1"/>
  <c r="T306" i="16" s="1"/>
  <c r="T307" i="16" a="1"/>
  <c r="T307" i="16" s="1"/>
  <c r="T308" i="16" a="1"/>
  <c r="T308" i="16" s="1"/>
  <c r="T309" i="16" a="1"/>
  <c r="T309" i="16" s="1"/>
  <c r="T310" i="16" a="1"/>
  <c r="T310" i="16" s="1"/>
  <c r="T311" i="16" a="1"/>
  <c r="T311" i="16" s="1"/>
  <c r="T312" i="16" a="1"/>
  <c r="T312" i="16" s="1"/>
  <c r="T313" i="16" a="1"/>
  <c r="T313" i="16" s="1"/>
  <c r="T314" i="16" a="1"/>
  <c r="T314" i="16" s="1"/>
  <c r="T315" i="16" a="1"/>
  <c r="T315" i="16" s="1"/>
  <c r="T316" i="16" a="1"/>
  <c r="T316" i="16" s="1"/>
  <c r="T317" i="16" a="1"/>
  <c r="T317" i="16" s="1"/>
  <c r="T318" i="16" a="1"/>
  <c r="T318" i="16" s="1"/>
  <c r="T319" i="16" a="1"/>
  <c r="T319" i="16" s="1"/>
  <c r="T320" i="16" a="1"/>
  <c r="T320" i="16" s="1"/>
  <c r="T321" i="16" a="1"/>
  <c r="T321" i="16" s="1"/>
  <c r="T322" i="16" a="1"/>
  <c r="T322" i="16" s="1"/>
  <c r="T323" i="16" a="1"/>
  <c r="T323" i="16" s="1"/>
  <c r="T324" i="16" a="1"/>
  <c r="T324" i="16" s="1"/>
  <c r="T325" i="16" a="1"/>
  <c r="T325" i="16" s="1"/>
  <c r="T326" i="16" a="1"/>
  <c r="T326" i="16" s="1"/>
  <c r="T327" i="16" a="1"/>
  <c r="T327" i="16" s="1"/>
  <c r="T328" i="16" a="1"/>
  <c r="T328" i="16" s="1"/>
  <c r="T329" i="16" a="1"/>
  <c r="T329" i="16" s="1"/>
  <c r="T330" i="16" a="1"/>
  <c r="T330" i="16" s="1"/>
  <c r="T331" i="16" a="1"/>
  <c r="T331" i="16" s="1"/>
  <c r="T332" i="16" a="1"/>
  <c r="T332" i="16" s="1"/>
  <c r="T333" i="16" a="1"/>
  <c r="T333" i="16" s="1"/>
  <c r="T334" i="16" a="1"/>
  <c r="T334" i="16" s="1"/>
  <c r="T335" i="16" a="1"/>
  <c r="T335" i="16" s="1"/>
  <c r="T336" i="16" a="1"/>
  <c r="T336" i="16" s="1"/>
  <c r="T337" i="16" a="1"/>
  <c r="T337" i="16" s="1"/>
  <c r="T338" i="16" a="1"/>
  <c r="T338" i="16" s="1"/>
  <c r="T339" i="16" a="1"/>
  <c r="T339" i="16"/>
  <c r="T340" i="16" a="1"/>
  <c r="T340" i="16" s="1"/>
  <c r="T341" i="16" a="1"/>
  <c r="T341" i="16" s="1"/>
  <c r="T342" i="16" a="1"/>
  <c r="T342" i="16" s="1"/>
  <c r="T343" i="16" a="1"/>
  <c r="T343" i="16" s="1"/>
  <c r="T344" i="16" a="1"/>
  <c r="T344" i="16" s="1"/>
  <c r="T345" i="16" a="1"/>
  <c r="T345" i="16" s="1"/>
  <c r="T346" i="16" a="1"/>
  <c r="T346" i="16" s="1"/>
  <c r="T347" i="16" a="1"/>
  <c r="T347" i="16" s="1"/>
  <c r="T348" i="16" a="1"/>
  <c r="T348" i="16" s="1"/>
  <c r="T349" i="16" a="1"/>
  <c r="T349" i="16" s="1"/>
  <c r="T350" i="16" a="1"/>
  <c r="T350" i="16" s="1"/>
  <c r="T351" i="16" a="1"/>
  <c r="T351" i="16" s="1"/>
  <c r="T352" i="16" a="1"/>
  <c r="T352" i="16" s="1"/>
  <c r="T353" i="16" a="1"/>
  <c r="T353" i="16" s="1"/>
  <c r="T354" i="16" a="1"/>
  <c r="T354" i="16" s="1"/>
  <c r="T355" i="16" a="1"/>
  <c r="T355" i="16" s="1"/>
  <c r="T356" i="16" a="1"/>
  <c r="T356" i="16" s="1"/>
  <c r="T357" i="16" a="1"/>
  <c r="T357" i="16" s="1"/>
  <c r="T358" i="16" a="1"/>
  <c r="T358" i="16" s="1"/>
  <c r="T359" i="16" a="1"/>
  <c r="T359" i="16" s="1"/>
  <c r="T360" i="16" a="1"/>
  <c r="T360" i="16" s="1"/>
  <c r="T361" i="16" a="1"/>
  <c r="T361" i="16" s="1"/>
  <c r="T362" i="16" a="1"/>
  <c r="T362" i="16" s="1"/>
  <c r="T363" i="16" a="1"/>
  <c r="T363" i="16" s="1"/>
  <c r="T364" i="16" a="1"/>
  <c r="T364" i="16" s="1"/>
  <c r="T365" i="16" a="1"/>
  <c r="T365" i="16" s="1"/>
  <c r="T366" i="16" a="1"/>
  <c r="T366" i="16" s="1"/>
  <c r="T367" i="16" a="1"/>
  <c r="T367" i="16" s="1"/>
  <c r="T368" i="16" a="1"/>
  <c r="T368" i="16" s="1"/>
  <c r="T369" i="16" a="1"/>
  <c r="T369" i="16" s="1"/>
  <c r="T370" i="16" a="1"/>
  <c r="T370" i="16" s="1"/>
  <c r="T371" i="16" a="1"/>
  <c r="T371" i="16" s="1"/>
  <c r="T372" i="16" a="1"/>
  <c r="T372" i="16" s="1"/>
  <c r="T373" i="16" a="1"/>
  <c r="T373" i="16" s="1"/>
  <c r="T374" i="16" a="1"/>
  <c r="T374" i="16" s="1"/>
  <c r="T375" i="16" a="1"/>
  <c r="T375" i="16" s="1"/>
  <c r="T376" i="16" a="1"/>
  <c r="T376" i="16" s="1"/>
  <c r="T377" i="16" a="1"/>
  <c r="T377" i="16" s="1"/>
  <c r="T378" i="16" a="1"/>
  <c r="T378" i="16" s="1"/>
  <c r="T379" i="16" a="1"/>
  <c r="T379" i="16" s="1"/>
  <c r="T380" i="16" a="1"/>
  <c r="T380" i="16" s="1"/>
  <c r="T381" i="16" a="1"/>
  <c r="T381" i="16" s="1"/>
  <c r="T382" i="16" a="1"/>
  <c r="T382" i="16" s="1"/>
  <c r="T383" i="16" a="1"/>
  <c r="T383" i="16" s="1"/>
  <c r="T384" i="16" a="1"/>
  <c r="T384" i="16" s="1"/>
  <c r="T385" i="16" a="1"/>
  <c r="T385" i="16" s="1"/>
  <c r="T386" i="16" a="1"/>
  <c r="T386" i="16" s="1"/>
  <c r="T387" i="16" a="1"/>
  <c r="T387" i="16"/>
  <c r="T388" i="16" a="1"/>
  <c r="T388" i="16" s="1"/>
  <c r="T389" i="16" a="1"/>
  <c r="T389" i="16" s="1"/>
  <c r="T390" i="16" a="1"/>
  <c r="T390" i="16" s="1"/>
  <c r="T391" i="16" a="1"/>
  <c r="T391" i="16" s="1"/>
  <c r="T392" i="16" a="1"/>
  <c r="T392" i="16" s="1"/>
  <c r="T393" i="16" a="1"/>
  <c r="T393" i="16" s="1"/>
  <c r="T394" i="16" a="1"/>
  <c r="T394" i="16" s="1"/>
  <c r="T395" i="16" a="1"/>
  <c r="T395" i="16" s="1"/>
  <c r="T396" i="16" a="1"/>
  <c r="T396" i="16" s="1"/>
  <c r="T397" i="16" a="1"/>
  <c r="T397" i="16" s="1"/>
  <c r="T398" i="16" a="1"/>
  <c r="T398" i="16" s="1"/>
  <c r="T399" i="16" a="1"/>
  <c r="T399" i="16" s="1"/>
  <c r="T400" i="16" a="1"/>
  <c r="T400" i="16" s="1"/>
  <c r="T401" i="16" a="1"/>
  <c r="T401" i="16" s="1"/>
  <c r="T402" i="16" a="1"/>
  <c r="T402" i="16" s="1"/>
  <c r="T403" i="16" a="1"/>
  <c r="T403" i="16" s="1"/>
  <c r="T404" i="16" a="1"/>
  <c r="T404" i="16" s="1"/>
  <c r="T405" i="16" a="1"/>
  <c r="T405" i="16" s="1"/>
  <c r="T406" i="16" a="1"/>
  <c r="T406" i="16" s="1"/>
  <c r="T407" i="16" a="1"/>
  <c r="T407" i="16" s="1"/>
  <c r="T408" i="16" a="1"/>
  <c r="T408" i="16" s="1"/>
  <c r="T409" i="16" a="1"/>
  <c r="T409" i="16" s="1"/>
  <c r="T410" i="16" a="1"/>
  <c r="T410" i="16" s="1"/>
  <c r="T411" i="16" a="1"/>
  <c r="T411" i="16" s="1"/>
  <c r="T412" i="16" a="1"/>
  <c r="T412" i="16" s="1"/>
  <c r="T413" i="16" a="1"/>
  <c r="T413" i="16" s="1"/>
  <c r="T414" i="16" a="1"/>
  <c r="T414" i="16" s="1"/>
  <c r="T415" i="16" a="1"/>
  <c r="T415" i="16" s="1"/>
  <c r="T416" i="16" a="1"/>
  <c r="T416" i="16" s="1"/>
  <c r="T417" i="16" a="1"/>
  <c r="T417" i="16" s="1"/>
  <c r="T418" i="16" a="1"/>
  <c r="T418" i="16" s="1"/>
  <c r="T419" i="16" a="1"/>
  <c r="T419" i="16" s="1"/>
  <c r="T420" i="16" a="1"/>
  <c r="T420" i="16" s="1"/>
  <c r="T421" i="16" a="1"/>
  <c r="T421" i="16" s="1"/>
  <c r="T422" i="16" a="1"/>
  <c r="T422" i="16" s="1"/>
  <c r="T423" i="16" a="1"/>
  <c r="T423" i="16" s="1"/>
  <c r="T424" i="16" a="1"/>
  <c r="T424" i="16" s="1"/>
  <c r="T425" i="16" a="1"/>
  <c r="T425" i="16" s="1"/>
  <c r="T426" i="16" a="1"/>
  <c r="T426" i="16" s="1"/>
  <c r="T427" i="16" a="1"/>
  <c r="T427" i="16" s="1"/>
  <c r="T428" i="16" a="1"/>
  <c r="T428" i="16" s="1"/>
  <c r="T429" i="16" a="1"/>
  <c r="T429" i="16" s="1"/>
  <c r="T430" i="16" a="1"/>
  <c r="T430" i="16" s="1"/>
  <c r="T431" i="16" a="1"/>
  <c r="T431" i="16" s="1"/>
  <c r="T432" i="16" a="1"/>
  <c r="T432" i="16" s="1"/>
  <c r="T433" i="16" a="1"/>
  <c r="T433" i="16" s="1"/>
  <c r="T434" i="16" a="1"/>
  <c r="T434" i="16" s="1"/>
  <c r="T435" i="16" a="1"/>
  <c r="T435" i="16" s="1"/>
  <c r="T436" i="16" a="1"/>
  <c r="T436" i="16" s="1"/>
  <c r="T437" i="16" a="1"/>
  <c r="T437" i="16" s="1"/>
  <c r="T438" i="16" a="1"/>
  <c r="T438" i="16" s="1"/>
  <c r="T439" i="16" a="1"/>
  <c r="T439" i="16"/>
  <c r="T440" i="16" a="1"/>
  <c r="T440" i="16" s="1"/>
  <c r="T441" i="16" a="1"/>
  <c r="T441" i="16" s="1"/>
  <c r="T442" i="16" a="1"/>
  <c r="T442" i="16" s="1"/>
  <c r="T443" i="16" a="1"/>
  <c r="T443" i="16" s="1"/>
  <c r="T444" i="16" a="1"/>
  <c r="T444" i="16" s="1"/>
  <c r="T445" i="16" a="1"/>
  <c r="T445" i="16" s="1"/>
  <c r="T446" i="16" a="1"/>
  <c r="T446" i="16" s="1"/>
  <c r="T447" i="16" a="1"/>
  <c r="T447" i="16" s="1"/>
  <c r="T448" i="16" a="1"/>
  <c r="T448" i="16" s="1"/>
  <c r="T449" i="16" a="1"/>
  <c r="T449" i="16" s="1"/>
  <c r="T450" i="16" a="1"/>
  <c r="T450" i="16" s="1"/>
  <c r="T451" i="16" a="1"/>
  <c r="T451" i="16" s="1"/>
  <c r="T452" i="16" a="1"/>
  <c r="T452" i="16" s="1"/>
  <c r="T453" i="16" a="1"/>
  <c r="T453" i="16" s="1"/>
  <c r="T454" i="16" a="1"/>
  <c r="T454" i="16" s="1"/>
  <c r="T455" i="16" a="1"/>
  <c r="T455" i="16" s="1"/>
  <c r="T456" i="16" a="1"/>
  <c r="T456" i="16" s="1"/>
  <c r="T457" i="16" a="1"/>
  <c r="T457" i="16" s="1"/>
  <c r="T458" i="16" a="1"/>
  <c r="T458" i="16" s="1"/>
  <c r="T459" i="16" a="1"/>
  <c r="T459" i="16" s="1"/>
  <c r="T460" i="16" a="1"/>
  <c r="T460" i="16" s="1"/>
  <c r="T461" i="16" a="1"/>
  <c r="T461" i="16" s="1"/>
  <c r="T462" i="16" a="1"/>
  <c r="T462" i="16" s="1"/>
  <c r="T463" i="16" a="1"/>
  <c r="T463" i="16" s="1"/>
  <c r="T464" i="16" a="1"/>
  <c r="T464" i="16" s="1"/>
  <c r="T465" i="16" a="1"/>
  <c r="T465" i="16" s="1"/>
  <c r="T466" i="16" a="1"/>
  <c r="T466" i="16" s="1"/>
  <c r="T467" i="16" a="1"/>
  <c r="T467" i="16" s="1"/>
  <c r="T468" i="16" a="1"/>
  <c r="T468" i="16" s="1"/>
  <c r="T469" i="16" a="1"/>
  <c r="T469" i="16" s="1"/>
  <c r="T470" i="16" a="1"/>
  <c r="T470" i="16" s="1"/>
  <c r="T471" i="16" a="1"/>
  <c r="T471" i="16" s="1"/>
  <c r="T472" i="16" a="1"/>
  <c r="T472" i="16" s="1"/>
  <c r="T473" i="16" a="1"/>
  <c r="T473" i="16" s="1"/>
  <c r="T474" i="16" a="1"/>
  <c r="T474" i="16" s="1"/>
  <c r="T475" i="16" a="1"/>
  <c r="T475" i="16" s="1"/>
  <c r="T476" i="16" a="1"/>
  <c r="T476" i="16" s="1"/>
  <c r="T477" i="16" a="1"/>
  <c r="T477" i="16" s="1"/>
  <c r="T478" i="16" a="1"/>
  <c r="T478" i="16" s="1"/>
  <c r="T479" i="16" a="1"/>
  <c r="T479" i="16" s="1"/>
  <c r="T480" i="16" a="1"/>
  <c r="T480" i="16" s="1"/>
  <c r="T481" i="16" a="1"/>
  <c r="T481" i="16" s="1"/>
  <c r="T482" i="16" a="1"/>
  <c r="T482" i="16" s="1"/>
  <c r="T483" i="16" a="1"/>
  <c r="T483" i="16" s="1"/>
  <c r="T484" i="16" a="1"/>
  <c r="T484" i="16" s="1"/>
  <c r="T485" i="16" a="1"/>
  <c r="T485" i="16" s="1"/>
  <c r="T486" i="16" a="1"/>
  <c r="T486" i="16" s="1"/>
  <c r="T487" i="16" a="1"/>
  <c r="T487" i="16" s="1"/>
  <c r="T488" i="16" a="1"/>
  <c r="T488" i="16" s="1"/>
  <c r="T489" i="16" a="1"/>
  <c r="T489" i="16" s="1"/>
  <c r="T490" i="16" a="1"/>
  <c r="T490" i="16" s="1"/>
  <c r="T491" i="16" a="1"/>
  <c r="T491" i="16" s="1"/>
  <c r="T492" i="16" a="1"/>
  <c r="T492" i="16" s="1"/>
  <c r="T493" i="16" a="1"/>
  <c r="T493" i="16" s="1"/>
  <c r="T494" i="16" a="1"/>
  <c r="T494" i="16" s="1"/>
  <c r="T495" i="16" a="1"/>
  <c r="T495" i="16" s="1"/>
  <c r="T496" i="16" a="1"/>
  <c r="T496" i="16" s="1"/>
  <c r="T497" i="16" a="1"/>
  <c r="T497" i="16" s="1"/>
  <c r="T498" i="16" a="1"/>
  <c r="T498" i="16" s="1"/>
  <c r="T499" i="16" a="1"/>
  <c r="T499" i="16" s="1"/>
  <c r="T500" i="16" a="1"/>
  <c r="T500" i="16" s="1"/>
  <c r="T501" i="16" a="1"/>
  <c r="T501" i="16" s="1"/>
  <c r="T502" i="16" a="1"/>
  <c r="T502" i="16" s="1"/>
  <c r="T503" i="16" a="1"/>
  <c r="T503" i="16" s="1"/>
  <c r="T504" i="16" a="1"/>
  <c r="T504" i="16" s="1"/>
  <c r="T505" i="16" a="1"/>
  <c r="T505" i="16" s="1"/>
  <c r="T506" i="16" a="1"/>
  <c r="T506" i="16" s="1"/>
  <c r="T507" i="16" a="1"/>
  <c r="T507" i="16" s="1"/>
  <c r="T508" i="16" a="1"/>
  <c r="T508" i="16" s="1"/>
  <c r="T509" i="16" a="1"/>
  <c r="T509" i="16" s="1"/>
  <c r="T510" i="16" a="1"/>
  <c r="T510" i="16" s="1"/>
  <c r="T511" i="16" a="1"/>
  <c r="T511" i="16" s="1"/>
  <c r="T512" i="16" a="1"/>
  <c r="T512" i="16" s="1"/>
  <c r="T513" i="16" a="1"/>
  <c r="T513" i="16" s="1"/>
  <c r="T514" i="16" a="1"/>
  <c r="T514" i="16" s="1"/>
  <c r="T515" i="16" a="1"/>
  <c r="T515" i="16" s="1"/>
  <c r="T516" i="16" a="1"/>
  <c r="T516" i="16" s="1"/>
  <c r="T517" i="16" a="1"/>
  <c r="T517" i="16" s="1"/>
  <c r="T518" i="16" a="1"/>
  <c r="T518" i="16" s="1"/>
  <c r="T519" i="16" a="1"/>
  <c r="T519" i="16" s="1"/>
  <c r="T520" i="16" a="1"/>
  <c r="T520" i="16" s="1"/>
  <c r="T521" i="16" a="1"/>
  <c r="T521" i="16" s="1"/>
  <c r="T522" i="16" a="1"/>
  <c r="T522" i="16" s="1"/>
  <c r="T523" i="16" a="1"/>
  <c r="T523" i="16" s="1"/>
  <c r="T524" i="16" a="1"/>
  <c r="T524" i="16" s="1"/>
  <c r="T525" i="16" a="1"/>
  <c r="T525" i="16" s="1"/>
  <c r="T526" i="16" a="1"/>
  <c r="T526" i="16" s="1"/>
  <c r="T527" i="16" a="1"/>
  <c r="T527" i="16" s="1"/>
  <c r="T528" i="16" a="1"/>
  <c r="T528" i="16" s="1"/>
  <c r="T529" i="16" a="1"/>
  <c r="T529" i="16" s="1"/>
  <c r="T530" i="16" a="1"/>
  <c r="T530" i="16" s="1"/>
  <c r="T531" i="16" a="1"/>
  <c r="T531" i="16" s="1"/>
  <c r="T532" i="16" a="1"/>
  <c r="T532" i="16" s="1"/>
  <c r="T533" i="16" a="1"/>
  <c r="T533" i="16" s="1"/>
  <c r="T534" i="16" a="1"/>
  <c r="T534" i="16" s="1"/>
  <c r="T535" i="16" a="1"/>
  <c r="T535" i="16"/>
  <c r="T536" i="16" a="1"/>
  <c r="T536" i="16" s="1"/>
  <c r="T537" i="16" a="1"/>
  <c r="T537" i="16" s="1"/>
  <c r="T538" i="16" a="1"/>
  <c r="T538" i="16" s="1"/>
  <c r="T539" i="16" a="1"/>
  <c r="T539" i="16" s="1"/>
  <c r="T540" i="16" a="1"/>
  <c r="T540" i="16" s="1"/>
  <c r="T541" i="16" a="1"/>
  <c r="T541" i="16" s="1"/>
  <c r="T542" i="16" a="1"/>
  <c r="T542" i="16" s="1"/>
  <c r="T543" i="16" a="1"/>
  <c r="T543" i="16" s="1"/>
  <c r="T544" i="16" a="1"/>
  <c r="T544" i="16" s="1"/>
  <c r="T545" i="16" a="1"/>
  <c r="T545" i="16" s="1"/>
  <c r="T546" i="16" a="1"/>
  <c r="T546" i="16" s="1"/>
  <c r="T547" i="16" a="1"/>
  <c r="T547" i="16" s="1"/>
  <c r="T548" i="16" a="1"/>
  <c r="T548" i="16" s="1"/>
  <c r="T549" i="16" a="1"/>
  <c r="T549" i="16" s="1"/>
  <c r="T550" i="16" a="1"/>
  <c r="T550" i="16" s="1"/>
  <c r="T551" i="16" a="1"/>
  <c r="T551" i="16" s="1"/>
  <c r="T552" i="16" a="1"/>
  <c r="T552" i="16" s="1"/>
  <c r="T553" i="16" a="1"/>
  <c r="T553" i="16" s="1"/>
  <c r="T554" i="16" a="1"/>
  <c r="T554" i="16" s="1"/>
  <c r="T555" i="16" a="1"/>
  <c r="T555" i="16" s="1"/>
  <c r="T556" i="16" a="1"/>
  <c r="T556" i="16" s="1"/>
  <c r="T557" i="16" a="1"/>
  <c r="T557" i="16" s="1"/>
  <c r="T558" i="16" a="1"/>
  <c r="T558" i="16" s="1"/>
  <c r="T559" i="16" a="1"/>
  <c r="T559" i="16" s="1"/>
  <c r="T560" i="16" a="1"/>
  <c r="T560" i="16" s="1"/>
  <c r="T561" i="16" a="1"/>
  <c r="T561" i="16" s="1"/>
  <c r="T562" i="16" a="1"/>
  <c r="T562" i="16" s="1"/>
  <c r="T563" i="16" a="1"/>
  <c r="T563" i="16" s="1"/>
  <c r="T564" i="16" a="1"/>
  <c r="T564" i="16" s="1"/>
  <c r="T565" i="16" a="1"/>
  <c r="T565" i="16" s="1"/>
  <c r="T566" i="16" a="1"/>
  <c r="T566" i="16" s="1"/>
  <c r="T567" i="16" a="1"/>
  <c r="T567" i="16"/>
  <c r="T568" i="16" a="1"/>
  <c r="T568" i="16" s="1"/>
  <c r="T569" i="16" a="1"/>
  <c r="T569" i="16" s="1"/>
  <c r="T570" i="16" a="1"/>
  <c r="T570" i="16" s="1"/>
  <c r="T571" i="16" a="1"/>
  <c r="T571" i="16" s="1"/>
  <c r="T572" i="16" a="1"/>
  <c r="T572" i="16" s="1"/>
  <c r="T573" i="16" a="1"/>
  <c r="T573" i="16" s="1"/>
  <c r="T574" i="16" a="1"/>
  <c r="T574" i="16" s="1"/>
  <c r="T575" i="16" a="1"/>
  <c r="T575" i="16" s="1"/>
  <c r="T576" i="16" a="1"/>
  <c r="T576" i="16" s="1"/>
  <c r="T577" i="16" a="1"/>
  <c r="T577" i="16" s="1"/>
  <c r="T578" i="16" a="1"/>
  <c r="T578" i="16" s="1"/>
  <c r="T579" i="16" a="1"/>
  <c r="T579" i="16" s="1"/>
  <c r="T580" i="16" a="1"/>
  <c r="T580" i="16" s="1"/>
  <c r="T581" i="16" a="1"/>
  <c r="T581" i="16" s="1"/>
  <c r="T582" i="16" a="1"/>
  <c r="T582" i="16" s="1"/>
  <c r="T583" i="16" a="1"/>
  <c r="T583" i="16" s="1"/>
  <c r="T584" i="16" a="1"/>
  <c r="T584" i="16" s="1"/>
  <c r="T585" i="16" a="1"/>
  <c r="T585" i="16" s="1"/>
  <c r="T586" i="16" a="1"/>
  <c r="T586" i="16" s="1"/>
  <c r="T587" i="16" a="1"/>
  <c r="T587" i="16" s="1"/>
  <c r="T588" i="16" a="1"/>
  <c r="T588" i="16" s="1"/>
  <c r="T589" i="16" a="1"/>
  <c r="T589" i="16" s="1"/>
  <c r="T590" i="16" a="1"/>
  <c r="T590" i="16" s="1"/>
  <c r="T591" i="16" a="1"/>
  <c r="T591" i="16" s="1"/>
  <c r="T592" i="16" a="1"/>
  <c r="T592" i="16" s="1"/>
  <c r="T593" i="16" a="1"/>
  <c r="T593" i="16" s="1"/>
  <c r="T594" i="16" a="1"/>
  <c r="T594" i="16" s="1"/>
  <c r="T595" i="16" a="1"/>
  <c r="T595" i="16" s="1"/>
  <c r="T596" i="16" a="1"/>
  <c r="T596" i="16" s="1"/>
  <c r="T597" i="16" a="1"/>
  <c r="T597" i="16" s="1"/>
  <c r="T598" i="16" a="1"/>
  <c r="T598" i="16" s="1"/>
  <c r="T599" i="16" a="1"/>
  <c r="T599" i="16" s="1"/>
  <c r="T600" i="16" a="1"/>
  <c r="T600" i="16" s="1"/>
  <c r="T601" i="16" a="1"/>
  <c r="T601" i="16" s="1"/>
  <c r="T602" i="16" a="1"/>
  <c r="T602" i="16" s="1"/>
  <c r="T603" i="16" a="1"/>
  <c r="T603" i="16" s="1"/>
  <c r="T604" i="16" a="1"/>
  <c r="T604" i="16" s="1"/>
  <c r="T605" i="16" a="1"/>
  <c r="T605" i="16"/>
  <c r="T606" i="16" a="1"/>
  <c r="T606" i="16" s="1"/>
  <c r="T607" i="16" a="1"/>
  <c r="T607" i="16" s="1"/>
  <c r="T608" i="16" a="1"/>
  <c r="T608" i="16" s="1"/>
  <c r="T609" i="16" a="1"/>
  <c r="T609" i="16" s="1"/>
  <c r="T610" i="16" a="1"/>
  <c r="T610" i="16" s="1"/>
  <c r="T611" i="16" a="1"/>
  <c r="T611" i="16" s="1"/>
  <c r="T612" i="16" a="1"/>
  <c r="T612" i="16" s="1"/>
  <c r="T613" i="16" a="1"/>
  <c r="T613" i="16" s="1"/>
  <c r="T614" i="16" a="1"/>
  <c r="T614" i="16" s="1"/>
  <c r="T615" i="16" a="1"/>
  <c r="T615" i="16" s="1"/>
  <c r="T616" i="16" a="1"/>
  <c r="T616" i="16" s="1"/>
  <c r="T617" i="16" a="1"/>
  <c r="T617" i="16" s="1"/>
  <c r="T618" i="16" a="1"/>
  <c r="T618" i="16" s="1"/>
  <c r="T619" i="16" a="1"/>
  <c r="T619" i="16" s="1"/>
  <c r="T620" i="16" a="1"/>
  <c r="T620" i="16" s="1"/>
  <c r="T621" i="16" a="1"/>
  <c r="T621" i="16" s="1"/>
  <c r="T622" i="16" a="1"/>
  <c r="T622" i="16" s="1"/>
  <c r="T623" i="16" a="1"/>
  <c r="T623" i="16" s="1"/>
  <c r="T624" i="16" a="1"/>
  <c r="T624" i="16" s="1"/>
  <c r="T625" i="16" a="1"/>
  <c r="T625" i="16" s="1"/>
  <c r="T626" i="16" a="1"/>
  <c r="T626" i="16" s="1"/>
  <c r="T627" i="16" a="1"/>
  <c r="T627" i="16" s="1"/>
  <c r="T628" i="16" a="1"/>
  <c r="T628" i="16"/>
  <c r="T629" i="16" a="1"/>
  <c r="T629" i="16" s="1"/>
  <c r="T630" i="16" a="1"/>
  <c r="T630" i="16" s="1"/>
  <c r="T631" i="16" a="1"/>
  <c r="T631" i="16" s="1"/>
  <c r="T632" i="16" a="1"/>
  <c r="T632" i="16" s="1"/>
  <c r="T633" i="16" a="1"/>
  <c r="T633" i="16" s="1"/>
  <c r="T634" i="16" a="1"/>
  <c r="T634" i="16" s="1"/>
  <c r="T635" i="16" a="1"/>
  <c r="T635" i="16" s="1"/>
  <c r="T636" i="16" a="1"/>
  <c r="T636" i="16" s="1"/>
  <c r="T637" i="16" a="1"/>
  <c r="T637" i="16" s="1"/>
  <c r="T638" i="16" a="1"/>
  <c r="T638" i="16" s="1"/>
  <c r="T639" i="16" a="1"/>
  <c r="T639" i="16" s="1"/>
  <c r="T640" i="16" a="1"/>
  <c r="T640" i="16" s="1"/>
  <c r="T641" i="16" a="1"/>
  <c r="T641" i="16" s="1"/>
  <c r="T642" i="16" a="1"/>
  <c r="T642" i="16" s="1"/>
  <c r="T643" i="16" a="1"/>
  <c r="T643" i="16" s="1"/>
  <c r="T644" i="16" a="1"/>
  <c r="T644" i="16" s="1"/>
  <c r="T645" i="16" a="1"/>
  <c r="T645" i="16" s="1"/>
  <c r="T646" i="16" a="1"/>
  <c r="T646" i="16" s="1"/>
  <c r="T647" i="16" a="1"/>
  <c r="T647" i="16" s="1"/>
  <c r="T648" i="16" a="1"/>
  <c r="T648" i="16"/>
  <c r="T649" i="16" a="1"/>
  <c r="T649" i="16" s="1"/>
  <c r="T650" i="16" a="1"/>
  <c r="T650" i="16" s="1"/>
  <c r="T651" i="16" a="1"/>
  <c r="T651" i="16" s="1"/>
  <c r="T652" i="16" a="1"/>
  <c r="T652" i="16" s="1"/>
  <c r="T653" i="16" a="1"/>
  <c r="T653" i="16" s="1"/>
  <c r="T654" i="16" a="1"/>
  <c r="T654" i="16" s="1"/>
  <c r="T655" i="16" a="1"/>
  <c r="T655" i="16" s="1"/>
  <c r="T656" i="16" a="1"/>
  <c r="T656" i="16" s="1"/>
  <c r="T657" i="16" a="1"/>
  <c r="T657" i="16" s="1"/>
  <c r="T658" i="16" a="1"/>
  <c r="T658" i="16" s="1"/>
  <c r="T659" i="16" a="1"/>
  <c r="T659" i="16" s="1"/>
  <c r="T660" i="16" a="1"/>
  <c r="T660" i="16" s="1"/>
  <c r="T661" i="16" a="1"/>
  <c r="T661" i="16" s="1"/>
  <c r="T662" i="16" a="1"/>
  <c r="T662" i="16" s="1"/>
  <c r="T663" i="16" a="1"/>
  <c r="T663" i="16" s="1"/>
  <c r="T664" i="16" a="1"/>
  <c r="T664" i="16" s="1"/>
  <c r="T665" i="16" a="1"/>
  <c r="T665" i="16" s="1"/>
  <c r="T666" i="16" a="1"/>
  <c r="T666" i="16" s="1"/>
  <c r="T667" i="16" a="1"/>
  <c r="T667" i="16" s="1"/>
  <c r="T668" i="16" a="1"/>
  <c r="T668" i="16" s="1"/>
  <c r="T669" i="16" a="1"/>
  <c r="T669" i="16" s="1"/>
  <c r="T670" i="16" a="1"/>
  <c r="T670" i="16" s="1"/>
  <c r="T671" i="16" a="1"/>
  <c r="T671" i="16" s="1"/>
  <c r="T672" i="16" a="1"/>
  <c r="T672" i="16" s="1"/>
  <c r="T673" i="16" a="1"/>
  <c r="T673" i="16" s="1"/>
  <c r="T674" i="16" a="1"/>
  <c r="T674" i="16" s="1"/>
  <c r="T675" i="16" a="1"/>
  <c r="T675" i="16" s="1"/>
  <c r="T676" i="16" a="1"/>
  <c r="T676" i="16" s="1"/>
  <c r="T677" i="16" a="1"/>
  <c r="T677" i="16" s="1"/>
  <c r="T678" i="16" a="1"/>
  <c r="T678" i="16" s="1"/>
  <c r="T679" i="16" a="1"/>
  <c r="T679" i="16" s="1"/>
  <c r="T680" i="16" a="1"/>
  <c r="T680" i="16" s="1"/>
  <c r="T681" i="16" a="1"/>
  <c r="T681" i="16" s="1"/>
  <c r="T682" i="16" a="1"/>
  <c r="T682" i="16" s="1"/>
  <c r="T683" i="16" a="1"/>
  <c r="T683" i="16" s="1"/>
  <c r="T684" i="16" a="1"/>
  <c r="T684" i="16" s="1"/>
  <c r="T685" i="16" a="1"/>
  <c r="T685" i="16" s="1"/>
  <c r="T686" i="16" a="1"/>
  <c r="T686" i="16" s="1"/>
  <c r="T687" i="16" a="1"/>
  <c r="T687" i="16" s="1"/>
  <c r="T688" i="16" a="1"/>
  <c r="T688" i="16" s="1"/>
  <c r="T689" i="16" a="1"/>
  <c r="T689" i="16" s="1"/>
  <c r="T690" i="16" a="1"/>
  <c r="T690" i="16" s="1"/>
  <c r="T691" i="16" a="1"/>
  <c r="T691" i="16" s="1"/>
  <c r="T692" i="16" a="1"/>
  <c r="T692" i="16" s="1"/>
  <c r="T693" i="16" a="1"/>
  <c r="T693" i="16" s="1"/>
  <c r="T694" i="16" a="1"/>
  <c r="T694" i="16" s="1"/>
  <c r="T695" i="16" a="1"/>
  <c r="T695" i="16" s="1"/>
  <c r="T696" i="16" a="1"/>
  <c r="T696" i="16" s="1"/>
  <c r="T697" i="16" a="1"/>
  <c r="T697" i="16" s="1"/>
  <c r="T698" i="16" a="1"/>
  <c r="T698" i="16" s="1"/>
  <c r="T699" i="16" a="1"/>
  <c r="T699" i="16" s="1"/>
  <c r="T700" i="16" a="1"/>
  <c r="T700" i="16" s="1"/>
  <c r="T701" i="16" a="1"/>
  <c r="T701" i="16" s="1"/>
  <c r="T702" i="16" a="1"/>
  <c r="T702" i="16" s="1"/>
  <c r="T703" i="16" a="1"/>
  <c r="T703" i="16" s="1"/>
  <c r="T704" i="16" a="1"/>
  <c r="T704" i="16" s="1"/>
  <c r="T705" i="16" a="1"/>
  <c r="T705" i="16" s="1"/>
  <c r="T706" i="16" a="1"/>
  <c r="T706" i="16" s="1"/>
  <c r="T707" i="16" a="1"/>
  <c r="T707" i="16" s="1"/>
  <c r="T708" i="16" a="1"/>
  <c r="T708" i="16" s="1"/>
  <c r="T709" i="16" a="1"/>
  <c r="T709" i="16" s="1"/>
  <c r="T710" i="16" a="1"/>
  <c r="T710" i="16" s="1"/>
  <c r="T711" i="16" a="1"/>
  <c r="T711" i="16" s="1"/>
  <c r="T712" i="16" a="1"/>
  <c r="T712" i="16" s="1"/>
  <c r="T713" i="16" a="1"/>
  <c r="T713" i="16" s="1"/>
  <c r="T714" i="16" a="1"/>
  <c r="T714" i="16" s="1"/>
  <c r="T715" i="16" a="1"/>
  <c r="T715" i="16" s="1"/>
  <c r="T716" i="16" a="1"/>
  <c r="T716" i="16" s="1"/>
  <c r="T717" i="16" a="1"/>
  <c r="T717" i="16" s="1"/>
  <c r="T718" i="16" a="1"/>
  <c r="T718" i="16" s="1"/>
  <c r="T719" i="16" a="1"/>
  <c r="T719" i="16" s="1"/>
  <c r="T720" i="16" a="1"/>
  <c r="T720" i="16" s="1"/>
  <c r="T721" i="16" a="1"/>
  <c r="T721" i="16" s="1"/>
  <c r="T722" i="16" a="1"/>
  <c r="T722" i="16" s="1"/>
  <c r="T723" i="16" a="1"/>
  <c r="T723" i="16" s="1"/>
  <c r="T724" i="16" a="1"/>
  <c r="T724" i="16" s="1"/>
  <c r="T725" i="16" a="1"/>
  <c r="T725" i="16" s="1"/>
  <c r="T726" i="16" a="1"/>
  <c r="T726" i="16" s="1"/>
  <c r="T727" i="16" a="1"/>
  <c r="T727" i="16" s="1"/>
  <c r="T728" i="16" a="1"/>
  <c r="T728" i="16" s="1"/>
  <c r="T729" i="16" a="1"/>
  <c r="T729" i="16" s="1"/>
  <c r="T730" i="16" a="1"/>
  <c r="T730" i="16" s="1"/>
  <c r="T731" i="16" a="1"/>
  <c r="T731" i="16" s="1"/>
  <c r="T732" i="16" a="1"/>
  <c r="T732" i="16" s="1"/>
  <c r="T733" i="16" a="1"/>
  <c r="T733" i="16" s="1"/>
  <c r="T734" i="16" a="1"/>
  <c r="T734" i="16" s="1"/>
  <c r="T735" i="16" a="1"/>
  <c r="T735" i="16" s="1"/>
  <c r="T736" i="16" a="1"/>
  <c r="T736" i="16" s="1"/>
  <c r="T737" i="16" a="1"/>
  <c r="T737" i="16" s="1"/>
  <c r="T738" i="16" a="1"/>
  <c r="T738" i="16" s="1"/>
  <c r="T739" i="16" a="1"/>
  <c r="T739" i="16" s="1"/>
  <c r="T740" i="16" a="1"/>
  <c r="T740" i="16"/>
  <c r="T741" i="16" a="1"/>
  <c r="T741" i="16" s="1"/>
  <c r="T742" i="16" a="1"/>
  <c r="T742" i="16" s="1"/>
  <c r="T743" i="16" a="1"/>
  <c r="T743" i="16" s="1"/>
  <c r="T744" i="16" a="1"/>
  <c r="T744" i="16" s="1"/>
  <c r="T745" i="16" a="1"/>
  <c r="T745" i="16" s="1"/>
  <c r="T746" i="16" a="1"/>
  <c r="T746" i="16" s="1"/>
  <c r="T747" i="16" a="1"/>
  <c r="T747" i="16" s="1"/>
  <c r="T748" i="16" a="1"/>
  <c r="T748" i="16" s="1"/>
  <c r="T749" i="16" a="1"/>
  <c r="T749" i="16" s="1"/>
  <c r="T750" i="16" a="1"/>
  <c r="T750" i="16" s="1"/>
  <c r="T751" i="16" a="1"/>
  <c r="T751" i="16" s="1"/>
  <c r="T752" i="16" a="1"/>
  <c r="T752" i="16" s="1"/>
  <c r="T753" i="16" a="1"/>
  <c r="T753" i="16" s="1"/>
  <c r="T754" i="16" a="1"/>
  <c r="T754" i="16" s="1"/>
  <c r="T755" i="16" a="1"/>
  <c r="T755" i="16" s="1"/>
  <c r="T756" i="16" a="1"/>
  <c r="T756" i="16" s="1"/>
  <c r="T757" i="16" a="1"/>
  <c r="T757" i="16" s="1"/>
  <c r="T758" i="16" a="1"/>
  <c r="T758" i="16" s="1"/>
  <c r="T759" i="16" a="1"/>
  <c r="T759" i="16" s="1"/>
  <c r="T760" i="16" a="1"/>
  <c r="T760" i="16" s="1"/>
  <c r="T761" i="16" a="1"/>
  <c r="T761" i="16" s="1"/>
  <c r="T762" i="16" a="1"/>
  <c r="T762" i="16" s="1"/>
  <c r="T763" i="16" a="1"/>
  <c r="T763" i="16" s="1"/>
  <c r="T764" i="16" a="1"/>
  <c r="T764" i="16" s="1"/>
  <c r="T765" i="16" a="1"/>
  <c r="T765" i="16" s="1"/>
  <c r="T766" i="16" a="1"/>
  <c r="T766" i="16" s="1"/>
  <c r="T767" i="16" a="1"/>
  <c r="T767" i="16" s="1"/>
  <c r="T768" i="16" a="1"/>
  <c r="T768" i="16"/>
  <c r="T769" i="16" a="1"/>
  <c r="T769" i="16" s="1"/>
  <c r="T770" i="16" a="1"/>
  <c r="T770" i="16" s="1"/>
  <c r="T771" i="16" a="1"/>
  <c r="T771" i="16" s="1"/>
  <c r="T772" i="16" a="1"/>
  <c r="T772" i="16" s="1"/>
  <c r="T773" i="16" a="1"/>
  <c r="T773" i="16" s="1"/>
  <c r="T774" i="16" a="1"/>
  <c r="T774" i="16" s="1"/>
  <c r="T775" i="16" a="1"/>
  <c r="T775" i="16" s="1"/>
  <c r="T776" i="16" a="1"/>
  <c r="T776" i="16" s="1"/>
  <c r="T777" i="16" a="1"/>
  <c r="T777" i="16" s="1"/>
  <c r="T778" i="16" a="1"/>
  <c r="T778" i="16" s="1"/>
  <c r="T779" i="16" a="1"/>
  <c r="T779" i="16" s="1"/>
  <c r="T780" i="16" a="1"/>
  <c r="T780" i="16" s="1"/>
  <c r="T781" i="16" a="1"/>
  <c r="T781" i="16" s="1"/>
  <c r="T782" i="16" a="1"/>
  <c r="T782" i="16" s="1"/>
  <c r="T783" i="16" a="1"/>
  <c r="T783" i="16" s="1"/>
  <c r="T784" i="16" a="1"/>
  <c r="T784" i="16" s="1"/>
  <c r="T785" i="16" a="1"/>
  <c r="T785" i="16" s="1"/>
  <c r="T786" i="16" a="1"/>
  <c r="T786" i="16" s="1"/>
  <c r="T787" i="16" a="1"/>
  <c r="T787" i="16" s="1"/>
  <c r="T788" i="16" a="1"/>
  <c r="T788" i="16" s="1"/>
  <c r="T789" i="16" a="1"/>
  <c r="T789" i="16" s="1"/>
  <c r="T790" i="16" a="1"/>
  <c r="T790" i="16" s="1"/>
  <c r="T791" i="16" a="1"/>
  <c r="T791" i="16" s="1"/>
  <c r="T792" i="16" a="1"/>
  <c r="T792" i="16" s="1"/>
  <c r="T793" i="16" a="1"/>
  <c r="T793" i="16" s="1"/>
  <c r="T794" i="16" a="1"/>
  <c r="T794" i="16" s="1"/>
  <c r="T795" i="16" a="1"/>
  <c r="T795" i="16" s="1"/>
  <c r="T796" i="16" a="1"/>
  <c r="T796" i="16" s="1"/>
  <c r="T797" i="16" a="1"/>
  <c r="T797" i="16" s="1"/>
  <c r="T798" i="16" a="1"/>
  <c r="T798" i="16" s="1"/>
  <c r="T799" i="16" a="1"/>
  <c r="T799" i="16" s="1"/>
  <c r="T800" i="16" a="1"/>
  <c r="T800" i="16"/>
  <c r="T801" i="16" a="1"/>
  <c r="T801" i="16" s="1"/>
  <c r="T802" i="16" a="1"/>
  <c r="T802" i="16" s="1"/>
  <c r="T803" i="16" a="1"/>
  <c r="T803" i="16" s="1"/>
  <c r="T804" i="16" a="1"/>
  <c r="T804" i="16" s="1"/>
  <c r="T805" i="16" a="1"/>
  <c r="T805" i="16" s="1"/>
  <c r="T806" i="16" a="1"/>
  <c r="T806" i="16" s="1"/>
  <c r="T807" i="16" a="1"/>
  <c r="T807" i="16" s="1"/>
  <c r="T808" i="16" a="1"/>
  <c r="T808" i="16" s="1"/>
  <c r="T809" i="16" a="1"/>
  <c r="T809" i="16" s="1"/>
  <c r="T810" i="16" a="1"/>
  <c r="T810" i="16" s="1"/>
  <c r="T811" i="16" a="1"/>
  <c r="T811" i="16" s="1"/>
  <c r="T812" i="16" a="1"/>
  <c r="T812" i="16" s="1"/>
  <c r="T813" i="16" a="1"/>
  <c r="T813" i="16" s="1"/>
  <c r="T814" i="16" a="1"/>
  <c r="T814" i="16" s="1"/>
  <c r="T815" i="16" a="1"/>
  <c r="T815" i="16" s="1"/>
  <c r="T816" i="16" a="1"/>
  <c r="T816" i="16" s="1"/>
  <c r="T817" i="16" a="1"/>
  <c r="T817" i="16" s="1"/>
  <c r="T818" i="16" a="1"/>
  <c r="T818" i="16" s="1"/>
  <c r="T819" i="16" a="1"/>
  <c r="T819" i="16" s="1"/>
  <c r="T820" i="16" a="1"/>
  <c r="T820" i="16" s="1"/>
  <c r="T821" i="16" a="1"/>
  <c r="T821" i="16" s="1"/>
  <c r="T822" i="16" a="1"/>
  <c r="T822" i="16" s="1"/>
  <c r="T823" i="16" a="1"/>
  <c r="T823" i="16" s="1"/>
  <c r="T824" i="16" a="1"/>
  <c r="T824" i="16" s="1"/>
  <c r="T825" i="16" a="1"/>
  <c r="T825" i="16" s="1"/>
  <c r="T826" i="16" a="1"/>
  <c r="T826" i="16" s="1"/>
  <c r="T827" i="16" a="1"/>
  <c r="T827" i="16" s="1"/>
  <c r="T828" i="16" a="1"/>
  <c r="T828" i="16" s="1"/>
  <c r="T829" i="16" a="1"/>
  <c r="T829" i="16" s="1"/>
  <c r="T830" i="16" a="1"/>
  <c r="T830" i="16" s="1"/>
  <c r="T831" i="16" a="1"/>
  <c r="T831" i="16" s="1"/>
  <c r="T832" i="16" a="1"/>
  <c r="T832" i="16" s="1"/>
  <c r="T833" i="16" a="1"/>
  <c r="T833" i="16" s="1"/>
  <c r="T834" i="16" a="1"/>
  <c r="T834" i="16" s="1"/>
  <c r="T835" i="16" a="1"/>
  <c r="T835" i="16" s="1"/>
  <c r="T836" i="16" a="1"/>
  <c r="T836" i="16" s="1"/>
  <c r="T837" i="16" a="1"/>
  <c r="T837" i="16" s="1"/>
  <c r="T838" i="16" a="1"/>
  <c r="T838" i="16" s="1"/>
  <c r="T839" i="16" a="1"/>
  <c r="T839" i="16" s="1"/>
  <c r="T840" i="16" a="1"/>
  <c r="T840" i="16" s="1"/>
  <c r="T841" i="16" a="1"/>
  <c r="T841" i="16" s="1"/>
  <c r="T842" i="16" a="1"/>
  <c r="T842" i="16" s="1"/>
  <c r="T843" i="16" a="1"/>
  <c r="T843" i="16" s="1"/>
  <c r="T844" i="16" a="1"/>
  <c r="T844" i="16" s="1"/>
  <c r="T845" i="16" a="1"/>
  <c r="T845" i="16" s="1"/>
  <c r="T846" i="16" a="1"/>
  <c r="T846" i="16" s="1"/>
  <c r="T847" i="16" a="1"/>
  <c r="T847" i="16" s="1"/>
  <c r="T848" i="16" a="1"/>
  <c r="T848" i="16" s="1"/>
  <c r="T849" i="16" a="1"/>
  <c r="T849" i="16" s="1"/>
  <c r="T850" i="16" a="1"/>
  <c r="T850" i="16" s="1"/>
  <c r="T851" i="16" a="1"/>
  <c r="T851" i="16" s="1"/>
  <c r="T852" i="16" a="1"/>
  <c r="T852" i="16" s="1"/>
  <c r="T853" i="16" a="1"/>
  <c r="T853" i="16" s="1"/>
  <c r="T854" i="16" a="1"/>
  <c r="T854" i="16" s="1"/>
  <c r="T855" i="16" a="1"/>
  <c r="T855" i="16" s="1"/>
  <c r="T856" i="16" a="1"/>
  <c r="T856" i="16" s="1"/>
  <c r="T857" i="16" a="1"/>
  <c r="T857" i="16" s="1"/>
  <c r="T858" i="16" a="1"/>
  <c r="T858" i="16" s="1"/>
  <c r="T859" i="16" a="1"/>
  <c r="T859" i="16" s="1"/>
  <c r="T860" i="16" a="1"/>
  <c r="T860" i="16" s="1"/>
  <c r="T861" i="16" a="1"/>
  <c r="T861" i="16" s="1"/>
  <c r="T862" i="16" a="1"/>
  <c r="T862" i="16" s="1"/>
  <c r="T863" i="16" a="1"/>
  <c r="T863" i="16" s="1"/>
  <c r="T864" i="16" a="1"/>
  <c r="T864" i="16" s="1"/>
  <c r="T865" i="16" a="1"/>
  <c r="T865" i="16" s="1"/>
  <c r="T866" i="16" a="1"/>
  <c r="T866" i="16" s="1"/>
  <c r="T867" i="16" a="1"/>
  <c r="T867" i="16" s="1"/>
  <c r="T868" i="16" a="1"/>
  <c r="T868" i="16" s="1"/>
  <c r="T869" i="16" a="1"/>
  <c r="T869" i="16" s="1"/>
  <c r="T870" i="16" a="1"/>
  <c r="T870" i="16" s="1"/>
  <c r="T871" i="16" a="1"/>
  <c r="T871" i="16" s="1"/>
  <c r="T872" i="16" a="1"/>
  <c r="T872" i="16" s="1"/>
  <c r="T873" i="16" a="1"/>
  <c r="T873" i="16" s="1"/>
  <c r="T874" i="16" a="1"/>
  <c r="T874" i="16" s="1"/>
  <c r="T875" i="16" a="1"/>
  <c r="T875" i="16" s="1"/>
  <c r="T876" i="16" a="1"/>
  <c r="T876" i="16" s="1"/>
  <c r="T877" i="16" a="1"/>
  <c r="T877" i="16" s="1"/>
  <c r="T878" i="16" a="1"/>
  <c r="T878" i="16" s="1"/>
  <c r="T879" i="16" a="1"/>
  <c r="T879" i="16" s="1"/>
  <c r="T880" i="16" a="1"/>
  <c r="T880" i="16" s="1"/>
  <c r="T881" i="16" a="1"/>
  <c r="T881" i="16" s="1"/>
  <c r="T882" i="16" a="1"/>
  <c r="T882" i="16" s="1"/>
  <c r="T883" i="16" a="1"/>
  <c r="T883" i="16" s="1"/>
  <c r="T884" i="16" a="1"/>
  <c r="T884" i="16" s="1"/>
  <c r="T885" i="16" a="1"/>
  <c r="T885" i="16" s="1"/>
  <c r="T886" i="16" a="1"/>
  <c r="T886" i="16" s="1"/>
  <c r="T887" i="16" a="1"/>
  <c r="T887" i="16" s="1"/>
  <c r="T888" i="16" a="1"/>
  <c r="T888" i="16" s="1"/>
  <c r="T889" i="16" a="1"/>
  <c r="T889" i="16" s="1"/>
  <c r="T890" i="16" a="1"/>
  <c r="T890" i="16" s="1"/>
  <c r="T891" i="16" a="1"/>
  <c r="T891" i="16" s="1"/>
  <c r="T892" i="16" a="1"/>
  <c r="T892" i="16" s="1"/>
  <c r="T893" i="16" a="1"/>
  <c r="T893" i="16" s="1"/>
  <c r="T894" i="16" a="1"/>
  <c r="T894" i="16" s="1"/>
  <c r="T895" i="16" a="1"/>
  <c r="T895" i="16" s="1"/>
  <c r="T896" i="16" a="1"/>
  <c r="T896" i="16"/>
  <c r="T897" i="16" a="1"/>
  <c r="T897" i="16" s="1"/>
  <c r="T898" i="16" a="1"/>
  <c r="T898" i="16" s="1"/>
  <c r="T899" i="16" a="1"/>
  <c r="T899" i="16" s="1"/>
  <c r="T900" i="16" a="1"/>
  <c r="T900" i="16" s="1"/>
  <c r="T901" i="16" a="1"/>
  <c r="T901" i="16" s="1"/>
  <c r="T902" i="16" a="1"/>
  <c r="T902" i="16" s="1"/>
  <c r="T903" i="16" a="1"/>
  <c r="T903" i="16" s="1"/>
  <c r="T904" i="16" a="1"/>
  <c r="T904" i="16" s="1"/>
  <c r="T905" i="16" a="1"/>
  <c r="T905" i="16" s="1"/>
  <c r="T906" i="16" a="1"/>
  <c r="T906" i="16" s="1"/>
  <c r="T907" i="16" a="1"/>
  <c r="T907" i="16" s="1"/>
  <c r="T908" i="16" a="1"/>
  <c r="T908" i="16" s="1"/>
  <c r="T909" i="16" a="1"/>
  <c r="T909" i="16" s="1"/>
  <c r="T910" i="16" a="1"/>
  <c r="T910" i="16" s="1"/>
  <c r="T911" i="16" a="1"/>
  <c r="T911" i="16" s="1"/>
  <c r="T912" i="16" a="1"/>
  <c r="T912" i="16" s="1"/>
  <c r="T913" i="16" a="1"/>
  <c r="T913" i="16" s="1"/>
  <c r="T914" i="16" a="1"/>
  <c r="T914" i="16" s="1"/>
  <c r="T915" i="16" a="1"/>
  <c r="T915" i="16" s="1"/>
  <c r="T916" i="16" a="1"/>
  <c r="T916" i="16" s="1"/>
  <c r="T917" i="16" a="1"/>
  <c r="T917" i="16" s="1"/>
  <c r="T918" i="16" a="1"/>
  <c r="T918" i="16" s="1"/>
  <c r="T919" i="16" a="1"/>
  <c r="T919" i="16" s="1"/>
  <c r="T920" i="16" a="1"/>
  <c r="T920" i="16" s="1"/>
  <c r="T921" i="16" a="1"/>
  <c r="T921" i="16" s="1"/>
  <c r="T922" i="16" a="1"/>
  <c r="T922" i="16" s="1"/>
  <c r="T923" i="16" a="1"/>
  <c r="T923" i="16" s="1"/>
  <c r="T924" i="16" a="1"/>
  <c r="T924" i="16" s="1"/>
  <c r="T925" i="16" a="1"/>
  <c r="T925" i="16" s="1"/>
  <c r="T926" i="16" a="1"/>
  <c r="T926" i="16" s="1"/>
  <c r="T927" i="16" a="1"/>
  <c r="T927" i="16" s="1"/>
  <c r="T928" i="16" a="1"/>
  <c r="T928" i="16"/>
  <c r="T929" i="16" a="1"/>
  <c r="T929" i="16" s="1"/>
  <c r="T930" i="16" a="1"/>
  <c r="T930" i="16" s="1"/>
  <c r="T931" i="16" a="1"/>
  <c r="T931" i="16" s="1"/>
  <c r="T932" i="16" a="1"/>
  <c r="T932" i="16" s="1"/>
  <c r="T933" i="16" a="1"/>
  <c r="T933" i="16" s="1"/>
  <c r="T934" i="16" a="1"/>
  <c r="T934" i="16" s="1"/>
  <c r="T935" i="16" a="1"/>
  <c r="T935" i="16" s="1"/>
  <c r="T936" i="16" a="1"/>
  <c r="T936" i="16" s="1"/>
  <c r="T937" i="16" a="1"/>
  <c r="T937" i="16" s="1"/>
  <c r="T938" i="16" a="1"/>
  <c r="T938" i="16" s="1"/>
  <c r="T939" i="16" a="1"/>
  <c r="T939" i="16" s="1"/>
  <c r="T940" i="16" a="1"/>
  <c r="T940" i="16" s="1"/>
  <c r="T941" i="16" a="1"/>
  <c r="T941" i="16" s="1"/>
  <c r="T942" i="16" a="1"/>
  <c r="T942" i="16" s="1"/>
  <c r="T943" i="16" a="1"/>
  <c r="T943" i="16" s="1"/>
  <c r="T944" i="16" a="1"/>
  <c r="T944" i="16" s="1"/>
  <c r="T945" i="16" a="1"/>
  <c r="T945" i="16" s="1"/>
  <c r="T946" i="16" a="1"/>
  <c r="T946" i="16" s="1"/>
  <c r="T947" i="16" a="1"/>
  <c r="T947" i="16" s="1"/>
  <c r="T948" i="16" a="1"/>
  <c r="T948" i="16" s="1"/>
  <c r="T949" i="16" a="1"/>
  <c r="T949" i="16" s="1"/>
  <c r="T950" i="16" a="1"/>
  <c r="T950" i="16" s="1"/>
  <c r="T951" i="16" a="1"/>
  <c r="T951" i="16" s="1"/>
  <c r="T952" i="16" a="1"/>
  <c r="T952" i="16" s="1"/>
  <c r="T953" i="16" a="1"/>
  <c r="T953" i="16" s="1"/>
  <c r="T954" i="16" a="1"/>
  <c r="T954" i="16" s="1"/>
  <c r="T955" i="16" a="1"/>
  <c r="T955" i="16" s="1"/>
  <c r="T956" i="16" a="1"/>
  <c r="T956" i="16" s="1"/>
  <c r="T957" i="16" a="1"/>
  <c r="T957" i="16" s="1"/>
  <c r="T958" i="16" a="1"/>
  <c r="T958" i="16" s="1"/>
  <c r="T959" i="16" a="1"/>
  <c r="T959" i="16" s="1"/>
  <c r="T960" i="16" a="1"/>
  <c r="T960" i="16" s="1"/>
  <c r="T961" i="16" a="1"/>
  <c r="T961" i="16" s="1"/>
  <c r="T962" i="16" a="1"/>
  <c r="T962" i="16" s="1"/>
  <c r="T963" i="16" a="1"/>
  <c r="T963" i="16" s="1"/>
  <c r="T964" i="16" a="1"/>
  <c r="T964" i="16" s="1"/>
  <c r="T965" i="16" a="1"/>
  <c r="T965" i="16" s="1"/>
  <c r="T966" i="16" a="1"/>
  <c r="T966" i="16" s="1"/>
  <c r="T967" i="16" a="1"/>
  <c r="T967" i="16" s="1"/>
  <c r="T968" i="16" a="1"/>
  <c r="T968" i="16" s="1"/>
  <c r="T969" i="16" a="1"/>
  <c r="T969" i="16" s="1"/>
  <c r="T970" i="16" a="1"/>
  <c r="T970" i="16" s="1"/>
  <c r="T971" i="16" a="1"/>
  <c r="T971" i="16" s="1"/>
  <c r="T972" i="16" a="1"/>
  <c r="T972" i="16" s="1"/>
  <c r="T973" i="16" a="1"/>
  <c r="T973" i="16" s="1"/>
  <c r="T974" i="16" a="1"/>
  <c r="T974" i="16" s="1"/>
  <c r="T975" i="16" a="1"/>
  <c r="T975" i="16" s="1"/>
  <c r="T976" i="16" a="1"/>
  <c r="T976" i="16" s="1"/>
  <c r="T977" i="16" a="1"/>
  <c r="T977" i="16" s="1"/>
  <c r="T978" i="16" a="1"/>
  <c r="T978" i="16" s="1"/>
  <c r="T979" i="16" a="1"/>
  <c r="T979" i="16" s="1"/>
  <c r="T980" i="16" a="1"/>
  <c r="T980" i="16" s="1"/>
  <c r="T981" i="16" a="1"/>
  <c r="T981" i="16" s="1"/>
  <c r="T982" i="16" a="1"/>
  <c r="T982" i="16" s="1"/>
  <c r="T983" i="16" a="1"/>
  <c r="T983" i="16" s="1"/>
  <c r="T984" i="16" a="1"/>
  <c r="T984" i="16" s="1"/>
  <c r="T985" i="16" a="1"/>
  <c r="T985" i="16" s="1"/>
  <c r="T986" i="16" a="1"/>
  <c r="T986" i="16" s="1"/>
  <c r="T987" i="16" a="1"/>
  <c r="T987" i="16" s="1"/>
  <c r="T988" i="16" a="1"/>
  <c r="T988" i="16" s="1"/>
  <c r="T989" i="16" a="1"/>
  <c r="T989" i="16" s="1"/>
  <c r="T990" i="16" a="1"/>
  <c r="T990" i="16" s="1"/>
  <c r="T991" i="16" a="1"/>
  <c r="T991" i="16" s="1"/>
  <c r="T992" i="16" a="1"/>
  <c r="T992" i="16" s="1"/>
  <c r="T993" i="16" a="1"/>
  <c r="T993" i="16" s="1"/>
  <c r="T994" i="16" a="1"/>
  <c r="T994" i="16" s="1"/>
  <c r="T995" i="16" a="1"/>
  <c r="T995" i="16" s="1"/>
  <c r="T996" i="16" a="1"/>
  <c r="T996" i="16"/>
  <c r="T997" i="16" a="1"/>
  <c r="T997" i="16" s="1"/>
  <c r="T998" i="16" a="1"/>
  <c r="T998" i="16" s="1"/>
  <c r="T999" i="16" a="1"/>
  <c r="T999" i="16" s="1"/>
  <c r="T1000" i="16" a="1"/>
  <c r="T1000" i="16" s="1"/>
  <c r="T1001" i="16" a="1"/>
  <c r="T1001" i="16" s="1"/>
  <c r="T1002" i="16" a="1"/>
  <c r="T1002" i="16" s="1"/>
  <c r="T1003" i="16" a="1"/>
  <c r="T1003" i="16" s="1"/>
  <c r="T1004" i="16" a="1"/>
  <c r="T1004" i="16" s="1"/>
  <c r="T1005" i="16" a="1"/>
  <c r="T1005" i="16" s="1"/>
  <c r="T1006" i="16" a="1"/>
  <c r="T1006" i="16" s="1"/>
  <c r="T1007" i="16" a="1"/>
  <c r="T1007" i="16" s="1"/>
  <c r="T1008" i="16" a="1"/>
  <c r="T1008" i="16" s="1"/>
  <c r="T1009" i="16" a="1"/>
  <c r="T1009" i="16" s="1"/>
  <c r="T1010" i="16" a="1"/>
  <c r="T1010" i="16" s="1"/>
  <c r="T1011" i="16" a="1"/>
  <c r="T1011" i="16" s="1"/>
  <c r="T1012" i="16" a="1"/>
  <c r="T1012" i="16" s="1"/>
  <c r="T1013" i="16" a="1"/>
  <c r="T1013" i="16" s="1"/>
  <c r="T1014" i="16" a="1"/>
  <c r="T1014" i="16" s="1"/>
  <c r="T1015" i="16" a="1"/>
  <c r="T1015" i="16" s="1"/>
  <c r="T1016" i="16" a="1"/>
  <c r="T1016" i="16" s="1"/>
  <c r="T1017" i="16" a="1"/>
  <c r="T1017" i="16" s="1"/>
  <c r="T1018" i="16" a="1"/>
  <c r="T1018" i="16" s="1"/>
  <c r="T1019" i="16" a="1"/>
  <c r="T1019" i="16" s="1"/>
  <c r="T1020" i="16" a="1"/>
  <c r="T1020" i="16" s="1"/>
  <c r="T1021" i="16" a="1"/>
  <c r="T1021" i="16" s="1"/>
  <c r="T1022" i="16" a="1"/>
  <c r="T1022" i="16" s="1"/>
  <c r="T1023" i="16" a="1"/>
  <c r="T1023" i="16" s="1"/>
  <c r="T1024" i="16" a="1"/>
  <c r="T1024" i="16" s="1"/>
  <c r="T1025" i="16" a="1"/>
  <c r="T1025" i="16" s="1"/>
  <c r="T1026" i="16" a="1"/>
  <c r="T1026" i="16" s="1"/>
  <c r="T1027" i="16" a="1"/>
  <c r="T1027" i="16" s="1"/>
  <c r="T1028" i="16" a="1"/>
  <c r="T1028" i="16" s="1"/>
  <c r="T1029" i="16" a="1"/>
  <c r="T1029" i="16" s="1"/>
  <c r="T1030" i="16" a="1"/>
  <c r="T1030" i="16" s="1"/>
  <c r="T1031" i="16" a="1"/>
  <c r="T1031" i="16" s="1"/>
  <c r="T1032" i="16" a="1"/>
  <c r="T1032" i="16" s="1"/>
  <c r="T1033" i="16" a="1"/>
  <c r="T1033" i="16" s="1"/>
  <c r="T1034" i="16" a="1"/>
  <c r="T1034" i="16" s="1"/>
  <c r="T1035" i="16" a="1"/>
  <c r="T1035" i="16" s="1"/>
  <c r="T1036" i="16" a="1"/>
  <c r="T1036" i="16" s="1"/>
  <c r="T1037" i="16" a="1"/>
  <c r="T1037" i="16" s="1"/>
  <c r="T1038" i="16" a="1"/>
  <c r="T1038" i="16" s="1"/>
  <c r="T1039" i="16" a="1"/>
  <c r="T1039" i="16" s="1"/>
  <c r="T1040" i="16" a="1"/>
  <c r="T1040" i="16" s="1"/>
  <c r="T1041" i="16" a="1"/>
  <c r="T1041" i="16" s="1"/>
  <c r="T1042" i="16" a="1"/>
  <c r="T1042" i="16" s="1"/>
  <c r="T1043" i="16" a="1"/>
  <c r="T1043" i="16" s="1"/>
  <c r="T1044" i="16" a="1"/>
  <c r="T1044" i="16" s="1"/>
  <c r="T1045" i="16" a="1"/>
  <c r="T1045" i="16"/>
  <c r="T1046" i="16" a="1"/>
  <c r="T1046" i="16" s="1"/>
  <c r="T1047" i="16" a="1"/>
  <c r="T1047" i="16" s="1"/>
  <c r="T1048" i="16" a="1"/>
  <c r="T1048" i="16" s="1"/>
  <c r="T1049" i="16" a="1"/>
  <c r="T1049" i="16" s="1"/>
  <c r="T1050" i="16" a="1"/>
  <c r="T1050" i="16" s="1"/>
  <c r="T1051" i="16" a="1"/>
  <c r="T1051" i="16" s="1"/>
  <c r="T1052" i="16" a="1"/>
  <c r="T1052" i="16" s="1"/>
  <c r="T1053" i="16" a="1"/>
  <c r="T1053" i="16" s="1"/>
  <c r="T1054" i="16" a="1"/>
  <c r="T1054" i="16" s="1"/>
  <c r="T1055" i="16" a="1"/>
  <c r="T1055" i="16" s="1"/>
  <c r="T1056" i="16" a="1"/>
  <c r="T1056" i="16" s="1"/>
  <c r="T1057" i="16" a="1"/>
  <c r="T1057" i="16" s="1"/>
  <c r="T1058" i="16" a="1"/>
  <c r="T1058" i="16" s="1"/>
  <c r="T1059" i="16" a="1"/>
  <c r="T1059" i="16" s="1"/>
  <c r="T1060" i="16" a="1"/>
  <c r="T1060" i="16" s="1"/>
  <c r="T1061" i="16" a="1"/>
  <c r="T1061" i="16" s="1"/>
  <c r="T1062" i="16" a="1"/>
  <c r="T1062" i="16" s="1"/>
  <c r="T1063" i="16" a="1"/>
  <c r="T1063" i="16" s="1"/>
  <c r="T1064" i="16" a="1"/>
  <c r="T1064" i="16" s="1"/>
  <c r="T1065" i="16" a="1"/>
  <c r="T1065" i="16" s="1"/>
  <c r="T1066" i="16" a="1"/>
  <c r="T1066" i="16" s="1"/>
  <c r="T1067" i="16" a="1"/>
  <c r="T1067" i="16" s="1"/>
  <c r="T1068" i="16" a="1"/>
  <c r="T1068" i="16" s="1"/>
  <c r="T1069" i="16" a="1"/>
  <c r="T1069" i="16" s="1"/>
  <c r="T1070" i="16" a="1"/>
  <c r="T1070" i="16" s="1"/>
  <c r="T1071" i="16" a="1"/>
  <c r="T1071" i="16" s="1"/>
  <c r="T1072" i="16" a="1"/>
  <c r="T1072" i="16" s="1"/>
  <c r="T1073" i="16" a="1"/>
  <c r="T1073" i="16" s="1"/>
  <c r="T1074" i="16" a="1"/>
  <c r="T1074" i="16" s="1"/>
  <c r="T1075" i="16" a="1"/>
  <c r="T1075" i="16" s="1"/>
  <c r="T1076" i="16" a="1"/>
  <c r="T1076" i="16" s="1"/>
  <c r="T1077" i="16" a="1"/>
  <c r="T1077" i="16" s="1"/>
  <c r="T1078" i="16" a="1"/>
  <c r="T1078" i="16" s="1"/>
  <c r="T1079" i="16" a="1"/>
  <c r="T1079" i="16" s="1"/>
  <c r="T1080" i="16" a="1"/>
  <c r="T1080" i="16" s="1"/>
  <c r="T1081" i="16" a="1"/>
  <c r="T1081" i="16" s="1"/>
  <c r="T1082" i="16" a="1"/>
  <c r="T1082" i="16" s="1"/>
  <c r="T1083" i="16" a="1"/>
  <c r="T1083" i="16" s="1"/>
  <c r="T1084" i="16" a="1"/>
  <c r="T1084" i="16" s="1"/>
  <c r="T1085" i="16" a="1"/>
  <c r="T1085" i="16" s="1"/>
  <c r="T1086" i="16" a="1"/>
  <c r="T1086" i="16" s="1"/>
  <c r="T1087" i="16" a="1"/>
  <c r="T1087" i="16" s="1"/>
  <c r="T1088" i="16" a="1"/>
  <c r="T1088" i="16" s="1"/>
  <c r="T1089" i="16" a="1"/>
  <c r="T1089" i="16" s="1"/>
  <c r="T1090" i="16" a="1"/>
  <c r="T1090" i="16" s="1"/>
  <c r="T1091" i="16" a="1"/>
  <c r="T1091" i="16" s="1"/>
  <c r="T1092" i="16" a="1"/>
  <c r="T1092" i="16" s="1"/>
  <c r="T1093" i="16" a="1"/>
  <c r="T1093" i="16" s="1"/>
  <c r="T1094" i="16" a="1"/>
  <c r="T1094" i="16" s="1"/>
  <c r="T1095" i="16" a="1"/>
  <c r="T1095" i="16" s="1"/>
  <c r="T1096" i="16" a="1"/>
  <c r="T1096" i="16" s="1"/>
  <c r="T1097" i="16" a="1"/>
  <c r="T1097" i="16" s="1"/>
  <c r="T1098" i="16" a="1"/>
  <c r="T1098" i="16" s="1"/>
  <c r="T1099" i="16" a="1"/>
  <c r="T1099" i="16" s="1"/>
  <c r="T1100" i="16" a="1"/>
  <c r="T1100" i="16" s="1"/>
  <c r="T1101" i="16" a="1"/>
  <c r="T1101" i="16" s="1"/>
  <c r="T1102" i="16" a="1"/>
  <c r="T1102" i="16" s="1"/>
  <c r="T1103" i="16" a="1"/>
  <c r="T1103" i="16" s="1"/>
  <c r="T1104" i="16" a="1"/>
  <c r="T1104" i="16" s="1"/>
  <c r="T1105" i="16" a="1"/>
  <c r="T1105" i="16" s="1"/>
  <c r="T1106" i="16" a="1"/>
  <c r="T1106" i="16" s="1"/>
  <c r="T1107" i="16" a="1"/>
  <c r="T1107" i="16" s="1"/>
  <c r="T1108" i="16" a="1"/>
  <c r="T1108" i="16" s="1"/>
  <c r="T1109" i="16" a="1"/>
  <c r="T1109" i="16"/>
  <c r="T1110" i="16" a="1"/>
  <c r="T1110" i="16" s="1"/>
  <c r="T1111" i="16" a="1"/>
  <c r="T1111" i="16" s="1"/>
  <c r="T1112" i="16" a="1"/>
  <c r="T1112" i="16" s="1"/>
  <c r="T1113" i="16" a="1"/>
  <c r="T1113" i="16" s="1"/>
  <c r="T1114" i="16" a="1"/>
  <c r="T1114" i="16" s="1"/>
  <c r="T1115" i="16" a="1"/>
  <c r="T1115" i="16" s="1"/>
  <c r="T1116" i="16" a="1"/>
  <c r="T1116" i="16" s="1"/>
  <c r="T1117" i="16" a="1"/>
  <c r="T1117" i="16" s="1"/>
  <c r="T1118" i="16" a="1"/>
  <c r="T1118" i="16" s="1"/>
  <c r="T1119" i="16" a="1"/>
  <c r="T1119" i="16" s="1"/>
  <c r="T1120" i="16" a="1"/>
  <c r="T1120" i="16" s="1"/>
  <c r="T1121" i="16" a="1"/>
  <c r="T1121" i="16" s="1"/>
  <c r="T1122" i="16" a="1"/>
  <c r="T1122" i="16" s="1"/>
  <c r="T1123" i="16" a="1"/>
  <c r="T1123" i="16" s="1"/>
  <c r="T1124" i="16" a="1"/>
  <c r="T1124" i="16" s="1"/>
  <c r="T1125" i="16" a="1"/>
  <c r="T1125" i="16" s="1"/>
  <c r="T1126" i="16" a="1"/>
  <c r="T1126" i="16" s="1"/>
  <c r="T1127" i="16" a="1"/>
  <c r="T1127" i="16" s="1"/>
  <c r="T1128" i="16" a="1"/>
  <c r="T1128" i="16" s="1"/>
  <c r="T1129" i="16" a="1"/>
  <c r="T1129" i="16" s="1"/>
  <c r="T1130" i="16" a="1"/>
  <c r="T1130" i="16" s="1"/>
  <c r="T1131" i="16" a="1"/>
  <c r="T1131" i="16" s="1"/>
  <c r="T1132" i="16" a="1"/>
  <c r="T1132" i="16" s="1"/>
  <c r="T1133" i="16" a="1"/>
  <c r="T1133" i="16" s="1"/>
  <c r="T1134" i="16" a="1"/>
  <c r="T1134" i="16" s="1"/>
  <c r="T1135" i="16" a="1"/>
  <c r="T1135" i="16" s="1"/>
  <c r="T1136" i="16" a="1"/>
  <c r="T1136" i="16" s="1"/>
  <c r="T1137" i="16" a="1"/>
  <c r="T1137" i="16" s="1"/>
  <c r="T1138" i="16" a="1"/>
  <c r="T1138" i="16" s="1"/>
  <c r="T1139" i="16" a="1"/>
  <c r="T1139" i="16" s="1"/>
  <c r="T1140" i="16" a="1"/>
  <c r="T1140" i="16" s="1"/>
  <c r="T1141" i="16" a="1"/>
  <c r="T1141" i="16"/>
  <c r="T1142" i="16" a="1"/>
  <c r="T1142" i="16" s="1"/>
  <c r="T1143" i="16" a="1"/>
  <c r="T1143" i="16" s="1"/>
  <c r="T1144" i="16" a="1"/>
  <c r="T1144" i="16" s="1"/>
  <c r="T1145" i="16" a="1"/>
  <c r="T1145" i="16" s="1"/>
  <c r="T1146" i="16" a="1"/>
  <c r="T1146" i="16" s="1"/>
  <c r="T1147" i="16" a="1"/>
  <c r="T1147" i="16" s="1"/>
  <c r="T1148" i="16" a="1"/>
  <c r="T1148" i="16" s="1"/>
  <c r="T1149" i="16" a="1"/>
  <c r="T1149" i="16" s="1"/>
  <c r="T1150" i="16" a="1"/>
  <c r="T1150" i="16" s="1"/>
  <c r="T1151" i="16" a="1"/>
  <c r="T1151" i="16" s="1"/>
  <c r="T1152" i="16" a="1"/>
  <c r="T1152" i="16" s="1"/>
  <c r="T1153" i="16" a="1"/>
  <c r="T1153" i="16" s="1"/>
  <c r="T1154" i="16" a="1"/>
  <c r="T1154" i="16" s="1"/>
  <c r="T1155" i="16" a="1"/>
  <c r="T1155" i="16" s="1"/>
  <c r="T1156" i="16" a="1"/>
  <c r="T1156" i="16" s="1"/>
  <c r="T1157" i="16" a="1"/>
  <c r="T1157" i="16" s="1"/>
  <c r="T1158" i="16" a="1"/>
  <c r="T1158" i="16" s="1"/>
  <c r="T1159" i="16" a="1"/>
  <c r="T1159" i="16" s="1"/>
  <c r="T1160" i="16" a="1"/>
  <c r="T1160" i="16" s="1"/>
  <c r="T1161" i="16" a="1"/>
  <c r="T1161" i="16" s="1"/>
  <c r="T1162" i="16" a="1"/>
  <c r="T1162" i="16" s="1"/>
  <c r="T1163" i="16" a="1"/>
  <c r="T1163" i="16" s="1"/>
  <c r="T1164" i="16" a="1"/>
  <c r="T1164" i="16" s="1"/>
  <c r="T1165" i="16" a="1"/>
  <c r="T1165" i="16" s="1"/>
  <c r="T1166" i="16" a="1"/>
  <c r="T1166" i="16" s="1"/>
  <c r="T1167" i="16" a="1"/>
  <c r="T1167" i="16" s="1"/>
  <c r="T1168" i="16" a="1"/>
  <c r="T1168" i="16" s="1"/>
  <c r="T1169" i="16" a="1"/>
  <c r="T1169" i="16" s="1"/>
  <c r="T1170" i="16" a="1"/>
  <c r="T1170" i="16" s="1"/>
  <c r="T1171" i="16" a="1"/>
  <c r="T1171" i="16" s="1"/>
  <c r="T1172" i="16" a="1"/>
  <c r="T1172" i="16" s="1"/>
  <c r="T1173" i="16" a="1"/>
  <c r="T1173" i="16" s="1"/>
  <c r="T1174" i="16" a="1"/>
  <c r="T1174" i="16" s="1"/>
  <c r="T1175" i="16" a="1"/>
  <c r="T1175" i="16" s="1"/>
  <c r="T1176" i="16" a="1"/>
  <c r="T1176" i="16" s="1"/>
  <c r="T1177" i="16" a="1"/>
  <c r="T1177" i="16" s="1"/>
  <c r="T1178" i="16" a="1"/>
  <c r="T1178" i="16" s="1"/>
  <c r="T1179" i="16" a="1"/>
  <c r="T1179" i="16" s="1"/>
  <c r="T1180" i="16" a="1"/>
  <c r="T1180" i="16"/>
  <c r="T1181" i="16" a="1"/>
  <c r="T1181" i="16" s="1"/>
  <c r="T1182" i="16" a="1"/>
  <c r="T1182" i="16" s="1"/>
  <c r="T1183" i="16" a="1"/>
  <c r="T1183" i="16" s="1"/>
  <c r="T1184" i="16" a="1"/>
  <c r="T1184" i="16" s="1"/>
  <c r="T1185" i="16" a="1"/>
  <c r="T1185" i="16" s="1"/>
  <c r="T1186" i="16" a="1"/>
  <c r="T1186" i="16" s="1"/>
  <c r="T1187" i="16" a="1"/>
  <c r="T1187" i="16" s="1"/>
  <c r="T1188" i="16" a="1"/>
  <c r="T1188" i="16" s="1"/>
  <c r="T1189" i="16" a="1"/>
  <c r="T1189" i="16" s="1"/>
  <c r="T1190" i="16" a="1"/>
  <c r="T1190" i="16" s="1"/>
  <c r="T1191" i="16" a="1"/>
  <c r="T1191" i="16" s="1"/>
  <c r="T1192" i="16" a="1"/>
  <c r="T1192" i="16" s="1"/>
  <c r="T1193" i="16" a="1"/>
  <c r="T1193" i="16" s="1"/>
  <c r="T1194" i="16" a="1"/>
  <c r="T1194" i="16" s="1"/>
  <c r="T1195" i="16" a="1"/>
  <c r="T1195" i="16" s="1"/>
  <c r="T1196" i="16" a="1"/>
  <c r="T1196" i="16" s="1"/>
  <c r="T1197" i="16" a="1"/>
  <c r="T1197" i="16" s="1"/>
  <c r="T1198" i="16" a="1"/>
  <c r="T1198" i="16" s="1"/>
  <c r="T1199" i="16" a="1"/>
  <c r="T1199" i="16" s="1"/>
  <c r="T1200" i="16" a="1"/>
  <c r="T1200" i="16" s="1"/>
  <c r="T1201" i="16" a="1"/>
  <c r="T1201" i="16" s="1"/>
  <c r="S3" i="16"/>
  <c r="U3" i="16" s="1"/>
  <c r="V3" i="16" s="1"/>
  <c r="S4" i="16"/>
  <c r="U4" i="16" s="1"/>
  <c r="V4" i="16" s="1"/>
  <c r="S5" i="16"/>
  <c r="U5" i="16" s="1"/>
  <c r="V5" i="16" s="1"/>
  <c r="S6" i="16"/>
  <c r="U6" i="16" s="1"/>
  <c r="V6" i="16" s="1"/>
  <c r="S7" i="16"/>
  <c r="U7" i="16" s="1"/>
  <c r="V7" i="16" s="1"/>
  <c r="S8" i="16"/>
  <c r="U8" i="16" s="1"/>
  <c r="V8" i="16" s="1"/>
  <c r="S9" i="16"/>
  <c r="S10" i="16"/>
  <c r="U10" i="16" s="1"/>
  <c r="V10" i="16" s="1"/>
  <c r="S11" i="16"/>
  <c r="S12" i="16"/>
  <c r="U12" i="16" s="1"/>
  <c r="V12" i="16" s="1"/>
  <c r="S13" i="16"/>
  <c r="U13" i="16" s="1"/>
  <c r="V13" i="16" s="1"/>
  <c r="S14" i="16"/>
  <c r="U14" i="16" s="1"/>
  <c r="V14" i="16" s="1"/>
  <c r="S15" i="16"/>
  <c r="U15" i="16" s="1"/>
  <c r="V15" i="16" s="1"/>
  <c r="S16" i="16"/>
  <c r="U16" i="16" s="1"/>
  <c r="V16" i="16" s="1"/>
  <c r="S17" i="16"/>
  <c r="U17" i="16" s="1"/>
  <c r="V17" i="16" s="1"/>
  <c r="S18" i="16"/>
  <c r="U18" i="16" s="1"/>
  <c r="V18" i="16" s="1"/>
  <c r="S19" i="16"/>
  <c r="S20" i="16"/>
  <c r="U20" i="16" s="1"/>
  <c r="V20" i="16" s="1"/>
  <c r="S21" i="16"/>
  <c r="U21" i="16" s="1"/>
  <c r="V21" i="16" s="1"/>
  <c r="S22" i="16"/>
  <c r="U22" i="16" s="1"/>
  <c r="V22" i="16" s="1"/>
  <c r="S23" i="16"/>
  <c r="U23" i="16" s="1"/>
  <c r="V23" i="16" s="1"/>
  <c r="S24" i="16"/>
  <c r="U24" i="16" s="1"/>
  <c r="V24" i="16" s="1"/>
  <c r="S25" i="16"/>
  <c r="U25" i="16" s="1"/>
  <c r="V25" i="16" s="1"/>
  <c r="S26" i="16"/>
  <c r="U26" i="16" s="1"/>
  <c r="V26" i="16" s="1"/>
  <c r="S27" i="16"/>
  <c r="S28" i="16"/>
  <c r="U28" i="16" s="1"/>
  <c r="V28" i="16" s="1"/>
  <c r="S29" i="16"/>
  <c r="U29" i="16" s="1"/>
  <c r="V29" i="16" s="1"/>
  <c r="S30" i="16"/>
  <c r="U30" i="16" s="1"/>
  <c r="V30" i="16" s="1"/>
  <c r="S31" i="16"/>
  <c r="U31" i="16" s="1"/>
  <c r="V31" i="16" s="1"/>
  <c r="S32" i="16"/>
  <c r="U32" i="16" s="1"/>
  <c r="V32" i="16" s="1"/>
  <c r="S33" i="16"/>
  <c r="S34" i="16"/>
  <c r="U34" i="16" s="1"/>
  <c r="V34" i="16" s="1"/>
  <c r="S35" i="16"/>
  <c r="S36" i="16"/>
  <c r="U36" i="16" s="1"/>
  <c r="V36" i="16" s="1"/>
  <c r="S37" i="16"/>
  <c r="U37" i="16" s="1"/>
  <c r="V37" i="16" s="1"/>
  <c r="S38" i="16"/>
  <c r="U38" i="16" s="1"/>
  <c r="V38" i="16" s="1"/>
  <c r="S39" i="16"/>
  <c r="U39" i="16" s="1"/>
  <c r="V39" i="16" s="1"/>
  <c r="S40" i="16"/>
  <c r="U40" i="16" s="1"/>
  <c r="V40" i="16" s="1"/>
  <c r="S41" i="16"/>
  <c r="U41" i="16" s="1"/>
  <c r="V41" i="16" s="1"/>
  <c r="S42" i="16"/>
  <c r="U42" i="16" s="1"/>
  <c r="V42" i="16" s="1"/>
  <c r="S43" i="16"/>
  <c r="U43" i="16" s="1"/>
  <c r="V43" i="16" s="1"/>
  <c r="S44" i="16"/>
  <c r="U44" i="16" s="1"/>
  <c r="V44" i="16" s="1"/>
  <c r="S45" i="16"/>
  <c r="U45" i="16" s="1"/>
  <c r="V45" i="16" s="1"/>
  <c r="S46" i="16"/>
  <c r="U46" i="16" s="1"/>
  <c r="V46" i="16" s="1"/>
  <c r="S47" i="16"/>
  <c r="U47" i="16" s="1"/>
  <c r="V47" i="16" s="1"/>
  <c r="S48" i="16"/>
  <c r="U48" i="16" s="1"/>
  <c r="V48" i="16" s="1"/>
  <c r="S49" i="16"/>
  <c r="S50" i="16"/>
  <c r="U50" i="16" s="1"/>
  <c r="V50" i="16" s="1"/>
  <c r="S51" i="16"/>
  <c r="U51" i="16" s="1"/>
  <c r="V51" i="16" s="1"/>
  <c r="S52" i="16"/>
  <c r="U52" i="16" s="1"/>
  <c r="V52" i="16" s="1"/>
  <c r="S53" i="16"/>
  <c r="U53" i="16" s="1"/>
  <c r="V53" i="16" s="1"/>
  <c r="S54" i="16"/>
  <c r="U54" i="16" s="1"/>
  <c r="V54" i="16" s="1"/>
  <c r="S55" i="16"/>
  <c r="U55" i="16" s="1"/>
  <c r="V55" i="16" s="1"/>
  <c r="S56" i="16"/>
  <c r="U56" i="16" s="1"/>
  <c r="V56" i="16" s="1"/>
  <c r="S57" i="16"/>
  <c r="S58" i="16"/>
  <c r="U58" i="16" s="1"/>
  <c r="V58" i="16" s="1"/>
  <c r="S59" i="16"/>
  <c r="S60" i="16"/>
  <c r="U60" i="16" s="1"/>
  <c r="V60" i="16" s="1"/>
  <c r="S61" i="16"/>
  <c r="U61" i="16" s="1"/>
  <c r="V61" i="16" s="1"/>
  <c r="S62" i="16"/>
  <c r="U62" i="16" s="1"/>
  <c r="V62" i="16" s="1"/>
  <c r="S63" i="16"/>
  <c r="U63" i="16" s="1"/>
  <c r="V63" i="16" s="1"/>
  <c r="S64" i="16"/>
  <c r="U64" i="16" s="1"/>
  <c r="V64" i="16" s="1"/>
  <c r="S65" i="16"/>
  <c r="S66" i="16"/>
  <c r="U66" i="16" s="1"/>
  <c r="V66" i="16" s="1"/>
  <c r="S67" i="16"/>
  <c r="S68" i="16"/>
  <c r="U68" i="16" s="1"/>
  <c r="V68" i="16" s="1"/>
  <c r="S69" i="16"/>
  <c r="U69" i="16" s="1"/>
  <c r="V69" i="16" s="1"/>
  <c r="S70" i="16"/>
  <c r="U70" i="16" s="1"/>
  <c r="V70" i="16" s="1"/>
  <c r="S71" i="16"/>
  <c r="U71" i="16" s="1"/>
  <c r="V71" i="16" s="1"/>
  <c r="S72" i="16"/>
  <c r="U72" i="16" s="1"/>
  <c r="V72" i="16" s="1"/>
  <c r="S73" i="16"/>
  <c r="S74" i="16"/>
  <c r="U74" i="16" s="1"/>
  <c r="V74" i="16" s="1"/>
  <c r="S75" i="16"/>
  <c r="U75" i="16" s="1"/>
  <c r="V75" i="16" s="1"/>
  <c r="S76" i="16"/>
  <c r="U76" i="16" s="1"/>
  <c r="V76" i="16" s="1"/>
  <c r="S77" i="16"/>
  <c r="U77" i="16" s="1"/>
  <c r="V77" i="16" s="1"/>
  <c r="S78" i="16"/>
  <c r="U78" i="16" s="1"/>
  <c r="V78" i="16" s="1"/>
  <c r="S79" i="16"/>
  <c r="U79" i="16" s="1"/>
  <c r="V79" i="16" s="1"/>
  <c r="S80" i="16"/>
  <c r="U80" i="16" s="1"/>
  <c r="V80" i="16" s="1"/>
  <c r="S81" i="16"/>
  <c r="S82" i="16"/>
  <c r="U82" i="16" s="1"/>
  <c r="V82" i="16" s="1"/>
  <c r="S83" i="16"/>
  <c r="S84" i="16"/>
  <c r="U84" i="16" s="1"/>
  <c r="V84" i="16" s="1"/>
  <c r="S85" i="16"/>
  <c r="U85" i="16" s="1"/>
  <c r="V85" i="16" s="1"/>
  <c r="S86" i="16"/>
  <c r="U86" i="16" s="1"/>
  <c r="V86" i="16" s="1"/>
  <c r="S87" i="16"/>
  <c r="U87" i="16" s="1"/>
  <c r="V87" i="16" s="1"/>
  <c r="S88" i="16"/>
  <c r="U88" i="16" s="1"/>
  <c r="V88" i="16" s="1"/>
  <c r="S89" i="16"/>
  <c r="S90" i="16"/>
  <c r="U90" i="16" s="1"/>
  <c r="V90" i="16" s="1"/>
  <c r="S91" i="16"/>
  <c r="S92" i="16"/>
  <c r="U92" i="16" s="1"/>
  <c r="V92" i="16" s="1"/>
  <c r="S93" i="16"/>
  <c r="U93" i="16" s="1"/>
  <c r="V93" i="16" s="1"/>
  <c r="S94" i="16"/>
  <c r="U94" i="16" s="1"/>
  <c r="V94" i="16" s="1"/>
  <c r="S95" i="16"/>
  <c r="U95" i="16" s="1"/>
  <c r="V95" i="16" s="1"/>
  <c r="S96" i="16"/>
  <c r="U96" i="16" s="1"/>
  <c r="V96" i="16" s="1"/>
  <c r="S97" i="16"/>
  <c r="U97" i="16" s="1"/>
  <c r="V97" i="16" s="1"/>
  <c r="S98" i="16"/>
  <c r="U98" i="16" s="1"/>
  <c r="V98" i="16" s="1"/>
  <c r="S99" i="16"/>
  <c r="S100" i="16"/>
  <c r="U100" i="16" s="1"/>
  <c r="V100" i="16" s="1"/>
  <c r="S101" i="16"/>
  <c r="U101" i="16" s="1"/>
  <c r="V101" i="16" s="1"/>
  <c r="S102" i="16"/>
  <c r="U102" i="16" s="1"/>
  <c r="V102" i="16" s="1"/>
  <c r="S103" i="16"/>
  <c r="U103" i="16" s="1"/>
  <c r="V103" i="16" s="1"/>
  <c r="S104" i="16"/>
  <c r="U104" i="16" s="1"/>
  <c r="V104" i="16" s="1"/>
  <c r="S105" i="16"/>
  <c r="U105" i="16" s="1"/>
  <c r="V105" i="16" s="1"/>
  <c r="S106" i="16"/>
  <c r="U106" i="16" s="1"/>
  <c r="V106" i="16" s="1"/>
  <c r="S107" i="16"/>
  <c r="S108" i="16"/>
  <c r="U108" i="16" s="1"/>
  <c r="V108" i="16" s="1"/>
  <c r="S109" i="16"/>
  <c r="U109" i="16" s="1"/>
  <c r="V109" i="16" s="1"/>
  <c r="S110" i="16"/>
  <c r="U110" i="16" s="1"/>
  <c r="V110" i="16" s="1"/>
  <c r="S111" i="16"/>
  <c r="U111" i="16" s="1"/>
  <c r="V111" i="16" s="1"/>
  <c r="S112" i="16"/>
  <c r="U112" i="16" s="1"/>
  <c r="V112" i="16" s="1"/>
  <c r="S113" i="16"/>
  <c r="U113" i="16" s="1"/>
  <c r="V113" i="16" s="1"/>
  <c r="S114" i="16"/>
  <c r="U114" i="16" s="1"/>
  <c r="V114" i="16" s="1"/>
  <c r="S115" i="16"/>
  <c r="S116" i="16"/>
  <c r="U116" i="16" s="1"/>
  <c r="V116" i="16" s="1"/>
  <c r="S117" i="16"/>
  <c r="U117" i="16" s="1"/>
  <c r="V117" i="16" s="1"/>
  <c r="S118" i="16"/>
  <c r="U118" i="16" s="1"/>
  <c r="V118" i="16" s="1"/>
  <c r="S119" i="16"/>
  <c r="U119" i="16" s="1"/>
  <c r="V119" i="16" s="1"/>
  <c r="S120" i="16"/>
  <c r="U120" i="16" s="1"/>
  <c r="V120" i="16" s="1"/>
  <c r="S121" i="16"/>
  <c r="U121" i="16" s="1"/>
  <c r="V121" i="16" s="1"/>
  <c r="S122" i="16"/>
  <c r="U122" i="16" s="1"/>
  <c r="V122" i="16" s="1"/>
  <c r="S123" i="16"/>
  <c r="S124" i="16"/>
  <c r="U124" i="16" s="1"/>
  <c r="V124" i="16" s="1"/>
  <c r="S125" i="16"/>
  <c r="U125" i="16" s="1"/>
  <c r="V125" i="16" s="1"/>
  <c r="S126" i="16"/>
  <c r="U126" i="16" s="1"/>
  <c r="V126" i="16" s="1"/>
  <c r="S127" i="16"/>
  <c r="U127" i="16" s="1"/>
  <c r="V127" i="16" s="1"/>
  <c r="S128" i="16"/>
  <c r="U128" i="16" s="1"/>
  <c r="V128" i="16" s="1"/>
  <c r="S129" i="16"/>
  <c r="U129" i="16" s="1"/>
  <c r="V129" i="16" s="1"/>
  <c r="S130" i="16"/>
  <c r="U130" i="16" s="1"/>
  <c r="V130" i="16" s="1"/>
  <c r="S131" i="16"/>
  <c r="S132" i="16"/>
  <c r="U132" i="16" s="1"/>
  <c r="V132" i="16" s="1"/>
  <c r="S133" i="16"/>
  <c r="U133" i="16" s="1"/>
  <c r="V133" i="16" s="1"/>
  <c r="S134" i="16"/>
  <c r="U134" i="16" s="1"/>
  <c r="V134" i="16" s="1"/>
  <c r="S135" i="16"/>
  <c r="U135" i="16" s="1"/>
  <c r="V135" i="16" s="1"/>
  <c r="S136" i="16"/>
  <c r="U136" i="16" s="1"/>
  <c r="V136" i="16" s="1"/>
  <c r="S137" i="16"/>
  <c r="U137" i="16" s="1"/>
  <c r="V137" i="16" s="1"/>
  <c r="S138" i="16"/>
  <c r="U138" i="16" s="1"/>
  <c r="V138" i="16" s="1"/>
  <c r="S139" i="16"/>
  <c r="U139" i="16" s="1"/>
  <c r="V139" i="16" s="1"/>
  <c r="S140" i="16"/>
  <c r="U140" i="16" s="1"/>
  <c r="V140" i="16" s="1"/>
  <c r="S141" i="16"/>
  <c r="U141" i="16" s="1"/>
  <c r="V141" i="16" s="1"/>
  <c r="S142" i="16"/>
  <c r="U142" i="16" s="1"/>
  <c r="V142" i="16" s="1"/>
  <c r="S143" i="16"/>
  <c r="U143" i="16" s="1"/>
  <c r="V143" i="16" s="1"/>
  <c r="S144" i="16"/>
  <c r="U144" i="16" s="1"/>
  <c r="V144" i="16" s="1"/>
  <c r="S145" i="16"/>
  <c r="U145" i="16" s="1"/>
  <c r="V145" i="16" s="1"/>
  <c r="S146" i="16"/>
  <c r="U146" i="16" s="1"/>
  <c r="V146" i="16" s="1"/>
  <c r="S147" i="16"/>
  <c r="S148" i="16"/>
  <c r="U148" i="16" s="1"/>
  <c r="V148" i="16" s="1"/>
  <c r="S149" i="16"/>
  <c r="U149" i="16" s="1"/>
  <c r="V149" i="16" s="1"/>
  <c r="S150" i="16"/>
  <c r="U150" i="16" s="1"/>
  <c r="V150" i="16" s="1"/>
  <c r="S151" i="16"/>
  <c r="U151" i="16" s="1"/>
  <c r="V151" i="16" s="1"/>
  <c r="S152" i="16"/>
  <c r="U152" i="16" s="1"/>
  <c r="V152" i="16" s="1"/>
  <c r="S153" i="16"/>
  <c r="U153" i="16" s="1"/>
  <c r="V153" i="16" s="1"/>
  <c r="S154" i="16"/>
  <c r="U154" i="16" s="1"/>
  <c r="V154" i="16" s="1"/>
  <c r="S155" i="16"/>
  <c r="S156" i="16"/>
  <c r="U156" i="16" s="1"/>
  <c r="V156" i="16" s="1"/>
  <c r="S157" i="16"/>
  <c r="U157" i="16" s="1"/>
  <c r="V157" i="16" s="1"/>
  <c r="S158" i="16"/>
  <c r="U158" i="16" s="1"/>
  <c r="V158" i="16" s="1"/>
  <c r="S159" i="16"/>
  <c r="U159" i="16" s="1"/>
  <c r="V159" i="16" s="1"/>
  <c r="S160" i="16"/>
  <c r="U160" i="16" s="1"/>
  <c r="V160" i="16" s="1"/>
  <c r="S161" i="16"/>
  <c r="U161" i="16" s="1"/>
  <c r="V161" i="16" s="1"/>
  <c r="S162" i="16"/>
  <c r="U162" i="16" s="1"/>
  <c r="V162" i="16" s="1"/>
  <c r="S163" i="16"/>
  <c r="S164" i="16"/>
  <c r="U164" i="16" s="1"/>
  <c r="V164" i="16" s="1"/>
  <c r="S165" i="16"/>
  <c r="U165" i="16" s="1"/>
  <c r="V165" i="16" s="1"/>
  <c r="S166" i="16"/>
  <c r="U166" i="16" s="1"/>
  <c r="V166" i="16" s="1"/>
  <c r="S167" i="16"/>
  <c r="U167" i="16" s="1"/>
  <c r="V167" i="16" s="1"/>
  <c r="S168" i="16"/>
  <c r="U168" i="16" s="1"/>
  <c r="V168" i="16" s="1"/>
  <c r="S169" i="16"/>
  <c r="U169" i="16" s="1"/>
  <c r="V169" i="16" s="1"/>
  <c r="S170" i="16"/>
  <c r="U170" i="16" s="1"/>
  <c r="V170" i="16" s="1"/>
  <c r="S171" i="16"/>
  <c r="S172" i="16"/>
  <c r="U172" i="16" s="1"/>
  <c r="V172" i="16" s="1"/>
  <c r="S173" i="16"/>
  <c r="U173" i="16" s="1"/>
  <c r="V173" i="16" s="1"/>
  <c r="S174" i="16"/>
  <c r="U174" i="16" s="1"/>
  <c r="V174" i="16" s="1"/>
  <c r="S175" i="16"/>
  <c r="U175" i="16" s="1"/>
  <c r="V175" i="16" s="1"/>
  <c r="S176" i="16"/>
  <c r="U176" i="16" s="1"/>
  <c r="V176" i="16" s="1"/>
  <c r="S177" i="16"/>
  <c r="U177" i="16" s="1"/>
  <c r="V177" i="16" s="1"/>
  <c r="S178" i="16"/>
  <c r="U178" i="16" s="1"/>
  <c r="V178" i="16" s="1"/>
  <c r="S179" i="16"/>
  <c r="S180" i="16"/>
  <c r="U180" i="16" s="1"/>
  <c r="V180" i="16" s="1"/>
  <c r="S181" i="16"/>
  <c r="U181" i="16" s="1"/>
  <c r="V181" i="16" s="1"/>
  <c r="S182" i="16"/>
  <c r="U182" i="16" s="1"/>
  <c r="V182" i="16" s="1"/>
  <c r="S183" i="16"/>
  <c r="U183" i="16" s="1"/>
  <c r="V183" i="16" s="1"/>
  <c r="S184" i="16"/>
  <c r="U184" i="16" s="1"/>
  <c r="V184" i="16" s="1"/>
  <c r="S185" i="16"/>
  <c r="U185" i="16" s="1"/>
  <c r="V185" i="16" s="1"/>
  <c r="S186" i="16"/>
  <c r="U186" i="16" s="1"/>
  <c r="V186" i="16" s="1"/>
  <c r="S187" i="16"/>
  <c r="S188" i="16"/>
  <c r="U188" i="16" s="1"/>
  <c r="V188" i="16" s="1"/>
  <c r="S189" i="16"/>
  <c r="U189" i="16" s="1"/>
  <c r="V189" i="16" s="1"/>
  <c r="S190" i="16"/>
  <c r="U190" i="16" s="1"/>
  <c r="V190" i="16" s="1"/>
  <c r="S191" i="16"/>
  <c r="U191" i="16" s="1"/>
  <c r="V191" i="16" s="1"/>
  <c r="S192" i="16"/>
  <c r="U192" i="16" s="1"/>
  <c r="V192" i="16" s="1"/>
  <c r="S193" i="16"/>
  <c r="U193" i="16" s="1"/>
  <c r="V193" i="16" s="1"/>
  <c r="S194" i="16"/>
  <c r="U194" i="16" s="1"/>
  <c r="V194" i="16" s="1"/>
  <c r="S195" i="16"/>
  <c r="S196" i="16"/>
  <c r="U196" i="16" s="1"/>
  <c r="V196" i="16" s="1"/>
  <c r="S197" i="16"/>
  <c r="U197" i="16" s="1"/>
  <c r="V197" i="16" s="1"/>
  <c r="S198" i="16"/>
  <c r="U198" i="16" s="1"/>
  <c r="V198" i="16" s="1"/>
  <c r="S199" i="16"/>
  <c r="U199" i="16" s="1"/>
  <c r="V199" i="16" s="1"/>
  <c r="S200" i="16"/>
  <c r="U200" i="16" s="1"/>
  <c r="V200" i="16" s="1"/>
  <c r="S201" i="16"/>
  <c r="U201" i="16" s="1"/>
  <c r="V201" i="16" s="1"/>
  <c r="S202" i="16"/>
  <c r="U202" i="16" s="1"/>
  <c r="V202" i="16" s="1"/>
  <c r="S203" i="16"/>
  <c r="U203" i="16" s="1"/>
  <c r="V203" i="16" s="1"/>
  <c r="S204" i="16"/>
  <c r="U204" i="16" s="1"/>
  <c r="V204" i="16" s="1"/>
  <c r="S205" i="16"/>
  <c r="U205" i="16" s="1"/>
  <c r="V205" i="16" s="1"/>
  <c r="S206" i="16"/>
  <c r="U206" i="16" s="1"/>
  <c r="V206" i="16" s="1"/>
  <c r="S207" i="16"/>
  <c r="U207" i="16" s="1"/>
  <c r="V207" i="16" s="1"/>
  <c r="S208" i="16"/>
  <c r="U208" i="16" s="1"/>
  <c r="V208" i="16" s="1"/>
  <c r="S209" i="16"/>
  <c r="U209" i="16" s="1"/>
  <c r="V209" i="16" s="1"/>
  <c r="S210" i="16"/>
  <c r="U210" i="16" s="1"/>
  <c r="V210" i="16" s="1"/>
  <c r="S211" i="16"/>
  <c r="S212" i="16"/>
  <c r="U212" i="16" s="1"/>
  <c r="V212" i="16" s="1"/>
  <c r="S213" i="16"/>
  <c r="U213" i="16" s="1"/>
  <c r="V213" i="16" s="1"/>
  <c r="S214" i="16"/>
  <c r="U214" i="16" s="1"/>
  <c r="V214" i="16" s="1"/>
  <c r="S215" i="16"/>
  <c r="U215" i="16" s="1"/>
  <c r="V215" i="16" s="1"/>
  <c r="S216" i="16"/>
  <c r="U216" i="16" s="1"/>
  <c r="V216" i="16" s="1"/>
  <c r="S217" i="16"/>
  <c r="U217" i="16" s="1"/>
  <c r="V217" i="16" s="1"/>
  <c r="S218" i="16"/>
  <c r="U218" i="16" s="1"/>
  <c r="V218" i="16" s="1"/>
  <c r="S219" i="16"/>
  <c r="S220" i="16"/>
  <c r="U220" i="16" s="1"/>
  <c r="V220" i="16" s="1"/>
  <c r="S221" i="16"/>
  <c r="U221" i="16" s="1"/>
  <c r="V221" i="16" s="1"/>
  <c r="S222" i="16"/>
  <c r="U222" i="16" s="1"/>
  <c r="V222" i="16" s="1"/>
  <c r="S223" i="16"/>
  <c r="U223" i="16" s="1"/>
  <c r="V223" i="16" s="1"/>
  <c r="S224" i="16"/>
  <c r="U224" i="16" s="1"/>
  <c r="V224" i="16" s="1"/>
  <c r="S225" i="16"/>
  <c r="U225" i="16" s="1"/>
  <c r="V225" i="16" s="1"/>
  <c r="S226" i="16"/>
  <c r="U226" i="16" s="1"/>
  <c r="V226" i="16" s="1"/>
  <c r="S227" i="16"/>
  <c r="S228" i="16"/>
  <c r="U228" i="16" s="1"/>
  <c r="V228" i="16" s="1"/>
  <c r="S229" i="16"/>
  <c r="U229" i="16" s="1"/>
  <c r="V229" i="16" s="1"/>
  <c r="S230" i="16"/>
  <c r="U230" i="16" s="1"/>
  <c r="V230" i="16" s="1"/>
  <c r="S231" i="16"/>
  <c r="U231" i="16" s="1"/>
  <c r="V231" i="16" s="1"/>
  <c r="S232" i="16"/>
  <c r="U232" i="16" s="1"/>
  <c r="V232" i="16" s="1"/>
  <c r="S233" i="16"/>
  <c r="U233" i="16" s="1"/>
  <c r="V233" i="16" s="1"/>
  <c r="S234" i="16"/>
  <c r="U234" i="16" s="1"/>
  <c r="V234" i="16" s="1"/>
  <c r="S235" i="16"/>
  <c r="S236" i="16"/>
  <c r="U236" i="16" s="1"/>
  <c r="V236" i="16" s="1"/>
  <c r="S237" i="16"/>
  <c r="U237" i="16" s="1"/>
  <c r="V237" i="16" s="1"/>
  <c r="S238" i="16"/>
  <c r="U238" i="16" s="1"/>
  <c r="V238" i="16" s="1"/>
  <c r="S239" i="16"/>
  <c r="U239" i="16" s="1"/>
  <c r="V239" i="16" s="1"/>
  <c r="S240" i="16"/>
  <c r="U240" i="16" s="1"/>
  <c r="V240" i="16" s="1"/>
  <c r="S241" i="16"/>
  <c r="U241" i="16" s="1"/>
  <c r="V241" i="16" s="1"/>
  <c r="S242" i="16"/>
  <c r="U242" i="16" s="1"/>
  <c r="V242" i="16" s="1"/>
  <c r="S243" i="16"/>
  <c r="S244" i="16"/>
  <c r="U244" i="16" s="1"/>
  <c r="V244" i="16" s="1"/>
  <c r="S245" i="16"/>
  <c r="U245" i="16" s="1"/>
  <c r="V245" i="16" s="1"/>
  <c r="S246" i="16"/>
  <c r="U246" i="16" s="1"/>
  <c r="V246" i="16" s="1"/>
  <c r="S247" i="16"/>
  <c r="U247" i="16" s="1"/>
  <c r="V247" i="16" s="1"/>
  <c r="S248" i="16"/>
  <c r="U248" i="16" s="1"/>
  <c r="V248" i="16" s="1"/>
  <c r="S249" i="16"/>
  <c r="U249" i="16" s="1"/>
  <c r="V249" i="16" s="1"/>
  <c r="S250" i="16"/>
  <c r="U250" i="16" s="1"/>
  <c r="V250" i="16" s="1"/>
  <c r="S251" i="16"/>
  <c r="S252" i="16"/>
  <c r="U252" i="16" s="1"/>
  <c r="V252" i="16" s="1"/>
  <c r="S253" i="16"/>
  <c r="U253" i="16" s="1"/>
  <c r="V253" i="16" s="1"/>
  <c r="S254" i="16"/>
  <c r="U254" i="16" s="1"/>
  <c r="V254" i="16" s="1"/>
  <c r="S255" i="16"/>
  <c r="U255" i="16" s="1"/>
  <c r="V255" i="16" s="1"/>
  <c r="S256" i="16"/>
  <c r="U256" i="16" s="1"/>
  <c r="V256" i="16" s="1"/>
  <c r="S257" i="16"/>
  <c r="U257" i="16" s="1"/>
  <c r="V257" i="16" s="1"/>
  <c r="S258" i="16"/>
  <c r="U258" i="16" s="1"/>
  <c r="V258" i="16" s="1"/>
  <c r="S259" i="16"/>
  <c r="S260" i="16"/>
  <c r="U260" i="16" s="1"/>
  <c r="V260" i="16" s="1"/>
  <c r="S261" i="16"/>
  <c r="U261" i="16" s="1"/>
  <c r="V261" i="16" s="1"/>
  <c r="S262" i="16"/>
  <c r="U262" i="16" s="1"/>
  <c r="V262" i="16" s="1"/>
  <c r="S263" i="16"/>
  <c r="U263" i="16" s="1"/>
  <c r="V263" i="16" s="1"/>
  <c r="S264" i="16"/>
  <c r="U264" i="16" s="1"/>
  <c r="V264" i="16" s="1"/>
  <c r="S265" i="16"/>
  <c r="U265" i="16" s="1"/>
  <c r="V265" i="16" s="1"/>
  <c r="S266" i="16"/>
  <c r="U266" i="16" s="1"/>
  <c r="V266" i="16" s="1"/>
  <c r="S267" i="16"/>
  <c r="S268" i="16"/>
  <c r="U268" i="16" s="1"/>
  <c r="V268" i="16" s="1"/>
  <c r="S269" i="16"/>
  <c r="U269" i="16" s="1"/>
  <c r="V269" i="16" s="1"/>
  <c r="S270" i="16"/>
  <c r="U270" i="16" s="1"/>
  <c r="V270" i="16" s="1"/>
  <c r="S271" i="16"/>
  <c r="U271" i="16" s="1"/>
  <c r="V271" i="16" s="1"/>
  <c r="S272" i="16"/>
  <c r="U272" i="16" s="1"/>
  <c r="V272" i="16" s="1"/>
  <c r="S273" i="16"/>
  <c r="U273" i="16" s="1"/>
  <c r="V273" i="16" s="1"/>
  <c r="S274" i="16"/>
  <c r="U274" i="16" s="1"/>
  <c r="V274" i="16" s="1"/>
  <c r="S275" i="16"/>
  <c r="S276" i="16"/>
  <c r="U276" i="16" s="1"/>
  <c r="V276" i="16" s="1"/>
  <c r="S277" i="16"/>
  <c r="U277" i="16" s="1"/>
  <c r="V277" i="16" s="1"/>
  <c r="S278" i="16"/>
  <c r="U278" i="16" s="1"/>
  <c r="V278" i="16" s="1"/>
  <c r="S279" i="16"/>
  <c r="U279" i="16" s="1"/>
  <c r="V279" i="16" s="1"/>
  <c r="S280" i="16"/>
  <c r="U280" i="16" s="1"/>
  <c r="V280" i="16" s="1"/>
  <c r="S281" i="16"/>
  <c r="U281" i="16" s="1"/>
  <c r="V281" i="16" s="1"/>
  <c r="S282" i="16"/>
  <c r="U282" i="16" s="1"/>
  <c r="V282" i="16" s="1"/>
  <c r="S283" i="16"/>
  <c r="S284" i="16"/>
  <c r="U284" i="16" s="1"/>
  <c r="V284" i="16" s="1"/>
  <c r="S285" i="16"/>
  <c r="U285" i="16" s="1"/>
  <c r="V285" i="16" s="1"/>
  <c r="S286" i="16"/>
  <c r="U286" i="16" s="1"/>
  <c r="V286" i="16" s="1"/>
  <c r="S287" i="16"/>
  <c r="U287" i="16" s="1"/>
  <c r="V287" i="16" s="1"/>
  <c r="S288" i="16"/>
  <c r="U288" i="16" s="1"/>
  <c r="V288" i="16" s="1"/>
  <c r="S289" i="16"/>
  <c r="U289" i="16" s="1"/>
  <c r="V289" i="16" s="1"/>
  <c r="S290" i="16"/>
  <c r="U290" i="16" s="1"/>
  <c r="V290" i="16" s="1"/>
  <c r="S291" i="16"/>
  <c r="S292" i="16"/>
  <c r="U292" i="16" s="1"/>
  <c r="V292" i="16" s="1"/>
  <c r="S293" i="16"/>
  <c r="U293" i="16" s="1"/>
  <c r="V293" i="16" s="1"/>
  <c r="S294" i="16"/>
  <c r="U294" i="16" s="1"/>
  <c r="V294" i="16" s="1"/>
  <c r="S295" i="16"/>
  <c r="U295" i="16" s="1"/>
  <c r="V295" i="16" s="1"/>
  <c r="S296" i="16"/>
  <c r="U296" i="16" s="1"/>
  <c r="V296" i="16" s="1"/>
  <c r="S297" i="16"/>
  <c r="U297" i="16" s="1"/>
  <c r="V297" i="16" s="1"/>
  <c r="S298" i="16"/>
  <c r="U298" i="16" s="1"/>
  <c r="V298" i="16" s="1"/>
  <c r="S299" i="16"/>
  <c r="S300" i="16"/>
  <c r="U300" i="16" s="1"/>
  <c r="V300" i="16" s="1"/>
  <c r="S301" i="16"/>
  <c r="S302" i="16"/>
  <c r="U302" i="16" s="1"/>
  <c r="V302" i="16" s="1"/>
  <c r="S303" i="16"/>
  <c r="S304" i="16"/>
  <c r="U304" i="16" s="1"/>
  <c r="V304" i="16" s="1"/>
  <c r="S305" i="16"/>
  <c r="U305" i="16" s="1"/>
  <c r="V305" i="16" s="1"/>
  <c r="S306" i="16"/>
  <c r="U306" i="16" s="1"/>
  <c r="V306" i="16" s="1"/>
  <c r="S307" i="16"/>
  <c r="U307" i="16" s="1"/>
  <c r="V307" i="16" s="1"/>
  <c r="S308" i="16"/>
  <c r="U308" i="16" s="1"/>
  <c r="V308" i="16" s="1"/>
  <c r="S309" i="16"/>
  <c r="U309" i="16" s="1"/>
  <c r="V309" i="16" s="1"/>
  <c r="S310" i="16"/>
  <c r="U310" i="16" s="1"/>
  <c r="V310" i="16" s="1"/>
  <c r="S311" i="16"/>
  <c r="S312" i="16"/>
  <c r="U312" i="16" s="1"/>
  <c r="V312" i="16" s="1"/>
  <c r="S313" i="16"/>
  <c r="U313" i="16" s="1"/>
  <c r="V313" i="16" s="1"/>
  <c r="S314" i="16"/>
  <c r="U314" i="16" s="1"/>
  <c r="V314" i="16" s="1"/>
  <c r="S315" i="16"/>
  <c r="U315" i="16" s="1"/>
  <c r="V315" i="16" s="1"/>
  <c r="S316" i="16"/>
  <c r="U316" i="16" s="1"/>
  <c r="V316" i="16" s="1"/>
  <c r="S317" i="16"/>
  <c r="U317" i="16" s="1"/>
  <c r="V317" i="16" s="1"/>
  <c r="S318" i="16"/>
  <c r="U318" i="16" s="1"/>
  <c r="V318" i="16" s="1"/>
  <c r="S319" i="16"/>
  <c r="U319" i="16" s="1"/>
  <c r="V319" i="16" s="1"/>
  <c r="S320" i="16"/>
  <c r="U320" i="16" s="1"/>
  <c r="V320" i="16" s="1"/>
  <c r="S321" i="16"/>
  <c r="U321" i="16" s="1"/>
  <c r="V321" i="16" s="1"/>
  <c r="S322" i="16"/>
  <c r="U322" i="16" s="1"/>
  <c r="V322" i="16" s="1"/>
  <c r="S323" i="16"/>
  <c r="U323" i="16" s="1"/>
  <c r="V323" i="16" s="1"/>
  <c r="S324" i="16"/>
  <c r="U324" i="16" s="1"/>
  <c r="V324" i="16" s="1"/>
  <c r="S325" i="16"/>
  <c r="U325" i="16" s="1"/>
  <c r="V325" i="16" s="1"/>
  <c r="S326" i="16"/>
  <c r="U326" i="16" s="1"/>
  <c r="V326" i="16" s="1"/>
  <c r="S327" i="16"/>
  <c r="U327" i="16" s="1"/>
  <c r="V327" i="16" s="1"/>
  <c r="S328" i="16"/>
  <c r="U328" i="16" s="1"/>
  <c r="V328" i="16" s="1"/>
  <c r="S329" i="16"/>
  <c r="U329" i="16" s="1"/>
  <c r="V329" i="16" s="1"/>
  <c r="S330" i="16"/>
  <c r="U330" i="16" s="1"/>
  <c r="V330" i="16" s="1"/>
  <c r="S331" i="16"/>
  <c r="S332" i="16"/>
  <c r="U332" i="16" s="1"/>
  <c r="V332" i="16" s="1"/>
  <c r="S333" i="16"/>
  <c r="U333" i="16" s="1"/>
  <c r="V333" i="16" s="1"/>
  <c r="S334" i="16"/>
  <c r="U334" i="16" s="1"/>
  <c r="V334" i="16" s="1"/>
  <c r="S335" i="16"/>
  <c r="U335" i="16" s="1"/>
  <c r="V335" i="16" s="1"/>
  <c r="S336" i="16"/>
  <c r="U336" i="16" s="1"/>
  <c r="V336" i="16" s="1"/>
  <c r="S337" i="16"/>
  <c r="U337" i="16" s="1"/>
  <c r="V337" i="16" s="1"/>
  <c r="S338" i="16"/>
  <c r="U338" i="16" s="1"/>
  <c r="V338" i="16" s="1"/>
  <c r="S339" i="16"/>
  <c r="U339" i="16" s="1"/>
  <c r="V339" i="16" s="1"/>
  <c r="S340" i="16"/>
  <c r="U340" i="16" s="1"/>
  <c r="V340" i="16" s="1"/>
  <c r="S341" i="16"/>
  <c r="U341" i="16" s="1"/>
  <c r="V341" i="16" s="1"/>
  <c r="S342" i="16"/>
  <c r="U342" i="16" s="1"/>
  <c r="V342" i="16" s="1"/>
  <c r="S343" i="16"/>
  <c r="S344" i="16"/>
  <c r="U344" i="16" s="1"/>
  <c r="V344" i="16" s="1"/>
  <c r="S345" i="16"/>
  <c r="U345" i="16" s="1"/>
  <c r="V345" i="16" s="1"/>
  <c r="S346" i="16"/>
  <c r="U346" i="16" s="1"/>
  <c r="V346" i="16" s="1"/>
  <c r="S347" i="16"/>
  <c r="U347" i="16" s="1"/>
  <c r="V347" i="16" s="1"/>
  <c r="S348" i="16"/>
  <c r="U348" i="16" s="1"/>
  <c r="V348" i="16" s="1"/>
  <c r="S349" i="16"/>
  <c r="U349" i="16" s="1"/>
  <c r="V349" i="16" s="1"/>
  <c r="S350" i="16"/>
  <c r="U350" i="16" s="1"/>
  <c r="V350" i="16" s="1"/>
  <c r="S351" i="16"/>
  <c r="S352" i="16"/>
  <c r="U352" i="16" s="1"/>
  <c r="V352" i="16" s="1"/>
  <c r="S353" i="16"/>
  <c r="U353" i="16" s="1"/>
  <c r="V353" i="16" s="1"/>
  <c r="S354" i="16"/>
  <c r="U354" i="16" s="1"/>
  <c r="V354" i="16" s="1"/>
  <c r="S355" i="16"/>
  <c r="U355" i="16" s="1"/>
  <c r="V355" i="16" s="1"/>
  <c r="S356" i="16"/>
  <c r="U356" i="16" s="1"/>
  <c r="V356" i="16" s="1"/>
  <c r="S357" i="16"/>
  <c r="U357" i="16" s="1"/>
  <c r="V357" i="16" s="1"/>
  <c r="S358" i="16"/>
  <c r="U358" i="16" s="1"/>
  <c r="V358" i="16" s="1"/>
  <c r="S359" i="16"/>
  <c r="S360" i="16"/>
  <c r="U360" i="16" s="1"/>
  <c r="V360" i="16" s="1"/>
  <c r="S361" i="16"/>
  <c r="U361" i="16" s="1"/>
  <c r="V361" i="16" s="1"/>
  <c r="S362" i="16"/>
  <c r="U362" i="16" s="1"/>
  <c r="V362" i="16" s="1"/>
  <c r="S363" i="16"/>
  <c r="S364" i="16"/>
  <c r="U364" i="16" s="1"/>
  <c r="V364" i="16" s="1"/>
  <c r="S365" i="16"/>
  <c r="U365" i="16" s="1"/>
  <c r="V365" i="16" s="1"/>
  <c r="S366" i="16"/>
  <c r="U366" i="16" s="1"/>
  <c r="V366" i="16" s="1"/>
  <c r="S367" i="16"/>
  <c r="S368" i="16"/>
  <c r="U368" i="16" s="1"/>
  <c r="V368" i="16" s="1"/>
  <c r="S369" i="16"/>
  <c r="U369" i="16" s="1"/>
  <c r="V369" i="16" s="1"/>
  <c r="S370" i="16"/>
  <c r="U370" i="16" s="1"/>
  <c r="V370" i="16" s="1"/>
  <c r="S371" i="16"/>
  <c r="U371" i="16" s="1"/>
  <c r="V371" i="16" s="1"/>
  <c r="S372" i="16"/>
  <c r="U372" i="16" s="1"/>
  <c r="V372" i="16" s="1"/>
  <c r="S373" i="16"/>
  <c r="U373" i="16" s="1"/>
  <c r="V373" i="16" s="1"/>
  <c r="S374" i="16"/>
  <c r="U374" i="16" s="1"/>
  <c r="V374" i="16" s="1"/>
  <c r="S375" i="16"/>
  <c r="S376" i="16"/>
  <c r="U376" i="16" s="1"/>
  <c r="V376" i="16" s="1"/>
  <c r="S377" i="16"/>
  <c r="U377" i="16" s="1"/>
  <c r="V377" i="16" s="1"/>
  <c r="S378" i="16"/>
  <c r="U378" i="16" s="1"/>
  <c r="V378" i="16" s="1"/>
  <c r="S379" i="16"/>
  <c r="S380" i="16"/>
  <c r="U380" i="16" s="1"/>
  <c r="V380" i="16" s="1"/>
  <c r="S381" i="16"/>
  <c r="U381" i="16" s="1"/>
  <c r="V381" i="16" s="1"/>
  <c r="S382" i="16"/>
  <c r="U382" i="16" s="1"/>
  <c r="V382" i="16" s="1"/>
  <c r="S383" i="16"/>
  <c r="U383" i="16" s="1"/>
  <c r="V383" i="16" s="1"/>
  <c r="S384" i="16"/>
  <c r="U384" i="16" s="1"/>
  <c r="V384" i="16" s="1"/>
  <c r="S385" i="16"/>
  <c r="U385" i="16" s="1"/>
  <c r="V385" i="16" s="1"/>
  <c r="S386" i="16"/>
  <c r="U386" i="16" s="1"/>
  <c r="V386" i="16" s="1"/>
  <c r="S387" i="16"/>
  <c r="U387" i="16" s="1"/>
  <c r="V387" i="16" s="1"/>
  <c r="S388" i="16"/>
  <c r="U388" i="16" s="1"/>
  <c r="V388" i="16" s="1"/>
  <c r="S389" i="16"/>
  <c r="U389" i="16" s="1"/>
  <c r="V389" i="16" s="1"/>
  <c r="S390" i="16"/>
  <c r="U390" i="16" s="1"/>
  <c r="V390" i="16" s="1"/>
  <c r="S391" i="16"/>
  <c r="S392" i="16"/>
  <c r="U392" i="16" s="1"/>
  <c r="V392" i="16" s="1"/>
  <c r="S393" i="16"/>
  <c r="U393" i="16" s="1"/>
  <c r="V393" i="16" s="1"/>
  <c r="S394" i="16"/>
  <c r="U394" i="16" s="1"/>
  <c r="V394" i="16" s="1"/>
  <c r="S395" i="16"/>
  <c r="S396" i="16"/>
  <c r="U396" i="16" s="1"/>
  <c r="V396" i="16" s="1"/>
  <c r="S397" i="16"/>
  <c r="U397" i="16" s="1"/>
  <c r="V397" i="16" s="1"/>
  <c r="S398" i="16"/>
  <c r="U398" i="16" s="1"/>
  <c r="V398" i="16" s="1"/>
  <c r="S399" i="16"/>
  <c r="U399" i="16" s="1"/>
  <c r="V399" i="16" s="1"/>
  <c r="S400" i="16"/>
  <c r="U400" i="16" s="1"/>
  <c r="V400" i="16" s="1"/>
  <c r="S401" i="16"/>
  <c r="U401" i="16" s="1"/>
  <c r="V401" i="16" s="1"/>
  <c r="S402" i="16"/>
  <c r="U402" i="16" s="1"/>
  <c r="V402" i="16" s="1"/>
  <c r="S403" i="16"/>
  <c r="S404" i="16"/>
  <c r="U404" i="16" s="1"/>
  <c r="V404" i="16" s="1"/>
  <c r="S405" i="16"/>
  <c r="U405" i="16" s="1"/>
  <c r="V405" i="16" s="1"/>
  <c r="S406" i="16"/>
  <c r="U406" i="16" s="1"/>
  <c r="V406" i="16" s="1"/>
  <c r="S407" i="16"/>
  <c r="S408" i="16"/>
  <c r="U408" i="16" s="1"/>
  <c r="V408" i="16" s="1"/>
  <c r="S409" i="16"/>
  <c r="U409" i="16" s="1"/>
  <c r="V409" i="16" s="1"/>
  <c r="S410" i="16"/>
  <c r="U410" i="16" s="1"/>
  <c r="V410" i="16" s="1"/>
  <c r="S411" i="16"/>
  <c r="U411" i="16" s="1"/>
  <c r="V411" i="16" s="1"/>
  <c r="S412" i="16"/>
  <c r="U412" i="16" s="1"/>
  <c r="V412" i="16" s="1"/>
  <c r="S413" i="16"/>
  <c r="U413" i="16" s="1"/>
  <c r="V413" i="16" s="1"/>
  <c r="S414" i="16"/>
  <c r="U414" i="16" s="1"/>
  <c r="V414" i="16" s="1"/>
  <c r="S415" i="16"/>
  <c r="U415" i="16" s="1"/>
  <c r="V415" i="16" s="1"/>
  <c r="S416" i="16"/>
  <c r="U416" i="16" s="1"/>
  <c r="V416" i="16" s="1"/>
  <c r="S417" i="16"/>
  <c r="U417" i="16" s="1"/>
  <c r="V417" i="16" s="1"/>
  <c r="S418" i="16"/>
  <c r="U418" i="16" s="1"/>
  <c r="V418" i="16" s="1"/>
  <c r="S419" i="16"/>
  <c r="U419" i="16" s="1"/>
  <c r="V419" i="16" s="1"/>
  <c r="S420" i="16"/>
  <c r="U420" i="16" s="1"/>
  <c r="V420" i="16" s="1"/>
  <c r="S421" i="16"/>
  <c r="U421" i="16" s="1"/>
  <c r="V421" i="16" s="1"/>
  <c r="S422" i="16"/>
  <c r="U422" i="16" s="1"/>
  <c r="V422" i="16" s="1"/>
  <c r="S423" i="16"/>
  <c r="S424" i="16"/>
  <c r="U424" i="16" s="1"/>
  <c r="V424" i="16" s="1"/>
  <c r="S425" i="16"/>
  <c r="U425" i="16" s="1"/>
  <c r="V425" i="16" s="1"/>
  <c r="S426" i="16"/>
  <c r="U426" i="16" s="1"/>
  <c r="V426" i="16" s="1"/>
  <c r="S427" i="16"/>
  <c r="U427" i="16" s="1"/>
  <c r="V427" i="16" s="1"/>
  <c r="S428" i="16"/>
  <c r="U428" i="16" s="1"/>
  <c r="V428" i="16" s="1"/>
  <c r="S429" i="16"/>
  <c r="U429" i="16" s="1"/>
  <c r="V429" i="16" s="1"/>
  <c r="S430" i="16"/>
  <c r="U430" i="16" s="1"/>
  <c r="V430" i="16" s="1"/>
  <c r="S431" i="16"/>
  <c r="U431" i="16" s="1"/>
  <c r="V431" i="16" s="1"/>
  <c r="S432" i="16"/>
  <c r="U432" i="16" s="1"/>
  <c r="V432" i="16" s="1"/>
  <c r="S433" i="16"/>
  <c r="U433" i="16" s="1"/>
  <c r="V433" i="16" s="1"/>
  <c r="S434" i="16"/>
  <c r="U434" i="16" s="1"/>
  <c r="V434" i="16" s="1"/>
  <c r="S435" i="16"/>
  <c r="U435" i="16" s="1"/>
  <c r="V435" i="16" s="1"/>
  <c r="S436" i="16"/>
  <c r="U436" i="16" s="1"/>
  <c r="V436" i="16" s="1"/>
  <c r="S437" i="16"/>
  <c r="S438" i="16"/>
  <c r="U438" i="16" s="1"/>
  <c r="V438" i="16" s="1"/>
  <c r="S439" i="16"/>
  <c r="U439" i="16" s="1"/>
  <c r="V439" i="16" s="1"/>
  <c r="S440" i="16"/>
  <c r="U440" i="16" s="1"/>
  <c r="V440" i="16" s="1"/>
  <c r="S441" i="16"/>
  <c r="U441" i="16" s="1"/>
  <c r="V441" i="16" s="1"/>
  <c r="S442" i="16"/>
  <c r="U442" i="16" s="1"/>
  <c r="V442" i="16" s="1"/>
  <c r="S443" i="16"/>
  <c r="U443" i="16" s="1"/>
  <c r="V443" i="16" s="1"/>
  <c r="S444" i="16"/>
  <c r="U444" i="16" s="1"/>
  <c r="V444" i="16" s="1"/>
  <c r="S445" i="16"/>
  <c r="S446" i="16"/>
  <c r="U446" i="16" s="1"/>
  <c r="V446" i="16" s="1"/>
  <c r="S447" i="16"/>
  <c r="S448" i="16"/>
  <c r="U448" i="16" s="1"/>
  <c r="V448" i="16" s="1"/>
  <c r="S449" i="16"/>
  <c r="U449" i="16" s="1"/>
  <c r="V449" i="16" s="1"/>
  <c r="S450" i="16"/>
  <c r="U450" i="16" s="1"/>
  <c r="V450" i="16" s="1"/>
  <c r="S451" i="16"/>
  <c r="U451" i="16" s="1"/>
  <c r="V451" i="16" s="1"/>
  <c r="S452" i="16"/>
  <c r="U452" i="16" s="1"/>
  <c r="V452" i="16" s="1"/>
  <c r="S453" i="16"/>
  <c r="S454" i="16"/>
  <c r="U454" i="16" s="1"/>
  <c r="V454" i="16" s="1"/>
  <c r="S455" i="16"/>
  <c r="S456" i="16"/>
  <c r="U456" i="16" s="1"/>
  <c r="V456" i="16" s="1"/>
  <c r="S457" i="16"/>
  <c r="U457" i="16" s="1"/>
  <c r="V457" i="16" s="1"/>
  <c r="S458" i="16"/>
  <c r="U458" i="16" s="1"/>
  <c r="V458" i="16" s="1"/>
  <c r="S459" i="16"/>
  <c r="U459" i="16" s="1"/>
  <c r="V459" i="16" s="1"/>
  <c r="S460" i="16"/>
  <c r="U460" i="16" s="1"/>
  <c r="V460" i="16" s="1"/>
  <c r="S461" i="16"/>
  <c r="S462" i="16"/>
  <c r="U462" i="16" s="1"/>
  <c r="V462" i="16" s="1"/>
  <c r="S463" i="16"/>
  <c r="S464" i="16"/>
  <c r="U464" i="16" s="1"/>
  <c r="V464" i="16" s="1"/>
  <c r="S465" i="16"/>
  <c r="U465" i="16" s="1"/>
  <c r="V465" i="16" s="1"/>
  <c r="S466" i="16"/>
  <c r="U466" i="16" s="1"/>
  <c r="V466" i="16" s="1"/>
  <c r="S467" i="16"/>
  <c r="U467" i="16" s="1"/>
  <c r="V467" i="16" s="1"/>
  <c r="S468" i="16"/>
  <c r="U468" i="16" s="1"/>
  <c r="V468" i="16" s="1"/>
  <c r="S469" i="16"/>
  <c r="S470" i="16"/>
  <c r="U470" i="16" s="1"/>
  <c r="V470" i="16" s="1"/>
  <c r="S471" i="16"/>
  <c r="S472" i="16"/>
  <c r="U472" i="16" s="1"/>
  <c r="V472" i="16" s="1"/>
  <c r="S473" i="16"/>
  <c r="U473" i="16" s="1"/>
  <c r="V473" i="16" s="1"/>
  <c r="S474" i="16"/>
  <c r="U474" i="16" s="1"/>
  <c r="V474" i="16" s="1"/>
  <c r="S475" i="16"/>
  <c r="U475" i="16" s="1"/>
  <c r="V475" i="16" s="1"/>
  <c r="S476" i="16"/>
  <c r="U476" i="16" s="1"/>
  <c r="V476" i="16" s="1"/>
  <c r="S477" i="16"/>
  <c r="S478" i="16"/>
  <c r="U478" i="16" s="1"/>
  <c r="V478" i="16" s="1"/>
  <c r="S479" i="16"/>
  <c r="S480" i="16"/>
  <c r="U480" i="16" s="1"/>
  <c r="V480" i="16" s="1"/>
  <c r="S481" i="16"/>
  <c r="U481" i="16" s="1"/>
  <c r="V481" i="16" s="1"/>
  <c r="S482" i="16"/>
  <c r="U482" i="16" s="1"/>
  <c r="V482" i="16" s="1"/>
  <c r="S483" i="16"/>
  <c r="U483" i="16" s="1"/>
  <c r="V483" i="16" s="1"/>
  <c r="S484" i="16"/>
  <c r="U484" i="16" s="1"/>
  <c r="V484" i="16" s="1"/>
  <c r="S485" i="16"/>
  <c r="S486" i="16"/>
  <c r="U486" i="16" s="1"/>
  <c r="V486" i="16" s="1"/>
  <c r="S487" i="16"/>
  <c r="S488" i="16"/>
  <c r="U488" i="16" s="1"/>
  <c r="V488" i="16" s="1"/>
  <c r="S489" i="16"/>
  <c r="U489" i="16" s="1"/>
  <c r="V489" i="16" s="1"/>
  <c r="S490" i="16"/>
  <c r="U490" i="16" s="1"/>
  <c r="V490" i="16" s="1"/>
  <c r="S491" i="16"/>
  <c r="U491" i="16" s="1"/>
  <c r="V491" i="16" s="1"/>
  <c r="S492" i="16"/>
  <c r="U492" i="16" s="1"/>
  <c r="V492" i="16" s="1"/>
  <c r="S493" i="16"/>
  <c r="S494" i="16"/>
  <c r="U494" i="16" s="1"/>
  <c r="V494" i="16" s="1"/>
  <c r="S495" i="16"/>
  <c r="S496" i="16"/>
  <c r="U496" i="16" s="1"/>
  <c r="V496" i="16" s="1"/>
  <c r="S497" i="16"/>
  <c r="U497" i="16" s="1"/>
  <c r="V497" i="16" s="1"/>
  <c r="S498" i="16"/>
  <c r="U498" i="16" s="1"/>
  <c r="V498" i="16" s="1"/>
  <c r="S499" i="16"/>
  <c r="U499" i="16" s="1"/>
  <c r="V499" i="16" s="1"/>
  <c r="S500" i="16"/>
  <c r="U500" i="16" s="1"/>
  <c r="V500" i="16" s="1"/>
  <c r="S501" i="16"/>
  <c r="S502" i="16"/>
  <c r="U502" i="16" s="1"/>
  <c r="V502" i="16" s="1"/>
  <c r="S503" i="16"/>
  <c r="S504" i="16"/>
  <c r="U504" i="16" s="1"/>
  <c r="V504" i="16" s="1"/>
  <c r="S505" i="16"/>
  <c r="U505" i="16" s="1"/>
  <c r="V505" i="16" s="1"/>
  <c r="S506" i="16"/>
  <c r="U506" i="16" s="1"/>
  <c r="V506" i="16" s="1"/>
  <c r="S507" i="16"/>
  <c r="U507" i="16" s="1"/>
  <c r="V507" i="16" s="1"/>
  <c r="S508" i="16"/>
  <c r="U508" i="16" s="1"/>
  <c r="V508" i="16" s="1"/>
  <c r="S509" i="16"/>
  <c r="S510" i="16"/>
  <c r="U510" i="16" s="1"/>
  <c r="V510" i="16" s="1"/>
  <c r="S511" i="16"/>
  <c r="S512" i="16"/>
  <c r="U512" i="16" s="1"/>
  <c r="V512" i="16" s="1"/>
  <c r="S513" i="16"/>
  <c r="U513" i="16" s="1"/>
  <c r="V513" i="16" s="1"/>
  <c r="S514" i="16"/>
  <c r="U514" i="16" s="1"/>
  <c r="V514" i="16" s="1"/>
  <c r="S515" i="16"/>
  <c r="U515" i="16" s="1"/>
  <c r="V515" i="16" s="1"/>
  <c r="S516" i="16"/>
  <c r="U516" i="16" s="1"/>
  <c r="V516" i="16" s="1"/>
  <c r="S517" i="16"/>
  <c r="S518" i="16"/>
  <c r="U518" i="16" s="1"/>
  <c r="V518" i="16" s="1"/>
  <c r="S519" i="16"/>
  <c r="S520" i="16"/>
  <c r="U520" i="16" s="1"/>
  <c r="V520" i="16" s="1"/>
  <c r="S521" i="16"/>
  <c r="U521" i="16" s="1"/>
  <c r="V521" i="16" s="1"/>
  <c r="S522" i="16"/>
  <c r="U522" i="16" s="1"/>
  <c r="V522" i="16" s="1"/>
  <c r="S523" i="16"/>
  <c r="U523" i="16" s="1"/>
  <c r="V523" i="16" s="1"/>
  <c r="S524" i="16"/>
  <c r="U524" i="16" s="1"/>
  <c r="V524" i="16" s="1"/>
  <c r="S525" i="16"/>
  <c r="S526" i="16"/>
  <c r="U526" i="16" s="1"/>
  <c r="V526" i="16" s="1"/>
  <c r="S527" i="16"/>
  <c r="S528" i="16"/>
  <c r="U528" i="16" s="1"/>
  <c r="V528" i="16" s="1"/>
  <c r="S529" i="16"/>
  <c r="U529" i="16" s="1"/>
  <c r="V529" i="16" s="1"/>
  <c r="S530" i="16"/>
  <c r="U530" i="16" s="1"/>
  <c r="V530" i="16" s="1"/>
  <c r="S531" i="16"/>
  <c r="U531" i="16" s="1"/>
  <c r="V531" i="16" s="1"/>
  <c r="S532" i="16"/>
  <c r="U532" i="16" s="1"/>
  <c r="V532" i="16" s="1"/>
  <c r="S533" i="16"/>
  <c r="S534" i="16"/>
  <c r="U534" i="16" s="1"/>
  <c r="V534" i="16" s="1"/>
  <c r="S535" i="16"/>
  <c r="U535" i="16" s="1"/>
  <c r="V535" i="16" s="1"/>
  <c r="S536" i="16"/>
  <c r="U536" i="16" s="1"/>
  <c r="V536" i="16" s="1"/>
  <c r="S537" i="16"/>
  <c r="U537" i="16" s="1"/>
  <c r="V537" i="16" s="1"/>
  <c r="S538" i="16"/>
  <c r="U538" i="16" s="1"/>
  <c r="V538" i="16" s="1"/>
  <c r="S539" i="16"/>
  <c r="U539" i="16" s="1"/>
  <c r="V539" i="16" s="1"/>
  <c r="S540" i="16"/>
  <c r="U540" i="16" s="1"/>
  <c r="V540" i="16" s="1"/>
  <c r="S541" i="16"/>
  <c r="S542" i="16"/>
  <c r="U542" i="16" s="1"/>
  <c r="V542" i="16" s="1"/>
  <c r="S543" i="16"/>
  <c r="S544" i="16"/>
  <c r="U544" i="16" s="1"/>
  <c r="V544" i="16" s="1"/>
  <c r="S545" i="16"/>
  <c r="U545" i="16" s="1"/>
  <c r="V545" i="16" s="1"/>
  <c r="S546" i="16"/>
  <c r="U546" i="16" s="1"/>
  <c r="V546" i="16" s="1"/>
  <c r="S547" i="16"/>
  <c r="U547" i="16" s="1"/>
  <c r="V547" i="16" s="1"/>
  <c r="S548" i="16"/>
  <c r="U548" i="16" s="1"/>
  <c r="V548" i="16" s="1"/>
  <c r="S549" i="16"/>
  <c r="S550" i="16"/>
  <c r="U550" i="16" s="1"/>
  <c r="V550" i="16" s="1"/>
  <c r="S551" i="16"/>
  <c r="S552" i="16"/>
  <c r="U552" i="16" s="1"/>
  <c r="V552" i="16" s="1"/>
  <c r="S553" i="16"/>
  <c r="U553" i="16" s="1"/>
  <c r="V553" i="16" s="1"/>
  <c r="S554" i="16"/>
  <c r="U554" i="16" s="1"/>
  <c r="V554" i="16" s="1"/>
  <c r="S555" i="16"/>
  <c r="U555" i="16" s="1"/>
  <c r="V555" i="16" s="1"/>
  <c r="S556" i="16"/>
  <c r="U556" i="16" s="1"/>
  <c r="V556" i="16" s="1"/>
  <c r="S557" i="16"/>
  <c r="S558" i="16"/>
  <c r="U558" i="16" s="1"/>
  <c r="V558" i="16" s="1"/>
  <c r="S559" i="16"/>
  <c r="S560" i="16"/>
  <c r="U560" i="16" s="1"/>
  <c r="V560" i="16" s="1"/>
  <c r="S561" i="16"/>
  <c r="U561" i="16" s="1"/>
  <c r="V561" i="16" s="1"/>
  <c r="S562" i="16"/>
  <c r="U562" i="16" s="1"/>
  <c r="V562" i="16" s="1"/>
  <c r="S563" i="16"/>
  <c r="U563" i="16" s="1"/>
  <c r="V563" i="16" s="1"/>
  <c r="S564" i="16"/>
  <c r="U564" i="16" s="1"/>
  <c r="V564" i="16" s="1"/>
  <c r="S565" i="16"/>
  <c r="S566" i="16"/>
  <c r="U566" i="16" s="1"/>
  <c r="V566" i="16" s="1"/>
  <c r="S567" i="16"/>
  <c r="U567" i="16" s="1"/>
  <c r="V567" i="16" s="1"/>
  <c r="S568" i="16"/>
  <c r="U568" i="16" s="1"/>
  <c r="V568" i="16" s="1"/>
  <c r="S569" i="16"/>
  <c r="U569" i="16" s="1"/>
  <c r="V569" i="16" s="1"/>
  <c r="S570" i="16"/>
  <c r="U570" i="16" s="1"/>
  <c r="V570" i="16" s="1"/>
  <c r="S571" i="16"/>
  <c r="U571" i="16" s="1"/>
  <c r="V571" i="16" s="1"/>
  <c r="S572" i="16"/>
  <c r="U572" i="16" s="1"/>
  <c r="V572" i="16" s="1"/>
  <c r="S573" i="16"/>
  <c r="S574" i="16"/>
  <c r="U574" i="16" s="1"/>
  <c r="V574" i="16" s="1"/>
  <c r="S575" i="16"/>
  <c r="S576" i="16"/>
  <c r="U576" i="16" s="1"/>
  <c r="V576" i="16" s="1"/>
  <c r="S577" i="16"/>
  <c r="U577" i="16" s="1"/>
  <c r="V577" i="16" s="1"/>
  <c r="S578" i="16"/>
  <c r="U578" i="16" s="1"/>
  <c r="V578" i="16" s="1"/>
  <c r="S579" i="16"/>
  <c r="U579" i="16" s="1"/>
  <c r="V579" i="16" s="1"/>
  <c r="S580" i="16"/>
  <c r="U580" i="16" s="1"/>
  <c r="V580" i="16" s="1"/>
  <c r="S581" i="16"/>
  <c r="U581" i="16" s="1"/>
  <c r="V581" i="16" s="1"/>
  <c r="S582" i="16"/>
  <c r="U582" i="16" s="1"/>
  <c r="V582" i="16" s="1"/>
  <c r="S583" i="16"/>
  <c r="S584" i="16"/>
  <c r="U584" i="16" s="1"/>
  <c r="V584" i="16" s="1"/>
  <c r="S585" i="16"/>
  <c r="U585" i="16" s="1"/>
  <c r="V585" i="16" s="1"/>
  <c r="S586" i="16"/>
  <c r="U586" i="16" s="1"/>
  <c r="V586" i="16" s="1"/>
  <c r="S587" i="16"/>
  <c r="U587" i="16" s="1"/>
  <c r="V587" i="16" s="1"/>
  <c r="S588" i="16"/>
  <c r="U588" i="16" s="1"/>
  <c r="V588" i="16" s="1"/>
  <c r="S589" i="16"/>
  <c r="U589" i="16" s="1"/>
  <c r="V589" i="16" s="1"/>
  <c r="S590" i="16"/>
  <c r="U590" i="16" s="1"/>
  <c r="V590" i="16" s="1"/>
  <c r="S591" i="16"/>
  <c r="S592" i="16"/>
  <c r="U592" i="16" s="1"/>
  <c r="V592" i="16" s="1"/>
  <c r="S593" i="16"/>
  <c r="U593" i="16" s="1"/>
  <c r="V593" i="16" s="1"/>
  <c r="S594" i="16"/>
  <c r="U594" i="16" s="1"/>
  <c r="V594" i="16" s="1"/>
  <c r="S595" i="16"/>
  <c r="U595" i="16" s="1"/>
  <c r="V595" i="16" s="1"/>
  <c r="S596" i="16"/>
  <c r="U596" i="16" s="1"/>
  <c r="V596" i="16" s="1"/>
  <c r="S597" i="16"/>
  <c r="S598" i="16"/>
  <c r="U598" i="16" s="1"/>
  <c r="V598" i="16" s="1"/>
  <c r="S599" i="16"/>
  <c r="S600" i="16"/>
  <c r="U600" i="16" s="1"/>
  <c r="V600" i="16" s="1"/>
  <c r="S601" i="16"/>
  <c r="U601" i="16" s="1"/>
  <c r="V601" i="16" s="1"/>
  <c r="S602" i="16"/>
  <c r="U602" i="16" s="1"/>
  <c r="V602" i="16" s="1"/>
  <c r="S603" i="16"/>
  <c r="U603" i="16" s="1"/>
  <c r="V603" i="16" s="1"/>
  <c r="S604" i="16"/>
  <c r="U604" i="16" s="1"/>
  <c r="V604" i="16" s="1"/>
  <c r="S605" i="16"/>
  <c r="U605" i="16" s="1"/>
  <c r="V605" i="16" s="1"/>
  <c r="S606" i="16"/>
  <c r="U606" i="16" s="1"/>
  <c r="V606" i="16" s="1"/>
  <c r="S607" i="16"/>
  <c r="S608" i="16"/>
  <c r="S609" i="16"/>
  <c r="U609" i="16" s="1"/>
  <c r="V609" i="16" s="1"/>
  <c r="S610" i="16"/>
  <c r="U610" i="16" s="1"/>
  <c r="V610" i="16" s="1"/>
  <c r="S611" i="16"/>
  <c r="U611" i="16" s="1"/>
  <c r="V611" i="16" s="1"/>
  <c r="S612" i="16"/>
  <c r="S613" i="16"/>
  <c r="U613" i="16" s="1"/>
  <c r="V613" i="16" s="1"/>
  <c r="S614" i="16"/>
  <c r="U614" i="16" s="1"/>
  <c r="V614" i="16" s="1"/>
  <c r="S615" i="16"/>
  <c r="U615" i="16" s="1"/>
  <c r="V615" i="16" s="1"/>
  <c r="S616" i="16"/>
  <c r="U616" i="16" s="1"/>
  <c r="V616" i="16" s="1"/>
  <c r="S617" i="16"/>
  <c r="U617" i="16" s="1"/>
  <c r="V617" i="16" s="1"/>
  <c r="S618" i="16"/>
  <c r="U618" i="16" s="1"/>
  <c r="V618" i="16" s="1"/>
  <c r="S619" i="16"/>
  <c r="U619" i="16" s="1"/>
  <c r="V619" i="16" s="1"/>
  <c r="S620" i="16"/>
  <c r="S621" i="16"/>
  <c r="U621" i="16" s="1"/>
  <c r="V621" i="16" s="1"/>
  <c r="S622" i="16"/>
  <c r="U622" i="16" s="1"/>
  <c r="V622" i="16" s="1"/>
  <c r="S623" i="16"/>
  <c r="U623" i="16" s="1"/>
  <c r="V623" i="16" s="1"/>
  <c r="S624" i="16"/>
  <c r="U624" i="16" s="1"/>
  <c r="V624" i="16" s="1"/>
  <c r="S625" i="16"/>
  <c r="U625" i="16" s="1"/>
  <c r="V625" i="16" s="1"/>
  <c r="S626" i="16"/>
  <c r="U626" i="16" s="1"/>
  <c r="V626" i="16" s="1"/>
  <c r="S627" i="16"/>
  <c r="U627" i="16" s="1"/>
  <c r="V627" i="16" s="1"/>
  <c r="S628" i="16"/>
  <c r="U628" i="16" s="1"/>
  <c r="V628" i="16" s="1"/>
  <c r="S629" i="16"/>
  <c r="U629" i="16" s="1"/>
  <c r="V629" i="16" s="1"/>
  <c r="S630" i="16"/>
  <c r="U630" i="16" s="1"/>
  <c r="V630" i="16" s="1"/>
  <c r="S631" i="16"/>
  <c r="U631" i="16" s="1"/>
  <c r="V631" i="16" s="1"/>
  <c r="S632" i="16"/>
  <c r="U632" i="16" s="1"/>
  <c r="V632" i="16" s="1"/>
  <c r="S633" i="16"/>
  <c r="U633" i="16" s="1"/>
  <c r="V633" i="16" s="1"/>
  <c r="S634" i="16"/>
  <c r="U634" i="16" s="1"/>
  <c r="V634" i="16" s="1"/>
  <c r="S635" i="16"/>
  <c r="U635" i="16" s="1"/>
  <c r="V635" i="16" s="1"/>
  <c r="S636" i="16"/>
  <c r="U636" i="16" s="1"/>
  <c r="V636" i="16" s="1"/>
  <c r="S637" i="16"/>
  <c r="U637" i="16" s="1"/>
  <c r="V637" i="16" s="1"/>
  <c r="S638" i="16"/>
  <c r="U638" i="16" s="1"/>
  <c r="V638" i="16" s="1"/>
  <c r="S639" i="16"/>
  <c r="U639" i="16" s="1"/>
  <c r="V639" i="16" s="1"/>
  <c r="S640" i="16"/>
  <c r="S641" i="16"/>
  <c r="U641" i="16" s="1"/>
  <c r="V641" i="16" s="1"/>
  <c r="S642" i="16"/>
  <c r="U642" i="16" s="1"/>
  <c r="V642" i="16" s="1"/>
  <c r="S643" i="16"/>
  <c r="U643" i="16" s="1"/>
  <c r="V643" i="16" s="1"/>
  <c r="S644" i="16"/>
  <c r="S645" i="16"/>
  <c r="U645" i="16" s="1"/>
  <c r="V645" i="16" s="1"/>
  <c r="S646" i="16"/>
  <c r="U646" i="16" s="1"/>
  <c r="V646" i="16" s="1"/>
  <c r="S647" i="16"/>
  <c r="U647" i="16" s="1"/>
  <c r="V647" i="16" s="1"/>
  <c r="S648" i="16"/>
  <c r="U648" i="16" s="1"/>
  <c r="V648" i="16" s="1"/>
  <c r="S649" i="16"/>
  <c r="U649" i="16" s="1"/>
  <c r="V649" i="16" s="1"/>
  <c r="S650" i="16"/>
  <c r="U650" i="16" s="1"/>
  <c r="V650" i="16" s="1"/>
  <c r="S651" i="16"/>
  <c r="U651" i="16" s="1"/>
  <c r="V651" i="16" s="1"/>
  <c r="S652" i="16"/>
  <c r="U652" i="16" s="1"/>
  <c r="V652" i="16" s="1"/>
  <c r="S653" i="16"/>
  <c r="U653" i="16" s="1"/>
  <c r="V653" i="16" s="1"/>
  <c r="S654" i="16"/>
  <c r="U654" i="16" s="1"/>
  <c r="V654" i="16" s="1"/>
  <c r="S655" i="16"/>
  <c r="U655" i="16" s="1"/>
  <c r="V655" i="16" s="1"/>
  <c r="S656" i="16"/>
  <c r="S657" i="16"/>
  <c r="U657" i="16" s="1"/>
  <c r="V657" i="16" s="1"/>
  <c r="S658" i="16"/>
  <c r="U658" i="16" s="1"/>
  <c r="V658" i="16" s="1"/>
  <c r="S659" i="16"/>
  <c r="U659" i="16" s="1"/>
  <c r="V659" i="16" s="1"/>
  <c r="S660" i="16"/>
  <c r="U660" i="16" s="1"/>
  <c r="V660" i="16" s="1"/>
  <c r="S661" i="16"/>
  <c r="U661" i="16" s="1"/>
  <c r="V661" i="16" s="1"/>
  <c r="S662" i="16"/>
  <c r="U662" i="16" s="1"/>
  <c r="V662" i="16" s="1"/>
  <c r="S663" i="16"/>
  <c r="U663" i="16" s="1"/>
  <c r="V663" i="16" s="1"/>
  <c r="S664" i="16"/>
  <c r="S665" i="16"/>
  <c r="U665" i="16" s="1"/>
  <c r="V665" i="16" s="1"/>
  <c r="S666" i="16"/>
  <c r="U666" i="16" s="1"/>
  <c r="V666" i="16" s="1"/>
  <c r="S667" i="16"/>
  <c r="U667" i="16" s="1"/>
  <c r="V667" i="16" s="1"/>
  <c r="S668" i="16"/>
  <c r="U668" i="16" s="1"/>
  <c r="V668" i="16" s="1"/>
  <c r="S669" i="16"/>
  <c r="U669" i="16" s="1"/>
  <c r="V669" i="16" s="1"/>
  <c r="S670" i="16"/>
  <c r="U670" i="16" s="1"/>
  <c r="V670" i="16" s="1"/>
  <c r="S671" i="16"/>
  <c r="U671" i="16" s="1"/>
  <c r="V671" i="16" s="1"/>
  <c r="S672" i="16"/>
  <c r="S673" i="16"/>
  <c r="U673" i="16" s="1"/>
  <c r="V673" i="16" s="1"/>
  <c r="S674" i="16"/>
  <c r="U674" i="16" s="1"/>
  <c r="V674" i="16" s="1"/>
  <c r="S675" i="16"/>
  <c r="U675" i="16" s="1"/>
  <c r="V675" i="16" s="1"/>
  <c r="S676" i="16"/>
  <c r="U676" i="16" s="1"/>
  <c r="V676" i="16" s="1"/>
  <c r="S677" i="16"/>
  <c r="U677" i="16" s="1"/>
  <c r="V677" i="16" s="1"/>
  <c r="S678" i="16"/>
  <c r="U678" i="16" s="1"/>
  <c r="V678" i="16" s="1"/>
  <c r="S679" i="16"/>
  <c r="U679" i="16" s="1"/>
  <c r="V679" i="16" s="1"/>
  <c r="S680" i="16"/>
  <c r="S681" i="16"/>
  <c r="U681" i="16" s="1"/>
  <c r="V681" i="16" s="1"/>
  <c r="S682" i="16"/>
  <c r="U682" i="16" s="1"/>
  <c r="V682" i="16" s="1"/>
  <c r="S683" i="16"/>
  <c r="U683" i="16" s="1"/>
  <c r="V683" i="16" s="1"/>
  <c r="S684" i="16"/>
  <c r="U684" i="16" s="1"/>
  <c r="V684" i="16" s="1"/>
  <c r="S685" i="16"/>
  <c r="U685" i="16" s="1"/>
  <c r="V685" i="16" s="1"/>
  <c r="S686" i="16"/>
  <c r="U686" i="16" s="1"/>
  <c r="V686" i="16" s="1"/>
  <c r="S687" i="16"/>
  <c r="U687" i="16" s="1"/>
  <c r="V687" i="16" s="1"/>
  <c r="S688" i="16"/>
  <c r="U688" i="16" s="1"/>
  <c r="V688" i="16" s="1"/>
  <c r="S689" i="16"/>
  <c r="U689" i="16" s="1"/>
  <c r="V689" i="16" s="1"/>
  <c r="S690" i="16"/>
  <c r="U690" i="16" s="1"/>
  <c r="V690" i="16" s="1"/>
  <c r="S691" i="16"/>
  <c r="U691" i="16" s="1"/>
  <c r="V691" i="16" s="1"/>
  <c r="S692" i="16"/>
  <c r="S693" i="16"/>
  <c r="U693" i="16" s="1"/>
  <c r="V693" i="16" s="1"/>
  <c r="S694" i="16"/>
  <c r="U694" i="16" s="1"/>
  <c r="V694" i="16" s="1"/>
  <c r="S695" i="16"/>
  <c r="U695" i="16" s="1"/>
  <c r="V695" i="16" s="1"/>
  <c r="S696" i="16"/>
  <c r="S697" i="16"/>
  <c r="U697" i="16" s="1"/>
  <c r="V697" i="16" s="1"/>
  <c r="S698" i="16"/>
  <c r="U698" i="16" s="1"/>
  <c r="V698" i="16" s="1"/>
  <c r="S699" i="16"/>
  <c r="U699" i="16" s="1"/>
  <c r="V699" i="16" s="1"/>
  <c r="S700" i="16"/>
  <c r="S701" i="16"/>
  <c r="U701" i="16" s="1"/>
  <c r="V701" i="16" s="1"/>
  <c r="S702" i="16"/>
  <c r="U702" i="16" s="1"/>
  <c r="V702" i="16" s="1"/>
  <c r="S703" i="16"/>
  <c r="U703" i="16" s="1"/>
  <c r="V703" i="16" s="1"/>
  <c r="S704" i="16"/>
  <c r="S705" i="16"/>
  <c r="U705" i="16" s="1"/>
  <c r="V705" i="16" s="1"/>
  <c r="S706" i="16"/>
  <c r="U706" i="16" s="1"/>
  <c r="V706" i="16" s="1"/>
  <c r="S707" i="16"/>
  <c r="U707" i="16" s="1"/>
  <c r="V707" i="16" s="1"/>
  <c r="S708" i="16"/>
  <c r="U708" i="16" s="1"/>
  <c r="V708" i="16" s="1"/>
  <c r="S709" i="16"/>
  <c r="U709" i="16" s="1"/>
  <c r="V709" i="16" s="1"/>
  <c r="S710" i="16"/>
  <c r="U710" i="16" s="1"/>
  <c r="V710" i="16" s="1"/>
  <c r="S711" i="16"/>
  <c r="U711" i="16" s="1"/>
  <c r="V711" i="16" s="1"/>
  <c r="S712" i="16"/>
  <c r="S713" i="16"/>
  <c r="U713" i="16" s="1"/>
  <c r="V713" i="16" s="1"/>
  <c r="S714" i="16"/>
  <c r="U714" i="16" s="1"/>
  <c r="V714" i="16" s="1"/>
  <c r="S715" i="16"/>
  <c r="U715" i="16" s="1"/>
  <c r="V715" i="16" s="1"/>
  <c r="S716" i="16"/>
  <c r="U716" i="16" s="1"/>
  <c r="V716" i="16" s="1"/>
  <c r="S717" i="16"/>
  <c r="U717" i="16" s="1"/>
  <c r="V717" i="16" s="1"/>
  <c r="S718" i="16"/>
  <c r="U718" i="16" s="1"/>
  <c r="V718" i="16" s="1"/>
  <c r="S719" i="16"/>
  <c r="U719" i="16" s="1"/>
  <c r="V719" i="16" s="1"/>
  <c r="S720" i="16"/>
  <c r="S721" i="16"/>
  <c r="U721" i="16" s="1"/>
  <c r="V721" i="16" s="1"/>
  <c r="S722" i="16"/>
  <c r="U722" i="16" s="1"/>
  <c r="V722" i="16" s="1"/>
  <c r="S723" i="16"/>
  <c r="U723" i="16" s="1"/>
  <c r="V723" i="16" s="1"/>
  <c r="S724" i="16"/>
  <c r="U724" i="16" s="1"/>
  <c r="V724" i="16" s="1"/>
  <c r="S725" i="16"/>
  <c r="U725" i="16" s="1"/>
  <c r="V725" i="16" s="1"/>
  <c r="S726" i="16"/>
  <c r="U726" i="16" s="1"/>
  <c r="V726" i="16" s="1"/>
  <c r="S727" i="16"/>
  <c r="U727" i="16" s="1"/>
  <c r="V727" i="16" s="1"/>
  <c r="S728" i="16"/>
  <c r="S729" i="16"/>
  <c r="U729" i="16" s="1"/>
  <c r="V729" i="16" s="1"/>
  <c r="S730" i="16"/>
  <c r="U730" i="16" s="1"/>
  <c r="V730" i="16" s="1"/>
  <c r="S731" i="16"/>
  <c r="U731" i="16" s="1"/>
  <c r="V731" i="16" s="1"/>
  <c r="S732" i="16"/>
  <c r="U732" i="16" s="1"/>
  <c r="V732" i="16" s="1"/>
  <c r="S733" i="16"/>
  <c r="U733" i="16" s="1"/>
  <c r="V733" i="16" s="1"/>
  <c r="S734" i="16"/>
  <c r="U734" i="16" s="1"/>
  <c r="V734" i="16" s="1"/>
  <c r="S735" i="16"/>
  <c r="U735" i="16" s="1"/>
  <c r="V735" i="16" s="1"/>
  <c r="S736" i="16"/>
  <c r="U736" i="16" s="1"/>
  <c r="V736" i="16" s="1"/>
  <c r="S737" i="16"/>
  <c r="U737" i="16" s="1"/>
  <c r="V737" i="16" s="1"/>
  <c r="S738" i="16"/>
  <c r="U738" i="16" s="1"/>
  <c r="V738" i="16" s="1"/>
  <c r="S739" i="16"/>
  <c r="U739" i="16" s="1"/>
  <c r="V739" i="16" s="1"/>
  <c r="S740" i="16"/>
  <c r="U740" i="16" s="1"/>
  <c r="V740" i="16" s="1"/>
  <c r="S741" i="16"/>
  <c r="U741" i="16" s="1"/>
  <c r="V741" i="16" s="1"/>
  <c r="S742" i="16"/>
  <c r="U742" i="16" s="1"/>
  <c r="V742" i="16" s="1"/>
  <c r="S743" i="16"/>
  <c r="U743" i="16" s="1"/>
  <c r="V743" i="16" s="1"/>
  <c r="S744" i="16"/>
  <c r="U744" i="16" s="1"/>
  <c r="V744" i="16" s="1"/>
  <c r="S745" i="16"/>
  <c r="U745" i="16" s="1"/>
  <c r="V745" i="16" s="1"/>
  <c r="S746" i="16"/>
  <c r="U746" i="16" s="1"/>
  <c r="V746" i="16" s="1"/>
  <c r="S747" i="16"/>
  <c r="U747" i="16" s="1"/>
  <c r="V747" i="16" s="1"/>
  <c r="S748" i="16"/>
  <c r="U748" i="16" s="1"/>
  <c r="V748" i="16" s="1"/>
  <c r="S749" i="16"/>
  <c r="U749" i="16" s="1"/>
  <c r="V749" i="16" s="1"/>
  <c r="S750" i="16"/>
  <c r="U750" i="16" s="1"/>
  <c r="V750" i="16" s="1"/>
  <c r="S751" i="16"/>
  <c r="U751" i="16" s="1"/>
  <c r="V751" i="16" s="1"/>
  <c r="S752" i="16"/>
  <c r="S753" i="16"/>
  <c r="U753" i="16" s="1"/>
  <c r="V753" i="16" s="1"/>
  <c r="S754" i="16"/>
  <c r="U754" i="16" s="1"/>
  <c r="V754" i="16" s="1"/>
  <c r="S755" i="16"/>
  <c r="U755" i="16" s="1"/>
  <c r="V755" i="16" s="1"/>
  <c r="S756" i="16"/>
  <c r="U756" i="16" s="1"/>
  <c r="V756" i="16" s="1"/>
  <c r="S757" i="16"/>
  <c r="U757" i="16" s="1"/>
  <c r="V757" i="16" s="1"/>
  <c r="S758" i="16"/>
  <c r="U758" i="16" s="1"/>
  <c r="V758" i="16" s="1"/>
  <c r="S759" i="16"/>
  <c r="U759" i="16" s="1"/>
  <c r="V759" i="16" s="1"/>
  <c r="S760" i="16"/>
  <c r="S761" i="16"/>
  <c r="U761" i="16" s="1"/>
  <c r="V761" i="16" s="1"/>
  <c r="S762" i="16"/>
  <c r="U762" i="16" s="1"/>
  <c r="V762" i="16" s="1"/>
  <c r="S763" i="16"/>
  <c r="U763" i="16" s="1"/>
  <c r="V763" i="16" s="1"/>
  <c r="S764" i="16"/>
  <c r="U764" i="16" s="1"/>
  <c r="V764" i="16" s="1"/>
  <c r="S765" i="16"/>
  <c r="U765" i="16" s="1"/>
  <c r="V765" i="16" s="1"/>
  <c r="S766" i="16"/>
  <c r="U766" i="16" s="1"/>
  <c r="V766" i="16" s="1"/>
  <c r="S767" i="16"/>
  <c r="U767" i="16" s="1"/>
  <c r="V767" i="16" s="1"/>
  <c r="S768" i="16"/>
  <c r="U768" i="16" s="1"/>
  <c r="V768" i="16" s="1"/>
  <c r="S769" i="16"/>
  <c r="U769" i="16" s="1"/>
  <c r="V769" i="16" s="1"/>
  <c r="S770" i="16"/>
  <c r="U770" i="16" s="1"/>
  <c r="V770" i="16" s="1"/>
  <c r="S771" i="16"/>
  <c r="U771" i="16" s="1"/>
  <c r="V771" i="16" s="1"/>
  <c r="S772" i="16"/>
  <c r="U772" i="16" s="1"/>
  <c r="V772" i="16" s="1"/>
  <c r="S773" i="16"/>
  <c r="U773" i="16" s="1"/>
  <c r="V773" i="16" s="1"/>
  <c r="S774" i="16"/>
  <c r="U774" i="16" s="1"/>
  <c r="V774" i="16" s="1"/>
  <c r="S775" i="16"/>
  <c r="U775" i="16" s="1"/>
  <c r="V775" i="16" s="1"/>
  <c r="S776" i="16"/>
  <c r="S777" i="16"/>
  <c r="U777" i="16" s="1"/>
  <c r="V777" i="16" s="1"/>
  <c r="S778" i="16"/>
  <c r="U778" i="16" s="1"/>
  <c r="V778" i="16" s="1"/>
  <c r="S779" i="16"/>
  <c r="U779" i="16" s="1"/>
  <c r="V779" i="16" s="1"/>
  <c r="S780" i="16"/>
  <c r="U780" i="16" s="1"/>
  <c r="V780" i="16" s="1"/>
  <c r="S781" i="16"/>
  <c r="U781" i="16" s="1"/>
  <c r="V781" i="16" s="1"/>
  <c r="S782" i="16"/>
  <c r="U782" i="16" s="1"/>
  <c r="V782" i="16" s="1"/>
  <c r="S783" i="16"/>
  <c r="U783" i="16" s="1"/>
  <c r="V783" i="16" s="1"/>
  <c r="S784" i="16"/>
  <c r="S785" i="16"/>
  <c r="U785" i="16" s="1"/>
  <c r="V785" i="16" s="1"/>
  <c r="S786" i="16"/>
  <c r="U786" i="16" s="1"/>
  <c r="V786" i="16" s="1"/>
  <c r="S787" i="16"/>
  <c r="U787" i="16" s="1"/>
  <c r="V787" i="16" s="1"/>
  <c r="S788" i="16"/>
  <c r="U788" i="16" s="1"/>
  <c r="V788" i="16" s="1"/>
  <c r="S789" i="16"/>
  <c r="U789" i="16" s="1"/>
  <c r="V789" i="16" s="1"/>
  <c r="S790" i="16"/>
  <c r="U790" i="16" s="1"/>
  <c r="V790" i="16" s="1"/>
  <c r="S791" i="16"/>
  <c r="U791" i="16" s="1"/>
  <c r="V791" i="16" s="1"/>
  <c r="S792" i="16"/>
  <c r="U792" i="16" s="1"/>
  <c r="V792" i="16" s="1"/>
  <c r="S793" i="16"/>
  <c r="U793" i="16" s="1"/>
  <c r="V793" i="16" s="1"/>
  <c r="S794" i="16"/>
  <c r="U794" i="16" s="1"/>
  <c r="V794" i="16" s="1"/>
  <c r="S795" i="16"/>
  <c r="U795" i="16" s="1"/>
  <c r="V795" i="16" s="1"/>
  <c r="S796" i="16"/>
  <c r="U796" i="16" s="1"/>
  <c r="V796" i="16" s="1"/>
  <c r="S797" i="16"/>
  <c r="U797" i="16" s="1"/>
  <c r="V797" i="16" s="1"/>
  <c r="S798" i="16"/>
  <c r="U798" i="16" s="1"/>
  <c r="V798" i="16" s="1"/>
  <c r="S799" i="16"/>
  <c r="U799" i="16" s="1"/>
  <c r="V799" i="16" s="1"/>
  <c r="S800" i="16"/>
  <c r="U800" i="16" s="1"/>
  <c r="V800" i="16" s="1"/>
  <c r="S801" i="16"/>
  <c r="U801" i="16" s="1"/>
  <c r="V801" i="16" s="1"/>
  <c r="S802" i="16"/>
  <c r="U802" i="16" s="1"/>
  <c r="V802" i="16" s="1"/>
  <c r="S803" i="16"/>
  <c r="U803" i="16" s="1"/>
  <c r="V803" i="16" s="1"/>
  <c r="S804" i="16"/>
  <c r="U804" i="16" s="1"/>
  <c r="V804" i="16" s="1"/>
  <c r="S805" i="16"/>
  <c r="U805" i="16" s="1"/>
  <c r="V805" i="16" s="1"/>
  <c r="S806" i="16"/>
  <c r="U806" i="16" s="1"/>
  <c r="V806" i="16" s="1"/>
  <c r="S807" i="16"/>
  <c r="U807" i="16" s="1"/>
  <c r="V807" i="16" s="1"/>
  <c r="S808" i="16"/>
  <c r="S809" i="16"/>
  <c r="U809" i="16" s="1"/>
  <c r="V809" i="16" s="1"/>
  <c r="S810" i="16"/>
  <c r="U810" i="16" s="1"/>
  <c r="V810" i="16" s="1"/>
  <c r="S811" i="16"/>
  <c r="U811" i="16" s="1"/>
  <c r="V811" i="16" s="1"/>
  <c r="S812" i="16"/>
  <c r="U812" i="16" s="1"/>
  <c r="V812" i="16" s="1"/>
  <c r="S813" i="16"/>
  <c r="U813" i="16" s="1"/>
  <c r="V813" i="16" s="1"/>
  <c r="S814" i="16"/>
  <c r="U814" i="16" s="1"/>
  <c r="V814" i="16" s="1"/>
  <c r="S815" i="16"/>
  <c r="U815" i="16" s="1"/>
  <c r="V815" i="16" s="1"/>
  <c r="S816" i="16"/>
  <c r="S817" i="16"/>
  <c r="U817" i="16" s="1"/>
  <c r="V817" i="16" s="1"/>
  <c r="S818" i="16"/>
  <c r="U818" i="16" s="1"/>
  <c r="V818" i="16" s="1"/>
  <c r="S819" i="16"/>
  <c r="U819" i="16" s="1"/>
  <c r="V819" i="16" s="1"/>
  <c r="S820" i="16"/>
  <c r="U820" i="16" s="1"/>
  <c r="V820" i="16" s="1"/>
  <c r="S821" i="16"/>
  <c r="U821" i="16" s="1"/>
  <c r="V821" i="16" s="1"/>
  <c r="S822" i="16"/>
  <c r="U822" i="16" s="1"/>
  <c r="V822" i="16" s="1"/>
  <c r="S823" i="16"/>
  <c r="U823" i="16" s="1"/>
  <c r="V823" i="16" s="1"/>
  <c r="S824" i="16"/>
  <c r="U824" i="16" s="1"/>
  <c r="V824" i="16" s="1"/>
  <c r="S825" i="16"/>
  <c r="U825" i="16" s="1"/>
  <c r="V825" i="16" s="1"/>
  <c r="S826" i="16"/>
  <c r="U826" i="16" s="1"/>
  <c r="V826" i="16" s="1"/>
  <c r="S827" i="16"/>
  <c r="U827" i="16" s="1"/>
  <c r="V827" i="16" s="1"/>
  <c r="S828" i="16"/>
  <c r="U828" i="16" s="1"/>
  <c r="V828" i="16" s="1"/>
  <c r="S829" i="16"/>
  <c r="U829" i="16" s="1"/>
  <c r="V829" i="16" s="1"/>
  <c r="S830" i="16"/>
  <c r="U830" i="16" s="1"/>
  <c r="V830" i="16" s="1"/>
  <c r="S831" i="16"/>
  <c r="U831" i="16" s="1"/>
  <c r="V831" i="16" s="1"/>
  <c r="S832" i="16"/>
  <c r="S833" i="16"/>
  <c r="U833" i="16" s="1"/>
  <c r="V833" i="16" s="1"/>
  <c r="S834" i="16"/>
  <c r="U834" i="16" s="1"/>
  <c r="V834" i="16" s="1"/>
  <c r="S835" i="16"/>
  <c r="U835" i="16" s="1"/>
  <c r="V835" i="16" s="1"/>
  <c r="S836" i="16"/>
  <c r="U836" i="16" s="1"/>
  <c r="V836" i="16" s="1"/>
  <c r="S837" i="16"/>
  <c r="U837" i="16" s="1"/>
  <c r="V837" i="16" s="1"/>
  <c r="S838" i="16"/>
  <c r="U838" i="16" s="1"/>
  <c r="V838" i="16" s="1"/>
  <c r="S839" i="16"/>
  <c r="U839" i="16" s="1"/>
  <c r="V839" i="16" s="1"/>
  <c r="S840" i="16"/>
  <c r="S841" i="16"/>
  <c r="U841" i="16" s="1"/>
  <c r="V841" i="16" s="1"/>
  <c r="S842" i="16"/>
  <c r="U842" i="16" s="1"/>
  <c r="V842" i="16" s="1"/>
  <c r="S843" i="16"/>
  <c r="U843" i="16" s="1"/>
  <c r="V843" i="16" s="1"/>
  <c r="S844" i="16"/>
  <c r="U844" i="16" s="1"/>
  <c r="V844" i="16" s="1"/>
  <c r="S845" i="16"/>
  <c r="U845" i="16" s="1"/>
  <c r="V845" i="16" s="1"/>
  <c r="S846" i="16"/>
  <c r="U846" i="16" s="1"/>
  <c r="V846" i="16" s="1"/>
  <c r="S847" i="16"/>
  <c r="U847" i="16" s="1"/>
  <c r="V847" i="16" s="1"/>
  <c r="S848" i="16"/>
  <c r="S849" i="16"/>
  <c r="U849" i="16" s="1"/>
  <c r="V849" i="16" s="1"/>
  <c r="S850" i="16"/>
  <c r="U850" i="16" s="1"/>
  <c r="V850" i="16" s="1"/>
  <c r="S851" i="16"/>
  <c r="U851" i="16" s="1"/>
  <c r="V851" i="16" s="1"/>
  <c r="S852" i="16"/>
  <c r="U852" i="16" s="1"/>
  <c r="V852" i="16" s="1"/>
  <c r="S853" i="16"/>
  <c r="U853" i="16" s="1"/>
  <c r="V853" i="16" s="1"/>
  <c r="S854" i="16"/>
  <c r="U854" i="16" s="1"/>
  <c r="V854" i="16" s="1"/>
  <c r="S855" i="16"/>
  <c r="U855" i="16" s="1"/>
  <c r="V855" i="16" s="1"/>
  <c r="S856" i="16"/>
  <c r="U856" i="16" s="1"/>
  <c r="V856" i="16" s="1"/>
  <c r="S857" i="16"/>
  <c r="U857" i="16" s="1"/>
  <c r="V857" i="16" s="1"/>
  <c r="S858" i="16"/>
  <c r="U858" i="16" s="1"/>
  <c r="V858" i="16" s="1"/>
  <c r="S859" i="16"/>
  <c r="U859" i="16" s="1"/>
  <c r="V859" i="16" s="1"/>
  <c r="S860" i="16"/>
  <c r="U860" i="16" s="1"/>
  <c r="V860" i="16" s="1"/>
  <c r="S861" i="16"/>
  <c r="U861" i="16" s="1"/>
  <c r="V861" i="16" s="1"/>
  <c r="S862" i="16"/>
  <c r="U862" i="16" s="1"/>
  <c r="V862" i="16" s="1"/>
  <c r="S863" i="16"/>
  <c r="U863" i="16" s="1"/>
  <c r="V863" i="16" s="1"/>
  <c r="S864" i="16"/>
  <c r="S865" i="16"/>
  <c r="U865" i="16" s="1"/>
  <c r="V865" i="16" s="1"/>
  <c r="S866" i="16"/>
  <c r="U866" i="16" s="1"/>
  <c r="V866" i="16" s="1"/>
  <c r="S867" i="16"/>
  <c r="U867" i="16" s="1"/>
  <c r="V867" i="16" s="1"/>
  <c r="S868" i="16"/>
  <c r="U868" i="16" s="1"/>
  <c r="V868" i="16" s="1"/>
  <c r="S869" i="16"/>
  <c r="U869" i="16" s="1"/>
  <c r="V869" i="16" s="1"/>
  <c r="S870" i="16"/>
  <c r="U870" i="16" s="1"/>
  <c r="V870" i="16" s="1"/>
  <c r="S871" i="16"/>
  <c r="U871" i="16" s="1"/>
  <c r="V871" i="16" s="1"/>
  <c r="S872" i="16"/>
  <c r="S873" i="16"/>
  <c r="U873" i="16" s="1"/>
  <c r="V873" i="16" s="1"/>
  <c r="S874" i="16"/>
  <c r="U874" i="16" s="1"/>
  <c r="V874" i="16" s="1"/>
  <c r="S875" i="16"/>
  <c r="U875" i="16" s="1"/>
  <c r="V875" i="16" s="1"/>
  <c r="S876" i="16"/>
  <c r="U876" i="16" s="1"/>
  <c r="V876" i="16" s="1"/>
  <c r="S877" i="16"/>
  <c r="U877" i="16" s="1"/>
  <c r="V877" i="16" s="1"/>
  <c r="S878" i="16"/>
  <c r="U878" i="16" s="1"/>
  <c r="V878" i="16" s="1"/>
  <c r="S879" i="16"/>
  <c r="U879" i="16" s="1"/>
  <c r="V879" i="16" s="1"/>
  <c r="S880" i="16"/>
  <c r="S881" i="16"/>
  <c r="U881" i="16" s="1"/>
  <c r="V881" i="16" s="1"/>
  <c r="S882" i="16"/>
  <c r="U882" i="16" s="1"/>
  <c r="V882" i="16" s="1"/>
  <c r="S883" i="16"/>
  <c r="U883" i="16" s="1"/>
  <c r="V883" i="16" s="1"/>
  <c r="S884" i="16"/>
  <c r="U884" i="16" s="1"/>
  <c r="V884" i="16" s="1"/>
  <c r="S885" i="16"/>
  <c r="U885" i="16" s="1"/>
  <c r="V885" i="16" s="1"/>
  <c r="S886" i="16"/>
  <c r="U886" i="16" s="1"/>
  <c r="V886" i="16" s="1"/>
  <c r="S887" i="16"/>
  <c r="U887" i="16" s="1"/>
  <c r="V887" i="16" s="1"/>
  <c r="S888" i="16"/>
  <c r="S889" i="16"/>
  <c r="U889" i="16" s="1"/>
  <c r="V889" i="16" s="1"/>
  <c r="S890" i="16"/>
  <c r="U890" i="16" s="1"/>
  <c r="V890" i="16" s="1"/>
  <c r="S891" i="16"/>
  <c r="U891" i="16" s="1"/>
  <c r="V891" i="16" s="1"/>
  <c r="S892" i="16"/>
  <c r="U892" i="16" s="1"/>
  <c r="V892" i="16" s="1"/>
  <c r="S893" i="16"/>
  <c r="U893" i="16" s="1"/>
  <c r="V893" i="16" s="1"/>
  <c r="S894" i="16"/>
  <c r="U894" i="16" s="1"/>
  <c r="V894" i="16" s="1"/>
  <c r="S895" i="16"/>
  <c r="U895" i="16" s="1"/>
  <c r="V895" i="16" s="1"/>
  <c r="S896" i="16"/>
  <c r="U896" i="16" s="1"/>
  <c r="V896" i="16" s="1"/>
  <c r="S897" i="16"/>
  <c r="U897" i="16" s="1"/>
  <c r="V897" i="16" s="1"/>
  <c r="S898" i="16"/>
  <c r="U898" i="16" s="1"/>
  <c r="V898" i="16" s="1"/>
  <c r="S899" i="16"/>
  <c r="U899" i="16" s="1"/>
  <c r="V899" i="16" s="1"/>
  <c r="S900" i="16"/>
  <c r="U900" i="16" s="1"/>
  <c r="V900" i="16" s="1"/>
  <c r="S901" i="16"/>
  <c r="U901" i="16" s="1"/>
  <c r="V901" i="16" s="1"/>
  <c r="S902" i="16"/>
  <c r="U902" i="16" s="1"/>
  <c r="V902" i="16" s="1"/>
  <c r="S903" i="16"/>
  <c r="U903" i="16" s="1"/>
  <c r="V903" i="16" s="1"/>
  <c r="S904" i="16"/>
  <c r="S905" i="16"/>
  <c r="U905" i="16" s="1"/>
  <c r="V905" i="16" s="1"/>
  <c r="S906" i="16"/>
  <c r="U906" i="16" s="1"/>
  <c r="V906" i="16" s="1"/>
  <c r="S907" i="16"/>
  <c r="U907" i="16" s="1"/>
  <c r="V907" i="16" s="1"/>
  <c r="S908" i="16"/>
  <c r="U908" i="16" s="1"/>
  <c r="V908" i="16" s="1"/>
  <c r="S909" i="16"/>
  <c r="U909" i="16" s="1"/>
  <c r="V909" i="16" s="1"/>
  <c r="S910" i="16"/>
  <c r="U910" i="16" s="1"/>
  <c r="V910" i="16" s="1"/>
  <c r="S911" i="16"/>
  <c r="U911" i="16" s="1"/>
  <c r="V911" i="16" s="1"/>
  <c r="S912" i="16"/>
  <c r="S913" i="16"/>
  <c r="U913" i="16" s="1"/>
  <c r="V913" i="16" s="1"/>
  <c r="S914" i="16"/>
  <c r="U914" i="16" s="1"/>
  <c r="V914" i="16" s="1"/>
  <c r="S915" i="16"/>
  <c r="U915" i="16" s="1"/>
  <c r="V915" i="16" s="1"/>
  <c r="S916" i="16"/>
  <c r="U916" i="16" s="1"/>
  <c r="V916" i="16" s="1"/>
  <c r="S917" i="16"/>
  <c r="U917" i="16" s="1"/>
  <c r="V917" i="16" s="1"/>
  <c r="S918" i="16"/>
  <c r="U918" i="16" s="1"/>
  <c r="V918" i="16" s="1"/>
  <c r="S919" i="16"/>
  <c r="U919" i="16" s="1"/>
  <c r="V919" i="16" s="1"/>
  <c r="S920" i="16"/>
  <c r="U920" i="16" s="1"/>
  <c r="V920" i="16" s="1"/>
  <c r="S921" i="16"/>
  <c r="U921" i="16" s="1"/>
  <c r="V921" i="16" s="1"/>
  <c r="S922" i="16"/>
  <c r="U922" i="16" s="1"/>
  <c r="V922" i="16" s="1"/>
  <c r="S923" i="16"/>
  <c r="U923" i="16" s="1"/>
  <c r="V923" i="16" s="1"/>
  <c r="S924" i="16"/>
  <c r="U924" i="16" s="1"/>
  <c r="V924" i="16" s="1"/>
  <c r="S925" i="16"/>
  <c r="U925" i="16" s="1"/>
  <c r="V925" i="16" s="1"/>
  <c r="S926" i="16"/>
  <c r="U926" i="16" s="1"/>
  <c r="V926" i="16" s="1"/>
  <c r="S927" i="16"/>
  <c r="U927" i="16" s="1"/>
  <c r="V927" i="16" s="1"/>
  <c r="S928" i="16"/>
  <c r="U928" i="16" s="1"/>
  <c r="V928" i="16" s="1"/>
  <c r="S929" i="16"/>
  <c r="U929" i="16" s="1"/>
  <c r="V929" i="16" s="1"/>
  <c r="S930" i="16"/>
  <c r="U930" i="16" s="1"/>
  <c r="V930" i="16" s="1"/>
  <c r="S931" i="16"/>
  <c r="U931" i="16" s="1"/>
  <c r="V931" i="16" s="1"/>
  <c r="S932" i="16"/>
  <c r="U932" i="16" s="1"/>
  <c r="V932" i="16" s="1"/>
  <c r="S933" i="16"/>
  <c r="U933" i="16" s="1"/>
  <c r="V933" i="16" s="1"/>
  <c r="S934" i="16"/>
  <c r="U934" i="16" s="1"/>
  <c r="V934" i="16" s="1"/>
  <c r="S935" i="16"/>
  <c r="U935" i="16" s="1"/>
  <c r="V935" i="16" s="1"/>
  <c r="S936" i="16"/>
  <c r="U936" i="16" s="1"/>
  <c r="V936" i="16" s="1"/>
  <c r="S937" i="16"/>
  <c r="U937" i="16" s="1"/>
  <c r="V937" i="16" s="1"/>
  <c r="S938" i="16"/>
  <c r="U938" i="16" s="1"/>
  <c r="V938" i="16" s="1"/>
  <c r="S939" i="16"/>
  <c r="U939" i="16" s="1"/>
  <c r="V939" i="16" s="1"/>
  <c r="S940" i="16"/>
  <c r="U940" i="16" s="1"/>
  <c r="V940" i="16" s="1"/>
  <c r="S941" i="16"/>
  <c r="U941" i="16" s="1"/>
  <c r="V941" i="16" s="1"/>
  <c r="S942" i="16"/>
  <c r="U942" i="16" s="1"/>
  <c r="V942" i="16" s="1"/>
  <c r="S943" i="16"/>
  <c r="U943" i="16" s="1"/>
  <c r="V943" i="16" s="1"/>
  <c r="S944" i="16"/>
  <c r="U944" i="16" s="1"/>
  <c r="V944" i="16" s="1"/>
  <c r="S945" i="16"/>
  <c r="U945" i="16" s="1"/>
  <c r="V945" i="16" s="1"/>
  <c r="S946" i="16"/>
  <c r="U946" i="16" s="1"/>
  <c r="V946" i="16" s="1"/>
  <c r="S947" i="16"/>
  <c r="U947" i="16" s="1"/>
  <c r="V947" i="16" s="1"/>
  <c r="S948" i="16"/>
  <c r="S949" i="16"/>
  <c r="U949" i="16" s="1"/>
  <c r="V949" i="16" s="1"/>
  <c r="S950" i="16"/>
  <c r="U950" i="16" s="1"/>
  <c r="V950" i="16" s="1"/>
  <c r="S951" i="16"/>
  <c r="U951" i="16" s="1"/>
  <c r="V951" i="16" s="1"/>
  <c r="S952" i="16"/>
  <c r="U952" i="16" s="1"/>
  <c r="V952" i="16" s="1"/>
  <c r="S953" i="16"/>
  <c r="U953" i="16" s="1"/>
  <c r="V953" i="16" s="1"/>
  <c r="S954" i="16"/>
  <c r="U954" i="16" s="1"/>
  <c r="V954" i="16" s="1"/>
  <c r="S955" i="16"/>
  <c r="U955" i="16" s="1"/>
  <c r="V955" i="16" s="1"/>
  <c r="S956" i="16"/>
  <c r="U956" i="16" s="1"/>
  <c r="V956" i="16" s="1"/>
  <c r="S957" i="16"/>
  <c r="U957" i="16" s="1"/>
  <c r="V957" i="16" s="1"/>
  <c r="S958" i="16"/>
  <c r="U958" i="16" s="1"/>
  <c r="V958" i="16" s="1"/>
  <c r="S959" i="16"/>
  <c r="U959" i="16" s="1"/>
  <c r="V959" i="16" s="1"/>
  <c r="S960" i="16"/>
  <c r="U960" i="16" s="1"/>
  <c r="V960" i="16" s="1"/>
  <c r="S961" i="16"/>
  <c r="U961" i="16" s="1"/>
  <c r="V961" i="16" s="1"/>
  <c r="S962" i="16"/>
  <c r="U962" i="16" s="1"/>
  <c r="V962" i="16" s="1"/>
  <c r="S963" i="16"/>
  <c r="U963" i="16" s="1"/>
  <c r="V963" i="16" s="1"/>
  <c r="S964" i="16"/>
  <c r="S965" i="16"/>
  <c r="U965" i="16" s="1"/>
  <c r="V965" i="16" s="1"/>
  <c r="S966" i="16"/>
  <c r="U966" i="16" s="1"/>
  <c r="V966" i="16" s="1"/>
  <c r="S967" i="16"/>
  <c r="U967" i="16" s="1"/>
  <c r="V967" i="16" s="1"/>
  <c r="S968" i="16"/>
  <c r="U968" i="16" s="1"/>
  <c r="V968" i="16" s="1"/>
  <c r="S969" i="16"/>
  <c r="U969" i="16" s="1"/>
  <c r="V969" i="16" s="1"/>
  <c r="S970" i="16"/>
  <c r="U970" i="16" s="1"/>
  <c r="V970" i="16" s="1"/>
  <c r="S971" i="16"/>
  <c r="U971" i="16" s="1"/>
  <c r="V971" i="16" s="1"/>
  <c r="S972" i="16"/>
  <c r="U972" i="16" s="1"/>
  <c r="V972" i="16" s="1"/>
  <c r="S973" i="16"/>
  <c r="U973" i="16" s="1"/>
  <c r="V973" i="16" s="1"/>
  <c r="S974" i="16"/>
  <c r="U974" i="16" s="1"/>
  <c r="V974" i="16" s="1"/>
  <c r="S975" i="16"/>
  <c r="U975" i="16" s="1"/>
  <c r="V975" i="16" s="1"/>
  <c r="S976" i="16"/>
  <c r="U976" i="16" s="1"/>
  <c r="V976" i="16" s="1"/>
  <c r="S977" i="16"/>
  <c r="U977" i="16" s="1"/>
  <c r="V977" i="16" s="1"/>
  <c r="S978" i="16"/>
  <c r="U978" i="16" s="1"/>
  <c r="V978" i="16" s="1"/>
  <c r="S979" i="16"/>
  <c r="U979" i="16" s="1"/>
  <c r="V979" i="16" s="1"/>
  <c r="S980" i="16"/>
  <c r="S981" i="16"/>
  <c r="U981" i="16" s="1"/>
  <c r="V981" i="16" s="1"/>
  <c r="S982" i="16"/>
  <c r="U982" i="16" s="1"/>
  <c r="V982" i="16" s="1"/>
  <c r="S983" i="16"/>
  <c r="U983" i="16" s="1"/>
  <c r="V983" i="16" s="1"/>
  <c r="S984" i="16"/>
  <c r="U984" i="16" s="1"/>
  <c r="V984" i="16" s="1"/>
  <c r="S985" i="16"/>
  <c r="U985" i="16" s="1"/>
  <c r="V985" i="16" s="1"/>
  <c r="S986" i="16"/>
  <c r="U986" i="16" s="1"/>
  <c r="V986" i="16" s="1"/>
  <c r="S987" i="16"/>
  <c r="U987" i="16" s="1"/>
  <c r="V987" i="16" s="1"/>
  <c r="S988" i="16"/>
  <c r="U988" i="16" s="1"/>
  <c r="V988" i="16" s="1"/>
  <c r="S989" i="16"/>
  <c r="U989" i="16" s="1"/>
  <c r="V989" i="16" s="1"/>
  <c r="S990" i="16"/>
  <c r="U990" i="16" s="1"/>
  <c r="V990" i="16" s="1"/>
  <c r="S991" i="16"/>
  <c r="U991" i="16" s="1"/>
  <c r="V991" i="16" s="1"/>
  <c r="S992" i="16"/>
  <c r="U992" i="16" s="1"/>
  <c r="V992" i="16" s="1"/>
  <c r="S993" i="16"/>
  <c r="U993" i="16" s="1"/>
  <c r="V993" i="16" s="1"/>
  <c r="S994" i="16"/>
  <c r="U994" i="16" s="1"/>
  <c r="V994" i="16" s="1"/>
  <c r="S995" i="16"/>
  <c r="U995" i="16" s="1"/>
  <c r="V995" i="16" s="1"/>
  <c r="S996" i="16"/>
  <c r="U996" i="16" s="1"/>
  <c r="V996" i="16" s="1"/>
  <c r="S997" i="16"/>
  <c r="U997" i="16" s="1"/>
  <c r="V997" i="16" s="1"/>
  <c r="S998" i="16"/>
  <c r="U998" i="16" s="1"/>
  <c r="V998" i="16" s="1"/>
  <c r="S999" i="16"/>
  <c r="U999" i="16" s="1"/>
  <c r="V999" i="16" s="1"/>
  <c r="S1000" i="16"/>
  <c r="U1000" i="16" s="1"/>
  <c r="V1000" i="16" s="1"/>
  <c r="S1001" i="16"/>
  <c r="U1001" i="16" s="1"/>
  <c r="V1001" i="16" s="1"/>
  <c r="S1002" i="16"/>
  <c r="U1002" i="16" s="1"/>
  <c r="V1002" i="16" s="1"/>
  <c r="S1003" i="16"/>
  <c r="U1003" i="16" s="1"/>
  <c r="V1003" i="16" s="1"/>
  <c r="S1004" i="16"/>
  <c r="U1004" i="16" s="1"/>
  <c r="V1004" i="16" s="1"/>
  <c r="S1005" i="16"/>
  <c r="U1005" i="16" s="1"/>
  <c r="V1005" i="16" s="1"/>
  <c r="S1006" i="16"/>
  <c r="U1006" i="16" s="1"/>
  <c r="V1006" i="16" s="1"/>
  <c r="S1007" i="16"/>
  <c r="U1007" i="16" s="1"/>
  <c r="V1007" i="16" s="1"/>
  <c r="S1008" i="16"/>
  <c r="U1008" i="16" s="1"/>
  <c r="V1008" i="16" s="1"/>
  <c r="S1009" i="16"/>
  <c r="U1009" i="16" s="1"/>
  <c r="V1009" i="16" s="1"/>
  <c r="S1010" i="16"/>
  <c r="U1010" i="16" s="1"/>
  <c r="V1010" i="16" s="1"/>
  <c r="S1011" i="16"/>
  <c r="U1011" i="16" s="1"/>
  <c r="V1011" i="16" s="1"/>
  <c r="S1012" i="16"/>
  <c r="S1013" i="16"/>
  <c r="U1013" i="16" s="1"/>
  <c r="V1013" i="16" s="1"/>
  <c r="S1014" i="16"/>
  <c r="U1014" i="16" s="1"/>
  <c r="V1014" i="16" s="1"/>
  <c r="S1015" i="16"/>
  <c r="U1015" i="16" s="1"/>
  <c r="V1015" i="16" s="1"/>
  <c r="S1016" i="16"/>
  <c r="U1016" i="16" s="1"/>
  <c r="V1016" i="16" s="1"/>
  <c r="S1017" i="16"/>
  <c r="U1017" i="16" s="1"/>
  <c r="V1017" i="16" s="1"/>
  <c r="S1018" i="16"/>
  <c r="U1018" i="16" s="1"/>
  <c r="V1018" i="16" s="1"/>
  <c r="S1019" i="16"/>
  <c r="U1019" i="16" s="1"/>
  <c r="V1019" i="16" s="1"/>
  <c r="S1020" i="16"/>
  <c r="U1020" i="16" s="1"/>
  <c r="V1020" i="16" s="1"/>
  <c r="S1021" i="16"/>
  <c r="U1021" i="16" s="1"/>
  <c r="V1021" i="16" s="1"/>
  <c r="S1022" i="16"/>
  <c r="U1022" i="16" s="1"/>
  <c r="V1022" i="16" s="1"/>
  <c r="S1023" i="16"/>
  <c r="U1023" i="16" s="1"/>
  <c r="V1023" i="16" s="1"/>
  <c r="S1024" i="16"/>
  <c r="U1024" i="16" s="1"/>
  <c r="V1024" i="16" s="1"/>
  <c r="S1025" i="16"/>
  <c r="S1026" i="16"/>
  <c r="U1026" i="16" s="1"/>
  <c r="V1026" i="16" s="1"/>
  <c r="S1027" i="16"/>
  <c r="U1027" i="16" s="1"/>
  <c r="V1027" i="16" s="1"/>
  <c r="S1028" i="16"/>
  <c r="U1028" i="16" s="1"/>
  <c r="V1028" i="16" s="1"/>
  <c r="S1029" i="16"/>
  <c r="S1030" i="16"/>
  <c r="U1030" i="16" s="1"/>
  <c r="V1030" i="16" s="1"/>
  <c r="S1031" i="16"/>
  <c r="U1031" i="16" s="1"/>
  <c r="V1031" i="16" s="1"/>
  <c r="S1032" i="16"/>
  <c r="U1032" i="16" s="1"/>
  <c r="V1032" i="16" s="1"/>
  <c r="S1033" i="16"/>
  <c r="U1033" i="16" s="1"/>
  <c r="V1033" i="16" s="1"/>
  <c r="S1034" i="16"/>
  <c r="U1034" i="16" s="1"/>
  <c r="V1034" i="16" s="1"/>
  <c r="S1035" i="16"/>
  <c r="U1035" i="16" s="1"/>
  <c r="V1035" i="16" s="1"/>
  <c r="S1036" i="16"/>
  <c r="U1036" i="16" s="1"/>
  <c r="V1036" i="16" s="1"/>
  <c r="S1037" i="16"/>
  <c r="U1037" i="16" s="1"/>
  <c r="V1037" i="16" s="1"/>
  <c r="S1038" i="16"/>
  <c r="U1038" i="16" s="1"/>
  <c r="V1038" i="16" s="1"/>
  <c r="S1039" i="16"/>
  <c r="U1039" i="16" s="1"/>
  <c r="V1039" i="16" s="1"/>
  <c r="S1040" i="16"/>
  <c r="U1040" i="16" s="1"/>
  <c r="V1040" i="16" s="1"/>
  <c r="S1041" i="16"/>
  <c r="U1041" i="16" s="1"/>
  <c r="V1041" i="16" s="1"/>
  <c r="S1042" i="16"/>
  <c r="U1042" i="16" s="1"/>
  <c r="V1042" i="16" s="1"/>
  <c r="S1043" i="16"/>
  <c r="U1043" i="16" s="1"/>
  <c r="V1043" i="16" s="1"/>
  <c r="S1044" i="16"/>
  <c r="U1044" i="16" s="1"/>
  <c r="V1044" i="16" s="1"/>
  <c r="S1045" i="16"/>
  <c r="U1045" i="16" s="1"/>
  <c r="V1045" i="16" s="1"/>
  <c r="S1046" i="16"/>
  <c r="U1046" i="16" s="1"/>
  <c r="V1046" i="16" s="1"/>
  <c r="S1047" i="16"/>
  <c r="U1047" i="16" s="1"/>
  <c r="V1047" i="16" s="1"/>
  <c r="S1048" i="16"/>
  <c r="U1048" i="16" s="1"/>
  <c r="V1048" i="16" s="1"/>
  <c r="S1049" i="16"/>
  <c r="U1049" i="16" s="1"/>
  <c r="V1049" i="16" s="1"/>
  <c r="S1050" i="16"/>
  <c r="U1050" i="16" s="1"/>
  <c r="V1050" i="16" s="1"/>
  <c r="S1051" i="16"/>
  <c r="U1051" i="16" s="1"/>
  <c r="V1051" i="16" s="1"/>
  <c r="S1052" i="16"/>
  <c r="U1052" i="16" s="1"/>
  <c r="V1052" i="16" s="1"/>
  <c r="S1053" i="16"/>
  <c r="S1054" i="16"/>
  <c r="U1054" i="16" s="1"/>
  <c r="V1054" i="16" s="1"/>
  <c r="S1055" i="16"/>
  <c r="U1055" i="16" s="1"/>
  <c r="V1055" i="16" s="1"/>
  <c r="S1056" i="16"/>
  <c r="U1056" i="16" s="1"/>
  <c r="V1056" i="16" s="1"/>
  <c r="S1057" i="16"/>
  <c r="U1057" i="16" s="1"/>
  <c r="V1057" i="16" s="1"/>
  <c r="S1058" i="16"/>
  <c r="U1058" i="16" s="1"/>
  <c r="V1058" i="16" s="1"/>
  <c r="S1059" i="16"/>
  <c r="U1059" i="16" s="1"/>
  <c r="V1059" i="16" s="1"/>
  <c r="S1060" i="16"/>
  <c r="U1060" i="16" s="1"/>
  <c r="V1060" i="16" s="1"/>
  <c r="S1061" i="16"/>
  <c r="S1062" i="16"/>
  <c r="U1062" i="16" s="1"/>
  <c r="V1062" i="16" s="1"/>
  <c r="S1063" i="16"/>
  <c r="U1063" i="16" s="1"/>
  <c r="V1063" i="16" s="1"/>
  <c r="S1064" i="16"/>
  <c r="U1064" i="16" s="1"/>
  <c r="V1064" i="16" s="1"/>
  <c r="S1065" i="16"/>
  <c r="U1065" i="16" s="1"/>
  <c r="V1065" i="16" s="1"/>
  <c r="S1066" i="16"/>
  <c r="U1066" i="16" s="1"/>
  <c r="V1066" i="16" s="1"/>
  <c r="S1067" i="16"/>
  <c r="U1067" i="16" s="1"/>
  <c r="V1067" i="16" s="1"/>
  <c r="S1068" i="16"/>
  <c r="U1068" i="16" s="1"/>
  <c r="V1068" i="16" s="1"/>
  <c r="S1069" i="16"/>
  <c r="U1069" i="16" s="1"/>
  <c r="V1069" i="16" s="1"/>
  <c r="S1070" i="16"/>
  <c r="U1070" i="16" s="1"/>
  <c r="V1070" i="16" s="1"/>
  <c r="S1071" i="16"/>
  <c r="U1071" i="16" s="1"/>
  <c r="V1071" i="16" s="1"/>
  <c r="S1072" i="16"/>
  <c r="U1072" i="16" s="1"/>
  <c r="V1072" i="16" s="1"/>
  <c r="S1073" i="16"/>
  <c r="U1073" i="16" s="1"/>
  <c r="V1073" i="16" s="1"/>
  <c r="S1074" i="16"/>
  <c r="U1074" i="16" s="1"/>
  <c r="V1074" i="16" s="1"/>
  <c r="S1075" i="16"/>
  <c r="U1075" i="16" s="1"/>
  <c r="V1075" i="16" s="1"/>
  <c r="S1076" i="16"/>
  <c r="U1076" i="16" s="1"/>
  <c r="V1076" i="16" s="1"/>
  <c r="S1077" i="16"/>
  <c r="S1078" i="16"/>
  <c r="U1078" i="16" s="1"/>
  <c r="V1078" i="16" s="1"/>
  <c r="S1079" i="16"/>
  <c r="U1079" i="16" s="1"/>
  <c r="V1079" i="16" s="1"/>
  <c r="S1080" i="16"/>
  <c r="U1080" i="16" s="1"/>
  <c r="V1080" i="16" s="1"/>
  <c r="S1081" i="16"/>
  <c r="U1081" i="16" s="1"/>
  <c r="V1081" i="16" s="1"/>
  <c r="S1082" i="16"/>
  <c r="U1082" i="16" s="1"/>
  <c r="V1082" i="16" s="1"/>
  <c r="S1083" i="16"/>
  <c r="U1083" i="16" s="1"/>
  <c r="V1083" i="16" s="1"/>
  <c r="S1084" i="16"/>
  <c r="U1084" i="16" s="1"/>
  <c r="V1084" i="16" s="1"/>
  <c r="S1085" i="16"/>
  <c r="S1086" i="16"/>
  <c r="U1086" i="16" s="1"/>
  <c r="V1086" i="16" s="1"/>
  <c r="S1087" i="16"/>
  <c r="U1087" i="16" s="1"/>
  <c r="V1087" i="16" s="1"/>
  <c r="S1088" i="16"/>
  <c r="U1088" i="16" s="1"/>
  <c r="V1088" i="16" s="1"/>
  <c r="S1089" i="16"/>
  <c r="U1089" i="16" s="1"/>
  <c r="V1089" i="16" s="1"/>
  <c r="S1090" i="16"/>
  <c r="U1090" i="16" s="1"/>
  <c r="V1090" i="16" s="1"/>
  <c r="S1091" i="16"/>
  <c r="U1091" i="16" s="1"/>
  <c r="V1091" i="16" s="1"/>
  <c r="S1092" i="16"/>
  <c r="U1092" i="16" s="1"/>
  <c r="V1092" i="16" s="1"/>
  <c r="S1093" i="16"/>
  <c r="U1093" i="16" s="1"/>
  <c r="V1093" i="16" s="1"/>
  <c r="S1094" i="16"/>
  <c r="U1094" i="16" s="1"/>
  <c r="V1094" i="16" s="1"/>
  <c r="S1095" i="16"/>
  <c r="U1095" i="16" s="1"/>
  <c r="V1095" i="16" s="1"/>
  <c r="S1096" i="16"/>
  <c r="U1096" i="16" s="1"/>
  <c r="V1096" i="16" s="1"/>
  <c r="S1097" i="16"/>
  <c r="U1097" i="16" s="1"/>
  <c r="V1097" i="16" s="1"/>
  <c r="S1098" i="16"/>
  <c r="U1098" i="16" s="1"/>
  <c r="V1098" i="16" s="1"/>
  <c r="S1099" i="16"/>
  <c r="S1100" i="16"/>
  <c r="U1100" i="16" s="1"/>
  <c r="V1100" i="16" s="1"/>
  <c r="S1101" i="16"/>
  <c r="S1102" i="16"/>
  <c r="U1102" i="16" s="1"/>
  <c r="V1102" i="16" s="1"/>
  <c r="S1103" i="16"/>
  <c r="U1103" i="16" s="1"/>
  <c r="V1103" i="16" s="1"/>
  <c r="S1104" i="16"/>
  <c r="U1104" i="16" s="1"/>
  <c r="V1104" i="16" s="1"/>
  <c r="S1105" i="16"/>
  <c r="U1105" i="16" s="1"/>
  <c r="V1105" i="16" s="1"/>
  <c r="S1106" i="16"/>
  <c r="U1106" i="16" s="1"/>
  <c r="V1106" i="16" s="1"/>
  <c r="S1107" i="16"/>
  <c r="U1107" i="16" s="1"/>
  <c r="V1107" i="16" s="1"/>
  <c r="S1108" i="16"/>
  <c r="U1108" i="16" s="1"/>
  <c r="V1108" i="16" s="1"/>
  <c r="S1109" i="16"/>
  <c r="U1109" i="16" s="1"/>
  <c r="V1109" i="16" s="1"/>
  <c r="S1110" i="16"/>
  <c r="U1110" i="16" s="1"/>
  <c r="V1110" i="16" s="1"/>
  <c r="S1111" i="16"/>
  <c r="U1111" i="16" s="1"/>
  <c r="V1111" i="16" s="1"/>
  <c r="S1112" i="16"/>
  <c r="U1112" i="16" s="1"/>
  <c r="V1112" i="16" s="1"/>
  <c r="S1113" i="16"/>
  <c r="U1113" i="16" s="1"/>
  <c r="V1113" i="16" s="1"/>
  <c r="S1114" i="16"/>
  <c r="U1114" i="16" s="1"/>
  <c r="V1114" i="16" s="1"/>
  <c r="S1115" i="16"/>
  <c r="S1116" i="16"/>
  <c r="U1116" i="16" s="1"/>
  <c r="V1116" i="16" s="1"/>
  <c r="S1117" i="16"/>
  <c r="S1118" i="16"/>
  <c r="U1118" i="16" s="1"/>
  <c r="V1118" i="16" s="1"/>
  <c r="S1119" i="16"/>
  <c r="U1119" i="16" s="1"/>
  <c r="V1119" i="16" s="1"/>
  <c r="S1120" i="16"/>
  <c r="U1120" i="16" s="1"/>
  <c r="V1120" i="16" s="1"/>
  <c r="S1121" i="16"/>
  <c r="U1121" i="16" s="1"/>
  <c r="V1121" i="16" s="1"/>
  <c r="S1122" i="16"/>
  <c r="U1122" i="16" s="1"/>
  <c r="V1122" i="16" s="1"/>
  <c r="S1123" i="16"/>
  <c r="U1123" i="16" s="1"/>
  <c r="V1123" i="16" s="1"/>
  <c r="S1124" i="16"/>
  <c r="U1124" i="16" s="1"/>
  <c r="V1124" i="16" s="1"/>
  <c r="S1125" i="16"/>
  <c r="U1125" i="16" s="1"/>
  <c r="V1125" i="16" s="1"/>
  <c r="S1126" i="16"/>
  <c r="U1126" i="16" s="1"/>
  <c r="V1126" i="16" s="1"/>
  <c r="S1127" i="16"/>
  <c r="U1127" i="16" s="1"/>
  <c r="V1127" i="16" s="1"/>
  <c r="S1128" i="16"/>
  <c r="U1128" i="16" s="1"/>
  <c r="V1128" i="16" s="1"/>
  <c r="S1129" i="16"/>
  <c r="U1129" i="16" s="1"/>
  <c r="V1129" i="16" s="1"/>
  <c r="S1130" i="16"/>
  <c r="U1130" i="16" s="1"/>
  <c r="V1130" i="16" s="1"/>
  <c r="S1131" i="16"/>
  <c r="S1132" i="16"/>
  <c r="U1132" i="16" s="1"/>
  <c r="V1132" i="16" s="1"/>
  <c r="S1133" i="16"/>
  <c r="S1134" i="16"/>
  <c r="U1134" i="16" s="1"/>
  <c r="V1134" i="16" s="1"/>
  <c r="S1135" i="16"/>
  <c r="U1135" i="16" s="1"/>
  <c r="V1135" i="16" s="1"/>
  <c r="S1136" i="16"/>
  <c r="U1136" i="16" s="1"/>
  <c r="V1136" i="16" s="1"/>
  <c r="S1137" i="16"/>
  <c r="U1137" i="16" s="1"/>
  <c r="V1137" i="16" s="1"/>
  <c r="S1138" i="16"/>
  <c r="U1138" i="16" s="1"/>
  <c r="V1138" i="16" s="1"/>
  <c r="S1139" i="16"/>
  <c r="U1139" i="16" s="1"/>
  <c r="V1139" i="16" s="1"/>
  <c r="S1140" i="16"/>
  <c r="U1140" i="16" s="1"/>
  <c r="V1140" i="16" s="1"/>
  <c r="S1141" i="16"/>
  <c r="U1141" i="16" s="1"/>
  <c r="V1141" i="16" s="1"/>
  <c r="S1142" i="16"/>
  <c r="U1142" i="16" s="1"/>
  <c r="V1142" i="16" s="1"/>
  <c r="S1143" i="16"/>
  <c r="U1143" i="16" s="1"/>
  <c r="V1143" i="16" s="1"/>
  <c r="S1144" i="16"/>
  <c r="U1144" i="16" s="1"/>
  <c r="V1144" i="16" s="1"/>
  <c r="S1145" i="16"/>
  <c r="U1145" i="16" s="1"/>
  <c r="V1145" i="16" s="1"/>
  <c r="S1146" i="16"/>
  <c r="U1146" i="16" s="1"/>
  <c r="V1146" i="16" s="1"/>
  <c r="S1147" i="16"/>
  <c r="S1148" i="16"/>
  <c r="U1148" i="16" s="1"/>
  <c r="V1148" i="16" s="1"/>
  <c r="S1149" i="16"/>
  <c r="S1150" i="16"/>
  <c r="U1150" i="16" s="1"/>
  <c r="V1150" i="16" s="1"/>
  <c r="S1151" i="16"/>
  <c r="U1151" i="16" s="1"/>
  <c r="V1151" i="16" s="1"/>
  <c r="S1152" i="16"/>
  <c r="U1152" i="16" s="1"/>
  <c r="V1152" i="16" s="1"/>
  <c r="S1153" i="16"/>
  <c r="U1153" i="16" s="1"/>
  <c r="V1153" i="16" s="1"/>
  <c r="S1154" i="16"/>
  <c r="U1154" i="16" s="1"/>
  <c r="V1154" i="16" s="1"/>
  <c r="S1155" i="16"/>
  <c r="U1155" i="16" s="1"/>
  <c r="V1155" i="16" s="1"/>
  <c r="S1156" i="16"/>
  <c r="U1156" i="16" s="1"/>
  <c r="V1156" i="16" s="1"/>
  <c r="S1157" i="16"/>
  <c r="U1157" i="16" s="1"/>
  <c r="V1157" i="16" s="1"/>
  <c r="S1158" i="16"/>
  <c r="U1158" i="16" s="1"/>
  <c r="V1158" i="16" s="1"/>
  <c r="S1159" i="16"/>
  <c r="U1159" i="16" s="1"/>
  <c r="V1159" i="16" s="1"/>
  <c r="S1160" i="16"/>
  <c r="U1160" i="16" s="1"/>
  <c r="V1160" i="16" s="1"/>
  <c r="S1161" i="16"/>
  <c r="U1161" i="16" s="1"/>
  <c r="V1161" i="16" s="1"/>
  <c r="S1162" i="16"/>
  <c r="U1162" i="16" s="1"/>
  <c r="V1162" i="16" s="1"/>
  <c r="S1163" i="16"/>
  <c r="S1164" i="16"/>
  <c r="U1164" i="16" s="1"/>
  <c r="V1164" i="16" s="1"/>
  <c r="S1165" i="16"/>
  <c r="S1166" i="16"/>
  <c r="U1166" i="16" s="1"/>
  <c r="V1166" i="16" s="1"/>
  <c r="S1167" i="16"/>
  <c r="U1167" i="16" s="1"/>
  <c r="V1167" i="16" s="1"/>
  <c r="S1168" i="16"/>
  <c r="U1168" i="16" s="1"/>
  <c r="V1168" i="16" s="1"/>
  <c r="S1169" i="16"/>
  <c r="U1169" i="16" s="1"/>
  <c r="V1169" i="16" s="1"/>
  <c r="S1170" i="16"/>
  <c r="S1171" i="16"/>
  <c r="U1171" i="16" s="1"/>
  <c r="V1171" i="16" s="1"/>
  <c r="S1172" i="16"/>
  <c r="S1173" i="16"/>
  <c r="U1173" i="16" s="1"/>
  <c r="V1173" i="16" s="1"/>
  <c r="S1174" i="16"/>
  <c r="U1174" i="16" s="1"/>
  <c r="V1174" i="16" s="1"/>
  <c r="S1175" i="16"/>
  <c r="U1175" i="16" s="1"/>
  <c r="V1175" i="16" s="1"/>
  <c r="S1176" i="16"/>
  <c r="U1176" i="16" s="1"/>
  <c r="V1176" i="16" s="1"/>
  <c r="S1177" i="16"/>
  <c r="U1177" i="16" s="1"/>
  <c r="V1177" i="16" s="1"/>
  <c r="S1178" i="16"/>
  <c r="U1178" i="16" s="1"/>
  <c r="V1178" i="16" s="1"/>
  <c r="S1179" i="16"/>
  <c r="U1179" i="16" s="1"/>
  <c r="V1179" i="16" s="1"/>
  <c r="S1180" i="16"/>
  <c r="U1180" i="16" s="1"/>
  <c r="V1180" i="16" s="1"/>
  <c r="S1181" i="16"/>
  <c r="U1181" i="16" s="1"/>
  <c r="V1181" i="16" s="1"/>
  <c r="S1182" i="16"/>
  <c r="U1182" i="16" s="1"/>
  <c r="V1182" i="16" s="1"/>
  <c r="S1183" i="16"/>
  <c r="U1183" i="16" s="1"/>
  <c r="V1183" i="16" s="1"/>
  <c r="S1184" i="16"/>
  <c r="U1184" i="16" s="1"/>
  <c r="V1184" i="16" s="1"/>
  <c r="S1185" i="16"/>
  <c r="U1185" i="16" s="1"/>
  <c r="V1185" i="16" s="1"/>
  <c r="S1186" i="16"/>
  <c r="U1186" i="16" s="1"/>
  <c r="V1186" i="16" s="1"/>
  <c r="S1187" i="16"/>
  <c r="U1187" i="16" s="1"/>
  <c r="V1187" i="16" s="1"/>
  <c r="S1188" i="16"/>
  <c r="U1188" i="16" s="1"/>
  <c r="V1188" i="16" s="1"/>
  <c r="S1189" i="16"/>
  <c r="U1189" i="16" s="1"/>
  <c r="V1189" i="16" s="1"/>
  <c r="S1190" i="16"/>
  <c r="U1190" i="16" s="1"/>
  <c r="V1190" i="16" s="1"/>
  <c r="S1191" i="16"/>
  <c r="U1191" i="16" s="1"/>
  <c r="V1191" i="16" s="1"/>
  <c r="S1192" i="16"/>
  <c r="U1192" i="16" s="1"/>
  <c r="V1192" i="16" s="1"/>
  <c r="S1193" i="16"/>
  <c r="U1193" i="16" s="1"/>
  <c r="V1193" i="16" s="1"/>
  <c r="S1194" i="16"/>
  <c r="U1194" i="16" s="1"/>
  <c r="V1194" i="16" s="1"/>
  <c r="S1195" i="16"/>
  <c r="U1195" i="16" s="1"/>
  <c r="V1195" i="16" s="1"/>
  <c r="S1196" i="16"/>
  <c r="U1196" i="16" s="1"/>
  <c r="V1196" i="16" s="1"/>
  <c r="S1197" i="16"/>
  <c r="U1197" i="16" s="1"/>
  <c r="V1197" i="16" s="1"/>
  <c r="S1198" i="16"/>
  <c r="U1198" i="16" s="1"/>
  <c r="V1198" i="16" s="1"/>
  <c r="S1199" i="16"/>
  <c r="U1199" i="16" s="1"/>
  <c r="V1199" i="16" s="1"/>
  <c r="S1200" i="16"/>
  <c r="U1200" i="16" s="1"/>
  <c r="V1200" i="16" s="1"/>
  <c r="S1201" i="16"/>
  <c r="U1201" i="16" s="1"/>
  <c r="V1201" i="16" s="1"/>
  <c r="S2" i="16"/>
  <c r="U2" i="16" s="1"/>
  <c r="V2" i="16" s="1"/>
  <c r="P1201" i="16"/>
  <c r="E1201" i="16"/>
  <c r="D1201" i="16"/>
  <c r="C1201" i="16"/>
  <c r="P1200" i="16"/>
  <c r="E1200" i="16"/>
  <c r="D1200" i="16"/>
  <c r="C1200" i="16"/>
  <c r="P1199" i="16"/>
  <c r="E1199" i="16"/>
  <c r="D1199" i="16"/>
  <c r="C1199" i="16"/>
  <c r="P1198" i="16"/>
  <c r="E1198" i="16"/>
  <c r="D1198" i="16"/>
  <c r="C1198" i="16"/>
  <c r="P1197" i="16"/>
  <c r="E1197" i="16"/>
  <c r="D1197" i="16"/>
  <c r="C1197" i="16"/>
  <c r="P1196" i="16"/>
  <c r="E1196" i="16"/>
  <c r="D1196" i="16"/>
  <c r="C1196" i="16"/>
  <c r="P1195" i="16"/>
  <c r="E1195" i="16"/>
  <c r="D1195" i="16"/>
  <c r="C1195" i="16"/>
  <c r="P1194" i="16"/>
  <c r="E1194" i="16"/>
  <c r="D1194" i="16"/>
  <c r="C1194" i="16"/>
  <c r="P1193" i="16"/>
  <c r="E1193" i="16"/>
  <c r="D1193" i="16"/>
  <c r="C1193" i="16"/>
  <c r="P1192" i="16"/>
  <c r="E1192" i="16"/>
  <c r="D1192" i="16"/>
  <c r="C1192" i="16"/>
  <c r="P1191" i="16"/>
  <c r="E1191" i="16"/>
  <c r="D1191" i="16"/>
  <c r="C1191" i="16"/>
  <c r="P1190" i="16"/>
  <c r="E1190" i="16"/>
  <c r="D1190" i="16"/>
  <c r="C1190" i="16"/>
  <c r="P1189" i="16"/>
  <c r="E1189" i="16"/>
  <c r="D1189" i="16"/>
  <c r="C1189" i="16"/>
  <c r="P1188" i="16"/>
  <c r="E1188" i="16"/>
  <c r="D1188" i="16"/>
  <c r="C1188" i="16"/>
  <c r="P1187" i="16"/>
  <c r="E1187" i="16"/>
  <c r="D1187" i="16"/>
  <c r="C1187" i="16"/>
  <c r="P1186" i="16"/>
  <c r="E1186" i="16"/>
  <c r="D1186" i="16"/>
  <c r="C1186" i="16"/>
  <c r="P1185" i="16"/>
  <c r="E1185" i="16"/>
  <c r="D1185" i="16"/>
  <c r="C1185" i="16"/>
  <c r="P1184" i="16"/>
  <c r="E1184" i="16"/>
  <c r="D1184" i="16"/>
  <c r="C1184" i="16"/>
  <c r="P1183" i="16"/>
  <c r="E1183" i="16"/>
  <c r="D1183" i="16"/>
  <c r="C1183" i="16"/>
  <c r="P1182" i="16"/>
  <c r="E1182" i="16"/>
  <c r="D1182" i="16"/>
  <c r="C1182" i="16"/>
  <c r="P1181" i="16"/>
  <c r="E1181" i="16"/>
  <c r="D1181" i="16"/>
  <c r="C1181" i="16"/>
  <c r="P1180" i="16"/>
  <c r="E1180" i="16"/>
  <c r="D1180" i="16"/>
  <c r="C1180" i="16"/>
  <c r="P1179" i="16"/>
  <c r="E1179" i="16"/>
  <c r="D1179" i="16"/>
  <c r="C1179" i="16"/>
  <c r="P1178" i="16"/>
  <c r="E1178" i="16"/>
  <c r="D1178" i="16"/>
  <c r="C1178" i="16"/>
  <c r="P1177" i="16"/>
  <c r="E1177" i="16"/>
  <c r="D1177" i="16"/>
  <c r="C1177" i="16"/>
  <c r="P1176" i="16"/>
  <c r="E1176" i="16"/>
  <c r="D1176" i="16"/>
  <c r="C1176" i="16"/>
  <c r="P1175" i="16"/>
  <c r="E1175" i="16"/>
  <c r="D1175" i="16"/>
  <c r="C1175" i="16"/>
  <c r="P1174" i="16"/>
  <c r="E1174" i="16"/>
  <c r="D1174" i="16"/>
  <c r="C1174" i="16"/>
  <c r="P1173" i="16"/>
  <c r="E1173" i="16"/>
  <c r="D1173" i="16"/>
  <c r="C1173" i="16"/>
  <c r="P1172" i="16"/>
  <c r="E1172" i="16"/>
  <c r="D1172" i="16"/>
  <c r="C1172" i="16"/>
  <c r="P1171" i="16"/>
  <c r="E1171" i="16"/>
  <c r="D1171" i="16"/>
  <c r="C1171" i="16"/>
  <c r="P1170" i="16"/>
  <c r="E1170" i="16"/>
  <c r="D1170" i="16"/>
  <c r="C1170" i="16"/>
  <c r="P1169" i="16"/>
  <c r="E1169" i="16"/>
  <c r="D1169" i="16"/>
  <c r="C1169" i="16"/>
  <c r="P1168" i="16"/>
  <c r="E1168" i="16"/>
  <c r="D1168" i="16"/>
  <c r="C1168" i="16"/>
  <c r="P1167" i="16"/>
  <c r="E1167" i="16"/>
  <c r="D1167" i="16"/>
  <c r="C1167" i="16"/>
  <c r="P1166" i="16"/>
  <c r="E1166" i="16"/>
  <c r="D1166" i="16"/>
  <c r="C1166" i="16"/>
  <c r="P1165" i="16"/>
  <c r="E1165" i="16"/>
  <c r="D1165" i="16"/>
  <c r="C1165" i="16"/>
  <c r="P1164" i="16"/>
  <c r="E1164" i="16"/>
  <c r="D1164" i="16"/>
  <c r="C1164" i="16"/>
  <c r="P1163" i="16"/>
  <c r="E1163" i="16"/>
  <c r="D1163" i="16"/>
  <c r="C1163" i="16"/>
  <c r="P1162" i="16"/>
  <c r="E1162" i="16"/>
  <c r="D1162" i="16"/>
  <c r="C1162" i="16"/>
  <c r="P1161" i="16"/>
  <c r="E1161" i="16"/>
  <c r="D1161" i="16"/>
  <c r="C1161" i="16"/>
  <c r="P1160" i="16"/>
  <c r="E1160" i="16"/>
  <c r="D1160" i="16"/>
  <c r="C1160" i="16"/>
  <c r="P1159" i="16"/>
  <c r="E1159" i="16"/>
  <c r="D1159" i="16"/>
  <c r="C1159" i="16"/>
  <c r="P1158" i="16"/>
  <c r="E1158" i="16"/>
  <c r="D1158" i="16"/>
  <c r="C1158" i="16"/>
  <c r="P1157" i="16"/>
  <c r="E1157" i="16"/>
  <c r="D1157" i="16"/>
  <c r="C1157" i="16"/>
  <c r="P1156" i="16"/>
  <c r="E1156" i="16"/>
  <c r="D1156" i="16"/>
  <c r="C1156" i="16"/>
  <c r="P1155" i="16"/>
  <c r="E1155" i="16"/>
  <c r="D1155" i="16"/>
  <c r="C1155" i="16"/>
  <c r="P1154" i="16"/>
  <c r="E1154" i="16"/>
  <c r="D1154" i="16"/>
  <c r="C1154" i="16"/>
  <c r="P1153" i="16"/>
  <c r="E1153" i="16"/>
  <c r="D1153" i="16"/>
  <c r="C1153" i="16"/>
  <c r="P1152" i="16"/>
  <c r="E1152" i="16"/>
  <c r="D1152" i="16"/>
  <c r="C1152" i="16"/>
  <c r="P1151" i="16"/>
  <c r="E1151" i="16"/>
  <c r="D1151" i="16"/>
  <c r="C1151" i="16"/>
  <c r="P1150" i="16"/>
  <c r="E1150" i="16"/>
  <c r="D1150" i="16"/>
  <c r="C1150" i="16"/>
  <c r="P1149" i="16"/>
  <c r="E1149" i="16"/>
  <c r="D1149" i="16"/>
  <c r="C1149" i="16"/>
  <c r="P1148" i="16"/>
  <c r="E1148" i="16"/>
  <c r="D1148" i="16"/>
  <c r="C1148" i="16"/>
  <c r="P1147" i="16"/>
  <c r="E1147" i="16"/>
  <c r="D1147" i="16"/>
  <c r="C1147" i="16"/>
  <c r="P1146" i="16"/>
  <c r="E1146" i="16"/>
  <c r="D1146" i="16"/>
  <c r="C1146" i="16"/>
  <c r="P1145" i="16"/>
  <c r="E1145" i="16"/>
  <c r="D1145" i="16"/>
  <c r="C1145" i="16"/>
  <c r="P1144" i="16"/>
  <c r="E1144" i="16"/>
  <c r="D1144" i="16"/>
  <c r="C1144" i="16"/>
  <c r="P1143" i="16"/>
  <c r="E1143" i="16"/>
  <c r="D1143" i="16"/>
  <c r="C1143" i="16"/>
  <c r="P1142" i="16"/>
  <c r="E1142" i="16"/>
  <c r="D1142" i="16"/>
  <c r="C1142" i="16"/>
  <c r="P1141" i="16"/>
  <c r="E1141" i="16"/>
  <c r="D1141" i="16"/>
  <c r="C1141" i="16"/>
  <c r="P1140" i="16"/>
  <c r="E1140" i="16"/>
  <c r="D1140" i="16"/>
  <c r="C1140" i="16"/>
  <c r="P1139" i="16"/>
  <c r="E1139" i="16"/>
  <c r="D1139" i="16"/>
  <c r="C1139" i="16"/>
  <c r="P1138" i="16"/>
  <c r="E1138" i="16"/>
  <c r="D1138" i="16"/>
  <c r="C1138" i="16"/>
  <c r="P1137" i="16"/>
  <c r="E1137" i="16"/>
  <c r="D1137" i="16"/>
  <c r="C1137" i="16"/>
  <c r="P1136" i="16"/>
  <c r="E1136" i="16"/>
  <c r="D1136" i="16"/>
  <c r="C1136" i="16"/>
  <c r="P1135" i="16"/>
  <c r="E1135" i="16"/>
  <c r="D1135" i="16"/>
  <c r="C1135" i="16"/>
  <c r="P1134" i="16"/>
  <c r="E1134" i="16"/>
  <c r="D1134" i="16"/>
  <c r="C1134" i="16"/>
  <c r="P1133" i="16"/>
  <c r="E1133" i="16"/>
  <c r="D1133" i="16"/>
  <c r="C1133" i="16"/>
  <c r="P1132" i="16"/>
  <c r="E1132" i="16"/>
  <c r="D1132" i="16"/>
  <c r="C1132" i="16"/>
  <c r="P1131" i="16"/>
  <c r="E1131" i="16"/>
  <c r="D1131" i="16"/>
  <c r="C1131" i="16"/>
  <c r="P1130" i="16"/>
  <c r="E1130" i="16"/>
  <c r="D1130" i="16"/>
  <c r="C1130" i="16"/>
  <c r="P1129" i="16"/>
  <c r="E1129" i="16"/>
  <c r="D1129" i="16"/>
  <c r="C1129" i="16"/>
  <c r="P1128" i="16"/>
  <c r="E1128" i="16"/>
  <c r="D1128" i="16"/>
  <c r="C1128" i="16"/>
  <c r="P1127" i="16"/>
  <c r="E1127" i="16"/>
  <c r="D1127" i="16"/>
  <c r="C1127" i="16"/>
  <c r="P1126" i="16"/>
  <c r="E1126" i="16"/>
  <c r="D1126" i="16"/>
  <c r="C1126" i="16"/>
  <c r="P1125" i="16"/>
  <c r="E1125" i="16"/>
  <c r="D1125" i="16"/>
  <c r="C1125" i="16"/>
  <c r="P1124" i="16"/>
  <c r="E1124" i="16"/>
  <c r="D1124" i="16"/>
  <c r="C1124" i="16"/>
  <c r="P1123" i="16"/>
  <c r="E1123" i="16"/>
  <c r="D1123" i="16"/>
  <c r="C1123" i="16"/>
  <c r="P1122" i="16"/>
  <c r="E1122" i="16"/>
  <c r="D1122" i="16"/>
  <c r="C1122" i="16"/>
  <c r="P1121" i="16"/>
  <c r="E1121" i="16"/>
  <c r="D1121" i="16"/>
  <c r="C1121" i="16"/>
  <c r="P1120" i="16"/>
  <c r="E1120" i="16"/>
  <c r="D1120" i="16"/>
  <c r="C1120" i="16"/>
  <c r="P1119" i="16"/>
  <c r="E1119" i="16"/>
  <c r="D1119" i="16"/>
  <c r="C1119" i="16"/>
  <c r="P1118" i="16"/>
  <c r="E1118" i="16"/>
  <c r="D1118" i="16"/>
  <c r="C1118" i="16"/>
  <c r="P1117" i="16"/>
  <c r="E1117" i="16"/>
  <c r="D1117" i="16"/>
  <c r="C1117" i="16"/>
  <c r="P1116" i="16"/>
  <c r="E1116" i="16"/>
  <c r="D1116" i="16"/>
  <c r="C1116" i="16"/>
  <c r="P1115" i="16"/>
  <c r="E1115" i="16"/>
  <c r="D1115" i="16"/>
  <c r="C1115" i="16"/>
  <c r="P1114" i="16"/>
  <c r="E1114" i="16"/>
  <c r="D1114" i="16"/>
  <c r="C1114" i="16"/>
  <c r="P1113" i="16"/>
  <c r="E1113" i="16"/>
  <c r="D1113" i="16"/>
  <c r="C1113" i="16"/>
  <c r="P1112" i="16"/>
  <c r="E1112" i="16"/>
  <c r="D1112" i="16"/>
  <c r="C1112" i="16"/>
  <c r="P1111" i="16"/>
  <c r="E1111" i="16"/>
  <c r="D1111" i="16"/>
  <c r="C1111" i="16"/>
  <c r="P1110" i="16"/>
  <c r="E1110" i="16"/>
  <c r="D1110" i="16"/>
  <c r="C1110" i="16"/>
  <c r="P1109" i="16"/>
  <c r="E1109" i="16"/>
  <c r="D1109" i="16"/>
  <c r="C1109" i="16"/>
  <c r="P1108" i="16"/>
  <c r="E1108" i="16"/>
  <c r="D1108" i="16"/>
  <c r="C1108" i="16"/>
  <c r="P1107" i="16"/>
  <c r="E1107" i="16"/>
  <c r="D1107" i="16"/>
  <c r="C1107" i="16"/>
  <c r="P1106" i="16"/>
  <c r="E1106" i="16"/>
  <c r="D1106" i="16"/>
  <c r="C1106" i="16"/>
  <c r="P1105" i="16"/>
  <c r="E1105" i="16"/>
  <c r="D1105" i="16"/>
  <c r="C1105" i="16"/>
  <c r="P1104" i="16"/>
  <c r="E1104" i="16"/>
  <c r="D1104" i="16"/>
  <c r="C1104" i="16"/>
  <c r="P1103" i="16"/>
  <c r="E1103" i="16"/>
  <c r="D1103" i="16"/>
  <c r="C1103" i="16"/>
  <c r="P1102" i="16"/>
  <c r="E1102" i="16"/>
  <c r="D1102" i="16"/>
  <c r="C1102" i="16"/>
  <c r="P1101" i="16"/>
  <c r="E1101" i="16"/>
  <c r="D1101" i="16"/>
  <c r="C1101" i="16"/>
  <c r="P1100" i="16"/>
  <c r="E1100" i="16"/>
  <c r="D1100" i="16"/>
  <c r="C1100" i="16"/>
  <c r="P1099" i="16"/>
  <c r="E1099" i="16"/>
  <c r="D1099" i="16"/>
  <c r="C1099" i="16"/>
  <c r="P1098" i="16"/>
  <c r="E1098" i="16"/>
  <c r="D1098" i="16"/>
  <c r="C1098" i="16"/>
  <c r="P1097" i="16"/>
  <c r="E1097" i="16"/>
  <c r="D1097" i="16"/>
  <c r="C1097" i="16"/>
  <c r="P1096" i="16"/>
  <c r="E1096" i="16"/>
  <c r="D1096" i="16"/>
  <c r="C1096" i="16"/>
  <c r="P1095" i="16"/>
  <c r="E1095" i="16"/>
  <c r="D1095" i="16"/>
  <c r="C1095" i="16"/>
  <c r="P1094" i="16"/>
  <c r="E1094" i="16"/>
  <c r="D1094" i="16"/>
  <c r="C1094" i="16"/>
  <c r="P1093" i="16"/>
  <c r="E1093" i="16"/>
  <c r="D1093" i="16"/>
  <c r="C1093" i="16"/>
  <c r="P1092" i="16"/>
  <c r="E1092" i="16"/>
  <c r="D1092" i="16"/>
  <c r="C1092" i="16"/>
  <c r="P1091" i="16"/>
  <c r="E1091" i="16"/>
  <c r="D1091" i="16"/>
  <c r="C1091" i="16"/>
  <c r="P1090" i="16"/>
  <c r="E1090" i="16"/>
  <c r="D1090" i="16"/>
  <c r="C1090" i="16"/>
  <c r="P1089" i="16"/>
  <c r="E1089" i="16"/>
  <c r="D1089" i="16"/>
  <c r="C1089" i="16"/>
  <c r="P1088" i="16"/>
  <c r="E1088" i="16"/>
  <c r="D1088" i="16"/>
  <c r="C1088" i="16"/>
  <c r="P1087" i="16"/>
  <c r="E1087" i="16"/>
  <c r="D1087" i="16"/>
  <c r="C1087" i="16"/>
  <c r="P1086" i="16"/>
  <c r="E1086" i="16"/>
  <c r="D1086" i="16"/>
  <c r="C1086" i="16"/>
  <c r="P1085" i="16"/>
  <c r="E1085" i="16"/>
  <c r="D1085" i="16"/>
  <c r="C1085" i="16"/>
  <c r="P1084" i="16"/>
  <c r="E1084" i="16"/>
  <c r="D1084" i="16"/>
  <c r="C1084" i="16"/>
  <c r="P1083" i="16"/>
  <c r="E1083" i="16"/>
  <c r="D1083" i="16"/>
  <c r="C1083" i="16"/>
  <c r="P1082" i="16"/>
  <c r="E1082" i="16"/>
  <c r="D1082" i="16"/>
  <c r="C1082" i="16"/>
  <c r="P1081" i="16"/>
  <c r="E1081" i="16"/>
  <c r="D1081" i="16"/>
  <c r="C1081" i="16"/>
  <c r="P1080" i="16"/>
  <c r="E1080" i="16"/>
  <c r="D1080" i="16"/>
  <c r="C1080" i="16"/>
  <c r="P1079" i="16"/>
  <c r="E1079" i="16"/>
  <c r="D1079" i="16"/>
  <c r="C1079" i="16"/>
  <c r="P1078" i="16"/>
  <c r="E1078" i="16"/>
  <c r="D1078" i="16"/>
  <c r="C1078" i="16"/>
  <c r="P1077" i="16"/>
  <c r="E1077" i="16"/>
  <c r="D1077" i="16"/>
  <c r="C1077" i="16"/>
  <c r="P1076" i="16"/>
  <c r="E1076" i="16"/>
  <c r="D1076" i="16"/>
  <c r="C1076" i="16"/>
  <c r="P1075" i="16"/>
  <c r="E1075" i="16"/>
  <c r="D1075" i="16"/>
  <c r="C1075" i="16"/>
  <c r="P1074" i="16"/>
  <c r="E1074" i="16"/>
  <c r="D1074" i="16"/>
  <c r="C1074" i="16"/>
  <c r="P1073" i="16"/>
  <c r="E1073" i="16"/>
  <c r="D1073" i="16"/>
  <c r="C1073" i="16"/>
  <c r="P1072" i="16"/>
  <c r="E1072" i="16"/>
  <c r="D1072" i="16"/>
  <c r="C1072" i="16"/>
  <c r="P1071" i="16"/>
  <c r="E1071" i="16"/>
  <c r="D1071" i="16"/>
  <c r="C1071" i="16"/>
  <c r="P1070" i="16"/>
  <c r="E1070" i="16"/>
  <c r="D1070" i="16"/>
  <c r="C1070" i="16"/>
  <c r="P1069" i="16"/>
  <c r="E1069" i="16"/>
  <c r="D1069" i="16"/>
  <c r="C1069" i="16"/>
  <c r="P1068" i="16"/>
  <c r="E1068" i="16"/>
  <c r="D1068" i="16"/>
  <c r="C1068" i="16"/>
  <c r="P1067" i="16"/>
  <c r="E1067" i="16"/>
  <c r="D1067" i="16"/>
  <c r="C1067" i="16"/>
  <c r="P1066" i="16"/>
  <c r="E1066" i="16"/>
  <c r="D1066" i="16"/>
  <c r="C1066" i="16"/>
  <c r="P1065" i="16"/>
  <c r="E1065" i="16"/>
  <c r="D1065" i="16"/>
  <c r="C1065" i="16"/>
  <c r="P1064" i="16"/>
  <c r="E1064" i="16"/>
  <c r="D1064" i="16"/>
  <c r="C1064" i="16"/>
  <c r="P1063" i="16"/>
  <c r="E1063" i="16"/>
  <c r="D1063" i="16"/>
  <c r="C1063" i="16"/>
  <c r="P1062" i="16"/>
  <c r="E1062" i="16"/>
  <c r="D1062" i="16"/>
  <c r="C1062" i="16"/>
  <c r="P1061" i="16"/>
  <c r="E1061" i="16"/>
  <c r="D1061" i="16"/>
  <c r="C1061" i="16"/>
  <c r="P1060" i="16"/>
  <c r="E1060" i="16"/>
  <c r="D1060" i="16"/>
  <c r="C1060" i="16"/>
  <c r="P1059" i="16"/>
  <c r="E1059" i="16"/>
  <c r="D1059" i="16"/>
  <c r="C1059" i="16"/>
  <c r="P1058" i="16"/>
  <c r="E1058" i="16"/>
  <c r="D1058" i="16"/>
  <c r="C1058" i="16"/>
  <c r="P1057" i="16"/>
  <c r="E1057" i="16"/>
  <c r="D1057" i="16"/>
  <c r="C1057" i="16"/>
  <c r="P1056" i="16"/>
  <c r="E1056" i="16"/>
  <c r="D1056" i="16"/>
  <c r="C1056" i="16"/>
  <c r="P1055" i="16"/>
  <c r="E1055" i="16"/>
  <c r="D1055" i="16"/>
  <c r="C1055" i="16"/>
  <c r="P1054" i="16"/>
  <c r="E1054" i="16"/>
  <c r="D1054" i="16"/>
  <c r="C1054" i="16"/>
  <c r="P1053" i="16"/>
  <c r="E1053" i="16"/>
  <c r="D1053" i="16"/>
  <c r="C1053" i="16"/>
  <c r="P1052" i="16"/>
  <c r="E1052" i="16"/>
  <c r="D1052" i="16"/>
  <c r="C1052" i="16"/>
  <c r="P1051" i="16"/>
  <c r="E1051" i="16"/>
  <c r="D1051" i="16"/>
  <c r="C1051" i="16"/>
  <c r="P1050" i="16"/>
  <c r="E1050" i="16"/>
  <c r="D1050" i="16"/>
  <c r="C1050" i="16"/>
  <c r="P1049" i="16"/>
  <c r="E1049" i="16"/>
  <c r="D1049" i="16"/>
  <c r="C1049" i="16"/>
  <c r="P1048" i="16"/>
  <c r="E1048" i="16"/>
  <c r="D1048" i="16"/>
  <c r="C1048" i="16"/>
  <c r="P1047" i="16"/>
  <c r="E1047" i="16"/>
  <c r="D1047" i="16"/>
  <c r="C1047" i="16"/>
  <c r="P1046" i="16"/>
  <c r="E1046" i="16"/>
  <c r="D1046" i="16"/>
  <c r="C1046" i="16"/>
  <c r="P1045" i="16"/>
  <c r="E1045" i="16"/>
  <c r="D1045" i="16"/>
  <c r="C1045" i="16"/>
  <c r="P1044" i="16"/>
  <c r="E1044" i="16"/>
  <c r="D1044" i="16"/>
  <c r="C1044" i="16"/>
  <c r="P1043" i="16"/>
  <c r="E1043" i="16"/>
  <c r="D1043" i="16"/>
  <c r="C1043" i="16"/>
  <c r="P1042" i="16"/>
  <c r="E1042" i="16"/>
  <c r="D1042" i="16"/>
  <c r="C1042" i="16"/>
  <c r="P1041" i="16"/>
  <c r="E1041" i="16"/>
  <c r="D1041" i="16"/>
  <c r="C1041" i="16"/>
  <c r="P1040" i="16"/>
  <c r="E1040" i="16"/>
  <c r="D1040" i="16"/>
  <c r="C1040" i="16"/>
  <c r="P1039" i="16"/>
  <c r="E1039" i="16"/>
  <c r="D1039" i="16"/>
  <c r="C1039" i="16"/>
  <c r="P1038" i="16"/>
  <c r="E1038" i="16"/>
  <c r="D1038" i="16"/>
  <c r="C1038" i="16"/>
  <c r="P1037" i="16"/>
  <c r="E1037" i="16"/>
  <c r="D1037" i="16"/>
  <c r="C1037" i="16"/>
  <c r="P1036" i="16"/>
  <c r="E1036" i="16"/>
  <c r="D1036" i="16"/>
  <c r="C1036" i="16"/>
  <c r="P1035" i="16"/>
  <c r="E1035" i="16"/>
  <c r="D1035" i="16"/>
  <c r="C1035" i="16"/>
  <c r="P1034" i="16"/>
  <c r="E1034" i="16"/>
  <c r="D1034" i="16"/>
  <c r="C1034" i="16"/>
  <c r="P1033" i="16"/>
  <c r="E1033" i="16"/>
  <c r="D1033" i="16"/>
  <c r="C1033" i="16"/>
  <c r="P1032" i="16"/>
  <c r="E1032" i="16"/>
  <c r="D1032" i="16"/>
  <c r="C1032" i="16"/>
  <c r="P1031" i="16"/>
  <c r="E1031" i="16"/>
  <c r="D1031" i="16"/>
  <c r="C1031" i="16"/>
  <c r="P1030" i="16"/>
  <c r="E1030" i="16"/>
  <c r="D1030" i="16"/>
  <c r="C1030" i="16"/>
  <c r="P1029" i="16"/>
  <c r="E1029" i="16"/>
  <c r="D1029" i="16"/>
  <c r="C1029" i="16"/>
  <c r="P1028" i="16"/>
  <c r="E1028" i="16"/>
  <c r="D1028" i="16"/>
  <c r="C1028" i="16"/>
  <c r="P1027" i="16"/>
  <c r="E1027" i="16"/>
  <c r="D1027" i="16"/>
  <c r="C1027" i="16"/>
  <c r="P1026" i="16"/>
  <c r="E1026" i="16"/>
  <c r="D1026" i="16"/>
  <c r="C1026" i="16"/>
  <c r="P1025" i="16"/>
  <c r="E1025" i="16"/>
  <c r="D1025" i="16"/>
  <c r="C1025" i="16"/>
  <c r="P1024" i="16"/>
  <c r="E1024" i="16"/>
  <c r="D1024" i="16"/>
  <c r="C1024" i="16"/>
  <c r="P1023" i="16"/>
  <c r="E1023" i="16"/>
  <c r="D1023" i="16"/>
  <c r="C1023" i="16"/>
  <c r="P1022" i="16"/>
  <c r="E1022" i="16"/>
  <c r="D1022" i="16"/>
  <c r="C1022" i="16"/>
  <c r="P1021" i="16"/>
  <c r="E1021" i="16"/>
  <c r="D1021" i="16"/>
  <c r="C1021" i="16"/>
  <c r="P1020" i="16"/>
  <c r="E1020" i="16"/>
  <c r="D1020" i="16"/>
  <c r="C1020" i="16"/>
  <c r="P1019" i="16"/>
  <c r="E1019" i="16"/>
  <c r="D1019" i="16"/>
  <c r="C1019" i="16"/>
  <c r="P1018" i="16"/>
  <c r="E1018" i="16"/>
  <c r="D1018" i="16"/>
  <c r="C1018" i="16"/>
  <c r="P1017" i="16"/>
  <c r="E1017" i="16"/>
  <c r="D1017" i="16"/>
  <c r="C1017" i="16"/>
  <c r="P1016" i="16"/>
  <c r="E1016" i="16"/>
  <c r="D1016" i="16"/>
  <c r="C1016" i="16"/>
  <c r="P1015" i="16"/>
  <c r="E1015" i="16"/>
  <c r="D1015" i="16"/>
  <c r="C1015" i="16"/>
  <c r="P1014" i="16"/>
  <c r="E1014" i="16"/>
  <c r="D1014" i="16"/>
  <c r="C1014" i="16"/>
  <c r="P1013" i="16"/>
  <c r="E1013" i="16"/>
  <c r="D1013" i="16"/>
  <c r="C1013" i="16"/>
  <c r="P1012" i="16"/>
  <c r="E1012" i="16"/>
  <c r="D1012" i="16"/>
  <c r="C1012" i="16"/>
  <c r="P1011" i="16"/>
  <c r="E1011" i="16"/>
  <c r="D1011" i="16"/>
  <c r="C1011" i="16"/>
  <c r="P1010" i="16"/>
  <c r="E1010" i="16"/>
  <c r="D1010" i="16"/>
  <c r="C1010" i="16"/>
  <c r="P1009" i="16"/>
  <c r="E1009" i="16"/>
  <c r="D1009" i="16"/>
  <c r="C1009" i="16"/>
  <c r="P1008" i="16"/>
  <c r="E1008" i="16"/>
  <c r="D1008" i="16"/>
  <c r="C1008" i="16"/>
  <c r="P1007" i="16"/>
  <c r="E1007" i="16"/>
  <c r="D1007" i="16"/>
  <c r="C1007" i="16"/>
  <c r="P1006" i="16"/>
  <c r="E1006" i="16"/>
  <c r="D1006" i="16"/>
  <c r="C1006" i="16"/>
  <c r="P1005" i="16"/>
  <c r="E1005" i="16"/>
  <c r="D1005" i="16"/>
  <c r="C1005" i="16"/>
  <c r="P1004" i="16"/>
  <c r="E1004" i="16"/>
  <c r="D1004" i="16"/>
  <c r="C1004" i="16"/>
  <c r="P1003" i="16"/>
  <c r="E1003" i="16"/>
  <c r="D1003" i="16"/>
  <c r="C1003" i="16"/>
  <c r="P1002" i="16"/>
  <c r="E1002" i="16"/>
  <c r="D1002" i="16"/>
  <c r="C1002" i="16"/>
  <c r="P1001" i="16"/>
  <c r="E1001" i="16"/>
  <c r="D1001" i="16"/>
  <c r="C1001" i="16"/>
  <c r="P1000" i="16"/>
  <c r="E1000" i="16"/>
  <c r="D1000" i="16"/>
  <c r="C1000" i="16"/>
  <c r="P999" i="16"/>
  <c r="E999" i="16"/>
  <c r="D999" i="16"/>
  <c r="C999" i="16"/>
  <c r="P998" i="16"/>
  <c r="E998" i="16"/>
  <c r="D998" i="16"/>
  <c r="C998" i="16"/>
  <c r="P997" i="16"/>
  <c r="E997" i="16"/>
  <c r="D997" i="16"/>
  <c r="C997" i="16"/>
  <c r="P996" i="16"/>
  <c r="E996" i="16"/>
  <c r="D996" i="16"/>
  <c r="C996" i="16"/>
  <c r="P995" i="16"/>
  <c r="E995" i="16"/>
  <c r="D995" i="16"/>
  <c r="C995" i="16"/>
  <c r="P994" i="16"/>
  <c r="E994" i="16"/>
  <c r="D994" i="16"/>
  <c r="C994" i="16"/>
  <c r="P993" i="16"/>
  <c r="E993" i="16"/>
  <c r="D993" i="16"/>
  <c r="C993" i="16"/>
  <c r="P992" i="16"/>
  <c r="E992" i="16"/>
  <c r="D992" i="16"/>
  <c r="C992" i="16"/>
  <c r="P991" i="16"/>
  <c r="E991" i="16"/>
  <c r="D991" i="16"/>
  <c r="C991" i="16"/>
  <c r="P990" i="16"/>
  <c r="E990" i="16"/>
  <c r="D990" i="16"/>
  <c r="C990" i="16"/>
  <c r="P989" i="16"/>
  <c r="E989" i="16"/>
  <c r="D989" i="16"/>
  <c r="C989" i="16"/>
  <c r="P988" i="16"/>
  <c r="E988" i="16"/>
  <c r="D988" i="16"/>
  <c r="C988" i="16"/>
  <c r="P987" i="16"/>
  <c r="E987" i="16"/>
  <c r="D987" i="16"/>
  <c r="C987" i="16"/>
  <c r="P986" i="16"/>
  <c r="E986" i="16"/>
  <c r="D986" i="16"/>
  <c r="C986" i="16"/>
  <c r="P985" i="16"/>
  <c r="E985" i="16"/>
  <c r="D985" i="16"/>
  <c r="C985" i="16"/>
  <c r="P984" i="16"/>
  <c r="E984" i="16"/>
  <c r="D984" i="16"/>
  <c r="C984" i="16"/>
  <c r="P983" i="16"/>
  <c r="E983" i="16"/>
  <c r="D983" i="16"/>
  <c r="C983" i="16"/>
  <c r="P982" i="16"/>
  <c r="E982" i="16"/>
  <c r="D982" i="16"/>
  <c r="C982" i="16"/>
  <c r="P981" i="16"/>
  <c r="E981" i="16"/>
  <c r="D981" i="16"/>
  <c r="C981" i="16"/>
  <c r="P980" i="16"/>
  <c r="E980" i="16"/>
  <c r="D980" i="16"/>
  <c r="C980" i="16"/>
  <c r="P979" i="16"/>
  <c r="E979" i="16"/>
  <c r="D979" i="16"/>
  <c r="C979" i="16"/>
  <c r="P978" i="16"/>
  <c r="E978" i="16"/>
  <c r="D978" i="16"/>
  <c r="C978" i="16"/>
  <c r="P977" i="16"/>
  <c r="E977" i="16"/>
  <c r="D977" i="16"/>
  <c r="C977" i="16"/>
  <c r="P976" i="16"/>
  <c r="E976" i="16"/>
  <c r="D976" i="16"/>
  <c r="C976" i="16"/>
  <c r="P975" i="16"/>
  <c r="E975" i="16"/>
  <c r="D975" i="16"/>
  <c r="C975" i="16"/>
  <c r="P974" i="16"/>
  <c r="E974" i="16"/>
  <c r="D974" i="16"/>
  <c r="C974" i="16"/>
  <c r="P973" i="16"/>
  <c r="E973" i="16"/>
  <c r="D973" i="16"/>
  <c r="C973" i="16"/>
  <c r="P972" i="16"/>
  <c r="E972" i="16"/>
  <c r="D972" i="16"/>
  <c r="C972" i="16"/>
  <c r="P971" i="16"/>
  <c r="E971" i="16"/>
  <c r="D971" i="16"/>
  <c r="C971" i="16"/>
  <c r="P970" i="16"/>
  <c r="E970" i="16"/>
  <c r="D970" i="16"/>
  <c r="C970" i="16"/>
  <c r="P969" i="16"/>
  <c r="E969" i="16"/>
  <c r="D969" i="16"/>
  <c r="C969" i="16"/>
  <c r="P968" i="16"/>
  <c r="E968" i="16"/>
  <c r="D968" i="16"/>
  <c r="C968" i="16"/>
  <c r="P967" i="16"/>
  <c r="E967" i="16"/>
  <c r="D967" i="16"/>
  <c r="C967" i="16"/>
  <c r="P966" i="16"/>
  <c r="E966" i="16"/>
  <c r="D966" i="16"/>
  <c r="C966" i="16"/>
  <c r="P965" i="16"/>
  <c r="E965" i="16"/>
  <c r="D965" i="16"/>
  <c r="C965" i="16"/>
  <c r="P964" i="16"/>
  <c r="E964" i="16"/>
  <c r="D964" i="16"/>
  <c r="C964" i="16"/>
  <c r="P963" i="16"/>
  <c r="E963" i="16"/>
  <c r="D963" i="16"/>
  <c r="C963" i="16"/>
  <c r="P962" i="16"/>
  <c r="E962" i="16"/>
  <c r="D962" i="16"/>
  <c r="C962" i="16"/>
  <c r="P961" i="16"/>
  <c r="E961" i="16"/>
  <c r="D961" i="16"/>
  <c r="C961" i="16"/>
  <c r="P960" i="16"/>
  <c r="E960" i="16"/>
  <c r="D960" i="16"/>
  <c r="C960" i="16"/>
  <c r="P959" i="16"/>
  <c r="E959" i="16"/>
  <c r="D959" i="16"/>
  <c r="C959" i="16"/>
  <c r="P958" i="16"/>
  <c r="E958" i="16"/>
  <c r="D958" i="16"/>
  <c r="C958" i="16"/>
  <c r="P957" i="16"/>
  <c r="E957" i="16"/>
  <c r="D957" i="16"/>
  <c r="C957" i="16"/>
  <c r="P956" i="16"/>
  <c r="E956" i="16"/>
  <c r="D956" i="16"/>
  <c r="C956" i="16"/>
  <c r="P955" i="16"/>
  <c r="E955" i="16"/>
  <c r="D955" i="16"/>
  <c r="C955" i="16"/>
  <c r="P954" i="16"/>
  <c r="E954" i="16"/>
  <c r="D954" i="16"/>
  <c r="C954" i="16"/>
  <c r="P953" i="16"/>
  <c r="E953" i="16"/>
  <c r="D953" i="16"/>
  <c r="C953" i="16"/>
  <c r="P952" i="16"/>
  <c r="E952" i="16"/>
  <c r="D952" i="16"/>
  <c r="C952" i="16"/>
  <c r="P951" i="16"/>
  <c r="E951" i="16"/>
  <c r="D951" i="16"/>
  <c r="C951" i="16"/>
  <c r="P950" i="16"/>
  <c r="E950" i="16"/>
  <c r="D950" i="16"/>
  <c r="C950" i="16"/>
  <c r="P949" i="16"/>
  <c r="E949" i="16"/>
  <c r="D949" i="16"/>
  <c r="C949" i="16"/>
  <c r="P948" i="16"/>
  <c r="E948" i="16"/>
  <c r="D948" i="16"/>
  <c r="C948" i="16"/>
  <c r="P947" i="16"/>
  <c r="E947" i="16"/>
  <c r="D947" i="16"/>
  <c r="C947" i="16"/>
  <c r="P946" i="16"/>
  <c r="E946" i="16"/>
  <c r="D946" i="16"/>
  <c r="C946" i="16"/>
  <c r="P945" i="16"/>
  <c r="E945" i="16"/>
  <c r="D945" i="16"/>
  <c r="C945" i="16"/>
  <c r="P944" i="16"/>
  <c r="E944" i="16"/>
  <c r="D944" i="16"/>
  <c r="C944" i="16"/>
  <c r="P943" i="16"/>
  <c r="E943" i="16"/>
  <c r="D943" i="16"/>
  <c r="C943" i="16"/>
  <c r="P942" i="16"/>
  <c r="E942" i="16"/>
  <c r="D942" i="16"/>
  <c r="C942" i="16"/>
  <c r="P941" i="16"/>
  <c r="E941" i="16"/>
  <c r="D941" i="16"/>
  <c r="C941" i="16"/>
  <c r="P940" i="16"/>
  <c r="E940" i="16"/>
  <c r="D940" i="16"/>
  <c r="C940" i="16"/>
  <c r="P939" i="16"/>
  <c r="E939" i="16"/>
  <c r="D939" i="16"/>
  <c r="C939" i="16"/>
  <c r="P938" i="16"/>
  <c r="E938" i="16"/>
  <c r="D938" i="16"/>
  <c r="C938" i="16"/>
  <c r="P937" i="16"/>
  <c r="E937" i="16"/>
  <c r="D937" i="16"/>
  <c r="C937" i="16"/>
  <c r="P936" i="16"/>
  <c r="E936" i="16"/>
  <c r="D936" i="16"/>
  <c r="C936" i="16"/>
  <c r="P935" i="16"/>
  <c r="E935" i="16"/>
  <c r="D935" i="16"/>
  <c r="C935" i="16"/>
  <c r="P934" i="16"/>
  <c r="E934" i="16"/>
  <c r="D934" i="16"/>
  <c r="C934" i="16"/>
  <c r="P933" i="16"/>
  <c r="E933" i="16"/>
  <c r="D933" i="16"/>
  <c r="C933" i="16"/>
  <c r="P932" i="16"/>
  <c r="E932" i="16"/>
  <c r="D932" i="16"/>
  <c r="C932" i="16"/>
  <c r="P931" i="16"/>
  <c r="E931" i="16"/>
  <c r="D931" i="16"/>
  <c r="C931" i="16"/>
  <c r="P930" i="16"/>
  <c r="E930" i="16"/>
  <c r="D930" i="16"/>
  <c r="C930" i="16"/>
  <c r="P929" i="16"/>
  <c r="E929" i="16"/>
  <c r="D929" i="16"/>
  <c r="C929" i="16"/>
  <c r="P928" i="16"/>
  <c r="E928" i="16"/>
  <c r="D928" i="16"/>
  <c r="C928" i="16"/>
  <c r="P927" i="16"/>
  <c r="E927" i="16"/>
  <c r="D927" i="16"/>
  <c r="C927" i="16"/>
  <c r="P926" i="16"/>
  <c r="E926" i="16"/>
  <c r="D926" i="16"/>
  <c r="C926" i="16"/>
  <c r="P925" i="16"/>
  <c r="E925" i="16"/>
  <c r="D925" i="16"/>
  <c r="C925" i="16"/>
  <c r="P924" i="16"/>
  <c r="E924" i="16"/>
  <c r="D924" i="16"/>
  <c r="C924" i="16"/>
  <c r="P923" i="16"/>
  <c r="E923" i="16"/>
  <c r="D923" i="16"/>
  <c r="C923" i="16"/>
  <c r="P922" i="16"/>
  <c r="E922" i="16"/>
  <c r="D922" i="16"/>
  <c r="C922" i="16"/>
  <c r="P921" i="16"/>
  <c r="E921" i="16"/>
  <c r="D921" i="16"/>
  <c r="C921" i="16"/>
  <c r="P920" i="16"/>
  <c r="E920" i="16"/>
  <c r="D920" i="16"/>
  <c r="C920" i="16"/>
  <c r="P919" i="16"/>
  <c r="E919" i="16"/>
  <c r="D919" i="16"/>
  <c r="C919" i="16"/>
  <c r="P918" i="16"/>
  <c r="E918" i="16"/>
  <c r="D918" i="16"/>
  <c r="C918" i="16"/>
  <c r="P917" i="16"/>
  <c r="E917" i="16"/>
  <c r="D917" i="16"/>
  <c r="C917" i="16"/>
  <c r="P916" i="16"/>
  <c r="E916" i="16"/>
  <c r="D916" i="16"/>
  <c r="C916" i="16"/>
  <c r="P915" i="16"/>
  <c r="E915" i="16"/>
  <c r="D915" i="16"/>
  <c r="C915" i="16"/>
  <c r="P914" i="16"/>
  <c r="E914" i="16"/>
  <c r="D914" i="16"/>
  <c r="C914" i="16"/>
  <c r="P913" i="16"/>
  <c r="E913" i="16"/>
  <c r="D913" i="16"/>
  <c r="C913" i="16"/>
  <c r="P912" i="16"/>
  <c r="E912" i="16"/>
  <c r="D912" i="16"/>
  <c r="C912" i="16"/>
  <c r="P911" i="16"/>
  <c r="E911" i="16"/>
  <c r="D911" i="16"/>
  <c r="C911" i="16"/>
  <c r="P910" i="16"/>
  <c r="E910" i="16"/>
  <c r="D910" i="16"/>
  <c r="C910" i="16"/>
  <c r="P909" i="16"/>
  <c r="E909" i="16"/>
  <c r="D909" i="16"/>
  <c r="C909" i="16"/>
  <c r="P908" i="16"/>
  <c r="E908" i="16"/>
  <c r="D908" i="16"/>
  <c r="C908" i="16"/>
  <c r="P907" i="16"/>
  <c r="E907" i="16"/>
  <c r="D907" i="16"/>
  <c r="C907" i="16"/>
  <c r="P906" i="16"/>
  <c r="E906" i="16"/>
  <c r="D906" i="16"/>
  <c r="C906" i="16"/>
  <c r="P905" i="16"/>
  <c r="E905" i="16"/>
  <c r="D905" i="16"/>
  <c r="C905" i="16"/>
  <c r="P904" i="16"/>
  <c r="E904" i="16"/>
  <c r="D904" i="16"/>
  <c r="C904" i="16"/>
  <c r="P903" i="16"/>
  <c r="E903" i="16"/>
  <c r="D903" i="16"/>
  <c r="C903" i="16"/>
  <c r="P902" i="16"/>
  <c r="E902" i="16"/>
  <c r="D902" i="16"/>
  <c r="C902" i="16"/>
  <c r="P901" i="16"/>
  <c r="E901" i="16"/>
  <c r="D901" i="16"/>
  <c r="C901" i="16"/>
  <c r="P900" i="16"/>
  <c r="E900" i="16"/>
  <c r="D900" i="16"/>
  <c r="C900" i="16"/>
  <c r="P899" i="16"/>
  <c r="E899" i="16"/>
  <c r="D899" i="16"/>
  <c r="C899" i="16"/>
  <c r="P898" i="16"/>
  <c r="E898" i="16"/>
  <c r="D898" i="16"/>
  <c r="C898" i="16"/>
  <c r="P897" i="16"/>
  <c r="E897" i="16"/>
  <c r="D897" i="16"/>
  <c r="C897" i="16"/>
  <c r="P896" i="16"/>
  <c r="E896" i="16"/>
  <c r="D896" i="16"/>
  <c r="C896" i="16"/>
  <c r="P895" i="16"/>
  <c r="E895" i="16"/>
  <c r="D895" i="16"/>
  <c r="C895" i="16"/>
  <c r="P894" i="16"/>
  <c r="E894" i="16"/>
  <c r="D894" i="16"/>
  <c r="C894" i="16"/>
  <c r="P893" i="16"/>
  <c r="E893" i="16"/>
  <c r="D893" i="16"/>
  <c r="C893" i="16"/>
  <c r="P892" i="16"/>
  <c r="E892" i="16"/>
  <c r="D892" i="16"/>
  <c r="C892" i="16"/>
  <c r="P891" i="16"/>
  <c r="E891" i="16"/>
  <c r="D891" i="16"/>
  <c r="C891" i="16"/>
  <c r="P890" i="16"/>
  <c r="E890" i="16"/>
  <c r="D890" i="16"/>
  <c r="C890" i="16"/>
  <c r="P889" i="16"/>
  <c r="E889" i="16"/>
  <c r="D889" i="16"/>
  <c r="C889" i="16"/>
  <c r="P888" i="16"/>
  <c r="E888" i="16"/>
  <c r="D888" i="16"/>
  <c r="C888" i="16"/>
  <c r="P887" i="16"/>
  <c r="E887" i="16"/>
  <c r="D887" i="16"/>
  <c r="C887" i="16"/>
  <c r="P886" i="16"/>
  <c r="E886" i="16"/>
  <c r="D886" i="16"/>
  <c r="C886" i="16"/>
  <c r="P885" i="16"/>
  <c r="E885" i="16"/>
  <c r="D885" i="16"/>
  <c r="C885" i="16"/>
  <c r="P884" i="16"/>
  <c r="E884" i="16"/>
  <c r="D884" i="16"/>
  <c r="C884" i="16"/>
  <c r="P883" i="16"/>
  <c r="E883" i="16"/>
  <c r="D883" i="16"/>
  <c r="C883" i="16"/>
  <c r="P882" i="16"/>
  <c r="E882" i="16"/>
  <c r="D882" i="16"/>
  <c r="C882" i="16"/>
  <c r="P881" i="16"/>
  <c r="E881" i="16"/>
  <c r="D881" i="16"/>
  <c r="C881" i="16"/>
  <c r="P880" i="16"/>
  <c r="E880" i="16"/>
  <c r="D880" i="16"/>
  <c r="C880" i="16"/>
  <c r="P879" i="16"/>
  <c r="E879" i="16"/>
  <c r="D879" i="16"/>
  <c r="C879" i="16"/>
  <c r="P878" i="16"/>
  <c r="E878" i="16"/>
  <c r="D878" i="16"/>
  <c r="C878" i="16"/>
  <c r="P877" i="16"/>
  <c r="E877" i="16"/>
  <c r="D877" i="16"/>
  <c r="C877" i="16"/>
  <c r="P876" i="16"/>
  <c r="E876" i="16"/>
  <c r="D876" i="16"/>
  <c r="C876" i="16"/>
  <c r="P875" i="16"/>
  <c r="E875" i="16"/>
  <c r="D875" i="16"/>
  <c r="C875" i="16"/>
  <c r="P874" i="16"/>
  <c r="E874" i="16"/>
  <c r="D874" i="16"/>
  <c r="C874" i="16"/>
  <c r="P873" i="16"/>
  <c r="E873" i="16"/>
  <c r="D873" i="16"/>
  <c r="C873" i="16"/>
  <c r="P872" i="16"/>
  <c r="E872" i="16"/>
  <c r="D872" i="16"/>
  <c r="C872" i="16"/>
  <c r="P871" i="16"/>
  <c r="E871" i="16"/>
  <c r="D871" i="16"/>
  <c r="C871" i="16"/>
  <c r="P870" i="16"/>
  <c r="E870" i="16"/>
  <c r="D870" i="16"/>
  <c r="C870" i="16"/>
  <c r="P869" i="16"/>
  <c r="E869" i="16"/>
  <c r="D869" i="16"/>
  <c r="C869" i="16"/>
  <c r="P868" i="16"/>
  <c r="E868" i="16"/>
  <c r="D868" i="16"/>
  <c r="C868" i="16"/>
  <c r="P867" i="16"/>
  <c r="E867" i="16"/>
  <c r="D867" i="16"/>
  <c r="C867" i="16"/>
  <c r="P866" i="16"/>
  <c r="E866" i="16"/>
  <c r="D866" i="16"/>
  <c r="C866" i="16"/>
  <c r="P865" i="16"/>
  <c r="E865" i="16"/>
  <c r="D865" i="16"/>
  <c r="C865" i="16"/>
  <c r="P864" i="16"/>
  <c r="E864" i="16"/>
  <c r="D864" i="16"/>
  <c r="C864" i="16"/>
  <c r="P863" i="16"/>
  <c r="E863" i="16"/>
  <c r="D863" i="16"/>
  <c r="C863" i="16"/>
  <c r="P862" i="16"/>
  <c r="E862" i="16"/>
  <c r="D862" i="16"/>
  <c r="C862" i="16"/>
  <c r="P861" i="16"/>
  <c r="E861" i="16"/>
  <c r="D861" i="16"/>
  <c r="C861" i="16"/>
  <c r="P860" i="16"/>
  <c r="E860" i="16"/>
  <c r="D860" i="16"/>
  <c r="C860" i="16"/>
  <c r="P859" i="16"/>
  <c r="E859" i="16"/>
  <c r="D859" i="16"/>
  <c r="C859" i="16"/>
  <c r="P858" i="16"/>
  <c r="E858" i="16"/>
  <c r="D858" i="16"/>
  <c r="C858" i="16"/>
  <c r="P857" i="16"/>
  <c r="E857" i="16"/>
  <c r="D857" i="16"/>
  <c r="C857" i="16"/>
  <c r="P856" i="16"/>
  <c r="E856" i="16"/>
  <c r="D856" i="16"/>
  <c r="C856" i="16"/>
  <c r="P855" i="16"/>
  <c r="E855" i="16"/>
  <c r="D855" i="16"/>
  <c r="C855" i="16"/>
  <c r="P854" i="16"/>
  <c r="E854" i="16"/>
  <c r="D854" i="16"/>
  <c r="C854" i="16"/>
  <c r="P853" i="16"/>
  <c r="E853" i="16"/>
  <c r="D853" i="16"/>
  <c r="C853" i="16"/>
  <c r="P852" i="16"/>
  <c r="E852" i="16"/>
  <c r="D852" i="16"/>
  <c r="C852" i="16"/>
  <c r="P851" i="16"/>
  <c r="E851" i="16"/>
  <c r="D851" i="16"/>
  <c r="C851" i="16"/>
  <c r="P850" i="16"/>
  <c r="E850" i="16"/>
  <c r="D850" i="16"/>
  <c r="C850" i="16"/>
  <c r="P849" i="16"/>
  <c r="E849" i="16"/>
  <c r="D849" i="16"/>
  <c r="C849" i="16"/>
  <c r="P848" i="16"/>
  <c r="E848" i="16"/>
  <c r="D848" i="16"/>
  <c r="C848" i="16"/>
  <c r="P847" i="16"/>
  <c r="E847" i="16"/>
  <c r="D847" i="16"/>
  <c r="C847" i="16"/>
  <c r="P846" i="16"/>
  <c r="E846" i="16"/>
  <c r="D846" i="16"/>
  <c r="C846" i="16"/>
  <c r="P845" i="16"/>
  <c r="E845" i="16"/>
  <c r="D845" i="16"/>
  <c r="C845" i="16"/>
  <c r="P844" i="16"/>
  <c r="E844" i="16"/>
  <c r="D844" i="16"/>
  <c r="C844" i="16"/>
  <c r="P843" i="16"/>
  <c r="E843" i="16"/>
  <c r="D843" i="16"/>
  <c r="C843" i="16"/>
  <c r="P842" i="16"/>
  <c r="E842" i="16"/>
  <c r="D842" i="16"/>
  <c r="C842" i="16"/>
  <c r="P841" i="16"/>
  <c r="E841" i="16"/>
  <c r="D841" i="16"/>
  <c r="C841" i="16"/>
  <c r="P840" i="16"/>
  <c r="E840" i="16"/>
  <c r="D840" i="16"/>
  <c r="C840" i="16"/>
  <c r="P839" i="16"/>
  <c r="E839" i="16"/>
  <c r="D839" i="16"/>
  <c r="C839" i="16"/>
  <c r="P838" i="16"/>
  <c r="E838" i="16"/>
  <c r="D838" i="16"/>
  <c r="C838" i="16"/>
  <c r="P837" i="16"/>
  <c r="E837" i="16"/>
  <c r="D837" i="16"/>
  <c r="C837" i="16"/>
  <c r="P836" i="16"/>
  <c r="E836" i="16"/>
  <c r="D836" i="16"/>
  <c r="C836" i="16"/>
  <c r="P835" i="16"/>
  <c r="E835" i="16"/>
  <c r="D835" i="16"/>
  <c r="C835" i="16"/>
  <c r="P834" i="16"/>
  <c r="E834" i="16"/>
  <c r="D834" i="16"/>
  <c r="C834" i="16"/>
  <c r="P833" i="16"/>
  <c r="E833" i="16"/>
  <c r="D833" i="16"/>
  <c r="C833" i="16"/>
  <c r="P832" i="16"/>
  <c r="E832" i="16"/>
  <c r="D832" i="16"/>
  <c r="C832" i="16"/>
  <c r="P831" i="16"/>
  <c r="E831" i="16"/>
  <c r="D831" i="16"/>
  <c r="C831" i="16"/>
  <c r="P830" i="16"/>
  <c r="E830" i="16"/>
  <c r="D830" i="16"/>
  <c r="C830" i="16"/>
  <c r="P829" i="16"/>
  <c r="E829" i="16"/>
  <c r="D829" i="16"/>
  <c r="C829" i="16"/>
  <c r="P828" i="16"/>
  <c r="E828" i="16"/>
  <c r="D828" i="16"/>
  <c r="C828" i="16"/>
  <c r="P827" i="16"/>
  <c r="E827" i="16"/>
  <c r="D827" i="16"/>
  <c r="C827" i="16"/>
  <c r="P826" i="16"/>
  <c r="E826" i="16"/>
  <c r="D826" i="16"/>
  <c r="C826" i="16"/>
  <c r="P825" i="16"/>
  <c r="E825" i="16"/>
  <c r="D825" i="16"/>
  <c r="C825" i="16"/>
  <c r="P824" i="16"/>
  <c r="E824" i="16"/>
  <c r="D824" i="16"/>
  <c r="C824" i="16"/>
  <c r="P823" i="16"/>
  <c r="E823" i="16"/>
  <c r="D823" i="16"/>
  <c r="C823" i="16"/>
  <c r="P822" i="16"/>
  <c r="E822" i="16"/>
  <c r="D822" i="16"/>
  <c r="C822" i="16"/>
  <c r="P821" i="16"/>
  <c r="E821" i="16"/>
  <c r="D821" i="16"/>
  <c r="C821" i="16"/>
  <c r="P820" i="16"/>
  <c r="E820" i="16"/>
  <c r="D820" i="16"/>
  <c r="C820" i="16"/>
  <c r="P819" i="16"/>
  <c r="E819" i="16"/>
  <c r="D819" i="16"/>
  <c r="C819" i="16"/>
  <c r="P818" i="16"/>
  <c r="E818" i="16"/>
  <c r="D818" i="16"/>
  <c r="C818" i="16"/>
  <c r="P817" i="16"/>
  <c r="E817" i="16"/>
  <c r="D817" i="16"/>
  <c r="C817" i="16"/>
  <c r="P816" i="16"/>
  <c r="E816" i="16"/>
  <c r="D816" i="16"/>
  <c r="C816" i="16"/>
  <c r="P815" i="16"/>
  <c r="E815" i="16"/>
  <c r="D815" i="16"/>
  <c r="C815" i="16"/>
  <c r="P814" i="16"/>
  <c r="E814" i="16"/>
  <c r="D814" i="16"/>
  <c r="C814" i="16"/>
  <c r="P813" i="16"/>
  <c r="E813" i="16"/>
  <c r="D813" i="16"/>
  <c r="C813" i="16"/>
  <c r="P812" i="16"/>
  <c r="E812" i="16"/>
  <c r="D812" i="16"/>
  <c r="C812" i="16"/>
  <c r="P811" i="16"/>
  <c r="E811" i="16"/>
  <c r="D811" i="16"/>
  <c r="C811" i="16"/>
  <c r="P810" i="16"/>
  <c r="E810" i="16"/>
  <c r="D810" i="16"/>
  <c r="C810" i="16"/>
  <c r="P809" i="16"/>
  <c r="E809" i="16"/>
  <c r="D809" i="16"/>
  <c r="C809" i="16"/>
  <c r="P808" i="16"/>
  <c r="E808" i="16"/>
  <c r="D808" i="16"/>
  <c r="C808" i="16"/>
  <c r="P807" i="16"/>
  <c r="E807" i="16"/>
  <c r="D807" i="16"/>
  <c r="C807" i="16"/>
  <c r="P806" i="16"/>
  <c r="E806" i="16"/>
  <c r="D806" i="16"/>
  <c r="C806" i="16"/>
  <c r="P805" i="16"/>
  <c r="E805" i="16"/>
  <c r="D805" i="16"/>
  <c r="C805" i="16"/>
  <c r="P804" i="16"/>
  <c r="E804" i="16"/>
  <c r="D804" i="16"/>
  <c r="C804" i="16"/>
  <c r="P803" i="16"/>
  <c r="E803" i="16"/>
  <c r="D803" i="16"/>
  <c r="C803" i="16"/>
  <c r="P802" i="16"/>
  <c r="E802" i="16"/>
  <c r="D802" i="16"/>
  <c r="C802" i="16"/>
  <c r="P801" i="16"/>
  <c r="E801" i="16"/>
  <c r="D801" i="16"/>
  <c r="C801" i="16"/>
  <c r="P800" i="16"/>
  <c r="E800" i="16"/>
  <c r="D800" i="16"/>
  <c r="C800" i="16"/>
  <c r="P799" i="16"/>
  <c r="E799" i="16"/>
  <c r="D799" i="16"/>
  <c r="C799" i="16"/>
  <c r="P798" i="16"/>
  <c r="E798" i="16"/>
  <c r="D798" i="16"/>
  <c r="C798" i="16"/>
  <c r="P797" i="16"/>
  <c r="E797" i="16"/>
  <c r="D797" i="16"/>
  <c r="C797" i="16"/>
  <c r="P796" i="16"/>
  <c r="E796" i="16"/>
  <c r="D796" i="16"/>
  <c r="C796" i="16"/>
  <c r="P795" i="16"/>
  <c r="E795" i="16"/>
  <c r="D795" i="16"/>
  <c r="C795" i="16"/>
  <c r="P794" i="16"/>
  <c r="E794" i="16"/>
  <c r="D794" i="16"/>
  <c r="C794" i="16"/>
  <c r="P793" i="16"/>
  <c r="E793" i="16"/>
  <c r="D793" i="16"/>
  <c r="C793" i="16"/>
  <c r="P792" i="16"/>
  <c r="E792" i="16"/>
  <c r="D792" i="16"/>
  <c r="C792" i="16"/>
  <c r="P791" i="16"/>
  <c r="E791" i="16"/>
  <c r="D791" i="16"/>
  <c r="C791" i="16"/>
  <c r="P790" i="16"/>
  <c r="E790" i="16"/>
  <c r="D790" i="16"/>
  <c r="C790" i="16"/>
  <c r="P789" i="16"/>
  <c r="E789" i="16"/>
  <c r="D789" i="16"/>
  <c r="C789" i="16"/>
  <c r="P788" i="16"/>
  <c r="E788" i="16"/>
  <c r="D788" i="16"/>
  <c r="C788" i="16"/>
  <c r="P787" i="16"/>
  <c r="E787" i="16"/>
  <c r="D787" i="16"/>
  <c r="C787" i="16"/>
  <c r="P786" i="16"/>
  <c r="E786" i="16"/>
  <c r="D786" i="16"/>
  <c r="C786" i="16"/>
  <c r="P785" i="16"/>
  <c r="E785" i="16"/>
  <c r="D785" i="16"/>
  <c r="C785" i="16"/>
  <c r="P784" i="16"/>
  <c r="E784" i="16"/>
  <c r="D784" i="16"/>
  <c r="C784" i="16"/>
  <c r="P783" i="16"/>
  <c r="E783" i="16"/>
  <c r="D783" i="16"/>
  <c r="C783" i="16"/>
  <c r="P782" i="16"/>
  <c r="E782" i="16"/>
  <c r="D782" i="16"/>
  <c r="C782" i="16"/>
  <c r="P781" i="16"/>
  <c r="E781" i="16"/>
  <c r="D781" i="16"/>
  <c r="C781" i="16"/>
  <c r="P780" i="16"/>
  <c r="E780" i="16"/>
  <c r="D780" i="16"/>
  <c r="C780" i="16"/>
  <c r="P779" i="16"/>
  <c r="E779" i="16"/>
  <c r="D779" i="16"/>
  <c r="C779" i="16"/>
  <c r="P778" i="16"/>
  <c r="E778" i="16"/>
  <c r="D778" i="16"/>
  <c r="C778" i="16"/>
  <c r="P777" i="16"/>
  <c r="E777" i="16"/>
  <c r="D777" i="16"/>
  <c r="C777" i="16"/>
  <c r="P776" i="16"/>
  <c r="E776" i="16"/>
  <c r="D776" i="16"/>
  <c r="C776" i="16"/>
  <c r="P775" i="16"/>
  <c r="E775" i="16"/>
  <c r="D775" i="16"/>
  <c r="C775" i="16"/>
  <c r="P774" i="16"/>
  <c r="E774" i="16"/>
  <c r="D774" i="16"/>
  <c r="C774" i="16"/>
  <c r="P773" i="16"/>
  <c r="E773" i="16"/>
  <c r="D773" i="16"/>
  <c r="C773" i="16"/>
  <c r="P772" i="16"/>
  <c r="E772" i="16"/>
  <c r="D772" i="16"/>
  <c r="C772" i="16"/>
  <c r="P771" i="16"/>
  <c r="E771" i="16"/>
  <c r="D771" i="16"/>
  <c r="C771" i="16"/>
  <c r="P770" i="16"/>
  <c r="E770" i="16"/>
  <c r="D770" i="16"/>
  <c r="C770" i="16"/>
  <c r="P769" i="16"/>
  <c r="E769" i="16"/>
  <c r="D769" i="16"/>
  <c r="C769" i="16"/>
  <c r="P768" i="16"/>
  <c r="E768" i="16"/>
  <c r="D768" i="16"/>
  <c r="C768" i="16"/>
  <c r="P767" i="16"/>
  <c r="E767" i="16"/>
  <c r="D767" i="16"/>
  <c r="C767" i="16"/>
  <c r="P766" i="16"/>
  <c r="E766" i="16"/>
  <c r="D766" i="16"/>
  <c r="C766" i="16"/>
  <c r="P765" i="16"/>
  <c r="E765" i="16"/>
  <c r="D765" i="16"/>
  <c r="C765" i="16"/>
  <c r="P764" i="16"/>
  <c r="E764" i="16"/>
  <c r="D764" i="16"/>
  <c r="C764" i="16"/>
  <c r="P763" i="16"/>
  <c r="E763" i="16"/>
  <c r="D763" i="16"/>
  <c r="C763" i="16"/>
  <c r="P762" i="16"/>
  <c r="E762" i="16"/>
  <c r="D762" i="16"/>
  <c r="C762" i="16"/>
  <c r="P761" i="16"/>
  <c r="E761" i="16"/>
  <c r="D761" i="16"/>
  <c r="C761" i="16"/>
  <c r="P760" i="16"/>
  <c r="E760" i="16"/>
  <c r="D760" i="16"/>
  <c r="C760" i="16"/>
  <c r="P759" i="16"/>
  <c r="E759" i="16"/>
  <c r="D759" i="16"/>
  <c r="C759" i="16"/>
  <c r="P758" i="16"/>
  <c r="E758" i="16"/>
  <c r="D758" i="16"/>
  <c r="C758" i="16"/>
  <c r="P757" i="16"/>
  <c r="E757" i="16"/>
  <c r="D757" i="16"/>
  <c r="C757" i="16"/>
  <c r="P756" i="16"/>
  <c r="E756" i="16"/>
  <c r="D756" i="16"/>
  <c r="C756" i="16"/>
  <c r="P755" i="16"/>
  <c r="E755" i="16"/>
  <c r="D755" i="16"/>
  <c r="C755" i="16"/>
  <c r="P754" i="16"/>
  <c r="E754" i="16"/>
  <c r="D754" i="16"/>
  <c r="C754" i="16"/>
  <c r="P753" i="16"/>
  <c r="E753" i="16"/>
  <c r="D753" i="16"/>
  <c r="C753" i="16"/>
  <c r="P752" i="16"/>
  <c r="E752" i="16"/>
  <c r="D752" i="16"/>
  <c r="C752" i="16"/>
  <c r="P751" i="16"/>
  <c r="E751" i="16"/>
  <c r="D751" i="16"/>
  <c r="C751" i="16"/>
  <c r="P750" i="16"/>
  <c r="E750" i="16"/>
  <c r="D750" i="16"/>
  <c r="C750" i="16"/>
  <c r="P749" i="16"/>
  <c r="E749" i="16"/>
  <c r="D749" i="16"/>
  <c r="C749" i="16"/>
  <c r="P748" i="16"/>
  <c r="E748" i="16"/>
  <c r="D748" i="16"/>
  <c r="C748" i="16"/>
  <c r="P747" i="16"/>
  <c r="E747" i="16"/>
  <c r="D747" i="16"/>
  <c r="C747" i="16"/>
  <c r="P746" i="16"/>
  <c r="E746" i="16"/>
  <c r="D746" i="16"/>
  <c r="C746" i="16"/>
  <c r="P745" i="16"/>
  <c r="E745" i="16"/>
  <c r="D745" i="16"/>
  <c r="C745" i="16"/>
  <c r="P744" i="16"/>
  <c r="E744" i="16"/>
  <c r="D744" i="16"/>
  <c r="C744" i="16"/>
  <c r="P743" i="16"/>
  <c r="E743" i="16"/>
  <c r="D743" i="16"/>
  <c r="C743" i="16"/>
  <c r="P742" i="16"/>
  <c r="E742" i="16"/>
  <c r="D742" i="16"/>
  <c r="C742" i="16"/>
  <c r="P741" i="16"/>
  <c r="E741" i="16"/>
  <c r="D741" i="16"/>
  <c r="C741" i="16"/>
  <c r="P740" i="16"/>
  <c r="E740" i="16"/>
  <c r="D740" i="16"/>
  <c r="C740" i="16"/>
  <c r="P739" i="16"/>
  <c r="E739" i="16"/>
  <c r="D739" i="16"/>
  <c r="C739" i="16"/>
  <c r="P738" i="16"/>
  <c r="E738" i="16"/>
  <c r="D738" i="16"/>
  <c r="C738" i="16"/>
  <c r="P737" i="16"/>
  <c r="E737" i="16"/>
  <c r="D737" i="16"/>
  <c r="C737" i="16"/>
  <c r="P736" i="16"/>
  <c r="E736" i="16"/>
  <c r="D736" i="16"/>
  <c r="C736" i="16"/>
  <c r="P735" i="16"/>
  <c r="E735" i="16"/>
  <c r="D735" i="16"/>
  <c r="C735" i="16"/>
  <c r="P734" i="16"/>
  <c r="E734" i="16"/>
  <c r="D734" i="16"/>
  <c r="C734" i="16"/>
  <c r="P733" i="16"/>
  <c r="E733" i="16"/>
  <c r="D733" i="16"/>
  <c r="C733" i="16"/>
  <c r="P732" i="16"/>
  <c r="E732" i="16"/>
  <c r="D732" i="16"/>
  <c r="C732" i="16"/>
  <c r="P731" i="16"/>
  <c r="E731" i="16"/>
  <c r="D731" i="16"/>
  <c r="C731" i="16"/>
  <c r="P730" i="16"/>
  <c r="E730" i="16"/>
  <c r="D730" i="16"/>
  <c r="C730" i="16"/>
  <c r="P729" i="16"/>
  <c r="E729" i="16"/>
  <c r="D729" i="16"/>
  <c r="C729" i="16"/>
  <c r="P728" i="16"/>
  <c r="E728" i="16"/>
  <c r="D728" i="16"/>
  <c r="C728" i="16"/>
  <c r="P727" i="16"/>
  <c r="E727" i="16"/>
  <c r="D727" i="16"/>
  <c r="C727" i="16"/>
  <c r="P726" i="16"/>
  <c r="E726" i="16"/>
  <c r="D726" i="16"/>
  <c r="C726" i="16"/>
  <c r="P725" i="16"/>
  <c r="E725" i="16"/>
  <c r="D725" i="16"/>
  <c r="C725" i="16"/>
  <c r="P724" i="16"/>
  <c r="E724" i="16"/>
  <c r="D724" i="16"/>
  <c r="C724" i="16"/>
  <c r="P723" i="16"/>
  <c r="E723" i="16"/>
  <c r="D723" i="16"/>
  <c r="C723" i="16"/>
  <c r="P722" i="16"/>
  <c r="E722" i="16"/>
  <c r="D722" i="16"/>
  <c r="C722" i="16"/>
  <c r="P721" i="16"/>
  <c r="E721" i="16"/>
  <c r="D721" i="16"/>
  <c r="C721" i="16"/>
  <c r="P720" i="16"/>
  <c r="E720" i="16"/>
  <c r="D720" i="16"/>
  <c r="C720" i="16"/>
  <c r="P719" i="16"/>
  <c r="E719" i="16"/>
  <c r="D719" i="16"/>
  <c r="C719" i="16"/>
  <c r="P718" i="16"/>
  <c r="E718" i="16"/>
  <c r="D718" i="16"/>
  <c r="C718" i="16"/>
  <c r="P717" i="16"/>
  <c r="E717" i="16"/>
  <c r="D717" i="16"/>
  <c r="C717" i="16"/>
  <c r="P716" i="16"/>
  <c r="E716" i="16"/>
  <c r="D716" i="16"/>
  <c r="C716" i="16"/>
  <c r="P715" i="16"/>
  <c r="E715" i="16"/>
  <c r="D715" i="16"/>
  <c r="C715" i="16"/>
  <c r="P714" i="16"/>
  <c r="E714" i="16"/>
  <c r="D714" i="16"/>
  <c r="C714" i="16"/>
  <c r="P713" i="16"/>
  <c r="E713" i="16"/>
  <c r="D713" i="16"/>
  <c r="C713" i="16"/>
  <c r="P712" i="16"/>
  <c r="E712" i="16"/>
  <c r="D712" i="16"/>
  <c r="C712" i="16"/>
  <c r="P711" i="16"/>
  <c r="E711" i="16"/>
  <c r="D711" i="16"/>
  <c r="C711" i="16"/>
  <c r="P710" i="16"/>
  <c r="E710" i="16"/>
  <c r="D710" i="16"/>
  <c r="C710" i="16"/>
  <c r="P709" i="16"/>
  <c r="E709" i="16"/>
  <c r="D709" i="16"/>
  <c r="C709" i="16"/>
  <c r="P708" i="16"/>
  <c r="E708" i="16"/>
  <c r="D708" i="16"/>
  <c r="C708" i="16"/>
  <c r="P707" i="16"/>
  <c r="E707" i="16"/>
  <c r="D707" i="16"/>
  <c r="C707" i="16"/>
  <c r="P706" i="16"/>
  <c r="E706" i="16"/>
  <c r="D706" i="16"/>
  <c r="C706" i="16"/>
  <c r="P705" i="16"/>
  <c r="E705" i="16"/>
  <c r="D705" i="16"/>
  <c r="C705" i="16"/>
  <c r="P704" i="16"/>
  <c r="E704" i="16"/>
  <c r="D704" i="16"/>
  <c r="C704" i="16"/>
  <c r="P703" i="16"/>
  <c r="E703" i="16"/>
  <c r="D703" i="16"/>
  <c r="C703" i="16"/>
  <c r="P702" i="16"/>
  <c r="E702" i="16"/>
  <c r="D702" i="16"/>
  <c r="C702" i="16"/>
  <c r="P701" i="16"/>
  <c r="E701" i="16"/>
  <c r="D701" i="16"/>
  <c r="C701" i="16"/>
  <c r="P700" i="16"/>
  <c r="E700" i="16"/>
  <c r="D700" i="16"/>
  <c r="C700" i="16"/>
  <c r="P699" i="16"/>
  <c r="E699" i="16"/>
  <c r="D699" i="16"/>
  <c r="C699" i="16"/>
  <c r="P698" i="16"/>
  <c r="E698" i="16"/>
  <c r="D698" i="16"/>
  <c r="C698" i="16"/>
  <c r="P697" i="16"/>
  <c r="E697" i="16"/>
  <c r="D697" i="16"/>
  <c r="C697" i="16"/>
  <c r="P696" i="16"/>
  <c r="E696" i="16"/>
  <c r="D696" i="16"/>
  <c r="C696" i="16"/>
  <c r="P695" i="16"/>
  <c r="E695" i="16"/>
  <c r="D695" i="16"/>
  <c r="C695" i="16"/>
  <c r="P694" i="16"/>
  <c r="E694" i="16"/>
  <c r="D694" i="16"/>
  <c r="C694" i="16"/>
  <c r="P693" i="16"/>
  <c r="E693" i="16"/>
  <c r="D693" i="16"/>
  <c r="C693" i="16"/>
  <c r="P692" i="16"/>
  <c r="E692" i="16"/>
  <c r="D692" i="16"/>
  <c r="C692" i="16"/>
  <c r="P691" i="16"/>
  <c r="E691" i="16"/>
  <c r="D691" i="16"/>
  <c r="C691" i="16"/>
  <c r="P690" i="16"/>
  <c r="E690" i="16"/>
  <c r="D690" i="16"/>
  <c r="C690" i="16"/>
  <c r="P689" i="16"/>
  <c r="E689" i="16"/>
  <c r="D689" i="16"/>
  <c r="C689" i="16"/>
  <c r="P688" i="16"/>
  <c r="E688" i="16"/>
  <c r="D688" i="16"/>
  <c r="C688" i="16"/>
  <c r="P687" i="16"/>
  <c r="E687" i="16"/>
  <c r="D687" i="16"/>
  <c r="C687" i="16"/>
  <c r="P686" i="16"/>
  <c r="E686" i="16"/>
  <c r="D686" i="16"/>
  <c r="C686" i="16"/>
  <c r="P685" i="16"/>
  <c r="E685" i="16"/>
  <c r="D685" i="16"/>
  <c r="C685" i="16"/>
  <c r="P684" i="16"/>
  <c r="E684" i="16"/>
  <c r="D684" i="16"/>
  <c r="C684" i="16"/>
  <c r="P683" i="16"/>
  <c r="E683" i="16"/>
  <c r="D683" i="16"/>
  <c r="C683" i="16"/>
  <c r="P682" i="16"/>
  <c r="E682" i="16"/>
  <c r="D682" i="16"/>
  <c r="C682" i="16"/>
  <c r="P681" i="16"/>
  <c r="E681" i="16"/>
  <c r="D681" i="16"/>
  <c r="C681" i="16"/>
  <c r="P680" i="16"/>
  <c r="E680" i="16"/>
  <c r="D680" i="16"/>
  <c r="C680" i="16"/>
  <c r="P679" i="16"/>
  <c r="E679" i="16"/>
  <c r="D679" i="16"/>
  <c r="C679" i="16"/>
  <c r="P678" i="16"/>
  <c r="E678" i="16"/>
  <c r="D678" i="16"/>
  <c r="C678" i="16"/>
  <c r="P677" i="16"/>
  <c r="E677" i="16"/>
  <c r="D677" i="16"/>
  <c r="C677" i="16"/>
  <c r="P676" i="16"/>
  <c r="E676" i="16"/>
  <c r="D676" i="16"/>
  <c r="C676" i="16"/>
  <c r="P675" i="16"/>
  <c r="E675" i="16"/>
  <c r="D675" i="16"/>
  <c r="C675" i="16"/>
  <c r="P674" i="16"/>
  <c r="E674" i="16"/>
  <c r="D674" i="16"/>
  <c r="C674" i="16"/>
  <c r="P673" i="16"/>
  <c r="E673" i="16"/>
  <c r="D673" i="16"/>
  <c r="C673" i="16"/>
  <c r="P672" i="16"/>
  <c r="E672" i="16"/>
  <c r="D672" i="16"/>
  <c r="C672" i="16"/>
  <c r="P671" i="16"/>
  <c r="E671" i="16"/>
  <c r="D671" i="16"/>
  <c r="C671" i="16"/>
  <c r="P670" i="16"/>
  <c r="E670" i="16"/>
  <c r="D670" i="16"/>
  <c r="C670" i="16"/>
  <c r="P669" i="16"/>
  <c r="E669" i="16"/>
  <c r="D669" i="16"/>
  <c r="C669" i="16"/>
  <c r="P668" i="16"/>
  <c r="E668" i="16"/>
  <c r="D668" i="16"/>
  <c r="C668" i="16"/>
  <c r="P667" i="16"/>
  <c r="E667" i="16"/>
  <c r="D667" i="16"/>
  <c r="C667" i="16"/>
  <c r="P666" i="16"/>
  <c r="E666" i="16"/>
  <c r="D666" i="16"/>
  <c r="C666" i="16"/>
  <c r="P665" i="16"/>
  <c r="E665" i="16"/>
  <c r="D665" i="16"/>
  <c r="C665" i="16"/>
  <c r="P664" i="16"/>
  <c r="E664" i="16"/>
  <c r="D664" i="16"/>
  <c r="C664" i="16"/>
  <c r="P663" i="16"/>
  <c r="E663" i="16"/>
  <c r="D663" i="16"/>
  <c r="C663" i="16"/>
  <c r="P662" i="16"/>
  <c r="E662" i="16"/>
  <c r="D662" i="16"/>
  <c r="C662" i="16"/>
  <c r="P661" i="16"/>
  <c r="E661" i="16"/>
  <c r="D661" i="16"/>
  <c r="C661" i="16"/>
  <c r="P660" i="16"/>
  <c r="E660" i="16"/>
  <c r="D660" i="16"/>
  <c r="C660" i="16"/>
  <c r="P659" i="16"/>
  <c r="E659" i="16"/>
  <c r="D659" i="16"/>
  <c r="C659" i="16"/>
  <c r="P658" i="16"/>
  <c r="E658" i="16"/>
  <c r="D658" i="16"/>
  <c r="C658" i="16"/>
  <c r="P657" i="16"/>
  <c r="E657" i="16"/>
  <c r="D657" i="16"/>
  <c r="C657" i="16"/>
  <c r="P656" i="16"/>
  <c r="E656" i="16"/>
  <c r="D656" i="16"/>
  <c r="C656" i="16"/>
  <c r="P655" i="16"/>
  <c r="E655" i="16"/>
  <c r="D655" i="16"/>
  <c r="C655" i="16"/>
  <c r="P654" i="16"/>
  <c r="E654" i="16"/>
  <c r="D654" i="16"/>
  <c r="C654" i="16"/>
  <c r="P653" i="16"/>
  <c r="E653" i="16"/>
  <c r="D653" i="16"/>
  <c r="C653" i="16"/>
  <c r="P652" i="16"/>
  <c r="E652" i="16"/>
  <c r="D652" i="16"/>
  <c r="C652" i="16"/>
  <c r="P651" i="16"/>
  <c r="E651" i="16"/>
  <c r="D651" i="16"/>
  <c r="C651" i="16"/>
  <c r="P650" i="16"/>
  <c r="E650" i="16"/>
  <c r="D650" i="16"/>
  <c r="C650" i="16"/>
  <c r="P649" i="16"/>
  <c r="E649" i="16"/>
  <c r="D649" i="16"/>
  <c r="C649" i="16"/>
  <c r="P648" i="16"/>
  <c r="E648" i="16"/>
  <c r="D648" i="16"/>
  <c r="C648" i="16"/>
  <c r="P647" i="16"/>
  <c r="E647" i="16"/>
  <c r="D647" i="16"/>
  <c r="C647" i="16"/>
  <c r="P646" i="16"/>
  <c r="E646" i="16"/>
  <c r="D646" i="16"/>
  <c r="C646" i="16"/>
  <c r="P645" i="16"/>
  <c r="E645" i="16"/>
  <c r="D645" i="16"/>
  <c r="C645" i="16"/>
  <c r="P644" i="16"/>
  <c r="E644" i="16"/>
  <c r="D644" i="16"/>
  <c r="C644" i="16"/>
  <c r="P643" i="16"/>
  <c r="E643" i="16"/>
  <c r="D643" i="16"/>
  <c r="C643" i="16"/>
  <c r="P642" i="16"/>
  <c r="E642" i="16"/>
  <c r="D642" i="16"/>
  <c r="C642" i="16"/>
  <c r="P641" i="16"/>
  <c r="E641" i="16"/>
  <c r="D641" i="16"/>
  <c r="C641" i="16"/>
  <c r="P640" i="16"/>
  <c r="E640" i="16"/>
  <c r="D640" i="16"/>
  <c r="C640" i="16"/>
  <c r="P639" i="16"/>
  <c r="E639" i="16"/>
  <c r="D639" i="16"/>
  <c r="C639" i="16"/>
  <c r="P638" i="16"/>
  <c r="E638" i="16"/>
  <c r="D638" i="16"/>
  <c r="C638" i="16"/>
  <c r="P637" i="16"/>
  <c r="E637" i="16"/>
  <c r="D637" i="16"/>
  <c r="C637" i="16"/>
  <c r="P636" i="16"/>
  <c r="E636" i="16"/>
  <c r="D636" i="16"/>
  <c r="C636" i="16"/>
  <c r="P635" i="16"/>
  <c r="E635" i="16"/>
  <c r="D635" i="16"/>
  <c r="C635" i="16"/>
  <c r="P634" i="16"/>
  <c r="E634" i="16"/>
  <c r="D634" i="16"/>
  <c r="C634" i="16"/>
  <c r="P633" i="16"/>
  <c r="E633" i="16"/>
  <c r="D633" i="16"/>
  <c r="C633" i="16"/>
  <c r="P632" i="16"/>
  <c r="E632" i="16"/>
  <c r="D632" i="16"/>
  <c r="C632" i="16"/>
  <c r="P631" i="16"/>
  <c r="E631" i="16"/>
  <c r="D631" i="16"/>
  <c r="C631" i="16"/>
  <c r="P630" i="16"/>
  <c r="E630" i="16"/>
  <c r="D630" i="16"/>
  <c r="C630" i="16"/>
  <c r="P629" i="16"/>
  <c r="E629" i="16"/>
  <c r="D629" i="16"/>
  <c r="C629" i="16"/>
  <c r="P628" i="16"/>
  <c r="E628" i="16"/>
  <c r="D628" i="16"/>
  <c r="C628" i="16"/>
  <c r="P627" i="16"/>
  <c r="E627" i="16"/>
  <c r="D627" i="16"/>
  <c r="C627" i="16"/>
  <c r="P626" i="16"/>
  <c r="E626" i="16"/>
  <c r="D626" i="16"/>
  <c r="C626" i="16"/>
  <c r="P625" i="16"/>
  <c r="E625" i="16"/>
  <c r="D625" i="16"/>
  <c r="C625" i="16"/>
  <c r="P624" i="16"/>
  <c r="E624" i="16"/>
  <c r="D624" i="16"/>
  <c r="C624" i="16"/>
  <c r="P623" i="16"/>
  <c r="E623" i="16"/>
  <c r="D623" i="16"/>
  <c r="C623" i="16"/>
  <c r="P622" i="16"/>
  <c r="E622" i="16"/>
  <c r="D622" i="16"/>
  <c r="C622" i="16"/>
  <c r="P621" i="16"/>
  <c r="E621" i="16"/>
  <c r="D621" i="16"/>
  <c r="C621" i="16"/>
  <c r="P620" i="16"/>
  <c r="E620" i="16"/>
  <c r="D620" i="16"/>
  <c r="C620" i="16"/>
  <c r="P619" i="16"/>
  <c r="E619" i="16"/>
  <c r="D619" i="16"/>
  <c r="C619" i="16"/>
  <c r="P618" i="16"/>
  <c r="E618" i="16"/>
  <c r="D618" i="16"/>
  <c r="C618" i="16"/>
  <c r="P617" i="16"/>
  <c r="E617" i="16"/>
  <c r="D617" i="16"/>
  <c r="C617" i="16"/>
  <c r="P616" i="16"/>
  <c r="E616" i="16"/>
  <c r="D616" i="16"/>
  <c r="C616" i="16"/>
  <c r="P615" i="16"/>
  <c r="E615" i="16"/>
  <c r="D615" i="16"/>
  <c r="C615" i="16"/>
  <c r="P614" i="16"/>
  <c r="E614" i="16"/>
  <c r="D614" i="16"/>
  <c r="C614" i="16"/>
  <c r="P613" i="16"/>
  <c r="E613" i="16"/>
  <c r="D613" i="16"/>
  <c r="C613" i="16"/>
  <c r="P612" i="16"/>
  <c r="E612" i="16"/>
  <c r="D612" i="16"/>
  <c r="C612" i="16"/>
  <c r="P611" i="16"/>
  <c r="E611" i="16"/>
  <c r="D611" i="16"/>
  <c r="C611" i="16"/>
  <c r="P610" i="16"/>
  <c r="E610" i="16"/>
  <c r="D610" i="16"/>
  <c r="C610" i="16"/>
  <c r="P609" i="16"/>
  <c r="E609" i="16"/>
  <c r="D609" i="16"/>
  <c r="C609" i="16"/>
  <c r="P608" i="16"/>
  <c r="E608" i="16"/>
  <c r="D608" i="16"/>
  <c r="C608" i="16"/>
  <c r="P607" i="16"/>
  <c r="E607" i="16"/>
  <c r="D607" i="16"/>
  <c r="C607" i="16"/>
  <c r="P606" i="16"/>
  <c r="E606" i="16"/>
  <c r="D606" i="16"/>
  <c r="C606" i="16"/>
  <c r="P605" i="16"/>
  <c r="E605" i="16"/>
  <c r="D605" i="16"/>
  <c r="C605" i="16"/>
  <c r="P604" i="16"/>
  <c r="E604" i="16"/>
  <c r="D604" i="16"/>
  <c r="C604" i="16"/>
  <c r="P603" i="16"/>
  <c r="E603" i="16"/>
  <c r="D603" i="16"/>
  <c r="C603" i="16"/>
  <c r="P602" i="16"/>
  <c r="E602" i="16"/>
  <c r="D602" i="16"/>
  <c r="C602" i="16"/>
  <c r="P601" i="16"/>
  <c r="E601" i="16"/>
  <c r="D601" i="16"/>
  <c r="C601" i="16"/>
  <c r="P600" i="16"/>
  <c r="E600" i="16"/>
  <c r="D600" i="16"/>
  <c r="C600" i="16"/>
  <c r="P599" i="16"/>
  <c r="E599" i="16"/>
  <c r="D599" i="16"/>
  <c r="C599" i="16"/>
  <c r="P598" i="16"/>
  <c r="E598" i="16"/>
  <c r="D598" i="16"/>
  <c r="C598" i="16"/>
  <c r="P597" i="16"/>
  <c r="E597" i="16"/>
  <c r="D597" i="16"/>
  <c r="C597" i="16"/>
  <c r="P596" i="16"/>
  <c r="E596" i="16"/>
  <c r="D596" i="16"/>
  <c r="C596" i="16"/>
  <c r="P595" i="16"/>
  <c r="E595" i="16"/>
  <c r="D595" i="16"/>
  <c r="C595" i="16"/>
  <c r="P594" i="16"/>
  <c r="E594" i="16"/>
  <c r="D594" i="16"/>
  <c r="C594" i="16"/>
  <c r="P593" i="16"/>
  <c r="E593" i="16"/>
  <c r="D593" i="16"/>
  <c r="C593" i="16"/>
  <c r="P592" i="16"/>
  <c r="E592" i="16"/>
  <c r="D592" i="16"/>
  <c r="C592" i="16"/>
  <c r="P591" i="16"/>
  <c r="E591" i="16"/>
  <c r="D591" i="16"/>
  <c r="C591" i="16"/>
  <c r="P590" i="16"/>
  <c r="E590" i="16"/>
  <c r="D590" i="16"/>
  <c r="C590" i="16"/>
  <c r="P589" i="16"/>
  <c r="E589" i="16"/>
  <c r="D589" i="16"/>
  <c r="C589" i="16"/>
  <c r="P588" i="16"/>
  <c r="E588" i="16"/>
  <c r="D588" i="16"/>
  <c r="C588" i="16"/>
  <c r="P587" i="16"/>
  <c r="E587" i="16"/>
  <c r="D587" i="16"/>
  <c r="C587" i="16"/>
  <c r="P586" i="16"/>
  <c r="E586" i="16"/>
  <c r="D586" i="16"/>
  <c r="C586" i="16"/>
  <c r="P585" i="16"/>
  <c r="E585" i="16"/>
  <c r="D585" i="16"/>
  <c r="C585" i="16"/>
  <c r="P584" i="16"/>
  <c r="E584" i="16"/>
  <c r="D584" i="16"/>
  <c r="C584" i="16"/>
  <c r="P583" i="16"/>
  <c r="E583" i="16"/>
  <c r="D583" i="16"/>
  <c r="C583" i="16"/>
  <c r="P582" i="16"/>
  <c r="E582" i="16"/>
  <c r="D582" i="16"/>
  <c r="C582" i="16"/>
  <c r="P581" i="16"/>
  <c r="E581" i="16"/>
  <c r="D581" i="16"/>
  <c r="C581" i="16"/>
  <c r="P580" i="16"/>
  <c r="E580" i="16"/>
  <c r="D580" i="16"/>
  <c r="C580" i="16"/>
  <c r="P579" i="16"/>
  <c r="E579" i="16"/>
  <c r="D579" i="16"/>
  <c r="C579" i="16"/>
  <c r="P578" i="16"/>
  <c r="E578" i="16"/>
  <c r="D578" i="16"/>
  <c r="C578" i="16"/>
  <c r="P577" i="16"/>
  <c r="E577" i="16"/>
  <c r="D577" i="16"/>
  <c r="C577" i="16"/>
  <c r="P576" i="16"/>
  <c r="E576" i="16"/>
  <c r="D576" i="16"/>
  <c r="C576" i="16"/>
  <c r="P575" i="16"/>
  <c r="E575" i="16"/>
  <c r="D575" i="16"/>
  <c r="C575" i="16"/>
  <c r="P574" i="16"/>
  <c r="E574" i="16"/>
  <c r="D574" i="16"/>
  <c r="C574" i="16"/>
  <c r="P573" i="16"/>
  <c r="E573" i="16"/>
  <c r="D573" i="16"/>
  <c r="C573" i="16"/>
  <c r="P572" i="16"/>
  <c r="E572" i="16"/>
  <c r="D572" i="16"/>
  <c r="C572" i="16"/>
  <c r="P571" i="16"/>
  <c r="E571" i="16"/>
  <c r="D571" i="16"/>
  <c r="C571" i="16"/>
  <c r="P570" i="16"/>
  <c r="E570" i="16"/>
  <c r="D570" i="16"/>
  <c r="C570" i="16"/>
  <c r="P569" i="16"/>
  <c r="E569" i="16"/>
  <c r="D569" i="16"/>
  <c r="C569" i="16"/>
  <c r="P568" i="16"/>
  <c r="E568" i="16"/>
  <c r="D568" i="16"/>
  <c r="C568" i="16"/>
  <c r="P567" i="16"/>
  <c r="E567" i="16"/>
  <c r="D567" i="16"/>
  <c r="C567" i="16"/>
  <c r="P566" i="16"/>
  <c r="E566" i="16"/>
  <c r="D566" i="16"/>
  <c r="C566" i="16"/>
  <c r="P565" i="16"/>
  <c r="E565" i="16"/>
  <c r="D565" i="16"/>
  <c r="C565" i="16"/>
  <c r="P564" i="16"/>
  <c r="E564" i="16"/>
  <c r="D564" i="16"/>
  <c r="C564" i="16"/>
  <c r="P563" i="16"/>
  <c r="E563" i="16"/>
  <c r="D563" i="16"/>
  <c r="C563" i="16"/>
  <c r="P562" i="16"/>
  <c r="E562" i="16"/>
  <c r="D562" i="16"/>
  <c r="C562" i="16"/>
  <c r="P561" i="16"/>
  <c r="E561" i="16"/>
  <c r="D561" i="16"/>
  <c r="C561" i="16"/>
  <c r="P560" i="16"/>
  <c r="E560" i="16"/>
  <c r="D560" i="16"/>
  <c r="C560" i="16"/>
  <c r="P559" i="16"/>
  <c r="E559" i="16"/>
  <c r="D559" i="16"/>
  <c r="C559" i="16"/>
  <c r="P558" i="16"/>
  <c r="E558" i="16"/>
  <c r="D558" i="16"/>
  <c r="C558" i="16"/>
  <c r="P557" i="16"/>
  <c r="E557" i="16"/>
  <c r="D557" i="16"/>
  <c r="C557" i="16"/>
  <c r="P556" i="16"/>
  <c r="E556" i="16"/>
  <c r="D556" i="16"/>
  <c r="C556" i="16"/>
  <c r="P555" i="16"/>
  <c r="E555" i="16"/>
  <c r="D555" i="16"/>
  <c r="C555" i="16"/>
  <c r="P554" i="16"/>
  <c r="E554" i="16"/>
  <c r="D554" i="16"/>
  <c r="C554" i="16"/>
  <c r="P553" i="16"/>
  <c r="E553" i="16"/>
  <c r="D553" i="16"/>
  <c r="C553" i="16"/>
  <c r="P552" i="16"/>
  <c r="E552" i="16"/>
  <c r="D552" i="16"/>
  <c r="C552" i="16"/>
  <c r="P551" i="16"/>
  <c r="E551" i="16"/>
  <c r="D551" i="16"/>
  <c r="C551" i="16"/>
  <c r="P550" i="16"/>
  <c r="E550" i="16"/>
  <c r="D550" i="16"/>
  <c r="C550" i="16"/>
  <c r="P549" i="16"/>
  <c r="E549" i="16"/>
  <c r="D549" i="16"/>
  <c r="C549" i="16"/>
  <c r="P548" i="16"/>
  <c r="E548" i="16"/>
  <c r="D548" i="16"/>
  <c r="C548" i="16"/>
  <c r="P547" i="16"/>
  <c r="E547" i="16"/>
  <c r="D547" i="16"/>
  <c r="C547" i="16"/>
  <c r="P546" i="16"/>
  <c r="E546" i="16"/>
  <c r="D546" i="16"/>
  <c r="C546" i="16"/>
  <c r="P545" i="16"/>
  <c r="E545" i="16"/>
  <c r="D545" i="16"/>
  <c r="C545" i="16"/>
  <c r="P544" i="16"/>
  <c r="E544" i="16"/>
  <c r="D544" i="16"/>
  <c r="C544" i="16"/>
  <c r="P543" i="16"/>
  <c r="E543" i="16"/>
  <c r="D543" i="16"/>
  <c r="C543" i="16"/>
  <c r="P542" i="16"/>
  <c r="E542" i="16"/>
  <c r="D542" i="16"/>
  <c r="C542" i="16"/>
  <c r="P541" i="16"/>
  <c r="E541" i="16"/>
  <c r="D541" i="16"/>
  <c r="C541" i="16"/>
  <c r="P540" i="16"/>
  <c r="E540" i="16"/>
  <c r="D540" i="16"/>
  <c r="C540" i="16"/>
  <c r="P539" i="16"/>
  <c r="E539" i="16"/>
  <c r="D539" i="16"/>
  <c r="C539" i="16"/>
  <c r="P538" i="16"/>
  <c r="E538" i="16"/>
  <c r="D538" i="16"/>
  <c r="C538" i="16"/>
  <c r="P537" i="16"/>
  <c r="E537" i="16"/>
  <c r="D537" i="16"/>
  <c r="C537" i="16"/>
  <c r="P536" i="16"/>
  <c r="E536" i="16"/>
  <c r="D536" i="16"/>
  <c r="C536" i="16"/>
  <c r="P535" i="16"/>
  <c r="E535" i="16"/>
  <c r="D535" i="16"/>
  <c r="C535" i="16"/>
  <c r="P534" i="16"/>
  <c r="E534" i="16"/>
  <c r="D534" i="16"/>
  <c r="C534" i="16"/>
  <c r="P533" i="16"/>
  <c r="E533" i="16"/>
  <c r="D533" i="16"/>
  <c r="C533" i="16"/>
  <c r="P532" i="16"/>
  <c r="E532" i="16"/>
  <c r="D532" i="16"/>
  <c r="C532" i="16"/>
  <c r="P531" i="16"/>
  <c r="E531" i="16"/>
  <c r="D531" i="16"/>
  <c r="C531" i="16"/>
  <c r="P530" i="16"/>
  <c r="E530" i="16"/>
  <c r="D530" i="16"/>
  <c r="C530" i="16"/>
  <c r="P529" i="16"/>
  <c r="E529" i="16"/>
  <c r="D529" i="16"/>
  <c r="C529" i="16"/>
  <c r="P528" i="16"/>
  <c r="E528" i="16"/>
  <c r="D528" i="16"/>
  <c r="C528" i="16"/>
  <c r="P527" i="16"/>
  <c r="E527" i="16"/>
  <c r="D527" i="16"/>
  <c r="C527" i="16"/>
  <c r="P526" i="16"/>
  <c r="E526" i="16"/>
  <c r="D526" i="16"/>
  <c r="C526" i="16"/>
  <c r="P525" i="16"/>
  <c r="E525" i="16"/>
  <c r="D525" i="16"/>
  <c r="C525" i="16"/>
  <c r="P524" i="16"/>
  <c r="E524" i="16"/>
  <c r="D524" i="16"/>
  <c r="C524" i="16"/>
  <c r="P523" i="16"/>
  <c r="E523" i="16"/>
  <c r="D523" i="16"/>
  <c r="C523" i="16"/>
  <c r="P522" i="16"/>
  <c r="E522" i="16"/>
  <c r="D522" i="16"/>
  <c r="C522" i="16"/>
  <c r="P521" i="16"/>
  <c r="E521" i="16"/>
  <c r="D521" i="16"/>
  <c r="C521" i="16"/>
  <c r="P520" i="16"/>
  <c r="E520" i="16"/>
  <c r="D520" i="16"/>
  <c r="C520" i="16"/>
  <c r="P519" i="16"/>
  <c r="E519" i="16"/>
  <c r="D519" i="16"/>
  <c r="C519" i="16"/>
  <c r="P518" i="16"/>
  <c r="E518" i="16"/>
  <c r="D518" i="16"/>
  <c r="C518" i="16"/>
  <c r="P517" i="16"/>
  <c r="E517" i="16"/>
  <c r="D517" i="16"/>
  <c r="C517" i="16"/>
  <c r="P516" i="16"/>
  <c r="E516" i="16"/>
  <c r="D516" i="16"/>
  <c r="C516" i="16"/>
  <c r="P515" i="16"/>
  <c r="E515" i="16"/>
  <c r="D515" i="16"/>
  <c r="C515" i="16"/>
  <c r="P514" i="16"/>
  <c r="E514" i="16"/>
  <c r="D514" i="16"/>
  <c r="C514" i="16"/>
  <c r="P513" i="16"/>
  <c r="E513" i="16"/>
  <c r="D513" i="16"/>
  <c r="C513" i="16"/>
  <c r="P512" i="16"/>
  <c r="E512" i="16"/>
  <c r="D512" i="16"/>
  <c r="C512" i="16"/>
  <c r="P511" i="16"/>
  <c r="E511" i="16"/>
  <c r="D511" i="16"/>
  <c r="C511" i="16"/>
  <c r="P510" i="16"/>
  <c r="E510" i="16"/>
  <c r="D510" i="16"/>
  <c r="C510" i="16"/>
  <c r="P509" i="16"/>
  <c r="E509" i="16"/>
  <c r="D509" i="16"/>
  <c r="C509" i="16"/>
  <c r="P508" i="16"/>
  <c r="E508" i="16"/>
  <c r="D508" i="16"/>
  <c r="C508" i="16"/>
  <c r="P507" i="16"/>
  <c r="E507" i="16"/>
  <c r="D507" i="16"/>
  <c r="C507" i="16"/>
  <c r="P506" i="16"/>
  <c r="E506" i="16"/>
  <c r="D506" i="16"/>
  <c r="C506" i="16"/>
  <c r="P505" i="16"/>
  <c r="E505" i="16"/>
  <c r="D505" i="16"/>
  <c r="C505" i="16"/>
  <c r="P504" i="16"/>
  <c r="E504" i="16"/>
  <c r="D504" i="16"/>
  <c r="C504" i="16"/>
  <c r="P503" i="16"/>
  <c r="E503" i="16"/>
  <c r="D503" i="16"/>
  <c r="C503" i="16"/>
  <c r="P502" i="16"/>
  <c r="E502" i="16"/>
  <c r="D502" i="16"/>
  <c r="C502" i="16"/>
  <c r="P501" i="16"/>
  <c r="E501" i="16"/>
  <c r="D501" i="16"/>
  <c r="C501" i="16"/>
  <c r="P500" i="16"/>
  <c r="E500" i="16"/>
  <c r="D500" i="16"/>
  <c r="C500" i="16"/>
  <c r="P499" i="16"/>
  <c r="E499" i="16"/>
  <c r="D499" i="16"/>
  <c r="C499" i="16"/>
  <c r="P498" i="16"/>
  <c r="E498" i="16"/>
  <c r="D498" i="16"/>
  <c r="C498" i="16"/>
  <c r="P497" i="16"/>
  <c r="E497" i="16"/>
  <c r="D497" i="16"/>
  <c r="C497" i="16"/>
  <c r="P496" i="16"/>
  <c r="E496" i="16"/>
  <c r="D496" i="16"/>
  <c r="C496" i="16"/>
  <c r="P495" i="16"/>
  <c r="E495" i="16"/>
  <c r="D495" i="16"/>
  <c r="C495" i="16"/>
  <c r="P494" i="16"/>
  <c r="E494" i="16"/>
  <c r="D494" i="16"/>
  <c r="C494" i="16"/>
  <c r="P493" i="16"/>
  <c r="E493" i="16"/>
  <c r="D493" i="16"/>
  <c r="C493" i="16"/>
  <c r="P492" i="16"/>
  <c r="E492" i="16"/>
  <c r="D492" i="16"/>
  <c r="C492" i="16"/>
  <c r="P491" i="16"/>
  <c r="E491" i="16"/>
  <c r="D491" i="16"/>
  <c r="C491" i="16"/>
  <c r="P490" i="16"/>
  <c r="E490" i="16"/>
  <c r="D490" i="16"/>
  <c r="C490" i="16"/>
  <c r="P489" i="16"/>
  <c r="E489" i="16"/>
  <c r="D489" i="16"/>
  <c r="C489" i="16"/>
  <c r="P488" i="16"/>
  <c r="E488" i="16"/>
  <c r="D488" i="16"/>
  <c r="C488" i="16"/>
  <c r="P487" i="16"/>
  <c r="E487" i="16"/>
  <c r="D487" i="16"/>
  <c r="C487" i="16"/>
  <c r="P486" i="16"/>
  <c r="E486" i="16"/>
  <c r="D486" i="16"/>
  <c r="C486" i="16"/>
  <c r="P485" i="16"/>
  <c r="E485" i="16"/>
  <c r="D485" i="16"/>
  <c r="C485" i="16"/>
  <c r="P484" i="16"/>
  <c r="E484" i="16"/>
  <c r="D484" i="16"/>
  <c r="C484" i="16"/>
  <c r="P483" i="16"/>
  <c r="E483" i="16"/>
  <c r="D483" i="16"/>
  <c r="C483" i="16"/>
  <c r="P482" i="16"/>
  <c r="E482" i="16"/>
  <c r="D482" i="16"/>
  <c r="C482" i="16"/>
  <c r="P481" i="16"/>
  <c r="E481" i="16"/>
  <c r="D481" i="16"/>
  <c r="C481" i="16"/>
  <c r="P480" i="16"/>
  <c r="E480" i="16"/>
  <c r="D480" i="16"/>
  <c r="C480" i="16"/>
  <c r="P479" i="16"/>
  <c r="E479" i="16"/>
  <c r="D479" i="16"/>
  <c r="C479" i="16"/>
  <c r="P478" i="16"/>
  <c r="E478" i="16"/>
  <c r="D478" i="16"/>
  <c r="C478" i="16"/>
  <c r="P477" i="16"/>
  <c r="E477" i="16"/>
  <c r="D477" i="16"/>
  <c r="C477" i="16"/>
  <c r="P476" i="16"/>
  <c r="E476" i="16"/>
  <c r="D476" i="16"/>
  <c r="C476" i="16"/>
  <c r="P475" i="16"/>
  <c r="E475" i="16"/>
  <c r="D475" i="16"/>
  <c r="C475" i="16"/>
  <c r="P474" i="16"/>
  <c r="E474" i="16"/>
  <c r="D474" i="16"/>
  <c r="C474" i="16"/>
  <c r="P473" i="16"/>
  <c r="E473" i="16"/>
  <c r="D473" i="16"/>
  <c r="C473" i="16"/>
  <c r="P472" i="16"/>
  <c r="E472" i="16"/>
  <c r="D472" i="16"/>
  <c r="C472" i="16"/>
  <c r="P471" i="16"/>
  <c r="E471" i="16"/>
  <c r="D471" i="16"/>
  <c r="C471" i="16"/>
  <c r="P470" i="16"/>
  <c r="E470" i="16"/>
  <c r="D470" i="16"/>
  <c r="C470" i="16"/>
  <c r="P469" i="16"/>
  <c r="E469" i="16"/>
  <c r="D469" i="16"/>
  <c r="C469" i="16"/>
  <c r="P468" i="16"/>
  <c r="E468" i="16"/>
  <c r="D468" i="16"/>
  <c r="C468" i="16"/>
  <c r="P467" i="16"/>
  <c r="E467" i="16"/>
  <c r="D467" i="16"/>
  <c r="C467" i="16"/>
  <c r="P466" i="16"/>
  <c r="E466" i="16"/>
  <c r="D466" i="16"/>
  <c r="C466" i="16"/>
  <c r="P465" i="16"/>
  <c r="E465" i="16"/>
  <c r="D465" i="16"/>
  <c r="C465" i="16"/>
  <c r="P464" i="16"/>
  <c r="E464" i="16"/>
  <c r="D464" i="16"/>
  <c r="C464" i="16"/>
  <c r="P463" i="16"/>
  <c r="E463" i="16"/>
  <c r="D463" i="16"/>
  <c r="C463" i="16"/>
  <c r="P462" i="16"/>
  <c r="E462" i="16"/>
  <c r="D462" i="16"/>
  <c r="C462" i="16"/>
  <c r="P461" i="16"/>
  <c r="E461" i="16"/>
  <c r="D461" i="16"/>
  <c r="C461" i="16"/>
  <c r="P460" i="16"/>
  <c r="E460" i="16"/>
  <c r="D460" i="16"/>
  <c r="C460" i="16"/>
  <c r="P459" i="16"/>
  <c r="E459" i="16"/>
  <c r="D459" i="16"/>
  <c r="C459" i="16"/>
  <c r="P458" i="16"/>
  <c r="E458" i="16"/>
  <c r="D458" i="16"/>
  <c r="C458" i="16"/>
  <c r="P457" i="16"/>
  <c r="E457" i="16"/>
  <c r="D457" i="16"/>
  <c r="C457" i="16"/>
  <c r="P456" i="16"/>
  <c r="E456" i="16"/>
  <c r="D456" i="16"/>
  <c r="C456" i="16"/>
  <c r="P455" i="16"/>
  <c r="E455" i="16"/>
  <c r="D455" i="16"/>
  <c r="C455" i="16"/>
  <c r="P454" i="16"/>
  <c r="E454" i="16"/>
  <c r="D454" i="16"/>
  <c r="C454" i="16"/>
  <c r="P453" i="16"/>
  <c r="E453" i="16"/>
  <c r="D453" i="16"/>
  <c r="C453" i="16"/>
  <c r="P452" i="16"/>
  <c r="E452" i="16"/>
  <c r="D452" i="16"/>
  <c r="C452" i="16"/>
  <c r="P451" i="16"/>
  <c r="E451" i="16"/>
  <c r="D451" i="16"/>
  <c r="C451" i="16"/>
  <c r="P450" i="16"/>
  <c r="E450" i="16"/>
  <c r="D450" i="16"/>
  <c r="C450" i="16"/>
  <c r="P449" i="16"/>
  <c r="E449" i="16"/>
  <c r="D449" i="16"/>
  <c r="C449" i="16"/>
  <c r="P448" i="16"/>
  <c r="E448" i="16"/>
  <c r="D448" i="16"/>
  <c r="C448" i="16"/>
  <c r="P447" i="16"/>
  <c r="E447" i="16"/>
  <c r="D447" i="16"/>
  <c r="C447" i="16"/>
  <c r="P446" i="16"/>
  <c r="E446" i="16"/>
  <c r="D446" i="16"/>
  <c r="C446" i="16"/>
  <c r="P445" i="16"/>
  <c r="E445" i="16"/>
  <c r="D445" i="16"/>
  <c r="C445" i="16"/>
  <c r="P444" i="16"/>
  <c r="E444" i="16"/>
  <c r="D444" i="16"/>
  <c r="C444" i="16"/>
  <c r="P443" i="16"/>
  <c r="E443" i="16"/>
  <c r="D443" i="16"/>
  <c r="C443" i="16"/>
  <c r="P442" i="16"/>
  <c r="E442" i="16"/>
  <c r="D442" i="16"/>
  <c r="C442" i="16"/>
  <c r="P441" i="16"/>
  <c r="E441" i="16"/>
  <c r="D441" i="16"/>
  <c r="C441" i="16"/>
  <c r="P440" i="16"/>
  <c r="E440" i="16"/>
  <c r="D440" i="16"/>
  <c r="C440" i="16"/>
  <c r="P439" i="16"/>
  <c r="E439" i="16"/>
  <c r="D439" i="16"/>
  <c r="C439" i="16"/>
  <c r="P438" i="16"/>
  <c r="E438" i="16"/>
  <c r="D438" i="16"/>
  <c r="C438" i="16"/>
  <c r="P437" i="16"/>
  <c r="E437" i="16"/>
  <c r="D437" i="16"/>
  <c r="C437" i="16"/>
  <c r="P436" i="16"/>
  <c r="E436" i="16"/>
  <c r="D436" i="16"/>
  <c r="C436" i="16"/>
  <c r="P435" i="16"/>
  <c r="E435" i="16"/>
  <c r="D435" i="16"/>
  <c r="C435" i="16"/>
  <c r="P434" i="16"/>
  <c r="E434" i="16"/>
  <c r="D434" i="16"/>
  <c r="C434" i="16"/>
  <c r="P433" i="16"/>
  <c r="E433" i="16"/>
  <c r="D433" i="16"/>
  <c r="C433" i="16"/>
  <c r="P432" i="16"/>
  <c r="E432" i="16"/>
  <c r="D432" i="16"/>
  <c r="C432" i="16"/>
  <c r="P431" i="16"/>
  <c r="E431" i="16"/>
  <c r="D431" i="16"/>
  <c r="C431" i="16"/>
  <c r="P430" i="16"/>
  <c r="E430" i="16"/>
  <c r="D430" i="16"/>
  <c r="C430" i="16"/>
  <c r="P429" i="16"/>
  <c r="E429" i="16"/>
  <c r="D429" i="16"/>
  <c r="C429" i="16"/>
  <c r="P428" i="16"/>
  <c r="E428" i="16"/>
  <c r="D428" i="16"/>
  <c r="C428" i="16"/>
  <c r="P427" i="16"/>
  <c r="E427" i="16"/>
  <c r="D427" i="16"/>
  <c r="C427" i="16"/>
  <c r="P426" i="16"/>
  <c r="E426" i="16"/>
  <c r="D426" i="16"/>
  <c r="C426" i="16"/>
  <c r="P425" i="16"/>
  <c r="E425" i="16"/>
  <c r="D425" i="16"/>
  <c r="C425" i="16"/>
  <c r="P424" i="16"/>
  <c r="E424" i="16"/>
  <c r="D424" i="16"/>
  <c r="C424" i="16"/>
  <c r="P423" i="16"/>
  <c r="E423" i="16"/>
  <c r="D423" i="16"/>
  <c r="C423" i="16"/>
  <c r="P422" i="16"/>
  <c r="E422" i="16"/>
  <c r="D422" i="16"/>
  <c r="C422" i="16"/>
  <c r="P421" i="16"/>
  <c r="E421" i="16"/>
  <c r="D421" i="16"/>
  <c r="C421" i="16"/>
  <c r="P420" i="16"/>
  <c r="E420" i="16"/>
  <c r="D420" i="16"/>
  <c r="C420" i="16"/>
  <c r="P419" i="16"/>
  <c r="E419" i="16"/>
  <c r="D419" i="16"/>
  <c r="C419" i="16"/>
  <c r="P418" i="16"/>
  <c r="E418" i="16"/>
  <c r="D418" i="16"/>
  <c r="C418" i="16"/>
  <c r="P417" i="16"/>
  <c r="E417" i="16"/>
  <c r="D417" i="16"/>
  <c r="C417" i="16"/>
  <c r="P416" i="16"/>
  <c r="E416" i="16"/>
  <c r="D416" i="16"/>
  <c r="C416" i="16"/>
  <c r="P415" i="16"/>
  <c r="E415" i="16"/>
  <c r="D415" i="16"/>
  <c r="C415" i="16"/>
  <c r="P414" i="16"/>
  <c r="E414" i="16"/>
  <c r="D414" i="16"/>
  <c r="C414" i="16"/>
  <c r="P413" i="16"/>
  <c r="E413" i="16"/>
  <c r="D413" i="16"/>
  <c r="C413" i="16"/>
  <c r="P412" i="16"/>
  <c r="E412" i="16"/>
  <c r="D412" i="16"/>
  <c r="C412" i="16"/>
  <c r="P411" i="16"/>
  <c r="E411" i="16"/>
  <c r="D411" i="16"/>
  <c r="C411" i="16"/>
  <c r="P410" i="16"/>
  <c r="E410" i="16"/>
  <c r="D410" i="16"/>
  <c r="C410" i="16"/>
  <c r="P409" i="16"/>
  <c r="E409" i="16"/>
  <c r="D409" i="16"/>
  <c r="C409" i="16"/>
  <c r="P408" i="16"/>
  <c r="E408" i="16"/>
  <c r="D408" i="16"/>
  <c r="C408" i="16"/>
  <c r="P407" i="16"/>
  <c r="E407" i="16"/>
  <c r="D407" i="16"/>
  <c r="C407" i="16"/>
  <c r="P406" i="16"/>
  <c r="E406" i="16"/>
  <c r="D406" i="16"/>
  <c r="C406" i="16"/>
  <c r="P405" i="16"/>
  <c r="E405" i="16"/>
  <c r="D405" i="16"/>
  <c r="C405" i="16"/>
  <c r="P404" i="16"/>
  <c r="E404" i="16"/>
  <c r="D404" i="16"/>
  <c r="C404" i="16"/>
  <c r="P403" i="16"/>
  <c r="E403" i="16"/>
  <c r="D403" i="16"/>
  <c r="C403" i="16"/>
  <c r="P402" i="16"/>
  <c r="E402" i="16"/>
  <c r="D402" i="16"/>
  <c r="C402" i="16"/>
  <c r="P401" i="16"/>
  <c r="E401" i="16"/>
  <c r="D401" i="16"/>
  <c r="C401" i="16"/>
  <c r="P400" i="16"/>
  <c r="E400" i="16"/>
  <c r="D400" i="16"/>
  <c r="C400" i="16"/>
  <c r="P399" i="16"/>
  <c r="E399" i="16"/>
  <c r="D399" i="16"/>
  <c r="C399" i="16"/>
  <c r="P398" i="16"/>
  <c r="E398" i="16"/>
  <c r="D398" i="16"/>
  <c r="C398" i="16"/>
  <c r="P397" i="16"/>
  <c r="E397" i="16"/>
  <c r="D397" i="16"/>
  <c r="C397" i="16"/>
  <c r="P396" i="16"/>
  <c r="E396" i="16"/>
  <c r="D396" i="16"/>
  <c r="C396" i="16"/>
  <c r="P395" i="16"/>
  <c r="E395" i="16"/>
  <c r="D395" i="16"/>
  <c r="C395" i="16"/>
  <c r="P394" i="16"/>
  <c r="E394" i="16"/>
  <c r="D394" i="16"/>
  <c r="C394" i="16"/>
  <c r="P393" i="16"/>
  <c r="E393" i="16"/>
  <c r="D393" i="16"/>
  <c r="C393" i="16"/>
  <c r="P392" i="16"/>
  <c r="E392" i="16"/>
  <c r="D392" i="16"/>
  <c r="C392" i="16"/>
  <c r="P391" i="16"/>
  <c r="E391" i="16"/>
  <c r="D391" i="16"/>
  <c r="C391" i="16"/>
  <c r="P390" i="16"/>
  <c r="E390" i="16"/>
  <c r="D390" i="16"/>
  <c r="C390" i="16"/>
  <c r="P389" i="16"/>
  <c r="E389" i="16"/>
  <c r="D389" i="16"/>
  <c r="C389" i="16"/>
  <c r="P388" i="16"/>
  <c r="E388" i="16"/>
  <c r="D388" i="16"/>
  <c r="C388" i="16"/>
  <c r="P387" i="16"/>
  <c r="E387" i="16"/>
  <c r="D387" i="16"/>
  <c r="C387" i="16"/>
  <c r="P386" i="16"/>
  <c r="E386" i="16"/>
  <c r="D386" i="16"/>
  <c r="C386" i="16"/>
  <c r="P385" i="16"/>
  <c r="E385" i="16"/>
  <c r="D385" i="16"/>
  <c r="C385" i="16"/>
  <c r="P384" i="16"/>
  <c r="E384" i="16"/>
  <c r="D384" i="16"/>
  <c r="C384" i="16"/>
  <c r="P383" i="16"/>
  <c r="E383" i="16"/>
  <c r="D383" i="16"/>
  <c r="C383" i="16"/>
  <c r="P382" i="16"/>
  <c r="E382" i="16"/>
  <c r="D382" i="16"/>
  <c r="C382" i="16"/>
  <c r="P381" i="16"/>
  <c r="E381" i="16"/>
  <c r="D381" i="16"/>
  <c r="C381" i="16"/>
  <c r="P380" i="16"/>
  <c r="E380" i="16"/>
  <c r="D380" i="16"/>
  <c r="C380" i="16"/>
  <c r="P379" i="16"/>
  <c r="E379" i="16"/>
  <c r="D379" i="16"/>
  <c r="C379" i="16"/>
  <c r="P378" i="16"/>
  <c r="E378" i="16"/>
  <c r="D378" i="16"/>
  <c r="C378" i="16"/>
  <c r="P377" i="16"/>
  <c r="E377" i="16"/>
  <c r="D377" i="16"/>
  <c r="C377" i="16"/>
  <c r="P376" i="16"/>
  <c r="E376" i="16"/>
  <c r="D376" i="16"/>
  <c r="C376" i="16"/>
  <c r="P375" i="16"/>
  <c r="E375" i="16"/>
  <c r="D375" i="16"/>
  <c r="C375" i="16"/>
  <c r="P374" i="16"/>
  <c r="E374" i="16"/>
  <c r="D374" i="16"/>
  <c r="C374" i="16"/>
  <c r="P373" i="16"/>
  <c r="E373" i="16"/>
  <c r="D373" i="16"/>
  <c r="C373" i="16"/>
  <c r="P372" i="16"/>
  <c r="E372" i="16"/>
  <c r="D372" i="16"/>
  <c r="C372" i="16"/>
  <c r="P371" i="16"/>
  <c r="E371" i="16"/>
  <c r="D371" i="16"/>
  <c r="C371" i="16"/>
  <c r="P370" i="16"/>
  <c r="E370" i="16"/>
  <c r="D370" i="16"/>
  <c r="C370" i="16"/>
  <c r="P369" i="16"/>
  <c r="E369" i="16"/>
  <c r="D369" i="16"/>
  <c r="C369" i="16"/>
  <c r="P368" i="16"/>
  <c r="E368" i="16"/>
  <c r="D368" i="16"/>
  <c r="C368" i="16"/>
  <c r="P367" i="16"/>
  <c r="E367" i="16"/>
  <c r="D367" i="16"/>
  <c r="C367" i="16"/>
  <c r="P366" i="16"/>
  <c r="E366" i="16"/>
  <c r="D366" i="16"/>
  <c r="C366" i="16"/>
  <c r="P365" i="16"/>
  <c r="E365" i="16"/>
  <c r="D365" i="16"/>
  <c r="C365" i="16"/>
  <c r="P364" i="16"/>
  <c r="E364" i="16"/>
  <c r="D364" i="16"/>
  <c r="C364" i="16"/>
  <c r="P363" i="16"/>
  <c r="E363" i="16"/>
  <c r="D363" i="16"/>
  <c r="C363" i="16"/>
  <c r="P362" i="16"/>
  <c r="E362" i="16"/>
  <c r="D362" i="16"/>
  <c r="C362" i="16"/>
  <c r="P361" i="16"/>
  <c r="E361" i="16"/>
  <c r="D361" i="16"/>
  <c r="C361" i="16"/>
  <c r="P360" i="16"/>
  <c r="E360" i="16"/>
  <c r="D360" i="16"/>
  <c r="C360" i="16"/>
  <c r="P359" i="16"/>
  <c r="E359" i="16"/>
  <c r="D359" i="16"/>
  <c r="C359" i="16"/>
  <c r="P358" i="16"/>
  <c r="E358" i="16"/>
  <c r="D358" i="16"/>
  <c r="C358" i="16"/>
  <c r="P357" i="16"/>
  <c r="E357" i="16"/>
  <c r="D357" i="16"/>
  <c r="C357" i="16"/>
  <c r="P356" i="16"/>
  <c r="E356" i="16"/>
  <c r="D356" i="16"/>
  <c r="C356" i="16"/>
  <c r="P355" i="16"/>
  <c r="E355" i="16"/>
  <c r="D355" i="16"/>
  <c r="C355" i="16"/>
  <c r="P354" i="16"/>
  <c r="E354" i="16"/>
  <c r="D354" i="16"/>
  <c r="C354" i="16"/>
  <c r="P353" i="16"/>
  <c r="E353" i="16"/>
  <c r="D353" i="16"/>
  <c r="C353" i="16"/>
  <c r="P352" i="16"/>
  <c r="E352" i="16"/>
  <c r="D352" i="16"/>
  <c r="C352" i="16"/>
  <c r="P351" i="16"/>
  <c r="E351" i="16"/>
  <c r="D351" i="16"/>
  <c r="C351" i="16"/>
  <c r="P350" i="16"/>
  <c r="E350" i="16"/>
  <c r="D350" i="16"/>
  <c r="C350" i="16"/>
  <c r="P349" i="16"/>
  <c r="E349" i="16"/>
  <c r="D349" i="16"/>
  <c r="C349" i="16"/>
  <c r="P348" i="16"/>
  <c r="E348" i="16"/>
  <c r="D348" i="16"/>
  <c r="C348" i="16"/>
  <c r="P347" i="16"/>
  <c r="E347" i="16"/>
  <c r="D347" i="16"/>
  <c r="C347" i="16"/>
  <c r="P346" i="16"/>
  <c r="E346" i="16"/>
  <c r="D346" i="16"/>
  <c r="C346" i="16"/>
  <c r="P345" i="16"/>
  <c r="E345" i="16"/>
  <c r="D345" i="16"/>
  <c r="C345" i="16"/>
  <c r="P344" i="16"/>
  <c r="E344" i="16"/>
  <c r="D344" i="16"/>
  <c r="C344" i="16"/>
  <c r="P343" i="16"/>
  <c r="E343" i="16"/>
  <c r="D343" i="16"/>
  <c r="C343" i="16"/>
  <c r="P342" i="16"/>
  <c r="E342" i="16"/>
  <c r="D342" i="16"/>
  <c r="C342" i="16"/>
  <c r="P341" i="16"/>
  <c r="E341" i="16"/>
  <c r="D341" i="16"/>
  <c r="C341" i="16"/>
  <c r="P340" i="16"/>
  <c r="E340" i="16"/>
  <c r="D340" i="16"/>
  <c r="C340" i="16"/>
  <c r="P339" i="16"/>
  <c r="E339" i="16"/>
  <c r="D339" i="16"/>
  <c r="C339" i="16"/>
  <c r="P338" i="16"/>
  <c r="E338" i="16"/>
  <c r="D338" i="16"/>
  <c r="C338" i="16"/>
  <c r="P337" i="16"/>
  <c r="E337" i="16"/>
  <c r="D337" i="16"/>
  <c r="C337" i="16"/>
  <c r="P336" i="16"/>
  <c r="E336" i="16"/>
  <c r="D336" i="16"/>
  <c r="C336" i="16"/>
  <c r="P335" i="16"/>
  <c r="E335" i="16"/>
  <c r="D335" i="16"/>
  <c r="C335" i="16"/>
  <c r="P334" i="16"/>
  <c r="E334" i="16"/>
  <c r="D334" i="16"/>
  <c r="C334" i="16"/>
  <c r="P333" i="16"/>
  <c r="E333" i="16"/>
  <c r="D333" i="16"/>
  <c r="C333" i="16"/>
  <c r="P332" i="16"/>
  <c r="E332" i="16"/>
  <c r="D332" i="16"/>
  <c r="C332" i="16"/>
  <c r="P331" i="16"/>
  <c r="E331" i="16"/>
  <c r="D331" i="16"/>
  <c r="C331" i="16"/>
  <c r="P330" i="16"/>
  <c r="E330" i="16"/>
  <c r="D330" i="16"/>
  <c r="C330" i="16"/>
  <c r="P329" i="16"/>
  <c r="E329" i="16"/>
  <c r="D329" i="16"/>
  <c r="C329" i="16"/>
  <c r="P328" i="16"/>
  <c r="E328" i="16"/>
  <c r="D328" i="16"/>
  <c r="C328" i="16"/>
  <c r="P327" i="16"/>
  <c r="E327" i="16"/>
  <c r="D327" i="16"/>
  <c r="C327" i="16"/>
  <c r="P326" i="16"/>
  <c r="E326" i="16"/>
  <c r="D326" i="16"/>
  <c r="C326" i="16"/>
  <c r="P325" i="16"/>
  <c r="E325" i="16"/>
  <c r="D325" i="16"/>
  <c r="C325" i="16"/>
  <c r="P324" i="16"/>
  <c r="E324" i="16"/>
  <c r="D324" i="16"/>
  <c r="C324" i="16"/>
  <c r="P323" i="16"/>
  <c r="E323" i="16"/>
  <c r="D323" i="16"/>
  <c r="C323" i="16"/>
  <c r="P322" i="16"/>
  <c r="E322" i="16"/>
  <c r="D322" i="16"/>
  <c r="C322" i="16"/>
  <c r="P321" i="16"/>
  <c r="E321" i="16"/>
  <c r="D321" i="16"/>
  <c r="C321" i="16"/>
  <c r="P320" i="16"/>
  <c r="E320" i="16"/>
  <c r="D320" i="16"/>
  <c r="C320" i="16"/>
  <c r="P319" i="16"/>
  <c r="E319" i="16"/>
  <c r="D319" i="16"/>
  <c r="C319" i="16"/>
  <c r="P318" i="16"/>
  <c r="E318" i="16"/>
  <c r="D318" i="16"/>
  <c r="C318" i="16"/>
  <c r="P317" i="16"/>
  <c r="E317" i="16"/>
  <c r="D317" i="16"/>
  <c r="C317" i="16"/>
  <c r="P316" i="16"/>
  <c r="E316" i="16"/>
  <c r="D316" i="16"/>
  <c r="C316" i="16"/>
  <c r="P315" i="16"/>
  <c r="E315" i="16"/>
  <c r="D315" i="16"/>
  <c r="C315" i="16"/>
  <c r="P314" i="16"/>
  <c r="E314" i="16"/>
  <c r="D314" i="16"/>
  <c r="C314" i="16"/>
  <c r="P313" i="16"/>
  <c r="E313" i="16"/>
  <c r="D313" i="16"/>
  <c r="C313" i="16"/>
  <c r="P312" i="16"/>
  <c r="E312" i="16"/>
  <c r="D312" i="16"/>
  <c r="C312" i="16"/>
  <c r="P311" i="16"/>
  <c r="E311" i="16"/>
  <c r="D311" i="16"/>
  <c r="C311" i="16"/>
  <c r="P310" i="16"/>
  <c r="E310" i="16"/>
  <c r="D310" i="16"/>
  <c r="C310" i="16"/>
  <c r="P309" i="16"/>
  <c r="E309" i="16"/>
  <c r="D309" i="16"/>
  <c r="C309" i="16"/>
  <c r="P308" i="16"/>
  <c r="E308" i="16"/>
  <c r="D308" i="16"/>
  <c r="C308" i="16"/>
  <c r="P307" i="16"/>
  <c r="E307" i="16"/>
  <c r="D307" i="16"/>
  <c r="C307" i="16"/>
  <c r="P306" i="16"/>
  <c r="E306" i="16"/>
  <c r="D306" i="16"/>
  <c r="C306" i="16"/>
  <c r="P305" i="16"/>
  <c r="E305" i="16"/>
  <c r="D305" i="16"/>
  <c r="C305" i="16"/>
  <c r="P304" i="16"/>
  <c r="E304" i="16"/>
  <c r="D304" i="16"/>
  <c r="C304" i="16"/>
  <c r="P303" i="16"/>
  <c r="E303" i="16"/>
  <c r="D303" i="16"/>
  <c r="C303" i="16"/>
  <c r="P302" i="16"/>
  <c r="E302" i="16"/>
  <c r="D302" i="16"/>
  <c r="C302" i="16"/>
  <c r="P301" i="16"/>
  <c r="E301" i="16"/>
  <c r="D301" i="16"/>
  <c r="C301" i="16"/>
  <c r="P300" i="16"/>
  <c r="E300" i="16"/>
  <c r="D300" i="16"/>
  <c r="C300" i="16"/>
  <c r="P299" i="16"/>
  <c r="E299" i="16"/>
  <c r="D299" i="16"/>
  <c r="C299" i="16"/>
  <c r="P298" i="16"/>
  <c r="E298" i="16"/>
  <c r="D298" i="16"/>
  <c r="C298" i="16"/>
  <c r="P297" i="16"/>
  <c r="E297" i="16"/>
  <c r="D297" i="16"/>
  <c r="C297" i="16"/>
  <c r="P296" i="16"/>
  <c r="E296" i="16"/>
  <c r="D296" i="16"/>
  <c r="C296" i="16"/>
  <c r="P295" i="16"/>
  <c r="E295" i="16"/>
  <c r="D295" i="16"/>
  <c r="C295" i="16"/>
  <c r="P294" i="16"/>
  <c r="E294" i="16"/>
  <c r="D294" i="16"/>
  <c r="C294" i="16"/>
  <c r="P293" i="16"/>
  <c r="E293" i="16"/>
  <c r="D293" i="16"/>
  <c r="C293" i="16"/>
  <c r="P292" i="16"/>
  <c r="E292" i="16"/>
  <c r="D292" i="16"/>
  <c r="C292" i="16"/>
  <c r="P291" i="16"/>
  <c r="E291" i="16"/>
  <c r="D291" i="16"/>
  <c r="C291" i="16"/>
  <c r="P290" i="16"/>
  <c r="E290" i="16"/>
  <c r="D290" i="16"/>
  <c r="C290" i="16"/>
  <c r="P289" i="16"/>
  <c r="E289" i="16"/>
  <c r="D289" i="16"/>
  <c r="C289" i="16"/>
  <c r="P288" i="16"/>
  <c r="E288" i="16"/>
  <c r="D288" i="16"/>
  <c r="C288" i="16"/>
  <c r="P287" i="16"/>
  <c r="E287" i="16"/>
  <c r="D287" i="16"/>
  <c r="C287" i="16"/>
  <c r="P286" i="16"/>
  <c r="E286" i="16"/>
  <c r="D286" i="16"/>
  <c r="C286" i="16"/>
  <c r="P285" i="16"/>
  <c r="E285" i="16"/>
  <c r="D285" i="16"/>
  <c r="C285" i="16"/>
  <c r="P284" i="16"/>
  <c r="E284" i="16"/>
  <c r="D284" i="16"/>
  <c r="C284" i="16"/>
  <c r="P283" i="16"/>
  <c r="E283" i="16"/>
  <c r="D283" i="16"/>
  <c r="C283" i="16"/>
  <c r="P282" i="16"/>
  <c r="E282" i="16"/>
  <c r="D282" i="16"/>
  <c r="C282" i="16"/>
  <c r="P281" i="16"/>
  <c r="E281" i="16"/>
  <c r="D281" i="16"/>
  <c r="C281" i="16"/>
  <c r="P280" i="16"/>
  <c r="E280" i="16"/>
  <c r="D280" i="16"/>
  <c r="C280" i="16"/>
  <c r="P279" i="16"/>
  <c r="E279" i="16"/>
  <c r="D279" i="16"/>
  <c r="C279" i="16"/>
  <c r="P278" i="16"/>
  <c r="E278" i="16"/>
  <c r="D278" i="16"/>
  <c r="C278" i="16"/>
  <c r="P277" i="16"/>
  <c r="E277" i="16"/>
  <c r="D277" i="16"/>
  <c r="C277" i="16"/>
  <c r="P276" i="16"/>
  <c r="E276" i="16"/>
  <c r="D276" i="16"/>
  <c r="C276" i="16"/>
  <c r="P275" i="16"/>
  <c r="E275" i="16"/>
  <c r="D275" i="16"/>
  <c r="C275" i="16"/>
  <c r="P274" i="16"/>
  <c r="E274" i="16"/>
  <c r="D274" i="16"/>
  <c r="C274" i="16"/>
  <c r="P273" i="16"/>
  <c r="E273" i="16"/>
  <c r="D273" i="16"/>
  <c r="C273" i="16"/>
  <c r="P272" i="16"/>
  <c r="E272" i="16"/>
  <c r="D272" i="16"/>
  <c r="C272" i="16"/>
  <c r="P271" i="16"/>
  <c r="E271" i="16"/>
  <c r="D271" i="16"/>
  <c r="C271" i="16"/>
  <c r="P270" i="16"/>
  <c r="E270" i="16"/>
  <c r="D270" i="16"/>
  <c r="C270" i="16"/>
  <c r="P269" i="16"/>
  <c r="E269" i="16"/>
  <c r="D269" i="16"/>
  <c r="C269" i="16"/>
  <c r="P268" i="16"/>
  <c r="E268" i="16"/>
  <c r="D268" i="16"/>
  <c r="C268" i="16"/>
  <c r="P267" i="16"/>
  <c r="E267" i="16"/>
  <c r="D267" i="16"/>
  <c r="C267" i="16"/>
  <c r="P266" i="16"/>
  <c r="E266" i="16"/>
  <c r="D266" i="16"/>
  <c r="C266" i="16"/>
  <c r="P265" i="16"/>
  <c r="E265" i="16"/>
  <c r="D265" i="16"/>
  <c r="C265" i="16"/>
  <c r="P264" i="16"/>
  <c r="E264" i="16"/>
  <c r="D264" i="16"/>
  <c r="C264" i="16"/>
  <c r="P263" i="16"/>
  <c r="E263" i="16"/>
  <c r="D263" i="16"/>
  <c r="C263" i="16"/>
  <c r="P262" i="16"/>
  <c r="E262" i="16"/>
  <c r="D262" i="16"/>
  <c r="C262" i="16"/>
  <c r="P261" i="16"/>
  <c r="E261" i="16"/>
  <c r="D261" i="16"/>
  <c r="C261" i="16"/>
  <c r="P260" i="16"/>
  <c r="E260" i="16"/>
  <c r="D260" i="16"/>
  <c r="C260" i="16"/>
  <c r="P259" i="16"/>
  <c r="E259" i="16"/>
  <c r="D259" i="16"/>
  <c r="C259" i="16"/>
  <c r="P258" i="16"/>
  <c r="E258" i="16"/>
  <c r="D258" i="16"/>
  <c r="C258" i="16"/>
  <c r="P257" i="16"/>
  <c r="E257" i="16"/>
  <c r="D257" i="16"/>
  <c r="C257" i="16"/>
  <c r="P256" i="16"/>
  <c r="E256" i="16"/>
  <c r="D256" i="16"/>
  <c r="C256" i="16"/>
  <c r="P255" i="16"/>
  <c r="E255" i="16"/>
  <c r="D255" i="16"/>
  <c r="C255" i="16"/>
  <c r="P254" i="16"/>
  <c r="E254" i="16"/>
  <c r="D254" i="16"/>
  <c r="C254" i="16"/>
  <c r="P253" i="16"/>
  <c r="E253" i="16"/>
  <c r="D253" i="16"/>
  <c r="C253" i="16"/>
  <c r="P252" i="16"/>
  <c r="E252" i="16"/>
  <c r="D252" i="16"/>
  <c r="C252" i="16"/>
  <c r="P251" i="16"/>
  <c r="E251" i="16"/>
  <c r="D251" i="16"/>
  <c r="C251" i="16"/>
  <c r="P250" i="16"/>
  <c r="E250" i="16"/>
  <c r="D250" i="16"/>
  <c r="C250" i="16"/>
  <c r="P249" i="16"/>
  <c r="E249" i="16"/>
  <c r="D249" i="16"/>
  <c r="C249" i="16"/>
  <c r="P248" i="16"/>
  <c r="E248" i="16"/>
  <c r="D248" i="16"/>
  <c r="C248" i="16"/>
  <c r="P247" i="16"/>
  <c r="E247" i="16"/>
  <c r="D247" i="16"/>
  <c r="C247" i="16"/>
  <c r="P246" i="16"/>
  <c r="E246" i="16"/>
  <c r="D246" i="16"/>
  <c r="C246" i="16"/>
  <c r="P245" i="16"/>
  <c r="E245" i="16"/>
  <c r="D245" i="16"/>
  <c r="C245" i="16"/>
  <c r="P244" i="16"/>
  <c r="E244" i="16"/>
  <c r="D244" i="16"/>
  <c r="C244" i="16"/>
  <c r="P243" i="16"/>
  <c r="E243" i="16"/>
  <c r="D243" i="16"/>
  <c r="C243" i="16"/>
  <c r="P242" i="16"/>
  <c r="E242" i="16"/>
  <c r="D242" i="16"/>
  <c r="C242" i="16"/>
  <c r="P241" i="16"/>
  <c r="E241" i="16"/>
  <c r="D241" i="16"/>
  <c r="C241" i="16"/>
  <c r="P240" i="16"/>
  <c r="E240" i="16"/>
  <c r="D240" i="16"/>
  <c r="C240" i="16"/>
  <c r="P239" i="16"/>
  <c r="E239" i="16"/>
  <c r="D239" i="16"/>
  <c r="C239" i="16"/>
  <c r="P238" i="16"/>
  <c r="E238" i="16"/>
  <c r="D238" i="16"/>
  <c r="C238" i="16"/>
  <c r="P237" i="16"/>
  <c r="E237" i="16"/>
  <c r="D237" i="16"/>
  <c r="C237" i="16"/>
  <c r="P236" i="16"/>
  <c r="E236" i="16"/>
  <c r="D236" i="16"/>
  <c r="C236" i="16"/>
  <c r="P235" i="16"/>
  <c r="E235" i="16"/>
  <c r="D235" i="16"/>
  <c r="C235" i="16"/>
  <c r="P234" i="16"/>
  <c r="E234" i="16"/>
  <c r="D234" i="16"/>
  <c r="C234" i="16"/>
  <c r="P233" i="16"/>
  <c r="E233" i="16"/>
  <c r="D233" i="16"/>
  <c r="C233" i="16"/>
  <c r="P232" i="16"/>
  <c r="E232" i="16"/>
  <c r="D232" i="16"/>
  <c r="C232" i="16"/>
  <c r="P231" i="16"/>
  <c r="E231" i="16"/>
  <c r="D231" i="16"/>
  <c r="C231" i="16"/>
  <c r="P230" i="16"/>
  <c r="E230" i="16"/>
  <c r="D230" i="16"/>
  <c r="C230" i="16"/>
  <c r="P229" i="16"/>
  <c r="E229" i="16"/>
  <c r="D229" i="16"/>
  <c r="C229" i="16"/>
  <c r="P228" i="16"/>
  <c r="E228" i="16"/>
  <c r="D228" i="16"/>
  <c r="C228" i="16"/>
  <c r="P227" i="16"/>
  <c r="E227" i="16"/>
  <c r="D227" i="16"/>
  <c r="C227" i="16"/>
  <c r="P226" i="16"/>
  <c r="E226" i="16"/>
  <c r="D226" i="16"/>
  <c r="C226" i="16"/>
  <c r="P225" i="16"/>
  <c r="E225" i="16"/>
  <c r="D225" i="16"/>
  <c r="C225" i="16"/>
  <c r="P224" i="16"/>
  <c r="E224" i="16"/>
  <c r="D224" i="16"/>
  <c r="C224" i="16"/>
  <c r="P223" i="16"/>
  <c r="E223" i="16"/>
  <c r="D223" i="16"/>
  <c r="C223" i="16"/>
  <c r="P222" i="16"/>
  <c r="E222" i="16"/>
  <c r="D222" i="16"/>
  <c r="C222" i="16"/>
  <c r="P221" i="16"/>
  <c r="E221" i="16"/>
  <c r="D221" i="16"/>
  <c r="C221" i="16"/>
  <c r="P220" i="16"/>
  <c r="E220" i="16"/>
  <c r="D220" i="16"/>
  <c r="C220" i="16"/>
  <c r="P219" i="16"/>
  <c r="E219" i="16"/>
  <c r="D219" i="16"/>
  <c r="C219" i="16"/>
  <c r="P218" i="16"/>
  <c r="E218" i="16"/>
  <c r="D218" i="16"/>
  <c r="C218" i="16"/>
  <c r="P217" i="16"/>
  <c r="E217" i="16"/>
  <c r="D217" i="16"/>
  <c r="C217" i="16"/>
  <c r="P216" i="16"/>
  <c r="E216" i="16"/>
  <c r="D216" i="16"/>
  <c r="C216" i="16"/>
  <c r="P215" i="16"/>
  <c r="E215" i="16"/>
  <c r="D215" i="16"/>
  <c r="C215" i="16"/>
  <c r="P214" i="16"/>
  <c r="E214" i="16"/>
  <c r="D214" i="16"/>
  <c r="C214" i="16"/>
  <c r="P213" i="16"/>
  <c r="E213" i="16"/>
  <c r="D213" i="16"/>
  <c r="C213" i="16"/>
  <c r="P212" i="16"/>
  <c r="E212" i="16"/>
  <c r="D212" i="16"/>
  <c r="C212" i="16"/>
  <c r="P211" i="16"/>
  <c r="E211" i="16"/>
  <c r="D211" i="16"/>
  <c r="C211" i="16"/>
  <c r="P210" i="16"/>
  <c r="E210" i="16"/>
  <c r="D210" i="16"/>
  <c r="C210" i="16"/>
  <c r="P209" i="16"/>
  <c r="E209" i="16"/>
  <c r="D209" i="16"/>
  <c r="C209" i="16"/>
  <c r="P208" i="16"/>
  <c r="E208" i="16"/>
  <c r="D208" i="16"/>
  <c r="C208" i="16"/>
  <c r="P207" i="16"/>
  <c r="E207" i="16"/>
  <c r="D207" i="16"/>
  <c r="C207" i="16"/>
  <c r="P206" i="16"/>
  <c r="E206" i="16"/>
  <c r="D206" i="16"/>
  <c r="C206" i="16"/>
  <c r="P205" i="16"/>
  <c r="E205" i="16"/>
  <c r="D205" i="16"/>
  <c r="C205" i="16"/>
  <c r="P204" i="16"/>
  <c r="E204" i="16"/>
  <c r="D204" i="16"/>
  <c r="C204" i="16"/>
  <c r="P203" i="16"/>
  <c r="E203" i="16"/>
  <c r="D203" i="16"/>
  <c r="C203" i="16"/>
  <c r="P202" i="16"/>
  <c r="E202" i="16"/>
  <c r="D202" i="16"/>
  <c r="C202" i="16"/>
  <c r="P201" i="16"/>
  <c r="E201" i="16"/>
  <c r="D201" i="16"/>
  <c r="C201" i="16"/>
  <c r="P200" i="16"/>
  <c r="E200" i="16"/>
  <c r="D200" i="16"/>
  <c r="C200" i="16"/>
  <c r="P199" i="16"/>
  <c r="E199" i="16"/>
  <c r="D199" i="16"/>
  <c r="C199" i="16"/>
  <c r="P198" i="16"/>
  <c r="E198" i="16"/>
  <c r="D198" i="16"/>
  <c r="C198" i="16"/>
  <c r="P197" i="16"/>
  <c r="E197" i="16"/>
  <c r="D197" i="16"/>
  <c r="C197" i="16"/>
  <c r="P196" i="16"/>
  <c r="E196" i="16"/>
  <c r="D196" i="16"/>
  <c r="C196" i="16"/>
  <c r="P195" i="16"/>
  <c r="E195" i="16"/>
  <c r="D195" i="16"/>
  <c r="C195" i="16"/>
  <c r="P194" i="16"/>
  <c r="E194" i="16"/>
  <c r="D194" i="16"/>
  <c r="C194" i="16"/>
  <c r="P193" i="16"/>
  <c r="E193" i="16"/>
  <c r="D193" i="16"/>
  <c r="C193" i="16"/>
  <c r="P192" i="16"/>
  <c r="E192" i="16"/>
  <c r="D192" i="16"/>
  <c r="C192" i="16"/>
  <c r="P191" i="16"/>
  <c r="E191" i="16"/>
  <c r="D191" i="16"/>
  <c r="C191" i="16"/>
  <c r="P190" i="16"/>
  <c r="E190" i="16"/>
  <c r="D190" i="16"/>
  <c r="C190" i="16"/>
  <c r="P189" i="16"/>
  <c r="E189" i="16"/>
  <c r="D189" i="16"/>
  <c r="C189" i="16"/>
  <c r="P188" i="16"/>
  <c r="E188" i="16"/>
  <c r="D188" i="16"/>
  <c r="C188" i="16"/>
  <c r="P187" i="16"/>
  <c r="E187" i="16"/>
  <c r="D187" i="16"/>
  <c r="C187" i="16"/>
  <c r="P186" i="16"/>
  <c r="E186" i="16"/>
  <c r="D186" i="16"/>
  <c r="C186" i="16"/>
  <c r="P185" i="16"/>
  <c r="E185" i="16"/>
  <c r="D185" i="16"/>
  <c r="C185" i="16"/>
  <c r="P184" i="16"/>
  <c r="E184" i="16"/>
  <c r="D184" i="16"/>
  <c r="C184" i="16"/>
  <c r="P183" i="16"/>
  <c r="E183" i="16"/>
  <c r="D183" i="16"/>
  <c r="C183" i="16"/>
  <c r="P182" i="16"/>
  <c r="E182" i="16"/>
  <c r="D182" i="16"/>
  <c r="C182" i="16"/>
  <c r="P181" i="16"/>
  <c r="E181" i="16"/>
  <c r="D181" i="16"/>
  <c r="C181" i="16"/>
  <c r="P180" i="16"/>
  <c r="E180" i="16"/>
  <c r="D180" i="16"/>
  <c r="C180" i="16"/>
  <c r="P179" i="16"/>
  <c r="E179" i="16"/>
  <c r="D179" i="16"/>
  <c r="C179" i="16"/>
  <c r="P178" i="16"/>
  <c r="E178" i="16"/>
  <c r="D178" i="16"/>
  <c r="C178" i="16"/>
  <c r="P177" i="16"/>
  <c r="E177" i="16"/>
  <c r="D177" i="16"/>
  <c r="C177" i="16"/>
  <c r="P176" i="16"/>
  <c r="E176" i="16"/>
  <c r="D176" i="16"/>
  <c r="C176" i="16"/>
  <c r="P175" i="16"/>
  <c r="E175" i="16"/>
  <c r="D175" i="16"/>
  <c r="C175" i="16"/>
  <c r="P174" i="16"/>
  <c r="E174" i="16"/>
  <c r="D174" i="16"/>
  <c r="C174" i="16"/>
  <c r="P173" i="16"/>
  <c r="E173" i="16"/>
  <c r="D173" i="16"/>
  <c r="C173" i="16"/>
  <c r="P172" i="16"/>
  <c r="E172" i="16"/>
  <c r="D172" i="16"/>
  <c r="C172" i="16"/>
  <c r="P171" i="16"/>
  <c r="E171" i="16"/>
  <c r="D171" i="16"/>
  <c r="C171" i="16"/>
  <c r="P170" i="16"/>
  <c r="E170" i="16"/>
  <c r="D170" i="16"/>
  <c r="C170" i="16"/>
  <c r="P169" i="16"/>
  <c r="E169" i="16"/>
  <c r="D169" i="16"/>
  <c r="C169" i="16"/>
  <c r="P168" i="16"/>
  <c r="E168" i="16"/>
  <c r="D168" i="16"/>
  <c r="C168" i="16"/>
  <c r="P167" i="16"/>
  <c r="E167" i="16"/>
  <c r="D167" i="16"/>
  <c r="C167" i="16"/>
  <c r="P166" i="16"/>
  <c r="E166" i="16"/>
  <c r="D166" i="16"/>
  <c r="C166" i="16"/>
  <c r="P165" i="16"/>
  <c r="E165" i="16"/>
  <c r="D165" i="16"/>
  <c r="C165" i="16"/>
  <c r="P164" i="16"/>
  <c r="E164" i="16"/>
  <c r="D164" i="16"/>
  <c r="C164" i="16"/>
  <c r="P163" i="16"/>
  <c r="E163" i="16"/>
  <c r="D163" i="16"/>
  <c r="C163" i="16"/>
  <c r="P162" i="16"/>
  <c r="E162" i="16"/>
  <c r="D162" i="16"/>
  <c r="C162" i="16"/>
  <c r="P161" i="16"/>
  <c r="E161" i="16"/>
  <c r="D161" i="16"/>
  <c r="C161" i="16"/>
  <c r="P160" i="16"/>
  <c r="E160" i="16"/>
  <c r="D160" i="16"/>
  <c r="C160" i="16"/>
  <c r="P159" i="16"/>
  <c r="E159" i="16"/>
  <c r="D159" i="16"/>
  <c r="C159" i="16"/>
  <c r="P158" i="16"/>
  <c r="E158" i="16"/>
  <c r="D158" i="16"/>
  <c r="C158" i="16"/>
  <c r="P157" i="16"/>
  <c r="E157" i="16"/>
  <c r="D157" i="16"/>
  <c r="C157" i="16"/>
  <c r="P156" i="16"/>
  <c r="E156" i="16"/>
  <c r="D156" i="16"/>
  <c r="C156" i="16"/>
  <c r="P155" i="16"/>
  <c r="E155" i="16"/>
  <c r="D155" i="16"/>
  <c r="C155" i="16"/>
  <c r="P154" i="16"/>
  <c r="E154" i="16"/>
  <c r="D154" i="16"/>
  <c r="C154" i="16"/>
  <c r="P153" i="16"/>
  <c r="E153" i="16"/>
  <c r="D153" i="16"/>
  <c r="C153" i="16"/>
  <c r="P152" i="16"/>
  <c r="E152" i="16"/>
  <c r="D152" i="16"/>
  <c r="C152" i="16"/>
  <c r="P151" i="16"/>
  <c r="E151" i="16"/>
  <c r="D151" i="16"/>
  <c r="C151" i="16"/>
  <c r="P150" i="16"/>
  <c r="E150" i="16"/>
  <c r="D150" i="16"/>
  <c r="C150" i="16"/>
  <c r="P149" i="16"/>
  <c r="E149" i="16"/>
  <c r="D149" i="16"/>
  <c r="C149" i="16"/>
  <c r="P148" i="16"/>
  <c r="E148" i="16"/>
  <c r="D148" i="16"/>
  <c r="C148" i="16"/>
  <c r="P147" i="16"/>
  <c r="E147" i="16"/>
  <c r="D147" i="16"/>
  <c r="C147" i="16"/>
  <c r="P146" i="16"/>
  <c r="E146" i="16"/>
  <c r="D146" i="16"/>
  <c r="C146" i="16"/>
  <c r="P145" i="16"/>
  <c r="E145" i="16"/>
  <c r="D145" i="16"/>
  <c r="C145" i="16"/>
  <c r="P144" i="16"/>
  <c r="E144" i="16"/>
  <c r="D144" i="16"/>
  <c r="C144" i="16"/>
  <c r="P143" i="16"/>
  <c r="E143" i="16"/>
  <c r="D143" i="16"/>
  <c r="C143" i="16"/>
  <c r="P142" i="16"/>
  <c r="E142" i="16"/>
  <c r="D142" i="16"/>
  <c r="C142" i="16"/>
  <c r="P141" i="16"/>
  <c r="E141" i="16"/>
  <c r="D141" i="16"/>
  <c r="C141" i="16"/>
  <c r="P140" i="16"/>
  <c r="E140" i="16"/>
  <c r="D140" i="16"/>
  <c r="C140" i="16"/>
  <c r="P139" i="16"/>
  <c r="E139" i="16"/>
  <c r="D139" i="16"/>
  <c r="C139" i="16"/>
  <c r="P138" i="16"/>
  <c r="E138" i="16"/>
  <c r="D138" i="16"/>
  <c r="C138" i="16"/>
  <c r="P137" i="16"/>
  <c r="E137" i="16"/>
  <c r="D137" i="16"/>
  <c r="C137" i="16"/>
  <c r="P136" i="16"/>
  <c r="E136" i="16"/>
  <c r="D136" i="16"/>
  <c r="C136" i="16"/>
  <c r="P135" i="16"/>
  <c r="E135" i="16"/>
  <c r="D135" i="16"/>
  <c r="C135" i="16"/>
  <c r="P134" i="16"/>
  <c r="E134" i="16"/>
  <c r="D134" i="16"/>
  <c r="C134" i="16"/>
  <c r="P133" i="16"/>
  <c r="E133" i="16"/>
  <c r="D133" i="16"/>
  <c r="C133" i="16"/>
  <c r="P132" i="16"/>
  <c r="E132" i="16"/>
  <c r="D132" i="16"/>
  <c r="C132" i="16"/>
  <c r="P131" i="16"/>
  <c r="E131" i="16"/>
  <c r="D131" i="16"/>
  <c r="C131" i="16"/>
  <c r="P130" i="16"/>
  <c r="E130" i="16"/>
  <c r="D130" i="16"/>
  <c r="C130" i="16"/>
  <c r="P129" i="16"/>
  <c r="E129" i="16"/>
  <c r="D129" i="16"/>
  <c r="C129" i="16"/>
  <c r="P128" i="16"/>
  <c r="E128" i="16"/>
  <c r="D128" i="16"/>
  <c r="C128" i="16"/>
  <c r="P127" i="16"/>
  <c r="E127" i="16"/>
  <c r="D127" i="16"/>
  <c r="C127" i="16"/>
  <c r="P126" i="16"/>
  <c r="E126" i="16"/>
  <c r="D126" i="16"/>
  <c r="C126" i="16"/>
  <c r="P125" i="16"/>
  <c r="E125" i="16"/>
  <c r="D125" i="16"/>
  <c r="C125" i="16"/>
  <c r="P124" i="16"/>
  <c r="E124" i="16"/>
  <c r="D124" i="16"/>
  <c r="C124" i="16"/>
  <c r="P123" i="16"/>
  <c r="E123" i="16"/>
  <c r="D123" i="16"/>
  <c r="C123" i="16"/>
  <c r="P122" i="16"/>
  <c r="E122" i="16"/>
  <c r="D122" i="16"/>
  <c r="C122" i="16"/>
  <c r="P121" i="16"/>
  <c r="E121" i="16"/>
  <c r="D121" i="16"/>
  <c r="C121" i="16"/>
  <c r="P120" i="16"/>
  <c r="E120" i="16"/>
  <c r="D120" i="16"/>
  <c r="C120" i="16"/>
  <c r="P119" i="16"/>
  <c r="E119" i="16"/>
  <c r="D119" i="16"/>
  <c r="C119" i="16"/>
  <c r="P118" i="16"/>
  <c r="E118" i="16"/>
  <c r="D118" i="16"/>
  <c r="C118" i="16"/>
  <c r="P117" i="16"/>
  <c r="E117" i="16"/>
  <c r="D117" i="16"/>
  <c r="C117" i="16"/>
  <c r="P116" i="16"/>
  <c r="E116" i="16"/>
  <c r="D116" i="16"/>
  <c r="C116" i="16"/>
  <c r="P115" i="16"/>
  <c r="E115" i="16"/>
  <c r="D115" i="16"/>
  <c r="C115" i="16"/>
  <c r="P114" i="16"/>
  <c r="E114" i="16"/>
  <c r="D114" i="16"/>
  <c r="C114" i="16"/>
  <c r="P113" i="16"/>
  <c r="E113" i="16"/>
  <c r="D113" i="16"/>
  <c r="C113" i="16"/>
  <c r="P112" i="16"/>
  <c r="E112" i="16"/>
  <c r="D112" i="16"/>
  <c r="C112" i="16"/>
  <c r="P111" i="16"/>
  <c r="E111" i="16"/>
  <c r="D111" i="16"/>
  <c r="C111" i="16"/>
  <c r="P110" i="16"/>
  <c r="E110" i="16"/>
  <c r="D110" i="16"/>
  <c r="C110" i="16"/>
  <c r="P109" i="16"/>
  <c r="E109" i="16"/>
  <c r="D109" i="16"/>
  <c r="C109" i="16"/>
  <c r="P108" i="16"/>
  <c r="E108" i="16"/>
  <c r="D108" i="16"/>
  <c r="C108" i="16"/>
  <c r="P107" i="16"/>
  <c r="E107" i="16"/>
  <c r="D107" i="16"/>
  <c r="C107" i="16"/>
  <c r="P106" i="16"/>
  <c r="E106" i="16"/>
  <c r="D106" i="16"/>
  <c r="C106" i="16"/>
  <c r="P105" i="16"/>
  <c r="E105" i="16"/>
  <c r="D105" i="16"/>
  <c r="C105" i="16"/>
  <c r="P104" i="16"/>
  <c r="E104" i="16"/>
  <c r="D104" i="16"/>
  <c r="C104" i="16"/>
  <c r="P103" i="16"/>
  <c r="E103" i="16"/>
  <c r="D103" i="16"/>
  <c r="C103" i="16"/>
  <c r="P102" i="16"/>
  <c r="E102" i="16"/>
  <c r="D102" i="16"/>
  <c r="C102" i="16"/>
  <c r="P101" i="16"/>
  <c r="E101" i="16"/>
  <c r="D101" i="16"/>
  <c r="C101" i="16"/>
  <c r="P100" i="16"/>
  <c r="E100" i="16"/>
  <c r="D100" i="16"/>
  <c r="C100" i="16"/>
  <c r="P99" i="16"/>
  <c r="E99" i="16"/>
  <c r="D99" i="16"/>
  <c r="C99" i="16"/>
  <c r="P98" i="16"/>
  <c r="E98" i="16"/>
  <c r="D98" i="16"/>
  <c r="C98" i="16"/>
  <c r="P97" i="16"/>
  <c r="E97" i="16"/>
  <c r="D97" i="16"/>
  <c r="C97" i="16"/>
  <c r="P96" i="16"/>
  <c r="E96" i="16"/>
  <c r="D96" i="16"/>
  <c r="C96" i="16"/>
  <c r="P95" i="16"/>
  <c r="E95" i="16"/>
  <c r="D95" i="16"/>
  <c r="C95" i="16"/>
  <c r="P94" i="16"/>
  <c r="E94" i="16"/>
  <c r="D94" i="16"/>
  <c r="C94" i="16"/>
  <c r="P93" i="16"/>
  <c r="E93" i="16"/>
  <c r="D93" i="16"/>
  <c r="C93" i="16"/>
  <c r="P92" i="16"/>
  <c r="E92" i="16"/>
  <c r="D92" i="16"/>
  <c r="C92" i="16"/>
  <c r="P91" i="16"/>
  <c r="E91" i="16"/>
  <c r="D91" i="16"/>
  <c r="C91" i="16"/>
  <c r="P90" i="16"/>
  <c r="E90" i="16"/>
  <c r="D90" i="16"/>
  <c r="C90" i="16"/>
  <c r="P89" i="16"/>
  <c r="E89" i="16"/>
  <c r="D89" i="16"/>
  <c r="C89" i="16"/>
  <c r="P88" i="16"/>
  <c r="E88" i="16"/>
  <c r="D88" i="16"/>
  <c r="C88" i="16"/>
  <c r="P87" i="16"/>
  <c r="E87" i="16"/>
  <c r="D87" i="16"/>
  <c r="C87" i="16"/>
  <c r="P86" i="16"/>
  <c r="E86" i="16"/>
  <c r="D86" i="16"/>
  <c r="C86" i="16"/>
  <c r="P85" i="16"/>
  <c r="E85" i="16"/>
  <c r="D85" i="16"/>
  <c r="C85" i="16"/>
  <c r="P84" i="16"/>
  <c r="E84" i="16"/>
  <c r="D84" i="16"/>
  <c r="C84" i="16"/>
  <c r="P83" i="16"/>
  <c r="E83" i="16"/>
  <c r="D83" i="16"/>
  <c r="C83" i="16"/>
  <c r="P82" i="16"/>
  <c r="E82" i="16"/>
  <c r="D82" i="16"/>
  <c r="C82" i="16"/>
  <c r="P81" i="16"/>
  <c r="E81" i="16"/>
  <c r="D81" i="16"/>
  <c r="C81" i="16"/>
  <c r="P80" i="16"/>
  <c r="E80" i="16"/>
  <c r="D80" i="16"/>
  <c r="C80" i="16"/>
  <c r="P79" i="16"/>
  <c r="E79" i="16"/>
  <c r="D79" i="16"/>
  <c r="C79" i="16"/>
  <c r="P78" i="16"/>
  <c r="E78" i="16"/>
  <c r="D78" i="16"/>
  <c r="C78" i="16"/>
  <c r="P77" i="16"/>
  <c r="E77" i="16"/>
  <c r="D77" i="16"/>
  <c r="C77" i="16"/>
  <c r="P76" i="16"/>
  <c r="E76" i="16"/>
  <c r="D76" i="16"/>
  <c r="C76" i="16"/>
  <c r="P75" i="16"/>
  <c r="E75" i="16"/>
  <c r="D75" i="16"/>
  <c r="C75" i="16"/>
  <c r="P74" i="16"/>
  <c r="E74" i="16"/>
  <c r="D74" i="16"/>
  <c r="C74" i="16"/>
  <c r="P73" i="16"/>
  <c r="E73" i="16"/>
  <c r="D73" i="16"/>
  <c r="C73" i="16"/>
  <c r="P72" i="16"/>
  <c r="E72" i="16"/>
  <c r="D72" i="16"/>
  <c r="C72" i="16"/>
  <c r="P71" i="16"/>
  <c r="E71" i="16"/>
  <c r="D71" i="16"/>
  <c r="C71" i="16"/>
  <c r="P70" i="16"/>
  <c r="E70" i="16"/>
  <c r="D70" i="16"/>
  <c r="C70" i="16"/>
  <c r="P69" i="16"/>
  <c r="E69" i="16"/>
  <c r="D69" i="16"/>
  <c r="C69" i="16"/>
  <c r="P68" i="16"/>
  <c r="E68" i="16"/>
  <c r="D68" i="16"/>
  <c r="C68" i="16"/>
  <c r="P67" i="16"/>
  <c r="E67" i="16"/>
  <c r="D67" i="16"/>
  <c r="C67" i="16"/>
  <c r="P66" i="16"/>
  <c r="E66" i="16"/>
  <c r="D66" i="16"/>
  <c r="C66" i="16"/>
  <c r="P65" i="16"/>
  <c r="E65" i="16"/>
  <c r="D65" i="16"/>
  <c r="C65" i="16"/>
  <c r="P64" i="16"/>
  <c r="E64" i="16"/>
  <c r="D64" i="16"/>
  <c r="C64" i="16"/>
  <c r="P63" i="16"/>
  <c r="E63" i="16"/>
  <c r="D63" i="16"/>
  <c r="C63" i="16"/>
  <c r="P62" i="16"/>
  <c r="E62" i="16"/>
  <c r="D62" i="16"/>
  <c r="C62" i="16"/>
  <c r="P61" i="16"/>
  <c r="E61" i="16"/>
  <c r="D61" i="16"/>
  <c r="C61" i="16"/>
  <c r="P60" i="16"/>
  <c r="E60" i="16"/>
  <c r="D60" i="16"/>
  <c r="C60" i="16"/>
  <c r="P59" i="16"/>
  <c r="E59" i="16"/>
  <c r="D59" i="16"/>
  <c r="C59" i="16"/>
  <c r="P58" i="16"/>
  <c r="E58" i="16"/>
  <c r="D58" i="16"/>
  <c r="C58" i="16"/>
  <c r="P57" i="16"/>
  <c r="E57" i="16"/>
  <c r="D57" i="16"/>
  <c r="C57" i="16"/>
  <c r="P56" i="16"/>
  <c r="E56" i="16"/>
  <c r="D56" i="16"/>
  <c r="C56" i="16"/>
  <c r="P55" i="16"/>
  <c r="E55" i="16"/>
  <c r="D55" i="16"/>
  <c r="C55" i="16"/>
  <c r="P54" i="16"/>
  <c r="E54" i="16"/>
  <c r="D54" i="16"/>
  <c r="C54" i="16"/>
  <c r="P53" i="16"/>
  <c r="E53" i="16"/>
  <c r="D53" i="16"/>
  <c r="C53" i="16"/>
  <c r="P52" i="16"/>
  <c r="E52" i="16"/>
  <c r="D52" i="16"/>
  <c r="C52" i="16"/>
  <c r="P51" i="16"/>
  <c r="E51" i="16"/>
  <c r="D51" i="16"/>
  <c r="C51" i="16"/>
  <c r="P50" i="16"/>
  <c r="E50" i="16"/>
  <c r="D50" i="16"/>
  <c r="C50" i="16"/>
  <c r="P49" i="16"/>
  <c r="E49" i="16"/>
  <c r="D49" i="16"/>
  <c r="C49" i="16"/>
  <c r="P48" i="16"/>
  <c r="E48" i="16"/>
  <c r="D48" i="16"/>
  <c r="C48" i="16"/>
  <c r="P47" i="16"/>
  <c r="E47" i="16"/>
  <c r="D47" i="16"/>
  <c r="C47" i="16"/>
  <c r="P46" i="16"/>
  <c r="E46" i="16"/>
  <c r="D46" i="16"/>
  <c r="C46" i="16"/>
  <c r="P45" i="16"/>
  <c r="E45" i="16"/>
  <c r="D45" i="16"/>
  <c r="C45" i="16"/>
  <c r="P44" i="16"/>
  <c r="E44" i="16"/>
  <c r="D44" i="16"/>
  <c r="C44" i="16"/>
  <c r="P43" i="16"/>
  <c r="E43" i="16"/>
  <c r="D43" i="16"/>
  <c r="C43" i="16"/>
  <c r="P42" i="16"/>
  <c r="E42" i="16"/>
  <c r="D42" i="16"/>
  <c r="C42" i="16"/>
  <c r="P41" i="16"/>
  <c r="E41" i="16"/>
  <c r="D41" i="16"/>
  <c r="C41" i="16"/>
  <c r="P40" i="16"/>
  <c r="E40" i="16"/>
  <c r="D40" i="16"/>
  <c r="C40" i="16"/>
  <c r="P39" i="16"/>
  <c r="E39" i="16"/>
  <c r="D39" i="16"/>
  <c r="C39" i="16"/>
  <c r="P38" i="16"/>
  <c r="E38" i="16"/>
  <c r="D38" i="16"/>
  <c r="C38" i="16"/>
  <c r="P37" i="16"/>
  <c r="E37" i="16"/>
  <c r="D37" i="16"/>
  <c r="C37" i="16"/>
  <c r="P36" i="16"/>
  <c r="E36" i="16"/>
  <c r="D36" i="16"/>
  <c r="C36" i="16"/>
  <c r="P35" i="16"/>
  <c r="E35" i="16"/>
  <c r="D35" i="16"/>
  <c r="C35" i="16"/>
  <c r="P34" i="16"/>
  <c r="E34" i="16"/>
  <c r="D34" i="16"/>
  <c r="C34" i="16"/>
  <c r="P33" i="16"/>
  <c r="E33" i="16"/>
  <c r="D33" i="16"/>
  <c r="C33" i="16"/>
  <c r="P32" i="16"/>
  <c r="E32" i="16"/>
  <c r="D32" i="16"/>
  <c r="C32" i="16"/>
  <c r="P31" i="16"/>
  <c r="E31" i="16"/>
  <c r="D31" i="16"/>
  <c r="C31" i="16"/>
  <c r="P30" i="16"/>
  <c r="E30" i="16"/>
  <c r="D30" i="16"/>
  <c r="C30" i="16"/>
  <c r="P29" i="16"/>
  <c r="E29" i="16"/>
  <c r="D29" i="16"/>
  <c r="C29" i="16"/>
  <c r="P28" i="16"/>
  <c r="E28" i="16"/>
  <c r="D28" i="16"/>
  <c r="C28" i="16"/>
  <c r="P27" i="16"/>
  <c r="E27" i="16"/>
  <c r="D27" i="16"/>
  <c r="C27" i="16"/>
  <c r="P26" i="16"/>
  <c r="E26" i="16"/>
  <c r="D26" i="16"/>
  <c r="C26" i="16"/>
  <c r="P25" i="16"/>
  <c r="E25" i="16"/>
  <c r="D25" i="16"/>
  <c r="C25" i="16"/>
  <c r="P24" i="16"/>
  <c r="E24" i="16"/>
  <c r="D24" i="16"/>
  <c r="C24" i="16"/>
  <c r="P23" i="16"/>
  <c r="E23" i="16"/>
  <c r="D23" i="16"/>
  <c r="C23" i="16"/>
  <c r="P22" i="16"/>
  <c r="E22" i="16"/>
  <c r="D22" i="16"/>
  <c r="C22" i="16"/>
  <c r="P21" i="16"/>
  <c r="E21" i="16"/>
  <c r="D21" i="16"/>
  <c r="C21" i="16"/>
  <c r="P20" i="16"/>
  <c r="E20" i="16"/>
  <c r="D20" i="16"/>
  <c r="C20" i="16"/>
  <c r="P19" i="16"/>
  <c r="E19" i="16"/>
  <c r="D19" i="16"/>
  <c r="C19" i="16"/>
  <c r="P18" i="16"/>
  <c r="E18" i="16"/>
  <c r="D18" i="16"/>
  <c r="C18" i="16"/>
  <c r="P17" i="16"/>
  <c r="E17" i="16"/>
  <c r="D17" i="16"/>
  <c r="C17" i="16"/>
  <c r="P16" i="16"/>
  <c r="E16" i="16"/>
  <c r="D16" i="16"/>
  <c r="C16" i="16"/>
  <c r="P15" i="16"/>
  <c r="E15" i="16"/>
  <c r="D15" i="16"/>
  <c r="C15" i="16"/>
  <c r="P14" i="16"/>
  <c r="E14" i="16"/>
  <c r="D14" i="16"/>
  <c r="C14" i="16"/>
  <c r="P13" i="16"/>
  <c r="E13" i="16"/>
  <c r="D13" i="16"/>
  <c r="C13" i="16"/>
  <c r="P12" i="16"/>
  <c r="E12" i="16"/>
  <c r="D12" i="16"/>
  <c r="C12" i="16"/>
  <c r="P11" i="16"/>
  <c r="E11" i="16"/>
  <c r="D11" i="16"/>
  <c r="C11" i="16"/>
  <c r="P10" i="16"/>
  <c r="E10" i="16"/>
  <c r="D10" i="16"/>
  <c r="C10" i="16"/>
  <c r="P9" i="16"/>
  <c r="E9" i="16"/>
  <c r="D9" i="16"/>
  <c r="C9" i="16"/>
  <c r="P8" i="16"/>
  <c r="E8" i="16"/>
  <c r="D8" i="16"/>
  <c r="C8" i="16"/>
  <c r="P7" i="16"/>
  <c r="E7" i="16"/>
  <c r="D7" i="16"/>
  <c r="C7" i="16"/>
  <c r="P6" i="16"/>
  <c r="E6" i="16"/>
  <c r="D6" i="16"/>
  <c r="C6" i="16"/>
  <c r="P5" i="16"/>
  <c r="E5" i="16"/>
  <c r="D5" i="16"/>
  <c r="C5" i="16"/>
  <c r="P4" i="16"/>
  <c r="E4" i="16"/>
  <c r="D4" i="16"/>
  <c r="C4" i="16"/>
  <c r="P3" i="16"/>
  <c r="E3" i="16"/>
  <c r="D3" i="16"/>
  <c r="C3" i="16"/>
  <c r="P2" i="16"/>
  <c r="E2" i="16"/>
  <c r="D2" i="16"/>
  <c r="C2" i="16"/>
  <c r="A2" i="15" a="1"/>
  <c r="A2" i="13" a="1"/>
  <c r="A2" i="11" a="1"/>
  <c r="P1201" i="2"/>
  <c r="D1201" i="2"/>
  <c r="C1201" i="2"/>
  <c r="P1200" i="2"/>
  <c r="D1200" i="2"/>
  <c r="C1200" i="2"/>
  <c r="P1199" i="2"/>
  <c r="D1199" i="2"/>
  <c r="C1199" i="2"/>
  <c r="P1198" i="2"/>
  <c r="D1198" i="2"/>
  <c r="C1198" i="2"/>
  <c r="P1197" i="2"/>
  <c r="D1197" i="2"/>
  <c r="C1197" i="2"/>
  <c r="P1196" i="2"/>
  <c r="D1196" i="2"/>
  <c r="C1196" i="2"/>
  <c r="P1195" i="2"/>
  <c r="D1195" i="2"/>
  <c r="C1195" i="2"/>
  <c r="P1194" i="2"/>
  <c r="D1194" i="2"/>
  <c r="C1194" i="2"/>
  <c r="P1193" i="2"/>
  <c r="D1193" i="2"/>
  <c r="C1193" i="2"/>
  <c r="P1192" i="2"/>
  <c r="D1192" i="2"/>
  <c r="C1192" i="2"/>
  <c r="P1191" i="2"/>
  <c r="D1191" i="2"/>
  <c r="C1191" i="2"/>
  <c r="P1190" i="2"/>
  <c r="D1190" i="2"/>
  <c r="C1190" i="2"/>
  <c r="P1189" i="2"/>
  <c r="D1189" i="2"/>
  <c r="C1189" i="2"/>
  <c r="P1188" i="2"/>
  <c r="D1188" i="2"/>
  <c r="C1188" i="2"/>
  <c r="P1187" i="2"/>
  <c r="D1187" i="2"/>
  <c r="C1187" i="2"/>
  <c r="P1186" i="2"/>
  <c r="D1186" i="2"/>
  <c r="C1186" i="2"/>
  <c r="P1185" i="2"/>
  <c r="D1185" i="2"/>
  <c r="C1185" i="2"/>
  <c r="P1184" i="2"/>
  <c r="D1184" i="2"/>
  <c r="C1184" i="2"/>
  <c r="P1183" i="2"/>
  <c r="D1183" i="2"/>
  <c r="C1183" i="2"/>
  <c r="P1182" i="2"/>
  <c r="D1182" i="2"/>
  <c r="C1182" i="2"/>
  <c r="P1181" i="2"/>
  <c r="D1181" i="2"/>
  <c r="C1181" i="2"/>
  <c r="P1180" i="2"/>
  <c r="D1180" i="2"/>
  <c r="C1180" i="2"/>
  <c r="P1179" i="2"/>
  <c r="D1179" i="2"/>
  <c r="C1179" i="2"/>
  <c r="P1178" i="2"/>
  <c r="D1178" i="2"/>
  <c r="C1178" i="2"/>
  <c r="P1177" i="2"/>
  <c r="D1177" i="2"/>
  <c r="C1177" i="2"/>
  <c r="P1176" i="2"/>
  <c r="D1176" i="2"/>
  <c r="C1176" i="2"/>
  <c r="P1175" i="2"/>
  <c r="D1175" i="2"/>
  <c r="C1175" i="2"/>
  <c r="P1174" i="2"/>
  <c r="D1174" i="2"/>
  <c r="C1174" i="2"/>
  <c r="P1173" i="2"/>
  <c r="D1173" i="2"/>
  <c r="C1173" i="2"/>
  <c r="P1172" i="2"/>
  <c r="D1172" i="2"/>
  <c r="C1172" i="2"/>
  <c r="P1171" i="2"/>
  <c r="D1171" i="2"/>
  <c r="C1171" i="2"/>
  <c r="P1170" i="2"/>
  <c r="D1170" i="2"/>
  <c r="C1170" i="2"/>
  <c r="P1169" i="2"/>
  <c r="D1169" i="2"/>
  <c r="C1169" i="2"/>
  <c r="P1168" i="2"/>
  <c r="D1168" i="2"/>
  <c r="C1168" i="2"/>
  <c r="P1167" i="2"/>
  <c r="D1167" i="2"/>
  <c r="C1167" i="2"/>
  <c r="P1166" i="2"/>
  <c r="D1166" i="2"/>
  <c r="C1166" i="2"/>
  <c r="P1165" i="2"/>
  <c r="D1165" i="2"/>
  <c r="C1165" i="2"/>
  <c r="P1164" i="2"/>
  <c r="D1164" i="2"/>
  <c r="C1164" i="2"/>
  <c r="P1163" i="2"/>
  <c r="D1163" i="2"/>
  <c r="C1163" i="2"/>
  <c r="P1162" i="2"/>
  <c r="D1162" i="2"/>
  <c r="C1162" i="2"/>
  <c r="P1161" i="2"/>
  <c r="D1161" i="2"/>
  <c r="C1161" i="2"/>
  <c r="P1160" i="2"/>
  <c r="D1160" i="2"/>
  <c r="C1160" i="2"/>
  <c r="P1159" i="2"/>
  <c r="D1159" i="2"/>
  <c r="C1159" i="2"/>
  <c r="P1158" i="2"/>
  <c r="D1158" i="2"/>
  <c r="C1158" i="2"/>
  <c r="P1157" i="2"/>
  <c r="D1157" i="2"/>
  <c r="C1157" i="2"/>
  <c r="P1156" i="2"/>
  <c r="D1156" i="2"/>
  <c r="C1156" i="2"/>
  <c r="P1155" i="2"/>
  <c r="D1155" i="2"/>
  <c r="C1155" i="2"/>
  <c r="P1154" i="2"/>
  <c r="D1154" i="2"/>
  <c r="C1154" i="2"/>
  <c r="P1153" i="2"/>
  <c r="D1153" i="2"/>
  <c r="C1153" i="2"/>
  <c r="P1152" i="2"/>
  <c r="D1152" i="2"/>
  <c r="C1152" i="2"/>
  <c r="P1151" i="2"/>
  <c r="D1151" i="2"/>
  <c r="C1151" i="2"/>
  <c r="P1150" i="2"/>
  <c r="D1150" i="2"/>
  <c r="C1150" i="2"/>
  <c r="P1149" i="2"/>
  <c r="D1149" i="2"/>
  <c r="C1149" i="2"/>
  <c r="P1148" i="2"/>
  <c r="D1148" i="2"/>
  <c r="C1148" i="2"/>
  <c r="P1147" i="2"/>
  <c r="D1147" i="2"/>
  <c r="C1147" i="2"/>
  <c r="P1146" i="2"/>
  <c r="D1146" i="2"/>
  <c r="C1146" i="2"/>
  <c r="P1145" i="2"/>
  <c r="D1145" i="2"/>
  <c r="C1145" i="2"/>
  <c r="P1144" i="2"/>
  <c r="D1144" i="2"/>
  <c r="C1144" i="2"/>
  <c r="P1143" i="2"/>
  <c r="D1143" i="2"/>
  <c r="C1143" i="2"/>
  <c r="P1142" i="2"/>
  <c r="D1142" i="2"/>
  <c r="C1142" i="2"/>
  <c r="P1141" i="2"/>
  <c r="D1141" i="2"/>
  <c r="C1141" i="2"/>
  <c r="P1140" i="2"/>
  <c r="D1140" i="2"/>
  <c r="C1140" i="2"/>
  <c r="P1139" i="2"/>
  <c r="D1139" i="2"/>
  <c r="C1139" i="2"/>
  <c r="P1138" i="2"/>
  <c r="D1138" i="2"/>
  <c r="C1138" i="2"/>
  <c r="P1137" i="2"/>
  <c r="D1137" i="2"/>
  <c r="C1137" i="2"/>
  <c r="P1136" i="2"/>
  <c r="D1136" i="2"/>
  <c r="C1136" i="2"/>
  <c r="P1135" i="2"/>
  <c r="D1135" i="2"/>
  <c r="C1135" i="2"/>
  <c r="P1134" i="2"/>
  <c r="D1134" i="2"/>
  <c r="C1134" i="2"/>
  <c r="P1133" i="2"/>
  <c r="D1133" i="2"/>
  <c r="C1133" i="2"/>
  <c r="P1132" i="2"/>
  <c r="D1132" i="2"/>
  <c r="C1132" i="2"/>
  <c r="P1131" i="2"/>
  <c r="D1131" i="2"/>
  <c r="C1131" i="2"/>
  <c r="P1130" i="2"/>
  <c r="D1130" i="2"/>
  <c r="C1130" i="2"/>
  <c r="P1129" i="2"/>
  <c r="D1129" i="2"/>
  <c r="C1129" i="2"/>
  <c r="P1128" i="2"/>
  <c r="D1128" i="2"/>
  <c r="C1128" i="2"/>
  <c r="P1127" i="2"/>
  <c r="D1127" i="2"/>
  <c r="C1127" i="2"/>
  <c r="P1126" i="2"/>
  <c r="D1126" i="2"/>
  <c r="C1126" i="2"/>
  <c r="P1125" i="2"/>
  <c r="D1125" i="2"/>
  <c r="C1125" i="2"/>
  <c r="P1124" i="2"/>
  <c r="D1124" i="2"/>
  <c r="C1124" i="2"/>
  <c r="P1123" i="2"/>
  <c r="D1123" i="2"/>
  <c r="C1123" i="2"/>
  <c r="P1122" i="2"/>
  <c r="D1122" i="2"/>
  <c r="C1122" i="2"/>
  <c r="P1121" i="2"/>
  <c r="D1121" i="2"/>
  <c r="C1121" i="2"/>
  <c r="P1120" i="2"/>
  <c r="D1120" i="2"/>
  <c r="C1120" i="2"/>
  <c r="P1119" i="2"/>
  <c r="D1119" i="2"/>
  <c r="C1119" i="2"/>
  <c r="P1118" i="2"/>
  <c r="D1118" i="2"/>
  <c r="C1118" i="2"/>
  <c r="P1117" i="2"/>
  <c r="D1117" i="2"/>
  <c r="C1117" i="2"/>
  <c r="P1116" i="2"/>
  <c r="D1116" i="2"/>
  <c r="C1116" i="2"/>
  <c r="P1115" i="2"/>
  <c r="D1115" i="2"/>
  <c r="C1115" i="2"/>
  <c r="P1114" i="2"/>
  <c r="D1114" i="2"/>
  <c r="C1114" i="2"/>
  <c r="P1113" i="2"/>
  <c r="D1113" i="2"/>
  <c r="C1113" i="2"/>
  <c r="P1112" i="2"/>
  <c r="D1112" i="2"/>
  <c r="C1112" i="2"/>
  <c r="P1111" i="2"/>
  <c r="D1111" i="2"/>
  <c r="C1111" i="2"/>
  <c r="P1110" i="2"/>
  <c r="D1110" i="2"/>
  <c r="C1110" i="2"/>
  <c r="P1109" i="2"/>
  <c r="D1109" i="2"/>
  <c r="C1109" i="2"/>
  <c r="P1108" i="2"/>
  <c r="D1108" i="2"/>
  <c r="C1108" i="2"/>
  <c r="P1107" i="2"/>
  <c r="D1107" i="2"/>
  <c r="C1107" i="2"/>
  <c r="P1106" i="2"/>
  <c r="D1106" i="2"/>
  <c r="C1106" i="2"/>
  <c r="P1105" i="2"/>
  <c r="D1105" i="2"/>
  <c r="C1105" i="2"/>
  <c r="P1104" i="2"/>
  <c r="D1104" i="2"/>
  <c r="C1104" i="2"/>
  <c r="P1103" i="2"/>
  <c r="D1103" i="2"/>
  <c r="C1103" i="2"/>
  <c r="P1102" i="2"/>
  <c r="D1102" i="2"/>
  <c r="C1102" i="2"/>
  <c r="P1101" i="2"/>
  <c r="D1101" i="2"/>
  <c r="C1101" i="2"/>
  <c r="P1100" i="2"/>
  <c r="D1100" i="2"/>
  <c r="C1100" i="2"/>
  <c r="P1099" i="2"/>
  <c r="D1099" i="2"/>
  <c r="C1099" i="2"/>
  <c r="P1098" i="2"/>
  <c r="D1098" i="2"/>
  <c r="C1098" i="2"/>
  <c r="P1097" i="2"/>
  <c r="D1097" i="2"/>
  <c r="C1097" i="2"/>
  <c r="P1096" i="2"/>
  <c r="D1096" i="2"/>
  <c r="C1096" i="2"/>
  <c r="P1095" i="2"/>
  <c r="D1095" i="2"/>
  <c r="C1095" i="2"/>
  <c r="P1094" i="2"/>
  <c r="D1094" i="2"/>
  <c r="C1094" i="2"/>
  <c r="P1093" i="2"/>
  <c r="D1093" i="2"/>
  <c r="C1093" i="2"/>
  <c r="P1092" i="2"/>
  <c r="D1092" i="2"/>
  <c r="C1092" i="2"/>
  <c r="P1091" i="2"/>
  <c r="D1091" i="2"/>
  <c r="C1091" i="2"/>
  <c r="P1090" i="2"/>
  <c r="D1090" i="2"/>
  <c r="C1090" i="2"/>
  <c r="P1089" i="2"/>
  <c r="D1089" i="2"/>
  <c r="C1089" i="2"/>
  <c r="P1088" i="2"/>
  <c r="D1088" i="2"/>
  <c r="C1088" i="2"/>
  <c r="P1087" i="2"/>
  <c r="D1087" i="2"/>
  <c r="C1087" i="2"/>
  <c r="P1086" i="2"/>
  <c r="D1086" i="2"/>
  <c r="C1086" i="2"/>
  <c r="P1085" i="2"/>
  <c r="D1085" i="2"/>
  <c r="C1085" i="2"/>
  <c r="P1084" i="2"/>
  <c r="D1084" i="2"/>
  <c r="C1084" i="2"/>
  <c r="P1083" i="2"/>
  <c r="D1083" i="2"/>
  <c r="C1083" i="2"/>
  <c r="P1082" i="2"/>
  <c r="D1082" i="2"/>
  <c r="C1082" i="2"/>
  <c r="P1081" i="2"/>
  <c r="D1081" i="2"/>
  <c r="C1081" i="2"/>
  <c r="P1080" i="2"/>
  <c r="D1080" i="2"/>
  <c r="C1080" i="2"/>
  <c r="P1079" i="2"/>
  <c r="D1079" i="2"/>
  <c r="C1079" i="2"/>
  <c r="P1078" i="2"/>
  <c r="D1078" i="2"/>
  <c r="C1078" i="2"/>
  <c r="P1077" i="2"/>
  <c r="D1077" i="2"/>
  <c r="C1077" i="2"/>
  <c r="P1076" i="2"/>
  <c r="D1076" i="2"/>
  <c r="C1076" i="2"/>
  <c r="P1075" i="2"/>
  <c r="D1075" i="2"/>
  <c r="C1075" i="2"/>
  <c r="P1074" i="2"/>
  <c r="D1074" i="2"/>
  <c r="C1074" i="2"/>
  <c r="P1073" i="2"/>
  <c r="D1073" i="2"/>
  <c r="C1073" i="2"/>
  <c r="P1072" i="2"/>
  <c r="D1072" i="2"/>
  <c r="C1072" i="2"/>
  <c r="P1071" i="2"/>
  <c r="D1071" i="2"/>
  <c r="C1071" i="2"/>
  <c r="P1070" i="2"/>
  <c r="D1070" i="2"/>
  <c r="C1070" i="2"/>
  <c r="P1069" i="2"/>
  <c r="D1069" i="2"/>
  <c r="C1069" i="2"/>
  <c r="P1068" i="2"/>
  <c r="D1068" i="2"/>
  <c r="C1068" i="2"/>
  <c r="P1067" i="2"/>
  <c r="D1067" i="2"/>
  <c r="C1067" i="2"/>
  <c r="P1066" i="2"/>
  <c r="D1066" i="2"/>
  <c r="C1066" i="2"/>
  <c r="P1065" i="2"/>
  <c r="D1065" i="2"/>
  <c r="C1065" i="2"/>
  <c r="P1064" i="2"/>
  <c r="D1064" i="2"/>
  <c r="C1064" i="2"/>
  <c r="P1063" i="2"/>
  <c r="D1063" i="2"/>
  <c r="C1063" i="2"/>
  <c r="P1062" i="2"/>
  <c r="D1062" i="2"/>
  <c r="C1062" i="2"/>
  <c r="P1061" i="2"/>
  <c r="D1061" i="2"/>
  <c r="C1061" i="2"/>
  <c r="P1060" i="2"/>
  <c r="D1060" i="2"/>
  <c r="C1060" i="2"/>
  <c r="P1059" i="2"/>
  <c r="D1059" i="2"/>
  <c r="C1059" i="2"/>
  <c r="P1058" i="2"/>
  <c r="D1058" i="2"/>
  <c r="C1058" i="2"/>
  <c r="P1057" i="2"/>
  <c r="D1057" i="2"/>
  <c r="C1057" i="2"/>
  <c r="P1056" i="2"/>
  <c r="D1056" i="2"/>
  <c r="C1056" i="2"/>
  <c r="P1055" i="2"/>
  <c r="D1055" i="2"/>
  <c r="C1055" i="2"/>
  <c r="P1054" i="2"/>
  <c r="D1054" i="2"/>
  <c r="C1054" i="2"/>
  <c r="P1053" i="2"/>
  <c r="D1053" i="2"/>
  <c r="C1053" i="2"/>
  <c r="P1052" i="2"/>
  <c r="D1052" i="2"/>
  <c r="C1052" i="2"/>
  <c r="P1051" i="2"/>
  <c r="D1051" i="2"/>
  <c r="C1051" i="2"/>
  <c r="P1050" i="2"/>
  <c r="D1050" i="2"/>
  <c r="C1050" i="2"/>
  <c r="P1049" i="2"/>
  <c r="D1049" i="2"/>
  <c r="C1049" i="2"/>
  <c r="P1048" i="2"/>
  <c r="D1048" i="2"/>
  <c r="C1048" i="2"/>
  <c r="P1047" i="2"/>
  <c r="D1047" i="2"/>
  <c r="C1047" i="2"/>
  <c r="P1046" i="2"/>
  <c r="D1046" i="2"/>
  <c r="C1046" i="2"/>
  <c r="P1045" i="2"/>
  <c r="D1045" i="2"/>
  <c r="C1045" i="2"/>
  <c r="P1044" i="2"/>
  <c r="D1044" i="2"/>
  <c r="C1044" i="2"/>
  <c r="P1043" i="2"/>
  <c r="D1043" i="2"/>
  <c r="C1043" i="2"/>
  <c r="P1042" i="2"/>
  <c r="D1042" i="2"/>
  <c r="C1042" i="2"/>
  <c r="P1041" i="2"/>
  <c r="D1041" i="2"/>
  <c r="C1041" i="2"/>
  <c r="P1040" i="2"/>
  <c r="D1040" i="2"/>
  <c r="C1040" i="2"/>
  <c r="P1039" i="2"/>
  <c r="D1039" i="2"/>
  <c r="C1039" i="2"/>
  <c r="P1038" i="2"/>
  <c r="D1038" i="2"/>
  <c r="C1038" i="2"/>
  <c r="P1037" i="2"/>
  <c r="D1037" i="2"/>
  <c r="C1037" i="2"/>
  <c r="P1036" i="2"/>
  <c r="D1036" i="2"/>
  <c r="C1036" i="2"/>
  <c r="P1035" i="2"/>
  <c r="D1035" i="2"/>
  <c r="C1035" i="2"/>
  <c r="P1034" i="2"/>
  <c r="D1034" i="2"/>
  <c r="C1034" i="2"/>
  <c r="P1033" i="2"/>
  <c r="D1033" i="2"/>
  <c r="C1033" i="2"/>
  <c r="P1032" i="2"/>
  <c r="D1032" i="2"/>
  <c r="C1032" i="2"/>
  <c r="P1031" i="2"/>
  <c r="D1031" i="2"/>
  <c r="C1031" i="2"/>
  <c r="P1030" i="2"/>
  <c r="D1030" i="2"/>
  <c r="C1030" i="2"/>
  <c r="P1029" i="2"/>
  <c r="D1029" i="2"/>
  <c r="C1029" i="2"/>
  <c r="P1028" i="2"/>
  <c r="D1028" i="2"/>
  <c r="C1028" i="2"/>
  <c r="P1027" i="2"/>
  <c r="D1027" i="2"/>
  <c r="C1027" i="2"/>
  <c r="P1026" i="2"/>
  <c r="D1026" i="2"/>
  <c r="C1026" i="2"/>
  <c r="P1025" i="2"/>
  <c r="D1025" i="2"/>
  <c r="C1025" i="2"/>
  <c r="P1024" i="2"/>
  <c r="D1024" i="2"/>
  <c r="C1024" i="2"/>
  <c r="P1023" i="2"/>
  <c r="D1023" i="2"/>
  <c r="C1023" i="2"/>
  <c r="P1022" i="2"/>
  <c r="D1022" i="2"/>
  <c r="C1022" i="2"/>
  <c r="P1021" i="2"/>
  <c r="D1021" i="2"/>
  <c r="C1021" i="2"/>
  <c r="P1020" i="2"/>
  <c r="D1020" i="2"/>
  <c r="C1020" i="2"/>
  <c r="P1019" i="2"/>
  <c r="D1019" i="2"/>
  <c r="C1019" i="2"/>
  <c r="P1018" i="2"/>
  <c r="D1018" i="2"/>
  <c r="C1018" i="2"/>
  <c r="P1017" i="2"/>
  <c r="D1017" i="2"/>
  <c r="C1017" i="2"/>
  <c r="P1016" i="2"/>
  <c r="D1016" i="2"/>
  <c r="C1016" i="2"/>
  <c r="P1015" i="2"/>
  <c r="D1015" i="2"/>
  <c r="C1015" i="2"/>
  <c r="P1014" i="2"/>
  <c r="D1014" i="2"/>
  <c r="C1014" i="2"/>
  <c r="P1013" i="2"/>
  <c r="D1013" i="2"/>
  <c r="C1013" i="2"/>
  <c r="P1012" i="2"/>
  <c r="D1012" i="2"/>
  <c r="C1012" i="2"/>
  <c r="P1011" i="2"/>
  <c r="D1011" i="2"/>
  <c r="C1011" i="2"/>
  <c r="P1010" i="2"/>
  <c r="D1010" i="2"/>
  <c r="C1010" i="2"/>
  <c r="P1009" i="2"/>
  <c r="D1009" i="2"/>
  <c r="C1009" i="2"/>
  <c r="P1008" i="2"/>
  <c r="D1008" i="2"/>
  <c r="C1008" i="2"/>
  <c r="P1007" i="2"/>
  <c r="D1007" i="2"/>
  <c r="C1007" i="2"/>
  <c r="P1006" i="2"/>
  <c r="D1006" i="2"/>
  <c r="C1006" i="2"/>
  <c r="P1005" i="2"/>
  <c r="D1005" i="2"/>
  <c r="C1005" i="2"/>
  <c r="P1004" i="2"/>
  <c r="D1004" i="2"/>
  <c r="C1004" i="2"/>
  <c r="P1003" i="2"/>
  <c r="D1003" i="2"/>
  <c r="C1003" i="2"/>
  <c r="P1002" i="2"/>
  <c r="D1002" i="2"/>
  <c r="C1002" i="2"/>
  <c r="P1001" i="2"/>
  <c r="D1001" i="2"/>
  <c r="C1001" i="2"/>
  <c r="P1000" i="2"/>
  <c r="D1000" i="2"/>
  <c r="C1000" i="2"/>
  <c r="P999" i="2"/>
  <c r="D999" i="2"/>
  <c r="C999" i="2"/>
  <c r="P998" i="2"/>
  <c r="D998" i="2"/>
  <c r="C998" i="2"/>
  <c r="P997" i="2"/>
  <c r="D997" i="2"/>
  <c r="C997" i="2"/>
  <c r="P996" i="2"/>
  <c r="D996" i="2"/>
  <c r="C996" i="2"/>
  <c r="P995" i="2"/>
  <c r="D995" i="2"/>
  <c r="C995" i="2"/>
  <c r="P994" i="2"/>
  <c r="D994" i="2"/>
  <c r="C994" i="2"/>
  <c r="P993" i="2"/>
  <c r="D993" i="2"/>
  <c r="C993" i="2"/>
  <c r="P992" i="2"/>
  <c r="D992" i="2"/>
  <c r="C992" i="2"/>
  <c r="P991" i="2"/>
  <c r="D991" i="2"/>
  <c r="C991" i="2"/>
  <c r="P990" i="2"/>
  <c r="D990" i="2"/>
  <c r="C990" i="2"/>
  <c r="P989" i="2"/>
  <c r="D989" i="2"/>
  <c r="C989" i="2"/>
  <c r="P988" i="2"/>
  <c r="D988" i="2"/>
  <c r="C988" i="2"/>
  <c r="P987" i="2"/>
  <c r="D987" i="2"/>
  <c r="C987" i="2"/>
  <c r="P986" i="2"/>
  <c r="D986" i="2"/>
  <c r="C986" i="2"/>
  <c r="P985" i="2"/>
  <c r="D985" i="2"/>
  <c r="C985" i="2"/>
  <c r="P984" i="2"/>
  <c r="D984" i="2"/>
  <c r="C984" i="2"/>
  <c r="P983" i="2"/>
  <c r="D983" i="2"/>
  <c r="C983" i="2"/>
  <c r="P982" i="2"/>
  <c r="D982" i="2"/>
  <c r="C982" i="2"/>
  <c r="P981" i="2"/>
  <c r="D981" i="2"/>
  <c r="C981" i="2"/>
  <c r="P980" i="2"/>
  <c r="D980" i="2"/>
  <c r="C980" i="2"/>
  <c r="P979" i="2"/>
  <c r="D979" i="2"/>
  <c r="C979" i="2"/>
  <c r="P978" i="2"/>
  <c r="D978" i="2"/>
  <c r="C978" i="2"/>
  <c r="P977" i="2"/>
  <c r="D977" i="2"/>
  <c r="C977" i="2"/>
  <c r="P976" i="2"/>
  <c r="D976" i="2"/>
  <c r="C976" i="2"/>
  <c r="P975" i="2"/>
  <c r="D975" i="2"/>
  <c r="C975" i="2"/>
  <c r="P974" i="2"/>
  <c r="D974" i="2"/>
  <c r="C974" i="2"/>
  <c r="P973" i="2"/>
  <c r="D973" i="2"/>
  <c r="C973" i="2"/>
  <c r="P972" i="2"/>
  <c r="D972" i="2"/>
  <c r="C972" i="2"/>
  <c r="P971" i="2"/>
  <c r="D971" i="2"/>
  <c r="C971" i="2"/>
  <c r="P970" i="2"/>
  <c r="D970" i="2"/>
  <c r="C970" i="2"/>
  <c r="P969" i="2"/>
  <c r="D969" i="2"/>
  <c r="C969" i="2"/>
  <c r="P968" i="2"/>
  <c r="D968" i="2"/>
  <c r="C968" i="2"/>
  <c r="P967" i="2"/>
  <c r="D967" i="2"/>
  <c r="C967" i="2"/>
  <c r="P966" i="2"/>
  <c r="D966" i="2"/>
  <c r="C966" i="2"/>
  <c r="P965" i="2"/>
  <c r="D965" i="2"/>
  <c r="C965" i="2"/>
  <c r="P964" i="2"/>
  <c r="D964" i="2"/>
  <c r="C964" i="2"/>
  <c r="P963" i="2"/>
  <c r="D963" i="2"/>
  <c r="C963" i="2"/>
  <c r="P962" i="2"/>
  <c r="D962" i="2"/>
  <c r="C962" i="2"/>
  <c r="P961" i="2"/>
  <c r="D961" i="2"/>
  <c r="C961" i="2"/>
  <c r="P960" i="2"/>
  <c r="D960" i="2"/>
  <c r="C960" i="2"/>
  <c r="P959" i="2"/>
  <c r="D959" i="2"/>
  <c r="C959" i="2"/>
  <c r="P958" i="2"/>
  <c r="D958" i="2"/>
  <c r="C958" i="2"/>
  <c r="P957" i="2"/>
  <c r="D957" i="2"/>
  <c r="C957" i="2"/>
  <c r="P956" i="2"/>
  <c r="D956" i="2"/>
  <c r="C956" i="2"/>
  <c r="P955" i="2"/>
  <c r="D955" i="2"/>
  <c r="C955" i="2"/>
  <c r="P954" i="2"/>
  <c r="D954" i="2"/>
  <c r="C954" i="2"/>
  <c r="P953" i="2"/>
  <c r="D953" i="2"/>
  <c r="C953" i="2"/>
  <c r="P952" i="2"/>
  <c r="D952" i="2"/>
  <c r="C952" i="2"/>
  <c r="P951" i="2"/>
  <c r="D951" i="2"/>
  <c r="C951" i="2"/>
  <c r="P950" i="2"/>
  <c r="D950" i="2"/>
  <c r="C950" i="2"/>
  <c r="P949" i="2"/>
  <c r="D949" i="2"/>
  <c r="C949" i="2"/>
  <c r="P948" i="2"/>
  <c r="D948" i="2"/>
  <c r="C948" i="2"/>
  <c r="P947" i="2"/>
  <c r="D947" i="2"/>
  <c r="C947" i="2"/>
  <c r="P946" i="2"/>
  <c r="D946" i="2"/>
  <c r="C946" i="2"/>
  <c r="P945" i="2"/>
  <c r="D945" i="2"/>
  <c r="C945" i="2"/>
  <c r="P944" i="2"/>
  <c r="D944" i="2"/>
  <c r="C944" i="2"/>
  <c r="P943" i="2"/>
  <c r="D943" i="2"/>
  <c r="C943" i="2"/>
  <c r="P942" i="2"/>
  <c r="D942" i="2"/>
  <c r="C942" i="2"/>
  <c r="P941" i="2"/>
  <c r="D941" i="2"/>
  <c r="C941" i="2"/>
  <c r="P940" i="2"/>
  <c r="D940" i="2"/>
  <c r="C940" i="2"/>
  <c r="P939" i="2"/>
  <c r="D939" i="2"/>
  <c r="C939" i="2"/>
  <c r="P938" i="2"/>
  <c r="D938" i="2"/>
  <c r="C938" i="2"/>
  <c r="P937" i="2"/>
  <c r="D937" i="2"/>
  <c r="C937" i="2"/>
  <c r="P936" i="2"/>
  <c r="D936" i="2"/>
  <c r="C936" i="2"/>
  <c r="P935" i="2"/>
  <c r="D935" i="2"/>
  <c r="C935" i="2"/>
  <c r="P934" i="2"/>
  <c r="D934" i="2"/>
  <c r="C934" i="2"/>
  <c r="P933" i="2"/>
  <c r="D933" i="2"/>
  <c r="C933" i="2"/>
  <c r="P932" i="2"/>
  <c r="D932" i="2"/>
  <c r="C932" i="2"/>
  <c r="P931" i="2"/>
  <c r="D931" i="2"/>
  <c r="C931" i="2"/>
  <c r="P930" i="2"/>
  <c r="D930" i="2"/>
  <c r="C930" i="2"/>
  <c r="P929" i="2"/>
  <c r="D929" i="2"/>
  <c r="C929" i="2"/>
  <c r="P928" i="2"/>
  <c r="D928" i="2"/>
  <c r="C928" i="2"/>
  <c r="P927" i="2"/>
  <c r="D927" i="2"/>
  <c r="C927" i="2"/>
  <c r="P926" i="2"/>
  <c r="D926" i="2"/>
  <c r="C926" i="2"/>
  <c r="P925" i="2"/>
  <c r="D925" i="2"/>
  <c r="C925" i="2"/>
  <c r="P924" i="2"/>
  <c r="D924" i="2"/>
  <c r="C924" i="2"/>
  <c r="P923" i="2"/>
  <c r="D923" i="2"/>
  <c r="C923" i="2"/>
  <c r="P922" i="2"/>
  <c r="D922" i="2"/>
  <c r="C922" i="2"/>
  <c r="P921" i="2"/>
  <c r="D921" i="2"/>
  <c r="C921" i="2"/>
  <c r="P920" i="2"/>
  <c r="D920" i="2"/>
  <c r="C920" i="2"/>
  <c r="P919" i="2"/>
  <c r="D919" i="2"/>
  <c r="C919" i="2"/>
  <c r="P918" i="2"/>
  <c r="D918" i="2"/>
  <c r="C918" i="2"/>
  <c r="P917" i="2"/>
  <c r="D917" i="2"/>
  <c r="C917" i="2"/>
  <c r="P916" i="2"/>
  <c r="D916" i="2"/>
  <c r="C916" i="2"/>
  <c r="P915" i="2"/>
  <c r="D915" i="2"/>
  <c r="C915" i="2"/>
  <c r="P914" i="2"/>
  <c r="D914" i="2"/>
  <c r="C914" i="2"/>
  <c r="P913" i="2"/>
  <c r="D913" i="2"/>
  <c r="C913" i="2"/>
  <c r="P912" i="2"/>
  <c r="D912" i="2"/>
  <c r="C912" i="2"/>
  <c r="P911" i="2"/>
  <c r="D911" i="2"/>
  <c r="C911" i="2"/>
  <c r="P910" i="2"/>
  <c r="D910" i="2"/>
  <c r="C910" i="2"/>
  <c r="P909" i="2"/>
  <c r="D909" i="2"/>
  <c r="C909" i="2"/>
  <c r="P908" i="2"/>
  <c r="D908" i="2"/>
  <c r="C908" i="2"/>
  <c r="P907" i="2"/>
  <c r="D907" i="2"/>
  <c r="C907" i="2"/>
  <c r="P906" i="2"/>
  <c r="D906" i="2"/>
  <c r="C906" i="2"/>
  <c r="P905" i="2"/>
  <c r="D905" i="2"/>
  <c r="C905" i="2"/>
  <c r="P904" i="2"/>
  <c r="D904" i="2"/>
  <c r="C904" i="2"/>
  <c r="P903" i="2"/>
  <c r="D903" i="2"/>
  <c r="C903" i="2"/>
  <c r="P902" i="2"/>
  <c r="D902" i="2"/>
  <c r="C902" i="2"/>
  <c r="P901" i="2"/>
  <c r="D901" i="2"/>
  <c r="C901" i="2"/>
  <c r="P900" i="2"/>
  <c r="D900" i="2"/>
  <c r="C900" i="2"/>
  <c r="P899" i="2"/>
  <c r="D899" i="2"/>
  <c r="C899" i="2"/>
  <c r="P898" i="2"/>
  <c r="D898" i="2"/>
  <c r="C898" i="2"/>
  <c r="P897" i="2"/>
  <c r="D897" i="2"/>
  <c r="C897" i="2"/>
  <c r="P896" i="2"/>
  <c r="D896" i="2"/>
  <c r="C896" i="2"/>
  <c r="P895" i="2"/>
  <c r="D895" i="2"/>
  <c r="C895" i="2"/>
  <c r="P894" i="2"/>
  <c r="D894" i="2"/>
  <c r="C894" i="2"/>
  <c r="P893" i="2"/>
  <c r="D893" i="2"/>
  <c r="C893" i="2"/>
  <c r="P892" i="2"/>
  <c r="D892" i="2"/>
  <c r="C892" i="2"/>
  <c r="P891" i="2"/>
  <c r="D891" i="2"/>
  <c r="C891" i="2"/>
  <c r="P890" i="2"/>
  <c r="D890" i="2"/>
  <c r="C890" i="2"/>
  <c r="P889" i="2"/>
  <c r="D889" i="2"/>
  <c r="C889" i="2"/>
  <c r="P888" i="2"/>
  <c r="D888" i="2"/>
  <c r="C888" i="2"/>
  <c r="P887" i="2"/>
  <c r="D887" i="2"/>
  <c r="C887" i="2"/>
  <c r="P886" i="2"/>
  <c r="D886" i="2"/>
  <c r="C886" i="2"/>
  <c r="P885" i="2"/>
  <c r="D885" i="2"/>
  <c r="C885" i="2"/>
  <c r="P884" i="2"/>
  <c r="D884" i="2"/>
  <c r="C884" i="2"/>
  <c r="P883" i="2"/>
  <c r="D883" i="2"/>
  <c r="C883" i="2"/>
  <c r="P882" i="2"/>
  <c r="D882" i="2"/>
  <c r="C882" i="2"/>
  <c r="P881" i="2"/>
  <c r="D881" i="2"/>
  <c r="C881" i="2"/>
  <c r="P880" i="2"/>
  <c r="D880" i="2"/>
  <c r="C880" i="2"/>
  <c r="P879" i="2"/>
  <c r="D879" i="2"/>
  <c r="C879" i="2"/>
  <c r="P878" i="2"/>
  <c r="D878" i="2"/>
  <c r="C878" i="2"/>
  <c r="P877" i="2"/>
  <c r="D877" i="2"/>
  <c r="C877" i="2"/>
  <c r="P876" i="2"/>
  <c r="D876" i="2"/>
  <c r="C876" i="2"/>
  <c r="P875" i="2"/>
  <c r="D875" i="2"/>
  <c r="C875" i="2"/>
  <c r="P874" i="2"/>
  <c r="D874" i="2"/>
  <c r="C874" i="2"/>
  <c r="P873" i="2"/>
  <c r="D873" i="2"/>
  <c r="C873" i="2"/>
  <c r="P872" i="2"/>
  <c r="D872" i="2"/>
  <c r="C872" i="2"/>
  <c r="P871" i="2"/>
  <c r="D871" i="2"/>
  <c r="C871" i="2"/>
  <c r="P870" i="2"/>
  <c r="D870" i="2"/>
  <c r="C870" i="2"/>
  <c r="P869" i="2"/>
  <c r="D869" i="2"/>
  <c r="C869" i="2"/>
  <c r="P868" i="2"/>
  <c r="D868" i="2"/>
  <c r="C868" i="2"/>
  <c r="P867" i="2"/>
  <c r="D867" i="2"/>
  <c r="C867" i="2"/>
  <c r="P866" i="2"/>
  <c r="D866" i="2"/>
  <c r="C866" i="2"/>
  <c r="P865" i="2"/>
  <c r="D865" i="2"/>
  <c r="C865" i="2"/>
  <c r="P864" i="2"/>
  <c r="D864" i="2"/>
  <c r="C864" i="2"/>
  <c r="P863" i="2"/>
  <c r="D863" i="2"/>
  <c r="C863" i="2"/>
  <c r="P862" i="2"/>
  <c r="D862" i="2"/>
  <c r="C862" i="2"/>
  <c r="P861" i="2"/>
  <c r="D861" i="2"/>
  <c r="C861" i="2"/>
  <c r="P860" i="2"/>
  <c r="D860" i="2"/>
  <c r="C860" i="2"/>
  <c r="P859" i="2"/>
  <c r="D859" i="2"/>
  <c r="C859" i="2"/>
  <c r="P858" i="2"/>
  <c r="D858" i="2"/>
  <c r="C858" i="2"/>
  <c r="P857" i="2"/>
  <c r="D857" i="2"/>
  <c r="C857" i="2"/>
  <c r="P856" i="2"/>
  <c r="D856" i="2"/>
  <c r="C856" i="2"/>
  <c r="P855" i="2"/>
  <c r="D855" i="2"/>
  <c r="C855" i="2"/>
  <c r="P854" i="2"/>
  <c r="D854" i="2"/>
  <c r="C854" i="2"/>
  <c r="P853" i="2"/>
  <c r="D853" i="2"/>
  <c r="C853" i="2"/>
  <c r="P852" i="2"/>
  <c r="D852" i="2"/>
  <c r="C852" i="2"/>
  <c r="P851" i="2"/>
  <c r="D851" i="2"/>
  <c r="C851" i="2"/>
  <c r="P850" i="2"/>
  <c r="D850" i="2"/>
  <c r="C850" i="2"/>
  <c r="P849" i="2"/>
  <c r="D849" i="2"/>
  <c r="C849" i="2"/>
  <c r="P848" i="2"/>
  <c r="D848" i="2"/>
  <c r="C848" i="2"/>
  <c r="P847" i="2"/>
  <c r="D847" i="2"/>
  <c r="C847" i="2"/>
  <c r="P846" i="2"/>
  <c r="D846" i="2"/>
  <c r="C846" i="2"/>
  <c r="P845" i="2"/>
  <c r="D845" i="2"/>
  <c r="C845" i="2"/>
  <c r="P844" i="2"/>
  <c r="D844" i="2"/>
  <c r="C844" i="2"/>
  <c r="P843" i="2"/>
  <c r="D843" i="2"/>
  <c r="C843" i="2"/>
  <c r="P842" i="2"/>
  <c r="D842" i="2"/>
  <c r="C842" i="2"/>
  <c r="P841" i="2"/>
  <c r="D841" i="2"/>
  <c r="C841" i="2"/>
  <c r="P840" i="2"/>
  <c r="D840" i="2"/>
  <c r="C840" i="2"/>
  <c r="P839" i="2"/>
  <c r="D839" i="2"/>
  <c r="C839" i="2"/>
  <c r="P838" i="2"/>
  <c r="D838" i="2"/>
  <c r="C838" i="2"/>
  <c r="P837" i="2"/>
  <c r="D837" i="2"/>
  <c r="C837" i="2"/>
  <c r="P836" i="2"/>
  <c r="D836" i="2"/>
  <c r="C836" i="2"/>
  <c r="P835" i="2"/>
  <c r="D835" i="2"/>
  <c r="C835" i="2"/>
  <c r="P834" i="2"/>
  <c r="D834" i="2"/>
  <c r="C834" i="2"/>
  <c r="P833" i="2"/>
  <c r="D833" i="2"/>
  <c r="C833" i="2"/>
  <c r="P832" i="2"/>
  <c r="D832" i="2"/>
  <c r="C832" i="2"/>
  <c r="P831" i="2"/>
  <c r="D831" i="2"/>
  <c r="C831" i="2"/>
  <c r="P830" i="2"/>
  <c r="D830" i="2"/>
  <c r="C830" i="2"/>
  <c r="P829" i="2"/>
  <c r="D829" i="2"/>
  <c r="C829" i="2"/>
  <c r="P828" i="2"/>
  <c r="D828" i="2"/>
  <c r="C828" i="2"/>
  <c r="P827" i="2"/>
  <c r="D827" i="2"/>
  <c r="C827" i="2"/>
  <c r="P826" i="2"/>
  <c r="D826" i="2"/>
  <c r="C826" i="2"/>
  <c r="P825" i="2"/>
  <c r="D825" i="2"/>
  <c r="C825" i="2"/>
  <c r="P824" i="2"/>
  <c r="D824" i="2"/>
  <c r="C824" i="2"/>
  <c r="P823" i="2"/>
  <c r="D823" i="2"/>
  <c r="C823" i="2"/>
  <c r="P822" i="2"/>
  <c r="D822" i="2"/>
  <c r="C822" i="2"/>
  <c r="P821" i="2"/>
  <c r="D821" i="2"/>
  <c r="C821" i="2"/>
  <c r="P820" i="2"/>
  <c r="D820" i="2"/>
  <c r="C820" i="2"/>
  <c r="P819" i="2"/>
  <c r="D819" i="2"/>
  <c r="C819" i="2"/>
  <c r="P818" i="2"/>
  <c r="D818" i="2"/>
  <c r="C818" i="2"/>
  <c r="P817" i="2"/>
  <c r="D817" i="2"/>
  <c r="C817" i="2"/>
  <c r="P816" i="2"/>
  <c r="D816" i="2"/>
  <c r="C816" i="2"/>
  <c r="P815" i="2"/>
  <c r="D815" i="2"/>
  <c r="C815" i="2"/>
  <c r="P814" i="2"/>
  <c r="D814" i="2"/>
  <c r="C814" i="2"/>
  <c r="P813" i="2"/>
  <c r="D813" i="2"/>
  <c r="C813" i="2"/>
  <c r="P812" i="2"/>
  <c r="D812" i="2"/>
  <c r="C812" i="2"/>
  <c r="P811" i="2"/>
  <c r="D811" i="2"/>
  <c r="C811" i="2"/>
  <c r="P810" i="2"/>
  <c r="D810" i="2"/>
  <c r="C810" i="2"/>
  <c r="P809" i="2"/>
  <c r="D809" i="2"/>
  <c r="C809" i="2"/>
  <c r="P808" i="2"/>
  <c r="D808" i="2"/>
  <c r="C808" i="2"/>
  <c r="P807" i="2"/>
  <c r="D807" i="2"/>
  <c r="C807" i="2"/>
  <c r="P806" i="2"/>
  <c r="D806" i="2"/>
  <c r="C806" i="2"/>
  <c r="P805" i="2"/>
  <c r="D805" i="2"/>
  <c r="C805" i="2"/>
  <c r="P804" i="2"/>
  <c r="D804" i="2"/>
  <c r="C804" i="2"/>
  <c r="P803" i="2"/>
  <c r="D803" i="2"/>
  <c r="C803" i="2"/>
  <c r="P802" i="2"/>
  <c r="D802" i="2"/>
  <c r="C802" i="2"/>
  <c r="P801" i="2"/>
  <c r="D801" i="2"/>
  <c r="C801" i="2"/>
  <c r="P800" i="2"/>
  <c r="D800" i="2"/>
  <c r="C800" i="2"/>
  <c r="P799" i="2"/>
  <c r="D799" i="2"/>
  <c r="C799" i="2"/>
  <c r="P798" i="2"/>
  <c r="D798" i="2"/>
  <c r="C798" i="2"/>
  <c r="P797" i="2"/>
  <c r="D797" i="2"/>
  <c r="C797" i="2"/>
  <c r="P796" i="2"/>
  <c r="D796" i="2"/>
  <c r="C796" i="2"/>
  <c r="P795" i="2"/>
  <c r="D795" i="2"/>
  <c r="C795" i="2"/>
  <c r="P794" i="2"/>
  <c r="D794" i="2"/>
  <c r="C794" i="2"/>
  <c r="P793" i="2"/>
  <c r="D793" i="2"/>
  <c r="C793" i="2"/>
  <c r="P792" i="2"/>
  <c r="D792" i="2"/>
  <c r="C792" i="2"/>
  <c r="P791" i="2"/>
  <c r="D791" i="2"/>
  <c r="C791" i="2"/>
  <c r="P790" i="2"/>
  <c r="D790" i="2"/>
  <c r="C790" i="2"/>
  <c r="P789" i="2"/>
  <c r="D789" i="2"/>
  <c r="C789" i="2"/>
  <c r="P788" i="2"/>
  <c r="D788" i="2"/>
  <c r="C788" i="2"/>
  <c r="P787" i="2"/>
  <c r="D787" i="2"/>
  <c r="C787" i="2"/>
  <c r="P786" i="2"/>
  <c r="D786" i="2"/>
  <c r="C786" i="2"/>
  <c r="P785" i="2"/>
  <c r="D785" i="2"/>
  <c r="C785" i="2"/>
  <c r="P784" i="2"/>
  <c r="D784" i="2"/>
  <c r="C784" i="2"/>
  <c r="P783" i="2"/>
  <c r="D783" i="2"/>
  <c r="C783" i="2"/>
  <c r="P782" i="2"/>
  <c r="D782" i="2"/>
  <c r="C782" i="2"/>
  <c r="P781" i="2"/>
  <c r="D781" i="2"/>
  <c r="C781" i="2"/>
  <c r="P780" i="2"/>
  <c r="D780" i="2"/>
  <c r="C780" i="2"/>
  <c r="P779" i="2"/>
  <c r="D779" i="2"/>
  <c r="C779" i="2"/>
  <c r="P778" i="2"/>
  <c r="D778" i="2"/>
  <c r="C778" i="2"/>
  <c r="P777" i="2"/>
  <c r="D777" i="2"/>
  <c r="C777" i="2"/>
  <c r="P776" i="2"/>
  <c r="D776" i="2"/>
  <c r="C776" i="2"/>
  <c r="P775" i="2"/>
  <c r="D775" i="2"/>
  <c r="C775" i="2"/>
  <c r="P774" i="2"/>
  <c r="D774" i="2"/>
  <c r="C774" i="2"/>
  <c r="P773" i="2"/>
  <c r="D773" i="2"/>
  <c r="C773" i="2"/>
  <c r="P772" i="2"/>
  <c r="D772" i="2"/>
  <c r="C772" i="2"/>
  <c r="P771" i="2"/>
  <c r="D771" i="2"/>
  <c r="C771" i="2"/>
  <c r="P770" i="2"/>
  <c r="D770" i="2"/>
  <c r="C770" i="2"/>
  <c r="P769" i="2"/>
  <c r="D769" i="2"/>
  <c r="C769" i="2"/>
  <c r="P768" i="2"/>
  <c r="D768" i="2"/>
  <c r="C768" i="2"/>
  <c r="P767" i="2"/>
  <c r="D767" i="2"/>
  <c r="C767" i="2"/>
  <c r="P766" i="2"/>
  <c r="D766" i="2"/>
  <c r="C766" i="2"/>
  <c r="P765" i="2"/>
  <c r="D765" i="2"/>
  <c r="C765" i="2"/>
  <c r="P764" i="2"/>
  <c r="D764" i="2"/>
  <c r="C764" i="2"/>
  <c r="P763" i="2"/>
  <c r="D763" i="2"/>
  <c r="C763" i="2"/>
  <c r="P762" i="2"/>
  <c r="D762" i="2"/>
  <c r="C762" i="2"/>
  <c r="P761" i="2"/>
  <c r="D761" i="2"/>
  <c r="C761" i="2"/>
  <c r="P760" i="2"/>
  <c r="D760" i="2"/>
  <c r="C760" i="2"/>
  <c r="P759" i="2"/>
  <c r="D759" i="2"/>
  <c r="C759" i="2"/>
  <c r="P758" i="2"/>
  <c r="D758" i="2"/>
  <c r="C758" i="2"/>
  <c r="P757" i="2"/>
  <c r="D757" i="2"/>
  <c r="C757" i="2"/>
  <c r="P756" i="2"/>
  <c r="D756" i="2"/>
  <c r="C756" i="2"/>
  <c r="P755" i="2"/>
  <c r="D755" i="2"/>
  <c r="C755" i="2"/>
  <c r="P754" i="2"/>
  <c r="D754" i="2"/>
  <c r="C754" i="2"/>
  <c r="P753" i="2"/>
  <c r="D753" i="2"/>
  <c r="C753" i="2"/>
  <c r="P752" i="2"/>
  <c r="D752" i="2"/>
  <c r="C752" i="2"/>
  <c r="P751" i="2"/>
  <c r="D751" i="2"/>
  <c r="C751" i="2"/>
  <c r="P750" i="2"/>
  <c r="D750" i="2"/>
  <c r="C750" i="2"/>
  <c r="P749" i="2"/>
  <c r="D749" i="2"/>
  <c r="C749" i="2"/>
  <c r="P748" i="2"/>
  <c r="D748" i="2"/>
  <c r="C748" i="2"/>
  <c r="P747" i="2"/>
  <c r="D747" i="2"/>
  <c r="C747" i="2"/>
  <c r="P746" i="2"/>
  <c r="D746" i="2"/>
  <c r="C746" i="2"/>
  <c r="P745" i="2"/>
  <c r="D745" i="2"/>
  <c r="C745" i="2"/>
  <c r="P744" i="2"/>
  <c r="D744" i="2"/>
  <c r="C744" i="2"/>
  <c r="P743" i="2"/>
  <c r="D743" i="2"/>
  <c r="C743" i="2"/>
  <c r="P742" i="2"/>
  <c r="D742" i="2"/>
  <c r="C742" i="2"/>
  <c r="P741" i="2"/>
  <c r="D741" i="2"/>
  <c r="C741" i="2"/>
  <c r="P740" i="2"/>
  <c r="D740" i="2"/>
  <c r="C740" i="2"/>
  <c r="P739" i="2"/>
  <c r="D739" i="2"/>
  <c r="C739" i="2"/>
  <c r="P738" i="2"/>
  <c r="D738" i="2"/>
  <c r="C738" i="2"/>
  <c r="P737" i="2"/>
  <c r="D737" i="2"/>
  <c r="C737" i="2"/>
  <c r="P736" i="2"/>
  <c r="D736" i="2"/>
  <c r="C736" i="2"/>
  <c r="P735" i="2"/>
  <c r="D735" i="2"/>
  <c r="C735" i="2"/>
  <c r="P734" i="2"/>
  <c r="D734" i="2"/>
  <c r="C734" i="2"/>
  <c r="P733" i="2"/>
  <c r="D733" i="2"/>
  <c r="C733" i="2"/>
  <c r="P732" i="2"/>
  <c r="D732" i="2"/>
  <c r="C732" i="2"/>
  <c r="P731" i="2"/>
  <c r="D731" i="2"/>
  <c r="C731" i="2"/>
  <c r="P730" i="2"/>
  <c r="D730" i="2"/>
  <c r="C730" i="2"/>
  <c r="P729" i="2"/>
  <c r="D729" i="2"/>
  <c r="C729" i="2"/>
  <c r="P728" i="2"/>
  <c r="D728" i="2"/>
  <c r="C728" i="2"/>
  <c r="P727" i="2"/>
  <c r="D727" i="2"/>
  <c r="C727" i="2"/>
  <c r="P726" i="2"/>
  <c r="D726" i="2"/>
  <c r="C726" i="2"/>
  <c r="P725" i="2"/>
  <c r="D725" i="2"/>
  <c r="C725" i="2"/>
  <c r="P724" i="2"/>
  <c r="D724" i="2"/>
  <c r="C724" i="2"/>
  <c r="P723" i="2"/>
  <c r="D723" i="2"/>
  <c r="C723" i="2"/>
  <c r="P722" i="2"/>
  <c r="D722" i="2"/>
  <c r="C722" i="2"/>
  <c r="P721" i="2"/>
  <c r="D721" i="2"/>
  <c r="C721" i="2"/>
  <c r="P720" i="2"/>
  <c r="D720" i="2"/>
  <c r="C720" i="2"/>
  <c r="P719" i="2"/>
  <c r="D719" i="2"/>
  <c r="C719" i="2"/>
  <c r="P718" i="2"/>
  <c r="D718" i="2"/>
  <c r="C718" i="2"/>
  <c r="P717" i="2"/>
  <c r="D717" i="2"/>
  <c r="C717" i="2"/>
  <c r="P716" i="2"/>
  <c r="D716" i="2"/>
  <c r="C716" i="2"/>
  <c r="P715" i="2"/>
  <c r="D715" i="2"/>
  <c r="C715" i="2"/>
  <c r="P714" i="2"/>
  <c r="D714" i="2"/>
  <c r="C714" i="2"/>
  <c r="P713" i="2"/>
  <c r="D713" i="2"/>
  <c r="C713" i="2"/>
  <c r="P712" i="2"/>
  <c r="D712" i="2"/>
  <c r="C712" i="2"/>
  <c r="P711" i="2"/>
  <c r="D711" i="2"/>
  <c r="C711" i="2"/>
  <c r="P710" i="2"/>
  <c r="D710" i="2"/>
  <c r="C710" i="2"/>
  <c r="P709" i="2"/>
  <c r="D709" i="2"/>
  <c r="C709" i="2"/>
  <c r="P708" i="2"/>
  <c r="D708" i="2"/>
  <c r="C708" i="2"/>
  <c r="P707" i="2"/>
  <c r="D707" i="2"/>
  <c r="C707" i="2"/>
  <c r="P706" i="2"/>
  <c r="D706" i="2"/>
  <c r="C706" i="2"/>
  <c r="P705" i="2"/>
  <c r="D705" i="2"/>
  <c r="C705" i="2"/>
  <c r="P704" i="2"/>
  <c r="D704" i="2"/>
  <c r="C704" i="2"/>
  <c r="P703" i="2"/>
  <c r="D703" i="2"/>
  <c r="C703" i="2"/>
  <c r="P702" i="2"/>
  <c r="D702" i="2"/>
  <c r="C702" i="2"/>
  <c r="P701" i="2"/>
  <c r="D701" i="2"/>
  <c r="C701" i="2"/>
  <c r="P700" i="2"/>
  <c r="D700" i="2"/>
  <c r="C700" i="2"/>
  <c r="P699" i="2"/>
  <c r="D699" i="2"/>
  <c r="C699" i="2"/>
  <c r="P698" i="2"/>
  <c r="D698" i="2"/>
  <c r="C698" i="2"/>
  <c r="P697" i="2"/>
  <c r="D697" i="2"/>
  <c r="C697" i="2"/>
  <c r="P696" i="2"/>
  <c r="D696" i="2"/>
  <c r="C696" i="2"/>
  <c r="P695" i="2"/>
  <c r="D695" i="2"/>
  <c r="C695" i="2"/>
  <c r="P694" i="2"/>
  <c r="D694" i="2"/>
  <c r="C694" i="2"/>
  <c r="P693" i="2"/>
  <c r="D693" i="2"/>
  <c r="C693" i="2"/>
  <c r="P692" i="2"/>
  <c r="D692" i="2"/>
  <c r="C692" i="2"/>
  <c r="P691" i="2"/>
  <c r="D691" i="2"/>
  <c r="C691" i="2"/>
  <c r="P690" i="2"/>
  <c r="D690" i="2"/>
  <c r="C690" i="2"/>
  <c r="P689" i="2"/>
  <c r="D689" i="2"/>
  <c r="C689" i="2"/>
  <c r="P688" i="2"/>
  <c r="D688" i="2"/>
  <c r="C688" i="2"/>
  <c r="P687" i="2"/>
  <c r="D687" i="2"/>
  <c r="C687" i="2"/>
  <c r="P686" i="2"/>
  <c r="D686" i="2"/>
  <c r="C686" i="2"/>
  <c r="P685" i="2"/>
  <c r="D685" i="2"/>
  <c r="C685" i="2"/>
  <c r="P684" i="2"/>
  <c r="D684" i="2"/>
  <c r="C684" i="2"/>
  <c r="P683" i="2"/>
  <c r="D683" i="2"/>
  <c r="C683" i="2"/>
  <c r="P682" i="2"/>
  <c r="D682" i="2"/>
  <c r="C682" i="2"/>
  <c r="P681" i="2"/>
  <c r="D681" i="2"/>
  <c r="C681" i="2"/>
  <c r="P680" i="2"/>
  <c r="D680" i="2"/>
  <c r="C680" i="2"/>
  <c r="P679" i="2"/>
  <c r="D679" i="2"/>
  <c r="C679" i="2"/>
  <c r="P678" i="2"/>
  <c r="D678" i="2"/>
  <c r="C678" i="2"/>
  <c r="P677" i="2"/>
  <c r="D677" i="2"/>
  <c r="C677" i="2"/>
  <c r="P676" i="2"/>
  <c r="D676" i="2"/>
  <c r="C676" i="2"/>
  <c r="P675" i="2"/>
  <c r="D675" i="2"/>
  <c r="C675" i="2"/>
  <c r="P674" i="2"/>
  <c r="D674" i="2"/>
  <c r="C674" i="2"/>
  <c r="P673" i="2"/>
  <c r="D673" i="2"/>
  <c r="C673" i="2"/>
  <c r="P672" i="2"/>
  <c r="D672" i="2"/>
  <c r="C672" i="2"/>
  <c r="P671" i="2"/>
  <c r="D671" i="2"/>
  <c r="C671" i="2"/>
  <c r="P670" i="2"/>
  <c r="D670" i="2"/>
  <c r="C670" i="2"/>
  <c r="P669" i="2"/>
  <c r="D669" i="2"/>
  <c r="C669" i="2"/>
  <c r="P668" i="2"/>
  <c r="D668" i="2"/>
  <c r="C668" i="2"/>
  <c r="P667" i="2"/>
  <c r="D667" i="2"/>
  <c r="C667" i="2"/>
  <c r="P666" i="2"/>
  <c r="D666" i="2"/>
  <c r="C666" i="2"/>
  <c r="P665" i="2"/>
  <c r="D665" i="2"/>
  <c r="C665" i="2"/>
  <c r="P664" i="2"/>
  <c r="D664" i="2"/>
  <c r="C664" i="2"/>
  <c r="P663" i="2"/>
  <c r="D663" i="2"/>
  <c r="C663" i="2"/>
  <c r="P662" i="2"/>
  <c r="D662" i="2"/>
  <c r="C662" i="2"/>
  <c r="P661" i="2"/>
  <c r="D661" i="2"/>
  <c r="C661" i="2"/>
  <c r="P660" i="2"/>
  <c r="D660" i="2"/>
  <c r="C660" i="2"/>
  <c r="P659" i="2"/>
  <c r="D659" i="2"/>
  <c r="C659" i="2"/>
  <c r="P658" i="2"/>
  <c r="D658" i="2"/>
  <c r="C658" i="2"/>
  <c r="P657" i="2"/>
  <c r="D657" i="2"/>
  <c r="C657" i="2"/>
  <c r="P656" i="2"/>
  <c r="D656" i="2"/>
  <c r="C656" i="2"/>
  <c r="P655" i="2"/>
  <c r="D655" i="2"/>
  <c r="C655" i="2"/>
  <c r="P654" i="2"/>
  <c r="D654" i="2"/>
  <c r="C654" i="2"/>
  <c r="P653" i="2"/>
  <c r="D653" i="2"/>
  <c r="C653" i="2"/>
  <c r="P652" i="2"/>
  <c r="D652" i="2"/>
  <c r="C652" i="2"/>
  <c r="P651" i="2"/>
  <c r="D651" i="2"/>
  <c r="C651" i="2"/>
  <c r="P650" i="2"/>
  <c r="D650" i="2"/>
  <c r="C650" i="2"/>
  <c r="P649" i="2"/>
  <c r="D649" i="2"/>
  <c r="C649" i="2"/>
  <c r="P648" i="2"/>
  <c r="D648" i="2"/>
  <c r="C648" i="2"/>
  <c r="P647" i="2"/>
  <c r="D647" i="2"/>
  <c r="C647" i="2"/>
  <c r="P646" i="2"/>
  <c r="D646" i="2"/>
  <c r="C646" i="2"/>
  <c r="P645" i="2"/>
  <c r="D645" i="2"/>
  <c r="C645" i="2"/>
  <c r="P644" i="2"/>
  <c r="D644" i="2"/>
  <c r="C644" i="2"/>
  <c r="P643" i="2"/>
  <c r="D643" i="2"/>
  <c r="C643" i="2"/>
  <c r="P642" i="2"/>
  <c r="D642" i="2"/>
  <c r="C642" i="2"/>
  <c r="P641" i="2"/>
  <c r="D641" i="2"/>
  <c r="C641" i="2"/>
  <c r="P640" i="2"/>
  <c r="D640" i="2"/>
  <c r="C640" i="2"/>
  <c r="P639" i="2"/>
  <c r="D639" i="2"/>
  <c r="C639" i="2"/>
  <c r="P638" i="2"/>
  <c r="D638" i="2"/>
  <c r="C638" i="2"/>
  <c r="P637" i="2"/>
  <c r="D637" i="2"/>
  <c r="C637" i="2"/>
  <c r="P636" i="2"/>
  <c r="D636" i="2"/>
  <c r="C636" i="2"/>
  <c r="P635" i="2"/>
  <c r="D635" i="2"/>
  <c r="C635" i="2"/>
  <c r="P634" i="2"/>
  <c r="D634" i="2"/>
  <c r="C634" i="2"/>
  <c r="P633" i="2"/>
  <c r="D633" i="2"/>
  <c r="C633" i="2"/>
  <c r="P632" i="2"/>
  <c r="D632" i="2"/>
  <c r="C632" i="2"/>
  <c r="P631" i="2"/>
  <c r="D631" i="2"/>
  <c r="C631" i="2"/>
  <c r="P630" i="2"/>
  <c r="D630" i="2"/>
  <c r="C630" i="2"/>
  <c r="P629" i="2"/>
  <c r="D629" i="2"/>
  <c r="C629" i="2"/>
  <c r="P628" i="2"/>
  <c r="D628" i="2"/>
  <c r="C628" i="2"/>
  <c r="P627" i="2"/>
  <c r="D627" i="2"/>
  <c r="C627" i="2"/>
  <c r="P626" i="2"/>
  <c r="D626" i="2"/>
  <c r="C626" i="2"/>
  <c r="P625" i="2"/>
  <c r="D625" i="2"/>
  <c r="C625" i="2"/>
  <c r="P624" i="2"/>
  <c r="D624" i="2"/>
  <c r="C624" i="2"/>
  <c r="P623" i="2"/>
  <c r="D623" i="2"/>
  <c r="C623" i="2"/>
  <c r="P622" i="2"/>
  <c r="D622" i="2"/>
  <c r="C622" i="2"/>
  <c r="P621" i="2"/>
  <c r="D621" i="2"/>
  <c r="C621" i="2"/>
  <c r="P620" i="2"/>
  <c r="D620" i="2"/>
  <c r="C620" i="2"/>
  <c r="P619" i="2"/>
  <c r="D619" i="2"/>
  <c r="C619" i="2"/>
  <c r="P618" i="2"/>
  <c r="D618" i="2"/>
  <c r="C618" i="2"/>
  <c r="P617" i="2"/>
  <c r="D617" i="2"/>
  <c r="C617" i="2"/>
  <c r="P616" i="2"/>
  <c r="D616" i="2"/>
  <c r="C616" i="2"/>
  <c r="P615" i="2"/>
  <c r="D615" i="2"/>
  <c r="C615" i="2"/>
  <c r="P614" i="2"/>
  <c r="D614" i="2"/>
  <c r="C614" i="2"/>
  <c r="P613" i="2"/>
  <c r="D613" i="2"/>
  <c r="C613" i="2"/>
  <c r="P612" i="2"/>
  <c r="D612" i="2"/>
  <c r="C612" i="2"/>
  <c r="P611" i="2"/>
  <c r="D611" i="2"/>
  <c r="C611" i="2"/>
  <c r="P610" i="2"/>
  <c r="D610" i="2"/>
  <c r="C610" i="2"/>
  <c r="P609" i="2"/>
  <c r="D609" i="2"/>
  <c r="C609" i="2"/>
  <c r="P608" i="2"/>
  <c r="D608" i="2"/>
  <c r="C608" i="2"/>
  <c r="P607" i="2"/>
  <c r="D607" i="2"/>
  <c r="C607" i="2"/>
  <c r="P606" i="2"/>
  <c r="D606" i="2"/>
  <c r="C606" i="2"/>
  <c r="P605" i="2"/>
  <c r="D605" i="2"/>
  <c r="C605" i="2"/>
  <c r="P604" i="2"/>
  <c r="D604" i="2"/>
  <c r="C604" i="2"/>
  <c r="P603" i="2"/>
  <c r="D603" i="2"/>
  <c r="C603" i="2"/>
  <c r="P602" i="2"/>
  <c r="D602" i="2"/>
  <c r="C602" i="2"/>
  <c r="P601" i="2"/>
  <c r="D601" i="2"/>
  <c r="C601" i="2"/>
  <c r="P600" i="2"/>
  <c r="D600" i="2"/>
  <c r="C600" i="2"/>
  <c r="P599" i="2"/>
  <c r="D599" i="2"/>
  <c r="C599" i="2"/>
  <c r="P598" i="2"/>
  <c r="D598" i="2"/>
  <c r="C598" i="2"/>
  <c r="P597" i="2"/>
  <c r="D597" i="2"/>
  <c r="C597" i="2"/>
  <c r="P596" i="2"/>
  <c r="D596" i="2"/>
  <c r="C596" i="2"/>
  <c r="P595" i="2"/>
  <c r="D595" i="2"/>
  <c r="C595" i="2"/>
  <c r="P594" i="2"/>
  <c r="D594" i="2"/>
  <c r="C594" i="2"/>
  <c r="P593" i="2"/>
  <c r="D593" i="2"/>
  <c r="C593" i="2"/>
  <c r="P592" i="2"/>
  <c r="D592" i="2"/>
  <c r="C592" i="2"/>
  <c r="P591" i="2"/>
  <c r="D591" i="2"/>
  <c r="C591" i="2"/>
  <c r="P590" i="2"/>
  <c r="D590" i="2"/>
  <c r="C590" i="2"/>
  <c r="P589" i="2"/>
  <c r="D589" i="2"/>
  <c r="C589" i="2"/>
  <c r="P588" i="2"/>
  <c r="D588" i="2"/>
  <c r="C588" i="2"/>
  <c r="P587" i="2"/>
  <c r="D587" i="2"/>
  <c r="C587" i="2"/>
  <c r="P586" i="2"/>
  <c r="D586" i="2"/>
  <c r="C586" i="2"/>
  <c r="P585" i="2"/>
  <c r="D585" i="2"/>
  <c r="C585" i="2"/>
  <c r="P584" i="2"/>
  <c r="D584" i="2"/>
  <c r="C584" i="2"/>
  <c r="P583" i="2"/>
  <c r="D583" i="2"/>
  <c r="C583" i="2"/>
  <c r="P582" i="2"/>
  <c r="D582" i="2"/>
  <c r="C582" i="2"/>
  <c r="P581" i="2"/>
  <c r="D581" i="2"/>
  <c r="C581" i="2"/>
  <c r="P580" i="2"/>
  <c r="D580" i="2"/>
  <c r="C580" i="2"/>
  <c r="P579" i="2"/>
  <c r="D579" i="2"/>
  <c r="C579" i="2"/>
  <c r="P578" i="2"/>
  <c r="D578" i="2"/>
  <c r="C578" i="2"/>
  <c r="P577" i="2"/>
  <c r="D577" i="2"/>
  <c r="C577" i="2"/>
  <c r="P576" i="2"/>
  <c r="D576" i="2"/>
  <c r="C576" i="2"/>
  <c r="P575" i="2"/>
  <c r="D575" i="2"/>
  <c r="C575" i="2"/>
  <c r="P574" i="2"/>
  <c r="D574" i="2"/>
  <c r="C574" i="2"/>
  <c r="P573" i="2"/>
  <c r="D573" i="2"/>
  <c r="C573" i="2"/>
  <c r="P572" i="2"/>
  <c r="D572" i="2"/>
  <c r="C572" i="2"/>
  <c r="P571" i="2"/>
  <c r="D571" i="2"/>
  <c r="C571" i="2"/>
  <c r="P570" i="2"/>
  <c r="D570" i="2"/>
  <c r="C570" i="2"/>
  <c r="P569" i="2"/>
  <c r="D569" i="2"/>
  <c r="C569" i="2"/>
  <c r="P568" i="2"/>
  <c r="D568" i="2"/>
  <c r="C568" i="2"/>
  <c r="P567" i="2"/>
  <c r="D567" i="2"/>
  <c r="C567" i="2"/>
  <c r="P566" i="2"/>
  <c r="D566" i="2"/>
  <c r="C566" i="2"/>
  <c r="P565" i="2"/>
  <c r="D565" i="2"/>
  <c r="C565" i="2"/>
  <c r="P564" i="2"/>
  <c r="D564" i="2"/>
  <c r="C564" i="2"/>
  <c r="P563" i="2"/>
  <c r="D563" i="2"/>
  <c r="C563" i="2"/>
  <c r="P562" i="2"/>
  <c r="D562" i="2"/>
  <c r="C562" i="2"/>
  <c r="P561" i="2"/>
  <c r="D561" i="2"/>
  <c r="C561" i="2"/>
  <c r="P560" i="2"/>
  <c r="D560" i="2"/>
  <c r="C560" i="2"/>
  <c r="P559" i="2"/>
  <c r="D559" i="2"/>
  <c r="C559" i="2"/>
  <c r="P558" i="2"/>
  <c r="D558" i="2"/>
  <c r="C558" i="2"/>
  <c r="P557" i="2"/>
  <c r="D557" i="2"/>
  <c r="C557" i="2"/>
  <c r="P556" i="2"/>
  <c r="D556" i="2"/>
  <c r="C556" i="2"/>
  <c r="P555" i="2"/>
  <c r="D555" i="2"/>
  <c r="C555" i="2"/>
  <c r="P554" i="2"/>
  <c r="D554" i="2"/>
  <c r="C554" i="2"/>
  <c r="P553" i="2"/>
  <c r="D553" i="2"/>
  <c r="C553" i="2"/>
  <c r="P552" i="2"/>
  <c r="D552" i="2"/>
  <c r="C552" i="2"/>
  <c r="P551" i="2"/>
  <c r="D551" i="2"/>
  <c r="C551" i="2"/>
  <c r="P550" i="2"/>
  <c r="D550" i="2"/>
  <c r="C550" i="2"/>
  <c r="P549" i="2"/>
  <c r="D549" i="2"/>
  <c r="C549" i="2"/>
  <c r="P548" i="2"/>
  <c r="D548" i="2"/>
  <c r="C548" i="2"/>
  <c r="P547" i="2"/>
  <c r="D547" i="2"/>
  <c r="C547" i="2"/>
  <c r="P546" i="2"/>
  <c r="D546" i="2"/>
  <c r="C546" i="2"/>
  <c r="P545" i="2"/>
  <c r="D545" i="2"/>
  <c r="C545" i="2"/>
  <c r="P544" i="2"/>
  <c r="D544" i="2"/>
  <c r="C544" i="2"/>
  <c r="P543" i="2"/>
  <c r="D543" i="2"/>
  <c r="C543" i="2"/>
  <c r="P542" i="2"/>
  <c r="D542" i="2"/>
  <c r="C542" i="2"/>
  <c r="P541" i="2"/>
  <c r="D541" i="2"/>
  <c r="C541" i="2"/>
  <c r="P540" i="2"/>
  <c r="D540" i="2"/>
  <c r="C540" i="2"/>
  <c r="P539" i="2"/>
  <c r="D539" i="2"/>
  <c r="C539" i="2"/>
  <c r="P538" i="2"/>
  <c r="D538" i="2"/>
  <c r="C538" i="2"/>
  <c r="P537" i="2"/>
  <c r="D537" i="2"/>
  <c r="C537" i="2"/>
  <c r="P536" i="2"/>
  <c r="D536" i="2"/>
  <c r="C536" i="2"/>
  <c r="P535" i="2"/>
  <c r="D535" i="2"/>
  <c r="C535" i="2"/>
  <c r="P534" i="2"/>
  <c r="D534" i="2"/>
  <c r="C534" i="2"/>
  <c r="P533" i="2"/>
  <c r="D533" i="2"/>
  <c r="C533" i="2"/>
  <c r="P532" i="2"/>
  <c r="D532" i="2"/>
  <c r="C532" i="2"/>
  <c r="P531" i="2"/>
  <c r="D531" i="2"/>
  <c r="C531" i="2"/>
  <c r="P530" i="2"/>
  <c r="D530" i="2"/>
  <c r="C530" i="2"/>
  <c r="P529" i="2"/>
  <c r="D529" i="2"/>
  <c r="C529" i="2"/>
  <c r="P528" i="2"/>
  <c r="D528" i="2"/>
  <c r="C528" i="2"/>
  <c r="P527" i="2"/>
  <c r="D527" i="2"/>
  <c r="C527" i="2"/>
  <c r="P526" i="2"/>
  <c r="D526" i="2"/>
  <c r="C526" i="2"/>
  <c r="P525" i="2"/>
  <c r="D525" i="2"/>
  <c r="C525" i="2"/>
  <c r="P524" i="2"/>
  <c r="D524" i="2"/>
  <c r="C524" i="2"/>
  <c r="P523" i="2"/>
  <c r="D523" i="2"/>
  <c r="C523" i="2"/>
  <c r="P522" i="2"/>
  <c r="D522" i="2"/>
  <c r="C522" i="2"/>
  <c r="P521" i="2"/>
  <c r="D521" i="2"/>
  <c r="C521" i="2"/>
  <c r="P520" i="2"/>
  <c r="D520" i="2"/>
  <c r="C520" i="2"/>
  <c r="P519" i="2"/>
  <c r="D519" i="2"/>
  <c r="C519" i="2"/>
  <c r="P518" i="2"/>
  <c r="D518" i="2"/>
  <c r="C518" i="2"/>
  <c r="P517" i="2"/>
  <c r="D517" i="2"/>
  <c r="C517" i="2"/>
  <c r="P516" i="2"/>
  <c r="D516" i="2"/>
  <c r="C516" i="2"/>
  <c r="P515" i="2"/>
  <c r="D515" i="2"/>
  <c r="C515" i="2"/>
  <c r="P514" i="2"/>
  <c r="D514" i="2"/>
  <c r="C514" i="2"/>
  <c r="P513" i="2"/>
  <c r="D513" i="2"/>
  <c r="C513" i="2"/>
  <c r="P512" i="2"/>
  <c r="D512" i="2"/>
  <c r="C512" i="2"/>
  <c r="P511" i="2"/>
  <c r="D511" i="2"/>
  <c r="C511" i="2"/>
  <c r="P510" i="2"/>
  <c r="D510" i="2"/>
  <c r="C510" i="2"/>
  <c r="P509" i="2"/>
  <c r="D509" i="2"/>
  <c r="C509" i="2"/>
  <c r="P508" i="2"/>
  <c r="D508" i="2"/>
  <c r="C508" i="2"/>
  <c r="P507" i="2"/>
  <c r="D507" i="2"/>
  <c r="C507" i="2"/>
  <c r="P506" i="2"/>
  <c r="D506" i="2"/>
  <c r="C506" i="2"/>
  <c r="P505" i="2"/>
  <c r="D505" i="2"/>
  <c r="C505" i="2"/>
  <c r="P504" i="2"/>
  <c r="D504" i="2"/>
  <c r="C504" i="2"/>
  <c r="P503" i="2"/>
  <c r="D503" i="2"/>
  <c r="C503" i="2"/>
  <c r="P502" i="2"/>
  <c r="D502" i="2"/>
  <c r="C502" i="2"/>
  <c r="P501" i="2"/>
  <c r="D501" i="2"/>
  <c r="C501" i="2"/>
  <c r="P500" i="2"/>
  <c r="D500" i="2"/>
  <c r="C500" i="2"/>
  <c r="P499" i="2"/>
  <c r="D499" i="2"/>
  <c r="C499" i="2"/>
  <c r="P498" i="2"/>
  <c r="D498" i="2"/>
  <c r="C498" i="2"/>
  <c r="P497" i="2"/>
  <c r="D497" i="2"/>
  <c r="C497" i="2"/>
  <c r="P496" i="2"/>
  <c r="D496" i="2"/>
  <c r="C496" i="2"/>
  <c r="P495" i="2"/>
  <c r="D495" i="2"/>
  <c r="C495" i="2"/>
  <c r="P494" i="2"/>
  <c r="D494" i="2"/>
  <c r="C494" i="2"/>
  <c r="P493" i="2"/>
  <c r="D493" i="2"/>
  <c r="C493" i="2"/>
  <c r="P492" i="2"/>
  <c r="D492" i="2"/>
  <c r="C492" i="2"/>
  <c r="P491" i="2"/>
  <c r="D491" i="2"/>
  <c r="C491" i="2"/>
  <c r="P490" i="2"/>
  <c r="D490" i="2"/>
  <c r="C490" i="2"/>
  <c r="P489" i="2"/>
  <c r="D489" i="2"/>
  <c r="C489" i="2"/>
  <c r="P488" i="2"/>
  <c r="D488" i="2"/>
  <c r="C488" i="2"/>
  <c r="P487" i="2"/>
  <c r="D487" i="2"/>
  <c r="C487" i="2"/>
  <c r="P486" i="2"/>
  <c r="D486" i="2"/>
  <c r="C486" i="2"/>
  <c r="P485" i="2"/>
  <c r="D485" i="2"/>
  <c r="C485" i="2"/>
  <c r="P484" i="2"/>
  <c r="D484" i="2"/>
  <c r="C484" i="2"/>
  <c r="P483" i="2"/>
  <c r="D483" i="2"/>
  <c r="C483" i="2"/>
  <c r="P482" i="2"/>
  <c r="D482" i="2"/>
  <c r="C482" i="2"/>
  <c r="P481" i="2"/>
  <c r="D481" i="2"/>
  <c r="C481" i="2"/>
  <c r="P480" i="2"/>
  <c r="D480" i="2"/>
  <c r="C480" i="2"/>
  <c r="P479" i="2"/>
  <c r="D479" i="2"/>
  <c r="C479" i="2"/>
  <c r="P478" i="2"/>
  <c r="D478" i="2"/>
  <c r="C478" i="2"/>
  <c r="P477" i="2"/>
  <c r="D477" i="2"/>
  <c r="C477" i="2"/>
  <c r="P476" i="2"/>
  <c r="D476" i="2"/>
  <c r="C476" i="2"/>
  <c r="P475" i="2"/>
  <c r="D475" i="2"/>
  <c r="C475" i="2"/>
  <c r="P474" i="2"/>
  <c r="D474" i="2"/>
  <c r="C474" i="2"/>
  <c r="P473" i="2"/>
  <c r="D473" i="2"/>
  <c r="C473" i="2"/>
  <c r="P472" i="2"/>
  <c r="D472" i="2"/>
  <c r="C472" i="2"/>
  <c r="P471" i="2"/>
  <c r="D471" i="2"/>
  <c r="C471" i="2"/>
  <c r="P470" i="2"/>
  <c r="D470" i="2"/>
  <c r="C470" i="2"/>
  <c r="P469" i="2"/>
  <c r="D469" i="2"/>
  <c r="C469" i="2"/>
  <c r="P468" i="2"/>
  <c r="D468" i="2"/>
  <c r="C468" i="2"/>
  <c r="P467" i="2"/>
  <c r="B7" i="21" s="1"/>
  <c r="D467" i="2"/>
  <c r="C467" i="2"/>
  <c r="P466" i="2"/>
  <c r="D466" i="2"/>
  <c r="C466" i="2"/>
  <c r="P465" i="2"/>
  <c r="D465" i="2"/>
  <c r="C465" i="2"/>
  <c r="P464" i="2"/>
  <c r="D464" i="2"/>
  <c r="C464" i="2"/>
  <c r="P463" i="2"/>
  <c r="D463" i="2"/>
  <c r="C463" i="2"/>
  <c r="P462" i="2"/>
  <c r="D462" i="2"/>
  <c r="C462" i="2"/>
  <c r="P461" i="2"/>
  <c r="D461" i="2"/>
  <c r="C461" i="2"/>
  <c r="P460" i="2"/>
  <c r="D460" i="2"/>
  <c r="C460" i="2"/>
  <c r="P459" i="2"/>
  <c r="D459" i="2"/>
  <c r="C459" i="2"/>
  <c r="P458" i="2"/>
  <c r="D458" i="2"/>
  <c r="C458" i="2"/>
  <c r="P457" i="2"/>
  <c r="D457" i="2"/>
  <c r="C457" i="2"/>
  <c r="P456" i="2"/>
  <c r="D456" i="2"/>
  <c r="C456" i="2"/>
  <c r="P455" i="2"/>
  <c r="D455" i="2"/>
  <c r="C455" i="2"/>
  <c r="P454" i="2"/>
  <c r="D454" i="2"/>
  <c r="C454" i="2"/>
  <c r="P453" i="2"/>
  <c r="D453" i="2"/>
  <c r="C453" i="2"/>
  <c r="P452" i="2"/>
  <c r="D452" i="2"/>
  <c r="C452" i="2"/>
  <c r="P451" i="2"/>
  <c r="D451" i="2"/>
  <c r="C451" i="2"/>
  <c r="P450" i="2"/>
  <c r="D450" i="2"/>
  <c r="C450" i="2"/>
  <c r="P449" i="2"/>
  <c r="D449" i="2"/>
  <c r="C449" i="2"/>
  <c r="P448" i="2"/>
  <c r="D448" i="2"/>
  <c r="C448" i="2"/>
  <c r="P447" i="2"/>
  <c r="D447" i="2"/>
  <c r="C447" i="2"/>
  <c r="P446" i="2"/>
  <c r="D446" i="2"/>
  <c r="C446" i="2"/>
  <c r="P445" i="2"/>
  <c r="D445" i="2"/>
  <c r="C445" i="2"/>
  <c r="P444" i="2"/>
  <c r="D444" i="2"/>
  <c r="C444" i="2"/>
  <c r="P443" i="2"/>
  <c r="D443" i="2"/>
  <c r="C443" i="2"/>
  <c r="P442" i="2"/>
  <c r="D442" i="2"/>
  <c r="C442" i="2"/>
  <c r="P441" i="2"/>
  <c r="D441" i="2"/>
  <c r="C441" i="2"/>
  <c r="P440" i="2"/>
  <c r="D440" i="2"/>
  <c r="C440" i="2"/>
  <c r="P439" i="2"/>
  <c r="D439" i="2"/>
  <c r="C439" i="2"/>
  <c r="P438" i="2"/>
  <c r="D438" i="2"/>
  <c r="C438" i="2"/>
  <c r="P437" i="2"/>
  <c r="D437" i="2"/>
  <c r="C437" i="2"/>
  <c r="P436" i="2"/>
  <c r="D436" i="2"/>
  <c r="C436" i="2"/>
  <c r="P435" i="2"/>
  <c r="D435" i="2"/>
  <c r="C435" i="2"/>
  <c r="P434" i="2"/>
  <c r="D434" i="2"/>
  <c r="C434" i="2"/>
  <c r="P433" i="2"/>
  <c r="D433" i="2"/>
  <c r="C433" i="2"/>
  <c r="P432" i="2"/>
  <c r="D432" i="2"/>
  <c r="C432" i="2"/>
  <c r="P431" i="2"/>
  <c r="D431" i="2"/>
  <c r="C431" i="2"/>
  <c r="P430" i="2"/>
  <c r="D430" i="2"/>
  <c r="C430" i="2"/>
  <c r="P429" i="2"/>
  <c r="D429" i="2"/>
  <c r="C429" i="2"/>
  <c r="P428" i="2"/>
  <c r="D428" i="2"/>
  <c r="C428" i="2"/>
  <c r="P427" i="2"/>
  <c r="D427" i="2"/>
  <c r="C427" i="2"/>
  <c r="P426" i="2"/>
  <c r="D426" i="2"/>
  <c r="C426" i="2"/>
  <c r="P425" i="2"/>
  <c r="D425" i="2"/>
  <c r="C425" i="2"/>
  <c r="P424" i="2"/>
  <c r="D424" i="2"/>
  <c r="C424" i="2"/>
  <c r="P423" i="2"/>
  <c r="D423" i="2"/>
  <c r="C423" i="2"/>
  <c r="P422" i="2"/>
  <c r="D422" i="2"/>
  <c r="C422" i="2"/>
  <c r="P421" i="2"/>
  <c r="D421" i="2"/>
  <c r="C421" i="2"/>
  <c r="P420" i="2"/>
  <c r="D420" i="2"/>
  <c r="C420" i="2"/>
  <c r="P419" i="2"/>
  <c r="D419" i="2"/>
  <c r="C419" i="2"/>
  <c r="P418" i="2"/>
  <c r="D418" i="2"/>
  <c r="C418" i="2"/>
  <c r="P417" i="2"/>
  <c r="D417" i="2"/>
  <c r="C417" i="2"/>
  <c r="P416" i="2"/>
  <c r="D416" i="2"/>
  <c r="C416" i="2"/>
  <c r="P415" i="2"/>
  <c r="D415" i="2"/>
  <c r="C415" i="2"/>
  <c r="P414" i="2"/>
  <c r="D414" i="2"/>
  <c r="C414" i="2"/>
  <c r="P413" i="2"/>
  <c r="D413" i="2"/>
  <c r="C413" i="2"/>
  <c r="P412" i="2"/>
  <c r="D412" i="2"/>
  <c r="C412" i="2"/>
  <c r="P411" i="2"/>
  <c r="D411" i="2"/>
  <c r="C411" i="2"/>
  <c r="P410" i="2"/>
  <c r="D410" i="2"/>
  <c r="C410" i="2"/>
  <c r="P409" i="2"/>
  <c r="D409" i="2"/>
  <c r="C409" i="2"/>
  <c r="P408" i="2"/>
  <c r="D408" i="2"/>
  <c r="C408" i="2"/>
  <c r="P407" i="2"/>
  <c r="D407" i="2"/>
  <c r="C407" i="2"/>
  <c r="P406" i="2"/>
  <c r="D406" i="2"/>
  <c r="C406" i="2"/>
  <c r="P405" i="2"/>
  <c r="D405" i="2"/>
  <c r="C405" i="2"/>
  <c r="P404" i="2"/>
  <c r="D404" i="2"/>
  <c r="C404" i="2"/>
  <c r="P403" i="2"/>
  <c r="D403" i="2"/>
  <c r="C403" i="2"/>
  <c r="P402" i="2"/>
  <c r="D402" i="2"/>
  <c r="C402" i="2"/>
  <c r="P401" i="2"/>
  <c r="D401" i="2"/>
  <c r="C401" i="2"/>
  <c r="P400" i="2"/>
  <c r="D400" i="2"/>
  <c r="C400" i="2"/>
  <c r="P399" i="2"/>
  <c r="D399" i="2"/>
  <c r="C399" i="2"/>
  <c r="P398" i="2"/>
  <c r="D398" i="2"/>
  <c r="C398" i="2"/>
  <c r="P397" i="2"/>
  <c r="D397" i="2"/>
  <c r="C397" i="2"/>
  <c r="P396" i="2"/>
  <c r="D396" i="2"/>
  <c r="C396" i="2"/>
  <c r="P395" i="2"/>
  <c r="D395" i="2"/>
  <c r="C395" i="2"/>
  <c r="P394" i="2"/>
  <c r="D394" i="2"/>
  <c r="C394" i="2"/>
  <c r="P393" i="2"/>
  <c r="D393" i="2"/>
  <c r="C393" i="2"/>
  <c r="P392" i="2"/>
  <c r="D392" i="2"/>
  <c r="C392" i="2"/>
  <c r="P391" i="2"/>
  <c r="D391" i="2"/>
  <c r="C391" i="2"/>
  <c r="P390" i="2"/>
  <c r="D390" i="2"/>
  <c r="C390" i="2"/>
  <c r="P389" i="2"/>
  <c r="D389" i="2"/>
  <c r="C389" i="2"/>
  <c r="P388" i="2"/>
  <c r="D388" i="2"/>
  <c r="C388" i="2"/>
  <c r="P387" i="2"/>
  <c r="D387" i="2"/>
  <c r="C387" i="2"/>
  <c r="P386" i="2"/>
  <c r="D386" i="2"/>
  <c r="C386" i="2"/>
  <c r="P385" i="2"/>
  <c r="D385" i="2"/>
  <c r="C385" i="2"/>
  <c r="P384" i="2"/>
  <c r="D384" i="2"/>
  <c r="C384" i="2"/>
  <c r="P383" i="2"/>
  <c r="D383" i="2"/>
  <c r="C383" i="2"/>
  <c r="P382" i="2"/>
  <c r="D382" i="2"/>
  <c r="C382" i="2"/>
  <c r="P381" i="2"/>
  <c r="D381" i="2"/>
  <c r="C381" i="2"/>
  <c r="P380" i="2"/>
  <c r="D380" i="2"/>
  <c r="C380" i="2"/>
  <c r="P379" i="2"/>
  <c r="D379" i="2"/>
  <c r="C379" i="2"/>
  <c r="P378" i="2"/>
  <c r="D378" i="2"/>
  <c r="C378" i="2"/>
  <c r="P377" i="2"/>
  <c r="D377" i="2"/>
  <c r="C377" i="2"/>
  <c r="P376" i="2"/>
  <c r="D376" i="2"/>
  <c r="C376" i="2"/>
  <c r="P375" i="2"/>
  <c r="D375" i="2"/>
  <c r="C375" i="2"/>
  <c r="P374" i="2"/>
  <c r="D374" i="2"/>
  <c r="C374" i="2"/>
  <c r="P373" i="2"/>
  <c r="D373" i="2"/>
  <c r="C373" i="2"/>
  <c r="P372" i="2"/>
  <c r="D372" i="2"/>
  <c r="C372" i="2"/>
  <c r="P371" i="2"/>
  <c r="D371" i="2"/>
  <c r="C371" i="2"/>
  <c r="P370" i="2"/>
  <c r="D370" i="2"/>
  <c r="C370" i="2"/>
  <c r="P369" i="2"/>
  <c r="D369" i="2"/>
  <c r="C369" i="2"/>
  <c r="P368" i="2"/>
  <c r="D368" i="2"/>
  <c r="C368" i="2"/>
  <c r="P367" i="2"/>
  <c r="D367" i="2"/>
  <c r="C367" i="2"/>
  <c r="P366" i="2"/>
  <c r="D366" i="2"/>
  <c r="C366" i="2"/>
  <c r="P365" i="2"/>
  <c r="D365" i="2"/>
  <c r="C365" i="2"/>
  <c r="P364" i="2"/>
  <c r="D364" i="2"/>
  <c r="C364" i="2"/>
  <c r="P363" i="2"/>
  <c r="D363" i="2"/>
  <c r="C363" i="2"/>
  <c r="P362" i="2"/>
  <c r="D362" i="2"/>
  <c r="C362" i="2"/>
  <c r="P361" i="2"/>
  <c r="D361" i="2"/>
  <c r="C361" i="2"/>
  <c r="P360" i="2"/>
  <c r="D360" i="2"/>
  <c r="C360" i="2"/>
  <c r="P359" i="2"/>
  <c r="D359" i="2"/>
  <c r="C359" i="2"/>
  <c r="P358" i="2"/>
  <c r="D358" i="2"/>
  <c r="C358" i="2"/>
  <c r="P357" i="2"/>
  <c r="D357" i="2"/>
  <c r="C357" i="2"/>
  <c r="P356" i="2"/>
  <c r="D356" i="2"/>
  <c r="C356" i="2"/>
  <c r="P355" i="2"/>
  <c r="D355" i="2"/>
  <c r="C355" i="2"/>
  <c r="P354" i="2"/>
  <c r="D354" i="2"/>
  <c r="C354" i="2"/>
  <c r="P353" i="2"/>
  <c r="D353" i="2"/>
  <c r="C353" i="2"/>
  <c r="P352" i="2"/>
  <c r="D352" i="2"/>
  <c r="C352" i="2"/>
  <c r="P351" i="2"/>
  <c r="D351" i="2"/>
  <c r="C351" i="2"/>
  <c r="P350" i="2"/>
  <c r="D350" i="2"/>
  <c r="C350" i="2"/>
  <c r="P349" i="2"/>
  <c r="D349" i="2"/>
  <c r="C349" i="2"/>
  <c r="P348" i="2"/>
  <c r="D348" i="2"/>
  <c r="C348" i="2"/>
  <c r="P347" i="2"/>
  <c r="D347" i="2"/>
  <c r="C347" i="2"/>
  <c r="P346" i="2"/>
  <c r="D346" i="2"/>
  <c r="C346" i="2"/>
  <c r="P345" i="2"/>
  <c r="D345" i="2"/>
  <c r="C345" i="2"/>
  <c r="P344" i="2"/>
  <c r="D344" i="2"/>
  <c r="C344" i="2"/>
  <c r="P343" i="2"/>
  <c r="D343" i="2"/>
  <c r="C343" i="2"/>
  <c r="P342" i="2"/>
  <c r="D342" i="2"/>
  <c r="C342" i="2"/>
  <c r="P341" i="2"/>
  <c r="D341" i="2"/>
  <c r="C341" i="2"/>
  <c r="P340" i="2"/>
  <c r="D340" i="2"/>
  <c r="C340" i="2"/>
  <c r="P339" i="2"/>
  <c r="D339" i="2"/>
  <c r="C339" i="2"/>
  <c r="P338" i="2"/>
  <c r="D338" i="2"/>
  <c r="C338" i="2"/>
  <c r="P337" i="2"/>
  <c r="D337" i="2"/>
  <c r="C337" i="2"/>
  <c r="P336" i="2"/>
  <c r="D336" i="2"/>
  <c r="C336" i="2"/>
  <c r="P335" i="2"/>
  <c r="D335" i="2"/>
  <c r="C335" i="2"/>
  <c r="P334" i="2"/>
  <c r="D334" i="2"/>
  <c r="C334" i="2"/>
  <c r="P333" i="2"/>
  <c r="D333" i="2"/>
  <c r="C333" i="2"/>
  <c r="P332" i="2"/>
  <c r="D332" i="2"/>
  <c r="C332" i="2"/>
  <c r="P331" i="2"/>
  <c r="D331" i="2"/>
  <c r="C331" i="2"/>
  <c r="P330" i="2"/>
  <c r="D330" i="2"/>
  <c r="C330" i="2"/>
  <c r="P329" i="2"/>
  <c r="D329" i="2"/>
  <c r="C329" i="2"/>
  <c r="P328" i="2"/>
  <c r="D328" i="2"/>
  <c r="C328" i="2"/>
  <c r="P327" i="2"/>
  <c r="D327" i="2"/>
  <c r="C327" i="2"/>
  <c r="P326" i="2"/>
  <c r="D326" i="2"/>
  <c r="C326" i="2"/>
  <c r="P325" i="2"/>
  <c r="D325" i="2"/>
  <c r="C325" i="2"/>
  <c r="P324" i="2"/>
  <c r="D324" i="2"/>
  <c r="C324" i="2"/>
  <c r="P323" i="2"/>
  <c r="D323" i="2"/>
  <c r="C323" i="2"/>
  <c r="P322" i="2"/>
  <c r="D322" i="2"/>
  <c r="C322" i="2"/>
  <c r="P321" i="2"/>
  <c r="D321" i="2"/>
  <c r="C321" i="2"/>
  <c r="P320" i="2"/>
  <c r="D320" i="2"/>
  <c r="C320" i="2"/>
  <c r="P319" i="2"/>
  <c r="D319" i="2"/>
  <c r="C319" i="2"/>
  <c r="P318" i="2"/>
  <c r="D318" i="2"/>
  <c r="C318" i="2"/>
  <c r="P317" i="2"/>
  <c r="D317" i="2"/>
  <c r="C317" i="2"/>
  <c r="P316" i="2"/>
  <c r="D316" i="2"/>
  <c r="C316" i="2"/>
  <c r="P315" i="2"/>
  <c r="D315" i="2"/>
  <c r="C315" i="2"/>
  <c r="P314" i="2"/>
  <c r="D314" i="2"/>
  <c r="C314" i="2"/>
  <c r="P313" i="2"/>
  <c r="D313" i="2"/>
  <c r="C313" i="2"/>
  <c r="P312" i="2"/>
  <c r="D312" i="2"/>
  <c r="C312" i="2"/>
  <c r="P311" i="2"/>
  <c r="D311" i="2"/>
  <c r="C311" i="2"/>
  <c r="P310" i="2"/>
  <c r="D310" i="2"/>
  <c r="C310" i="2"/>
  <c r="P309" i="2"/>
  <c r="D309" i="2"/>
  <c r="C309" i="2"/>
  <c r="P308" i="2"/>
  <c r="D308" i="2"/>
  <c r="C308" i="2"/>
  <c r="P307" i="2"/>
  <c r="D307" i="2"/>
  <c r="C307" i="2"/>
  <c r="P306" i="2"/>
  <c r="D306" i="2"/>
  <c r="C306" i="2"/>
  <c r="P305" i="2"/>
  <c r="D305" i="2"/>
  <c r="C305" i="2"/>
  <c r="P304" i="2"/>
  <c r="D304" i="2"/>
  <c r="C304" i="2"/>
  <c r="P303" i="2"/>
  <c r="D303" i="2"/>
  <c r="C303" i="2"/>
  <c r="P302" i="2"/>
  <c r="D302" i="2"/>
  <c r="C302" i="2"/>
  <c r="P301" i="2"/>
  <c r="D301" i="2"/>
  <c r="C301" i="2"/>
  <c r="P300" i="2"/>
  <c r="D300" i="2"/>
  <c r="C300" i="2"/>
  <c r="P299" i="2"/>
  <c r="D299" i="2"/>
  <c r="C299" i="2"/>
  <c r="P298" i="2"/>
  <c r="D298" i="2"/>
  <c r="C298" i="2"/>
  <c r="P297" i="2"/>
  <c r="D297" i="2"/>
  <c r="C297" i="2"/>
  <c r="P296" i="2"/>
  <c r="D296" i="2"/>
  <c r="C296" i="2"/>
  <c r="P295" i="2"/>
  <c r="D295" i="2"/>
  <c r="C295" i="2"/>
  <c r="P294" i="2"/>
  <c r="D294" i="2"/>
  <c r="C294" i="2"/>
  <c r="P293" i="2"/>
  <c r="D293" i="2"/>
  <c r="C293" i="2"/>
  <c r="P292" i="2"/>
  <c r="D292" i="2"/>
  <c r="C292" i="2"/>
  <c r="P291" i="2"/>
  <c r="D291" i="2"/>
  <c r="C291" i="2"/>
  <c r="P290" i="2"/>
  <c r="D290" i="2"/>
  <c r="C290" i="2"/>
  <c r="P289" i="2"/>
  <c r="D289" i="2"/>
  <c r="C289" i="2"/>
  <c r="P288" i="2"/>
  <c r="D288" i="2"/>
  <c r="C288" i="2"/>
  <c r="P287" i="2"/>
  <c r="D287" i="2"/>
  <c r="C287" i="2"/>
  <c r="P286" i="2"/>
  <c r="D286" i="2"/>
  <c r="C286" i="2"/>
  <c r="P285" i="2"/>
  <c r="D285" i="2"/>
  <c r="C285" i="2"/>
  <c r="P284" i="2"/>
  <c r="D284" i="2"/>
  <c r="C284" i="2"/>
  <c r="P283" i="2"/>
  <c r="D283" i="2"/>
  <c r="C283" i="2"/>
  <c r="P282" i="2"/>
  <c r="D282" i="2"/>
  <c r="C282" i="2"/>
  <c r="P281" i="2"/>
  <c r="D281" i="2"/>
  <c r="C281" i="2"/>
  <c r="P280" i="2"/>
  <c r="D280" i="2"/>
  <c r="C280" i="2"/>
  <c r="P279" i="2"/>
  <c r="D279" i="2"/>
  <c r="C279" i="2"/>
  <c r="P278" i="2"/>
  <c r="D278" i="2"/>
  <c r="C278" i="2"/>
  <c r="P277" i="2"/>
  <c r="D277" i="2"/>
  <c r="C277" i="2"/>
  <c r="P276" i="2"/>
  <c r="D276" i="2"/>
  <c r="C276" i="2"/>
  <c r="P275" i="2"/>
  <c r="D275" i="2"/>
  <c r="C275" i="2"/>
  <c r="P274" i="2"/>
  <c r="D274" i="2"/>
  <c r="C274" i="2"/>
  <c r="P273" i="2"/>
  <c r="D273" i="2"/>
  <c r="C273" i="2"/>
  <c r="P272" i="2"/>
  <c r="D272" i="2"/>
  <c r="C272" i="2"/>
  <c r="P271" i="2"/>
  <c r="D271" i="2"/>
  <c r="C271" i="2"/>
  <c r="P270" i="2"/>
  <c r="D270" i="2"/>
  <c r="C270" i="2"/>
  <c r="P269" i="2"/>
  <c r="D269" i="2"/>
  <c r="C269" i="2"/>
  <c r="P268" i="2"/>
  <c r="D268" i="2"/>
  <c r="C268" i="2"/>
  <c r="P267" i="2"/>
  <c r="D267" i="2"/>
  <c r="C267" i="2"/>
  <c r="P266" i="2"/>
  <c r="D266" i="2"/>
  <c r="C266" i="2"/>
  <c r="P265" i="2"/>
  <c r="D265" i="2"/>
  <c r="C265" i="2"/>
  <c r="P264" i="2"/>
  <c r="D264" i="2"/>
  <c r="C264" i="2"/>
  <c r="P263" i="2"/>
  <c r="D263" i="2"/>
  <c r="C263" i="2"/>
  <c r="P262" i="2"/>
  <c r="D262" i="2"/>
  <c r="C262" i="2"/>
  <c r="P261" i="2"/>
  <c r="D261" i="2"/>
  <c r="C261" i="2"/>
  <c r="P260" i="2"/>
  <c r="D260" i="2"/>
  <c r="C260" i="2"/>
  <c r="P259" i="2"/>
  <c r="D259" i="2"/>
  <c r="C259" i="2"/>
  <c r="P258" i="2"/>
  <c r="D258" i="2"/>
  <c r="C258" i="2"/>
  <c r="P257" i="2"/>
  <c r="D257" i="2"/>
  <c r="C257" i="2"/>
  <c r="P256" i="2"/>
  <c r="D256" i="2"/>
  <c r="C256" i="2"/>
  <c r="P255" i="2"/>
  <c r="D255" i="2"/>
  <c r="C255" i="2"/>
  <c r="P254" i="2"/>
  <c r="D254" i="2"/>
  <c r="C254" i="2"/>
  <c r="P253" i="2"/>
  <c r="D253" i="2"/>
  <c r="C253" i="2"/>
  <c r="P252" i="2"/>
  <c r="D252" i="2"/>
  <c r="C252" i="2"/>
  <c r="P251" i="2"/>
  <c r="D251" i="2"/>
  <c r="C251" i="2"/>
  <c r="P250" i="2"/>
  <c r="D250" i="2"/>
  <c r="C250" i="2"/>
  <c r="P249" i="2"/>
  <c r="D249" i="2"/>
  <c r="C249" i="2"/>
  <c r="P248" i="2"/>
  <c r="D248" i="2"/>
  <c r="C248" i="2"/>
  <c r="P247" i="2"/>
  <c r="B4" i="21" s="1"/>
  <c r="D247" i="2"/>
  <c r="C247" i="2"/>
  <c r="P246" i="2"/>
  <c r="D246" i="2"/>
  <c r="C246" i="2"/>
  <c r="P245" i="2"/>
  <c r="D245" i="2"/>
  <c r="C245" i="2"/>
  <c r="P244" i="2"/>
  <c r="D244" i="2"/>
  <c r="C244" i="2"/>
  <c r="P243" i="2"/>
  <c r="D243" i="2"/>
  <c r="C243" i="2"/>
  <c r="P242" i="2"/>
  <c r="D242" i="2"/>
  <c r="C242" i="2"/>
  <c r="P241" i="2"/>
  <c r="D241" i="2"/>
  <c r="C241" i="2"/>
  <c r="P240" i="2"/>
  <c r="D240" i="2"/>
  <c r="C240" i="2"/>
  <c r="P239" i="2"/>
  <c r="D239" i="2"/>
  <c r="C239" i="2"/>
  <c r="P238" i="2"/>
  <c r="D238" i="2"/>
  <c r="C238" i="2"/>
  <c r="P237" i="2"/>
  <c r="D237" i="2"/>
  <c r="C237" i="2"/>
  <c r="P236" i="2"/>
  <c r="D236" i="2"/>
  <c r="C236" i="2"/>
  <c r="P235" i="2"/>
  <c r="D235" i="2"/>
  <c r="C235" i="2"/>
  <c r="P234" i="2"/>
  <c r="D234" i="2"/>
  <c r="C234" i="2"/>
  <c r="P233" i="2"/>
  <c r="D233" i="2"/>
  <c r="C233" i="2"/>
  <c r="P232" i="2"/>
  <c r="D232" i="2"/>
  <c r="C232" i="2"/>
  <c r="P231" i="2"/>
  <c r="D231" i="2"/>
  <c r="C231" i="2"/>
  <c r="P230" i="2"/>
  <c r="D230" i="2"/>
  <c r="C230" i="2"/>
  <c r="P229" i="2"/>
  <c r="D229" i="2"/>
  <c r="C229" i="2"/>
  <c r="P228" i="2"/>
  <c r="D228" i="2"/>
  <c r="C228" i="2"/>
  <c r="P227" i="2"/>
  <c r="D227" i="2"/>
  <c r="C227" i="2"/>
  <c r="P226" i="2"/>
  <c r="D226" i="2"/>
  <c r="C226" i="2"/>
  <c r="P225" i="2"/>
  <c r="D225" i="2"/>
  <c r="C225" i="2"/>
  <c r="P224" i="2"/>
  <c r="D224" i="2"/>
  <c r="C224" i="2"/>
  <c r="P223" i="2"/>
  <c r="D223" i="2"/>
  <c r="C223" i="2"/>
  <c r="P222" i="2"/>
  <c r="D222" i="2"/>
  <c r="C222" i="2"/>
  <c r="P221" i="2"/>
  <c r="D221" i="2"/>
  <c r="C221" i="2"/>
  <c r="P220" i="2"/>
  <c r="D220" i="2"/>
  <c r="C220" i="2"/>
  <c r="P219" i="2"/>
  <c r="D219" i="2"/>
  <c r="C219" i="2"/>
  <c r="P218" i="2"/>
  <c r="D218" i="2"/>
  <c r="C218" i="2"/>
  <c r="P217" i="2"/>
  <c r="D217" i="2"/>
  <c r="C217" i="2"/>
  <c r="P216" i="2"/>
  <c r="D216" i="2"/>
  <c r="C216" i="2"/>
  <c r="P215" i="2"/>
  <c r="D215" i="2"/>
  <c r="C215" i="2"/>
  <c r="P214" i="2"/>
  <c r="D214" i="2"/>
  <c r="C214" i="2"/>
  <c r="P213" i="2"/>
  <c r="D213" i="2"/>
  <c r="C213" i="2"/>
  <c r="P212" i="2"/>
  <c r="D212" i="2"/>
  <c r="C212" i="2"/>
  <c r="P211" i="2"/>
  <c r="D211" i="2"/>
  <c r="C211" i="2"/>
  <c r="P210" i="2"/>
  <c r="D210" i="2"/>
  <c r="C210" i="2"/>
  <c r="P209" i="2"/>
  <c r="D209" i="2"/>
  <c r="C209" i="2"/>
  <c r="P208" i="2"/>
  <c r="D208" i="2"/>
  <c r="C208" i="2"/>
  <c r="P207" i="2"/>
  <c r="D207" i="2"/>
  <c r="C207" i="2"/>
  <c r="P206" i="2"/>
  <c r="D206" i="2"/>
  <c r="C206" i="2"/>
  <c r="P205" i="2"/>
  <c r="D205" i="2"/>
  <c r="C205" i="2"/>
  <c r="P204" i="2"/>
  <c r="D204" i="2"/>
  <c r="C204" i="2"/>
  <c r="P203" i="2"/>
  <c r="D203" i="2"/>
  <c r="C203" i="2"/>
  <c r="P202" i="2"/>
  <c r="D202" i="2"/>
  <c r="C202" i="2"/>
  <c r="P201" i="2"/>
  <c r="D201" i="2"/>
  <c r="C201" i="2"/>
  <c r="P200" i="2"/>
  <c r="D200" i="2"/>
  <c r="C200" i="2"/>
  <c r="P199" i="2"/>
  <c r="D199" i="2"/>
  <c r="C199" i="2"/>
  <c r="P198" i="2"/>
  <c r="D198" i="2"/>
  <c r="C198" i="2"/>
  <c r="P197" i="2"/>
  <c r="D197" i="2"/>
  <c r="C197" i="2"/>
  <c r="P196" i="2"/>
  <c r="D196" i="2"/>
  <c r="C196" i="2"/>
  <c r="P195" i="2"/>
  <c r="D195" i="2"/>
  <c r="C195" i="2"/>
  <c r="P194" i="2"/>
  <c r="D194" i="2"/>
  <c r="C194" i="2"/>
  <c r="P193" i="2"/>
  <c r="D193" i="2"/>
  <c r="C193" i="2"/>
  <c r="P192" i="2"/>
  <c r="D192" i="2"/>
  <c r="C192" i="2"/>
  <c r="P191" i="2"/>
  <c r="D191" i="2"/>
  <c r="C191" i="2"/>
  <c r="P190" i="2"/>
  <c r="D190" i="2"/>
  <c r="C190" i="2"/>
  <c r="P189" i="2"/>
  <c r="D189" i="2"/>
  <c r="C189" i="2"/>
  <c r="P188" i="2"/>
  <c r="D188" i="2"/>
  <c r="C188" i="2"/>
  <c r="P187" i="2"/>
  <c r="D187" i="2"/>
  <c r="C187" i="2"/>
  <c r="P186" i="2"/>
  <c r="D186" i="2"/>
  <c r="C186" i="2"/>
  <c r="P185" i="2"/>
  <c r="D185" i="2"/>
  <c r="C185" i="2"/>
  <c r="P184" i="2"/>
  <c r="D184" i="2"/>
  <c r="C184" i="2"/>
  <c r="P183" i="2"/>
  <c r="D183" i="2"/>
  <c r="C183" i="2"/>
  <c r="P182" i="2"/>
  <c r="D182" i="2"/>
  <c r="C182" i="2"/>
  <c r="P181" i="2"/>
  <c r="D181" i="2"/>
  <c r="C181" i="2"/>
  <c r="P180" i="2"/>
  <c r="D180" i="2"/>
  <c r="C180" i="2"/>
  <c r="P179" i="2"/>
  <c r="D179" i="2"/>
  <c r="C179" i="2"/>
  <c r="P178" i="2"/>
  <c r="D178" i="2"/>
  <c r="C178" i="2"/>
  <c r="P177" i="2"/>
  <c r="D177" i="2"/>
  <c r="C177" i="2"/>
  <c r="P176" i="2"/>
  <c r="D176" i="2"/>
  <c r="C176" i="2"/>
  <c r="P175" i="2"/>
  <c r="D175" i="2"/>
  <c r="C175" i="2"/>
  <c r="P174" i="2"/>
  <c r="D174" i="2"/>
  <c r="C174" i="2"/>
  <c r="P173" i="2"/>
  <c r="D173" i="2"/>
  <c r="C173" i="2"/>
  <c r="P172" i="2"/>
  <c r="D172" i="2"/>
  <c r="C172" i="2"/>
  <c r="P171" i="2"/>
  <c r="D171" i="2"/>
  <c r="C171" i="2"/>
  <c r="P170" i="2"/>
  <c r="D170" i="2"/>
  <c r="C170" i="2"/>
  <c r="P169" i="2"/>
  <c r="D169" i="2"/>
  <c r="C169" i="2"/>
  <c r="P168" i="2"/>
  <c r="B9" i="21" s="1"/>
  <c r="D168" i="2"/>
  <c r="C168" i="2"/>
  <c r="P167" i="2"/>
  <c r="D167" i="2"/>
  <c r="C167" i="2"/>
  <c r="P166" i="2"/>
  <c r="D166" i="2"/>
  <c r="C166" i="2"/>
  <c r="P165" i="2"/>
  <c r="D165" i="2"/>
  <c r="C165" i="2"/>
  <c r="P164" i="2"/>
  <c r="D164" i="2"/>
  <c r="C164" i="2"/>
  <c r="P163" i="2"/>
  <c r="D163" i="2"/>
  <c r="C163" i="2"/>
  <c r="P162" i="2"/>
  <c r="D162" i="2"/>
  <c r="C162" i="2"/>
  <c r="P161" i="2"/>
  <c r="D161" i="2"/>
  <c r="C161" i="2"/>
  <c r="P160" i="2"/>
  <c r="D160" i="2"/>
  <c r="C160" i="2"/>
  <c r="P159" i="2"/>
  <c r="D159" i="2"/>
  <c r="C159" i="2"/>
  <c r="P158" i="2"/>
  <c r="D158" i="2"/>
  <c r="C158" i="2"/>
  <c r="P157" i="2"/>
  <c r="D157" i="2"/>
  <c r="C157" i="2"/>
  <c r="P156" i="2"/>
  <c r="D156" i="2"/>
  <c r="C156" i="2"/>
  <c r="P155" i="2"/>
  <c r="D155" i="2"/>
  <c r="C155" i="2"/>
  <c r="P154" i="2"/>
  <c r="D154" i="2"/>
  <c r="C154" i="2"/>
  <c r="P153" i="2"/>
  <c r="D153" i="2"/>
  <c r="C153" i="2"/>
  <c r="P152" i="2"/>
  <c r="D152" i="2"/>
  <c r="C152" i="2"/>
  <c r="P151" i="2"/>
  <c r="D151" i="2"/>
  <c r="C151" i="2"/>
  <c r="P150" i="2"/>
  <c r="D150" i="2"/>
  <c r="C150" i="2"/>
  <c r="P149" i="2"/>
  <c r="D149" i="2"/>
  <c r="C149" i="2"/>
  <c r="P148" i="2"/>
  <c r="B5" i="22" s="1"/>
  <c r="D148" i="2"/>
  <c r="C148" i="2"/>
  <c r="P147" i="2"/>
  <c r="D147" i="2"/>
  <c r="C147" i="2"/>
  <c r="P146" i="2"/>
  <c r="D146" i="2"/>
  <c r="C146" i="2"/>
  <c r="P145" i="2"/>
  <c r="D145" i="2"/>
  <c r="C145" i="2"/>
  <c r="P144" i="2"/>
  <c r="D144" i="2"/>
  <c r="C144" i="2"/>
  <c r="P143" i="2"/>
  <c r="D143" i="2"/>
  <c r="C143" i="2"/>
  <c r="P142" i="2"/>
  <c r="D142" i="2"/>
  <c r="C142" i="2"/>
  <c r="P141" i="2"/>
  <c r="D141" i="2"/>
  <c r="C141" i="2"/>
  <c r="P140" i="2"/>
  <c r="D140" i="2"/>
  <c r="C140" i="2"/>
  <c r="P139" i="2"/>
  <c r="D139" i="2"/>
  <c r="C139" i="2"/>
  <c r="P138" i="2"/>
  <c r="D138" i="2"/>
  <c r="C138" i="2"/>
  <c r="P137" i="2"/>
  <c r="D137" i="2"/>
  <c r="C137" i="2"/>
  <c r="P136" i="2"/>
  <c r="D136" i="2"/>
  <c r="C136" i="2"/>
  <c r="P135" i="2"/>
  <c r="D135" i="2"/>
  <c r="C135" i="2"/>
  <c r="P134" i="2"/>
  <c r="D134" i="2"/>
  <c r="C134" i="2"/>
  <c r="P133" i="2"/>
  <c r="D133" i="2"/>
  <c r="C133" i="2"/>
  <c r="P132" i="2"/>
  <c r="D132" i="2"/>
  <c r="C132" i="2"/>
  <c r="P131" i="2"/>
  <c r="D131" i="2"/>
  <c r="C131" i="2"/>
  <c r="P130" i="2"/>
  <c r="D130" i="2"/>
  <c r="C130" i="2"/>
  <c r="P129" i="2"/>
  <c r="D129" i="2"/>
  <c r="C129" i="2"/>
  <c r="P128" i="2"/>
  <c r="D128" i="2"/>
  <c r="C128" i="2"/>
  <c r="P127" i="2"/>
  <c r="D127" i="2"/>
  <c r="C127" i="2"/>
  <c r="P126" i="2"/>
  <c r="D126" i="2"/>
  <c r="C126" i="2"/>
  <c r="P125" i="2"/>
  <c r="D125" i="2"/>
  <c r="C125" i="2"/>
  <c r="P124" i="2"/>
  <c r="D124" i="2"/>
  <c r="C124" i="2"/>
  <c r="P123" i="2"/>
  <c r="D123" i="2"/>
  <c r="C123" i="2"/>
  <c r="P122" i="2"/>
  <c r="D122" i="2"/>
  <c r="C122" i="2"/>
  <c r="P121" i="2"/>
  <c r="B4" i="22" s="1"/>
  <c r="D121" i="2"/>
  <c r="C121" i="2"/>
  <c r="P120" i="2"/>
  <c r="D120" i="2"/>
  <c r="C120" i="2"/>
  <c r="P119" i="2"/>
  <c r="D119" i="2"/>
  <c r="C119" i="2"/>
  <c r="P118" i="2"/>
  <c r="D118" i="2"/>
  <c r="C118" i="2"/>
  <c r="P117" i="2"/>
  <c r="D117" i="2"/>
  <c r="C117" i="2"/>
  <c r="P116" i="2"/>
  <c r="D116" i="2"/>
  <c r="C116" i="2"/>
  <c r="P115" i="2"/>
  <c r="D115" i="2"/>
  <c r="C115" i="2"/>
  <c r="P114" i="2"/>
  <c r="D114" i="2"/>
  <c r="C114" i="2"/>
  <c r="P113" i="2"/>
  <c r="D113" i="2"/>
  <c r="C113" i="2"/>
  <c r="P112" i="2"/>
  <c r="D112" i="2"/>
  <c r="C112" i="2"/>
  <c r="P111" i="2"/>
  <c r="D111" i="2"/>
  <c r="C111" i="2"/>
  <c r="P110" i="2"/>
  <c r="D110" i="2"/>
  <c r="C110" i="2"/>
  <c r="P109" i="2"/>
  <c r="D109" i="2"/>
  <c r="C109" i="2"/>
  <c r="P108" i="2"/>
  <c r="D108" i="2"/>
  <c r="C108" i="2"/>
  <c r="P107" i="2"/>
  <c r="D107" i="2"/>
  <c r="C107" i="2"/>
  <c r="P106" i="2"/>
  <c r="D106" i="2"/>
  <c r="C106" i="2"/>
  <c r="P105" i="2"/>
  <c r="D105" i="2"/>
  <c r="C105" i="2"/>
  <c r="P104" i="2"/>
  <c r="D104" i="2"/>
  <c r="C104" i="2"/>
  <c r="P103" i="2"/>
  <c r="D103" i="2"/>
  <c r="C103" i="2"/>
  <c r="P102" i="2"/>
  <c r="D102" i="2"/>
  <c r="C102" i="2"/>
  <c r="P101" i="2"/>
  <c r="D101" i="2"/>
  <c r="C101" i="2"/>
  <c r="P100" i="2"/>
  <c r="D100" i="2"/>
  <c r="C100" i="2"/>
  <c r="P99" i="2"/>
  <c r="D99" i="2"/>
  <c r="C99" i="2"/>
  <c r="P98" i="2"/>
  <c r="D98" i="2"/>
  <c r="C98" i="2"/>
  <c r="P97" i="2"/>
  <c r="D97" i="2"/>
  <c r="C97" i="2"/>
  <c r="P96" i="2"/>
  <c r="D96" i="2"/>
  <c r="C96" i="2"/>
  <c r="P95" i="2"/>
  <c r="D95" i="2"/>
  <c r="C95" i="2"/>
  <c r="P94" i="2"/>
  <c r="D94" i="2"/>
  <c r="C94" i="2"/>
  <c r="P93" i="2"/>
  <c r="D93" i="2"/>
  <c r="C93" i="2"/>
  <c r="P92" i="2"/>
  <c r="D92" i="2"/>
  <c r="C92" i="2"/>
  <c r="P91" i="2"/>
  <c r="D91" i="2"/>
  <c r="C91" i="2"/>
  <c r="P90" i="2"/>
  <c r="D90" i="2"/>
  <c r="C90" i="2"/>
  <c r="P89" i="2"/>
  <c r="D89" i="2"/>
  <c r="C89" i="2"/>
  <c r="P88" i="2"/>
  <c r="D88" i="2"/>
  <c r="C88" i="2"/>
  <c r="P87" i="2"/>
  <c r="D87" i="2"/>
  <c r="C87" i="2"/>
  <c r="P86" i="2"/>
  <c r="D86" i="2"/>
  <c r="C86" i="2"/>
  <c r="P85" i="2"/>
  <c r="D85" i="2"/>
  <c r="C85" i="2"/>
  <c r="P84" i="2"/>
  <c r="D84" i="2"/>
  <c r="C84" i="2"/>
  <c r="P83" i="2"/>
  <c r="D83" i="2"/>
  <c r="C83" i="2"/>
  <c r="P82" i="2"/>
  <c r="D82" i="2"/>
  <c r="C82" i="2"/>
  <c r="P81" i="2"/>
  <c r="D81" i="2"/>
  <c r="C81" i="2"/>
  <c r="P80" i="2"/>
  <c r="D80" i="2"/>
  <c r="C80" i="2"/>
  <c r="P79" i="2"/>
  <c r="D79" i="2"/>
  <c r="C79" i="2"/>
  <c r="P78" i="2"/>
  <c r="D78" i="2"/>
  <c r="C78" i="2"/>
  <c r="P77" i="2"/>
  <c r="D77" i="2"/>
  <c r="C77" i="2"/>
  <c r="P76" i="2"/>
  <c r="D76" i="2"/>
  <c r="C76" i="2"/>
  <c r="P75" i="2"/>
  <c r="D75" i="2"/>
  <c r="C75" i="2"/>
  <c r="P74" i="2"/>
  <c r="D74" i="2"/>
  <c r="C74" i="2"/>
  <c r="P73" i="2"/>
  <c r="D73" i="2"/>
  <c r="C73" i="2"/>
  <c r="P72" i="2"/>
  <c r="D72" i="2"/>
  <c r="C72" i="2"/>
  <c r="P71" i="2"/>
  <c r="D71" i="2"/>
  <c r="C71" i="2"/>
  <c r="P70" i="2"/>
  <c r="D70" i="2"/>
  <c r="C70" i="2"/>
  <c r="P69" i="2"/>
  <c r="D69" i="2"/>
  <c r="C69" i="2"/>
  <c r="P68" i="2"/>
  <c r="D68" i="2"/>
  <c r="C68" i="2"/>
  <c r="P67" i="2"/>
  <c r="D67" i="2"/>
  <c r="C67" i="2"/>
  <c r="P66" i="2"/>
  <c r="D66" i="2"/>
  <c r="C66" i="2"/>
  <c r="P65" i="2"/>
  <c r="D65" i="2"/>
  <c r="C65" i="2"/>
  <c r="P64" i="2"/>
  <c r="B6" i="21" s="1"/>
  <c r="D64" i="2"/>
  <c r="C64" i="2"/>
  <c r="P63" i="2"/>
  <c r="D63" i="2"/>
  <c r="C63" i="2"/>
  <c r="P62" i="2"/>
  <c r="D62" i="2"/>
  <c r="C62" i="2"/>
  <c r="P61" i="2"/>
  <c r="D61" i="2"/>
  <c r="C61" i="2"/>
  <c r="P60" i="2"/>
  <c r="D60" i="2"/>
  <c r="C60" i="2"/>
  <c r="P59" i="2"/>
  <c r="D59" i="2"/>
  <c r="C59" i="2"/>
  <c r="P58" i="2"/>
  <c r="D58" i="2"/>
  <c r="C58" i="2"/>
  <c r="P57" i="2"/>
  <c r="D57" i="2"/>
  <c r="C57" i="2"/>
  <c r="P56" i="2"/>
  <c r="D56" i="2"/>
  <c r="C56" i="2"/>
  <c r="P55" i="2"/>
  <c r="D55" i="2"/>
  <c r="C55" i="2"/>
  <c r="P54" i="2"/>
  <c r="D54" i="2"/>
  <c r="C54" i="2"/>
  <c r="P53" i="2"/>
  <c r="D53" i="2"/>
  <c r="C53" i="2"/>
  <c r="P52" i="2"/>
  <c r="D52" i="2"/>
  <c r="C52" i="2"/>
  <c r="P51" i="2"/>
  <c r="D51" i="2"/>
  <c r="C51" i="2"/>
  <c r="P50" i="2"/>
  <c r="D50" i="2"/>
  <c r="C50" i="2"/>
  <c r="P49" i="2"/>
  <c r="D49" i="2"/>
  <c r="C49" i="2"/>
  <c r="P48" i="2"/>
  <c r="D48" i="2"/>
  <c r="C48" i="2"/>
  <c r="P47" i="2"/>
  <c r="D47" i="2"/>
  <c r="C47" i="2"/>
  <c r="P46" i="2"/>
  <c r="D46" i="2"/>
  <c r="C46" i="2"/>
  <c r="P45" i="2"/>
  <c r="D45" i="2"/>
  <c r="C45" i="2"/>
  <c r="P44" i="2"/>
  <c r="D44" i="2"/>
  <c r="C44" i="2"/>
  <c r="P43" i="2"/>
  <c r="D43" i="2"/>
  <c r="C43" i="2"/>
  <c r="P42" i="2"/>
  <c r="D42" i="2"/>
  <c r="C42" i="2"/>
  <c r="P41" i="2"/>
  <c r="D41" i="2"/>
  <c r="C41" i="2"/>
  <c r="P40" i="2"/>
  <c r="D40" i="2"/>
  <c r="C40" i="2"/>
  <c r="P39" i="2"/>
  <c r="D39" i="2"/>
  <c r="C39" i="2"/>
  <c r="P38" i="2"/>
  <c r="D38" i="2"/>
  <c r="C38" i="2"/>
  <c r="P37" i="2"/>
  <c r="D37" i="2"/>
  <c r="C37" i="2"/>
  <c r="P36" i="2"/>
  <c r="D36" i="2"/>
  <c r="C36" i="2"/>
  <c r="P35" i="2"/>
  <c r="D35" i="2"/>
  <c r="C35" i="2"/>
  <c r="P34" i="2"/>
  <c r="D34" i="2"/>
  <c r="C34" i="2"/>
  <c r="P33" i="2"/>
  <c r="D33" i="2"/>
  <c r="C33" i="2"/>
  <c r="P32" i="2"/>
  <c r="D32" i="2"/>
  <c r="C32" i="2"/>
  <c r="P31" i="2"/>
  <c r="D31" i="2"/>
  <c r="C31" i="2"/>
  <c r="P30" i="2"/>
  <c r="D30" i="2"/>
  <c r="C30" i="2"/>
  <c r="P29" i="2"/>
  <c r="D29" i="2"/>
  <c r="C29" i="2"/>
  <c r="P28" i="2"/>
  <c r="D28" i="2"/>
  <c r="C28" i="2"/>
  <c r="P27" i="2"/>
  <c r="D27" i="2"/>
  <c r="C27" i="2"/>
  <c r="P26" i="2"/>
  <c r="D26" i="2"/>
  <c r="C26" i="2"/>
  <c r="P25" i="2"/>
  <c r="D25" i="2"/>
  <c r="C25" i="2"/>
  <c r="P24" i="2"/>
  <c r="D24" i="2"/>
  <c r="C24" i="2"/>
  <c r="P23" i="2"/>
  <c r="D23" i="2"/>
  <c r="C23" i="2"/>
  <c r="P22" i="2"/>
  <c r="D22" i="2"/>
  <c r="C22" i="2"/>
  <c r="P21" i="2"/>
  <c r="D21" i="2"/>
  <c r="C21" i="2"/>
  <c r="P20" i="2"/>
  <c r="D20" i="2"/>
  <c r="C20" i="2"/>
  <c r="P19" i="2"/>
  <c r="D19" i="2"/>
  <c r="C19" i="2"/>
  <c r="P18" i="2"/>
  <c r="D18" i="2"/>
  <c r="C18" i="2"/>
  <c r="P17" i="2"/>
  <c r="D17" i="2"/>
  <c r="C17" i="2"/>
  <c r="P16" i="2"/>
  <c r="D16" i="2"/>
  <c r="C16" i="2"/>
  <c r="P15" i="2"/>
  <c r="D15" i="2"/>
  <c r="C15" i="2"/>
  <c r="P14" i="2"/>
  <c r="D14" i="2"/>
  <c r="C14" i="2"/>
  <c r="P13" i="2"/>
  <c r="D13" i="2"/>
  <c r="C13" i="2"/>
  <c r="P12" i="2"/>
  <c r="D12" i="2"/>
  <c r="C12" i="2"/>
  <c r="P11" i="2"/>
  <c r="D11" i="2"/>
  <c r="C11" i="2"/>
  <c r="P10" i="2"/>
  <c r="D10" i="2"/>
  <c r="C10" i="2"/>
  <c r="P9" i="2"/>
  <c r="D9" i="2"/>
  <c r="C9" i="2"/>
  <c r="P8" i="2"/>
  <c r="D8" i="2"/>
  <c r="C8" i="2"/>
  <c r="P7" i="2"/>
  <c r="D7" i="2"/>
  <c r="C7" i="2"/>
  <c r="P6" i="2"/>
  <c r="D6" i="2"/>
  <c r="C6" i="2"/>
  <c r="P5" i="2"/>
  <c r="D5" i="2"/>
  <c r="C5" i="2"/>
  <c r="P4" i="2"/>
  <c r="D4" i="2"/>
  <c r="C4" i="2"/>
  <c r="P3" i="2"/>
  <c r="D3" i="2"/>
  <c r="C3" i="2"/>
  <c r="P2" i="2"/>
  <c r="D2" i="2"/>
  <c r="C2" i="2"/>
  <c r="A3" i="18" s="1" a="1"/>
  <c r="A3" i="18" s="1"/>
  <c r="B7" i="12" l="1"/>
  <c r="A2" i="14" a="1"/>
  <c r="S2" i="21"/>
  <c r="L2" i="21"/>
  <c r="Q2" i="21"/>
  <c r="B7" i="22"/>
  <c r="B8" i="21"/>
  <c r="B3" i="21"/>
  <c r="B6" i="22"/>
  <c r="A2" i="11"/>
  <c r="B3" i="11"/>
  <c r="B7" i="11"/>
  <c r="B5" i="11"/>
  <c r="B6" i="11"/>
  <c r="B4" i="11"/>
  <c r="B8" i="11"/>
  <c r="B11" i="12"/>
  <c r="B4" i="12"/>
  <c r="B8" i="12"/>
  <c r="B12" i="12"/>
  <c r="B6" i="12"/>
  <c r="B10" i="12"/>
  <c r="B2" i="12"/>
  <c r="B3" i="12"/>
  <c r="B5" i="12"/>
  <c r="B9" i="12"/>
  <c r="B13" i="12"/>
  <c r="B4" i="13"/>
  <c r="B6" i="13"/>
  <c r="B3" i="13"/>
  <c r="B5" i="13"/>
  <c r="A2" i="15"/>
  <c r="B4" i="15"/>
  <c r="B6" i="15"/>
  <c r="B3" i="15"/>
  <c r="B5" i="15"/>
  <c r="B3" i="22"/>
  <c r="B5" i="21"/>
  <c r="A2" i="13"/>
  <c r="Z3" i="17"/>
  <c r="Z4" i="17" s="1"/>
  <c r="U964" i="16"/>
  <c r="V964" i="16" s="1"/>
  <c r="U864" i="16"/>
  <c r="V864" i="16" s="1"/>
  <c r="U832" i="16"/>
  <c r="V832" i="16" s="1"/>
  <c r="U704" i="16"/>
  <c r="V704" i="16" s="1"/>
  <c r="U1077" i="16"/>
  <c r="V1077" i="16" s="1"/>
  <c r="U503" i="16"/>
  <c r="V503" i="16" s="1"/>
  <c r="U471" i="16"/>
  <c r="V471" i="16" s="1"/>
  <c r="U267" i="16"/>
  <c r="V267" i="16" s="1"/>
  <c r="U1170" i="16"/>
  <c r="V1170" i="16" s="1"/>
  <c r="U888" i="16"/>
  <c r="V888" i="16" s="1"/>
  <c r="U760" i="16"/>
  <c r="V760" i="16" s="1"/>
  <c r="U728" i="16"/>
  <c r="V728" i="16" s="1"/>
  <c r="U700" i="16"/>
  <c r="V700" i="16" s="1"/>
  <c r="U680" i="16"/>
  <c r="V680" i="16" s="1"/>
  <c r="U672" i="16"/>
  <c r="V672" i="16" s="1"/>
  <c r="U644" i="16"/>
  <c r="V644" i="16" s="1"/>
  <c r="U620" i="16"/>
  <c r="V620" i="16" s="1"/>
  <c r="U607" i="16"/>
  <c r="V607" i="16" s="1"/>
  <c r="U591" i="16"/>
  <c r="V591" i="16" s="1"/>
  <c r="U551" i="16"/>
  <c r="V551" i="16" s="1"/>
  <c r="U519" i="16"/>
  <c r="V519" i="16" s="1"/>
  <c r="U487" i="16"/>
  <c r="V487" i="16" s="1"/>
  <c r="U455" i="16"/>
  <c r="V455" i="16" s="1"/>
  <c r="U407" i="16"/>
  <c r="V407" i="16" s="1"/>
  <c r="U403" i="16"/>
  <c r="V403" i="16" s="1"/>
  <c r="U379" i="16"/>
  <c r="V379" i="16" s="1"/>
  <c r="U363" i="16"/>
  <c r="V363" i="16" s="1"/>
  <c r="U359" i="16"/>
  <c r="V359" i="16" s="1"/>
  <c r="U331" i="16"/>
  <c r="V331" i="16" s="1"/>
  <c r="U299" i="16"/>
  <c r="V299" i="16" s="1"/>
  <c r="U275" i="16"/>
  <c r="V275" i="16" s="1"/>
  <c r="U243" i="16"/>
  <c r="V243" i="16" s="1"/>
  <c r="U235" i="16"/>
  <c r="V235" i="16" s="1"/>
  <c r="U211" i="16"/>
  <c r="V211" i="16" s="1"/>
  <c r="U179" i="16"/>
  <c r="V179" i="16" s="1"/>
  <c r="U171" i="16"/>
  <c r="V171" i="16" s="1"/>
  <c r="U147" i="16"/>
  <c r="V147" i="16" s="1"/>
  <c r="U115" i="16"/>
  <c r="V115" i="16" s="1"/>
  <c r="U107" i="16"/>
  <c r="V107" i="16" s="1"/>
  <c r="U83" i="16"/>
  <c r="V83" i="16" s="1"/>
  <c r="U67" i="16"/>
  <c r="V67" i="16" s="1"/>
  <c r="U27" i="16"/>
  <c r="V27" i="16" s="1"/>
  <c r="U565" i="16"/>
  <c r="V565" i="16" s="1"/>
  <c r="U549" i="16"/>
  <c r="V549" i="16" s="1"/>
  <c r="U533" i="16"/>
  <c r="V533" i="16" s="1"/>
  <c r="U517" i="16"/>
  <c r="V517" i="16" s="1"/>
  <c r="U501" i="16"/>
  <c r="V501" i="16" s="1"/>
  <c r="U485" i="16"/>
  <c r="V485" i="16" s="1"/>
  <c r="U469" i="16"/>
  <c r="V469" i="16" s="1"/>
  <c r="U453" i="16"/>
  <c r="V453" i="16" s="1"/>
  <c r="U437" i="16"/>
  <c r="V437" i="16" s="1"/>
  <c r="U81" i="16"/>
  <c r="V81" i="16" s="1"/>
  <c r="U73" i="16"/>
  <c r="V73" i="16" s="1"/>
  <c r="U57" i="16"/>
  <c r="V57" i="16" s="1"/>
  <c r="U1165" i="16"/>
  <c r="V1165" i="16" s="1"/>
  <c r="U1149" i="16"/>
  <c r="V1149" i="16" s="1"/>
  <c r="U1133" i="16"/>
  <c r="V1133" i="16" s="1"/>
  <c r="U1117" i="16"/>
  <c r="V1117" i="16" s="1"/>
  <c r="U1101" i="16"/>
  <c r="V1101" i="16" s="1"/>
  <c r="U1085" i="16"/>
  <c r="V1085" i="16" s="1"/>
  <c r="U1061" i="16"/>
  <c r="V1061" i="16" s="1"/>
  <c r="U1053" i="16"/>
  <c r="V1053" i="16" s="1"/>
  <c r="U1029" i="16"/>
  <c r="V1029" i="16" s="1"/>
  <c r="U1025" i="16"/>
  <c r="V1025" i="16" s="1"/>
  <c r="U597" i="16"/>
  <c r="V597" i="16" s="1"/>
  <c r="U573" i="16"/>
  <c r="V573" i="16" s="1"/>
  <c r="U557" i="16"/>
  <c r="V557" i="16" s="1"/>
  <c r="U541" i="16"/>
  <c r="V541" i="16" s="1"/>
  <c r="U525" i="16"/>
  <c r="V525" i="16" s="1"/>
  <c r="U509" i="16"/>
  <c r="V509" i="16" s="1"/>
  <c r="U493" i="16"/>
  <c r="V493" i="16" s="1"/>
  <c r="U477" i="16"/>
  <c r="V477" i="16" s="1"/>
  <c r="U461" i="16"/>
  <c r="V461" i="16" s="1"/>
  <c r="U445" i="16"/>
  <c r="V445" i="16" s="1"/>
  <c r="U301" i="16"/>
  <c r="V301" i="16" s="1"/>
  <c r="U89" i="16"/>
  <c r="V89" i="16" s="1"/>
  <c r="U65" i="16"/>
  <c r="V65" i="16" s="1"/>
  <c r="U49" i="16"/>
  <c r="V49" i="16" s="1"/>
  <c r="U33" i="16"/>
  <c r="V33" i="16" s="1"/>
  <c r="U9" i="16"/>
  <c r="V9" i="16" s="1"/>
  <c r="U1172" i="16"/>
  <c r="V1172" i="16" s="1"/>
  <c r="U1012" i="16"/>
  <c r="V1012" i="16" s="1"/>
  <c r="U980" i="16"/>
  <c r="V980" i="16" s="1"/>
  <c r="U948" i="16"/>
  <c r="V948" i="16" s="1"/>
  <c r="U912" i="16"/>
  <c r="V912" i="16" s="1"/>
  <c r="U904" i="16"/>
  <c r="V904" i="16" s="1"/>
  <c r="U880" i="16"/>
  <c r="V880" i="16" s="1"/>
  <c r="U872" i="16"/>
  <c r="V872" i="16" s="1"/>
  <c r="U848" i="16"/>
  <c r="V848" i="16" s="1"/>
  <c r="U840" i="16"/>
  <c r="V840" i="16" s="1"/>
  <c r="U816" i="16"/>
  <c r="V816" i="16" s="1"/>
  <c r="U808" i="16"/>
  <c r="V808" i="16" s="1"/>
  <c r="U784" i="16"/>
  <c r="V784" i="16" s="1"/>
  <c r="U776" i="16"/>
  <c r="V776" i="16" s="1"/>
  <c r="U752" i="16"/>
  <c r="V752" i="16" s="1"/>
  <c r="U720" i="16"/>
  <c r="V720" i="16" s="1"/>
  <c r="U712" i="16"/>
  <c r="V712" i="16" s="1"/>
  <c r="U696" i="16"/>
  <c r="V696" i="16" s="1"/>
  <c r="U692" i="16"/>
  <c r="V692" i="16" s="1"/>
  <c r="U664" i="16"/>
  <c r="V664" i="16" s="1"/>
  <c r="U656" i="16"/>
  <c r="V656" i="16" s="1"/>
  <c r="U640" i="16"/>
  <c r="V640" i="16" s="1"/>
  <c r="U612" i="16"/>
  <c r="V612" i="16" s="1"/>
  <c r="U608" i="16"/>
  <c r="V608" i="16" s="1"/>
  <c r="U1163" i="16"/>
  <c r="V1163" i="16" s="1"/>
  <c r="U1147" i="16"/>
  <c r="V1147" i="16" s="1"/>
  <c r="U1131" i="16"/>
  <c r="V1131" i="16" s="1"/>
  <c r="U1115" i="16"/>
  <c r="V1115" i="16" s="1"/>
  <c r="U1099" i="16"/>
  <c r="V1099" i="16" s="1"/>
  <c r="U599" i="16"/>
  <c r="V599" i="16" s="1"/>
  <c r="U583" i="16"/>
  <c r="V583" i="16" s="1"/>
  <c r="U575" i="16"/>
  <c r="V575" i="16" s="1"/>
  <c r="U559" i="16"/>
  <c r="V559" i="16" s="1"/>
  <c r="U543" i="16"/>
  <c r="V543" i="16" s="1"/>
  <c r="U527" i="16"/>
  <c r="V527" i="16" s="1"/>
  <c r="U511" i="16"/>
  <c r="V511" i="16" s="1"/>
  <c r="U495" i="16"/>
  <c r="V495" i="16" s="1"/>
  <c r="U479" i="16"/>
  <c r="V479" i="16" s="1"/>
  <c r="U463" i="16"/>
  <c r="V463" i="16" s="1"/>
  <c r="U447" i="16"/>
  <c r="V447" i="16" s="1"/>
  <c r="U423" i="16"/>
  <c r="V423" i="16" s="1"/>
  <c r="U395" i="16"/>
  <c r="V395" i="16" s="1"/>
  <c r="U391" i="16"/>
  <c r="V391" i="16" s="1"/>
  <c r="U375" i="16"/>
  <c r="V375" i="16" s="1"/>
  <c r="U367" i="16"/>
  <c r="V367" i="16" s="1"/>
  <c r="U351" i="16"/>
  <c r="V351" i="16" s="1"/>
  <c r="U343" i="16"/>
  <c r="V343" i="16" s="1"/>
  <c r="U311" i="16"/>
  <c r="V311" i="16" s="1"/>
  <c r="U303" i="16"/>
  <c r="V303" i="16" s="1"/>
  <c r="U291" i="16"/>
  <c r="V291" i="16" s="1"/>
  <c r="U283" i="16"/>
  <c r="V283" i="16" s="1"/>
  <c r="U259" i="16"/>
  <c r="V259" i="16" s="1"/>
  <c r="U251" i="16"/>
  <c r="V251" i="16" s="1"/>
  <c r="U227" i="16"/>
  <c r="V227" i="16" s="1"/>
  <c r="U219" i="16"/>
  <c r="V219" i="16" s="1"/>
  <c r="U195" i="16"/>
  <c r="V195" i="16" s="1"/>
  <c r="U187" i="16"/>
  <c r="V187" i="16" s="1"/>
  <c r="U163" i="16"/>
  <c r="V163" i="16" s="1"/>
  <c r="U155" i="16"/>
  <c r="V155" i="16" s="1"/>
  <c r="U131" i="16"/>
  <c r="V131" i="16" s="1"/>
  <c r="U123" i="16"/>
  <c r="V123" i="16" s="1"/>
  <c r="U99" i="16"/>
  <c r="V99" i="16" s="1"/>
  <c r="U91" i="16"/>
  <c r="V91" i="16" s="1"/>
  <c r="U59" i="16"/>
  <c r="V59" i="16" s="1"/>
  <c r="U35" i="16"/>
  <c r="V35" i="16" s="1"/>
  <c r="U19" i="16"/>
  <c r="V19" i="16" s="1"/>
  <c r="U11" i="16"/>
  <c r="V11" i="16" s="1"/>
  <c r="A2" i="10" a="1"/>
  <c r="B3" i="14" l="1"/>
  <c r="A2" i="14"/>
  <c r="B4" i="14"/>
  <c r="B5" i="14"/>
  <c r="B4" i="18"/>
  <c r="B5" i="18"/>
  <c r="B2" i="14"/>
  <c r="B2" i="11"/>
  <c r="D2" i="11" s="1" a="1"/>
  <c r="D2" i="11" s="1"/>
  <c r="D3" i="22" a="1"/>
  <c r="D3" i="22" s="1"/>
  <c r="B3" i="10"/>
  <c r="B5" i="10"/>
  <c r="B4" i="10"/>
  <c r="B2" i="13"/>
  <c r="D2" i="13" s="1" a="1"/>
  <c r="B2" i="15"/>
  <c r="E2" i="15" s="1" a="1"/>
  <c r="E2" i="15" s="1"/>
  <c r="D3" i="21" a="1"/>
  <c r="B3" i="18"/>
  <c r="S3" i="17"/>
  <c r="S7" i="17"/>
  <c r="S11" i="17"/>
  <c r="S15" i="17"/>
  <c r="S19" i="17"/>
  <c r="S23" i="17"/>
  <c r="S27" i="17"/>
  <c r="S31" i="17"/>
  <c r="S35" i="17"/>
  <c r="S39" i="17"/>
  <c r="S43" i="17"/>
  <c r="S47" i="17"/>
  <c r="S51" i="17"/>
  <c r="S55" i="17"/>
  <c r="S59" i="17"/>
  <c r="S63" i="17"/>
  <c r="S67" i="17"/>
  <c r="S71" i="17"/>
  <c r="S75" i="17"/>
  <c r="S79" i="17"/>
  <c r="S83" i="17"/>
  <c r="S87" i="17"/>
  <c r="S91" i="17"/>
  <c r="S95" i="17"/>
  <c r="S99" i="17"/>
  <c r="S103" i="17"/>
  <c r="S107" i="17"/>
  <c r="S111" i="17"/>
  <c r="S115" i="17"/>
  <c r="S119" i="17"/>
  <c r="S123" i="17"/>
  <c r="S127" i="17"/>
  <c r="S131" i="17"/>
  <c r="S135" i="17"/>
  <c r="S139" i="17"/>
  <c r="S143" i="17"/>
  <c r="S147" i="17"/>
  <c r="S151" i="17"/>
  <c r="S155" i="17"/>
  <c r="S159" i="17"/>
  <c r="S163" i="17"/>
  <c r="S167" i="17"/>
  <c r="S171" i="17"/>
  <c r="S175" i="17"/>
  <c r="S179" i="17"/>
  <c r="S183" i="17"/>
  <c r="S187" i="17"/>
  <c r="S191" i="17"/>
  <c r="S195" i="17"/>
  <c r="S199" i="17"/>
  <c r="S203" i="17"/>
  <c r="S207" i="17"/>
  <c r="S211" i="17"/>
  <c r="S215" i="17"/>
  <c r="S219" i="17"/>
  <c r="S223" i="17"/>
  <c r="S227" i="17"/>
  <c r="S231" i="17"/>
  <c r="S235" i="17"/>
  <c r="S239" i="17"/>
  <c r="S243" i="17"/>
  <c r="S247" i="17"/>
  <c r="S251" i="17"/>
  <c r="S255" i="17"/>
  <c r="S259" i="17"/>
  <c r="S263" i="17"/>
  <c r="S267" i="17"/>
  <c r="S271" i="17"/>
  <c r="S275" i="17"/>
  <c r="S279" i="17"/>
  <c r="S283" i="17"/>
  <c r="S287" i="17"/>
  <c r="S291" i="17"/>
  <c r="S295" i="17"/>
  <c r="S299" i="17"/>
  <c r="S303" i="17"/>
  <c r="S307" i="17"/>
  <c r="S311" i="17"/>
  <c r="S315" i="17"/>
  <c r="S319" i="17"/>
  <c r="S323" i="17"/>
  <c r="S327" i="17"/>
  <c r="S4" i="17"/>
  <c r="S8" i="17"/>
  <c r="S12" i="17"/>
  <c r="S16" i="17"/>
  <c r="S20" i="17"/>
  <c r="S24" i="17"/>
  <c r="S28" i="17"/>
  <c r="S32" i="17"/>
  <c r="S36" i="17"/>
  <c r="S40" i="17"/>
  <c r="S44" i="17"/>
  <c r="S48" i="17"/>
  <c r="S52" i="17"/>
  <c r="S56" i="17"/>
  <c r="S60" i="17"/>
  <c r="S64" i="17"/>
  <c r="S68" i="17"/>
  <c r="S72" i="17"/>
  <c r="S76" i="17"/>
  <c r="S80" i="17"/>
  <c r="S84" i="17"/>
  <c r="S88" i="17"/>
  <c r="S92" i="17"/>
  <c r="S96" i="17"/>
  <c r="S100" i="17"/>
  <c r="S104" i="17"/>
  <c r="S108" i="17"/>
  <c r="S112" i="17"/>
  <c r="S116" i="17"/>
  <c r="S120" i="17"/>
  <c r="S124" i="17"/>
  <c r="S128" i="17"/>
  <c r="S132" i="17"/>
  <c r="S136" i="17"/>
  <c r="S140" i="17"/>
  <c r="S144" i="17"/>
  <c r="S148" i="17"/>
  <c r="S152" i="17"/>
  <c r="S156" i="17"/>
  <c r="S160" i="17"/>
  <c r="S164" i="17"/>
  <c r="S168" i="17"/>
  <c r="S172" i="17"/>
  <c r="S176" i="17"/>
  <c r="S180" i="17"/>
  <c r="S184" i="17"/>
  <c r="S188" i="17"/>
  <c r="S192" i="17"/>
  <c r="S196" i="17"/>
  <c r="S200" i="17"/>
  <c r="S204" i="17"/>
  <c r="S208" i="17"/>
  <c r="S212" i="17"/>
  <c r="S216" i="17"/>
  <c r="S220" i="17"/>
  <c r="S224" i="17"/>
  <c r="S228" i="17"/>
  <c r="S232" i="17"/>
  <c r="S236" i="17"/>
  <c r="S240" i="17"/>
  <c r="S244" i="17"/>
  <c r="S248" i="17"/>
  <c r="S252" i="17"/>
  <c r="S256" i="17"/>
  <c r="S260" i="17"/>
  <c r="S264" i="17"/>
  <c r="S268" i="17"/>
  <c r="S272" i="17"/>
  <c r="S276" i="17"/>
  <c r="S280" i="17"/>
  <c r="S284" i="17"/>
  <c r="S288" i="17"/>
  <c r="S292" i="17"/>
  <c r="S296" i="17"/>
  <c r="S300" i="17"/>
  <c r="S304" i="17"/>
  <c r="S308" i="17"/>
  <c r="S312" i="17"/>
  <c r="S316" i="17"/>
  <c r="S320" i="17"/>
  <c r="S324" i="17"/>
  <c r="S328" i="17"/>
  <c r="S332" i="17"/>
  <c r="S336" i="17"/>
  <c r="S340" i="17"/>
  <c r="S5" i="17"/>
  <c r="S9" i="17"/>
  <c r="S13" i="17"/>
  <c r="S17" i="17"/>
  <c r="S21" i="17"/>
  <c r="S25" i="17"/>
  <c r="S29" i="17"/>
  <c r="S33" i="17"/>
  <c r="S37" i="17"/>
  <c r="S41" i="17"/>
  <c r="S45" i="17"/>
  <c r="S49" i="17"/>
  <c r="S53" i="17"/>
  <c r="S57" i="17"/>
  <c r="S61" i="17"/>
  <c r="S65" i="17"/>
  <c r="S69" i="17"/>
  <c r="S73" i="17"/>
  <c r="S77" i="17"/>
  <c r="S81" i="17"/>
  <c r="S85" i="17"/>
  <c r="S89" i="17"/>
  <c r="S93" i="17"/>
  <c r="S97" i="17"/>
  <c r="S101" i="17"/>
  <c r="S105" i="17"/>
  <c r="S109" i="17"/>
  <c r="S113" i="17"/>
  <c r="S117" i="17"/>
  <c r="S121" i="17"/>
  <c r="S125" i="17"/>
  <c r="S129" i="17"/>
  <c r="S133" i="17"/>
  <c r="S137" i="17"/>
  <c r="S141" i="17"/>
  <c r="S145" i="17"/>
  <c r="S149" i="17"/>
  <c r="S153" i="17"/>
  <c r="S157" i="17"/>
  <c r="S161" i="17"/>
  <c r="S165" i="17"/>
  <c r="S169" i="17"/>
  <c r="S173" i="17"/>
  <c r="S177" i="17"/>
  <c r="S181" i="17"/>
  <c r="S185" i="17"/>
  <c r="S189" i="17"/>
  <c r="S193" i="17"/>
  <c r="S197" i="17"/>
  <c r="S201" i="17"/>
  <c r="S205" i="17"/>
  <c r="S209" i="17"/>
  <c r="S213" i="17"/>
  <c r="S217" i="17"/>
  <c r="S221" i="17"/>
  <c r="S225" i="17"/>
  <c r="S229" i="17"/>
  <c r="S233" i="17"/>
  <c r="S237" i="17"/>
  <c r="S241" i="17"/>
  <c r="S245" i="17"/>
  <c r="S249" i="17"/>
  <c r="S253" i="17"/>
  <c r="S257" i="17"/>
  <c r="S261" i="17"/>
  <c r="S265" i="17"/>
  <c r="S269" i="17"/>
  <c r="S273" i="17"/>
  <c r="S277" i="17"/>
  <c r="S281" i="17"/>
  <c r="S285" i="17"/>
  <c r="S289" i="17"/>
  <c r="S293" i="17"/>
  <c r="S297" i="17"/>
  <c r="S301" i="17"/>
  <c r="S305" i="17"/>
  <c r="S309" i="17"/>
  <c r="S313" i="17"/>
  <c r="S317" i="17"/>
  <c r="S321" i="17"/>
  <c r="S325" i="17"/>
  <c r="S329" i="17"/>
  <c r="S333" i="17"/>
  <c r="S337" i="17"/>
  <c r="S341" i="17"/>
  <c r="S6" i="17"/>
  <c r="S22" i="17"/>
  <c r="S38" i="17"/>
  <c r="S54" i="17"/>
  <c r="S70" i="17"/>
  <c r="S86" i="17"/>
  <c r="S102" i="17"/>
  <c r="S118" i="17"/>
  <c r="S134" i="17"/>
  <c r="S150" i="17"/>
  <c r="S166" i="17"/>
  <c r="S182" i="17"/>
  <c r="S198" i="17"/>
  <c r="S214" i="17"/>
  <c r="S230" i="17"/>
  <c r="S246" i="17"/>
  <c r="S262" i="17"/>
  <c r="S278" i="17"/>
  <c r="S294" i="17"/>
  <c r="S310" i="17"/>
  <c r="S326" i="17"/>
  <c r="S335" i="17"/>
  <c r="S343" i="17"/>
  <c r="S347" i="17"/>
  <c r="S351" i="17"/>
  <c r="S355" i="17"/>
  <c r="S359" i="17"/>
  <c r="S363" i="17"/>
  <c r="S367" i="17"/>
  <c r="S371" i="17"/>
  <c r="S375" i="17"/>
  <c r="S379" i="17"/>
  <c r="S383" i="17"/>
  <c r="S387" i="17"/>
  <c r="S391" i="17"/>
  <c r="S395" i="17"/>
  <c r="S399" i="17"/>
  <c r="S403" i="17"/>
  <c r="S407" i="17"/>
  <c r="S411" i="17"/>
  <c r="S415" i="17"/>
  <c r="S419" i="17"/>
  <c r="S423" i="17"/>
  <c r="S427" i="17"/>
  <c r="S431" i="17"/>
  <c r="S435" i="17"/>
  <c r="S439" i="17"/>
  <c r="S443" i="17"/>
  <c r="S447" i="17"/>
  <c r="S451" i="17"/>
  <c r="S455" i="17"/>
  <c r="S459" i="17"/>
  <c r="S463" i="17"/>
  <c r="S467" i="17"/>
  <c r="S471" i="17"/>
  <c r="S475" i="17"/>
  <c r="S479" i="17"/>
  <c r="S483" i="17"/>
  <c r="S487" i="17"/>
  <c r="S491" i="17"/>
  <c r="S495" i="17"/>
  <c r="S499" i="17"/>
  <c r="S503" i="17"/>
  <c r="S507" i="17"/>
  <c r="S511" i="17"/>
  <c r="S515" i="17"/>
  <c r="S519" i="17"/>
  <c r="S523" i="17"/>
  <c r="S527" i="17"/>
  <c r="S531" i="17"/>
  <c r="S535" i="17"/>
  <c r="S539" i="17"/>
  <c r="S543" i="17"/>
  <c r="S547" i="17"/>
  <c r="S551" i="17"/>
  <c r="S555" i="17"/>
  <c r="S559" i="17"/>
  <c r="S563" i="17"/>
  <c r="S567" i="17"/>
  <c r="S571" i="17"/>
  <c r="S575" i="17"/>
  <c r="S579" i="17"/>
  <c r="S583" i="17"/>
  <c r="S587" i="17"/>
  <c r="S591" i="17"/>
  <c r="S10" i="17"/>
  <c r="S26" i="17"/>
  <c r="S42" i="17"/>
  <c r="S58" i="17"/>
  <c r="S74" i="17"/>
  <c r="S90" i="17"/>
  <c r="S106" i="17"/>
  <c r="S122" i="17"/>
  <c r="S138" i="17"/>
  <c r="S154" i="17"/>
  <c r="S170" i="17"/>
  <c r="S186" i="17"/>
  <c r="S202" i="17"/>
  <c r="S218" i="17"/>
  <c r="S234" i="17"/>
  <c r="S250" i="17"/>
  <c r="S266" i="17"/>
  <c r="S282" i="17"/>
  <c r="S298" i="17"/>
  <c r="S314" i="17"/>
  <c r="S330" i="17"/>
  <c r="S338" i="17"/>
  <c r="S344" i="17"/>
  <c r="S348" i="17"/>
  <c r="S352" i="17"/>
  <c r="S356" i="17"/>
  <c r="S360" i="17"/>
  <c r="S364" i="17"/>
  <c r="S368" i="17"/>
  <c r="S372" i="17"/>
  <c r="S376" i="17"/>
  <c r="S380" i="17"/>
  <c r="S384" i="17"/>
  <c r="S388" i="17"/>
  <c r="S392" i="17"/>
  <c r="S396" i="17"/>
  <c r="S400" i="17"/>
  <c r="S404" i="17"/>
  <c r="S408" i="17"/>
  <c r="S412" i="17"/>
  <c r="S416" i="17"/>
  <c r="S420" i="17"/>
  <c r="S424" i="17"/>
  <c r="S428" i="17"/>
  <c r="S432" i="17"/>
  <c r="S436" i="17"/>
  <c r="S440" i="17"/>
  <c r="S444" i="17"/>
  <c r="S448" i="17"/>
  <c r="S452" i="17"/>
  <c r="S456" i="17"/>
  <c r="S460" i="17"/>
  <c r="S464" i="17"/>
  <c r="S468" i="17"/>
  <c r="S472" i="17"/>
  <c r="S476" i="17"/>
  <c r="S480" i="17"/>
  <c r="S484" i="17"/>
  <c r="S488" i="17"/>
  <c r="S492" i="17"/>
  <c r="S496" i="17"/>
  <c r="S500" i="17"/>
  <c r="S504" i="17"/>
  <c r="S508" i="17"/>
  <c r="S512" i="17"/>
  <c r="S516" i="17"/>
  <c r="S520" i="17"/>
  <c r="S524" i="17"/>
  <c r="S528" i="17"/>
  <c r="S532" i="17"/>
  <c r="S536" i="17"/>
  <c r="S540" i="17"/>
  <c r="S544" i="17"/>
  <c r="S548" i="17"/>
  <c r="S552" i="17"/>
  <c r="S556" i="17"/>
  <c r="S560" i="17"/>
  <c r="S564" i="17"/>
  <c r="S568" i="17"/>
  <c r="S572" i="17"/>
  <c r="S576" i="17"/>
  <c r="S580" i="17"/>
  <c r="S584" i="17"/>
  <c r="S588" i="17"/>
  <c r="S592" i="17"/>
  <c r="S596" i="17"/>
  <c r="S14" i="17"/>
  <c r="S46" i="17"/>
  <c r="S78" i="17"/>
  <c r="S110" i="17"/>
  <c r="S142" i="17"/>
  <c r="S174" i="17"/>
  <c r="S206" i="17"/>
  <c r="S238" i="17"/>
  <c r="S270" i="17"/>
  <c r="S302" i="17"/>
  <c r="S331" i="17"/>
  <c r="S345" i="17"/>
  <c r="S353" i="17"/>
  <c r="S361" i="17"/>
  <c r="S369" i="17"/>
  <c r="S377" i="17"/>
  <c r="S385" i="17"/>
  <c r="S393" i="17"/>
  <c r="S401" i="17"/>
  <c r="S409" i="17"/>
  <c r="S417" i="17"/>
  <c r="S425" i="17"/>
  <c r="S433" i="17"/>
  <c r="S441" i="17"/>
  <c r="S449" i="17"/>
  <c r="S457" i="17"/>
  <c r="S465" i="17"/>
  <c r="S473" i="17"/>
  <c r="S481" i="17"/>
  <c r="S489" i="17"/>
  <c r="S497" i="17"/>
  <c r="S505" i="17"/>
  <c r="S513" i="17"/>
  <c r="S521" i="17"/>
  <c r="S529" i="17"/>
  <c r="S537" i="17"/>
  <c r="S545" i="17"/>
  <c r="S553" i="17"/>
  <c r="S561" i="17"/>
  <c r="S569" i="17"/>
  <c r="S577" i="17"/>
  <c r="S585" i="17"/>
  <c r="S593" i="17"/>
  <c r="S598" i="17"/>
  <c r="S602" i="17"/>
  <c r="S606" i="17"/>
  <c r="S610" i="17"/>
  <c r="S614" i="17"/>
  <c r="S618" i="17"/>
  <c r="S622" i="17"/>
  <c r="S626" i="17"/>
  <c r="S630" i="17"/>
  <c r="S634" i="17"/>
  <c r="S638" i="17"/>
  <c r="S642" i="17"/>
  <c r="S646" i="17"/>
  <c r="S650" i="17"/>
  <c r="S654" i="17"/>
  <c r="S658" i="17"/>
  <c r="S662" i="17"/>
  <c r="S666" i="17"/>
  <c r="S670" i="17"/>
  <c r="S674" i="17"/>
  <c r="S678" i="17"/>
  <c r="S682" i="17"/>
  <c r="S686" i="17"/>
  <c r="S690" i="17"/>
  <c r="S694" i="17"/>
  <c r="S698" i="17"/>
  <c r="S702" i="17"/>
  <c r="S706" i="17"/>
  <c r="S710" i="17"/>
  <c r="S714" i="17"/>
  <c r="S718" i="17"/>
  <c r="S722" i="17"/>
  <c r="S726" i="17"/>
  <c r="S730" i="17"/>
  <c r="S734" i="17"/>
  <c r="S738" i="17"/>
  <c r="S742" i="17"/>
  <c r="S746" i="17"/>
  <c r="S750" i="17"/>
  <c r="S754" i="17"/>
  <c r="S758" i="17"/>
  <c r="S762" i="17"/>
  <c r="S766" i="17"/>
  <c r="S770" i="17"/>
  <c r="S774" i="17"/>
  <c r="S778" i="17"/>
  <c r="S782" i="17"/>
  <c r="S786" i="17"/>
  <c r="S790" i="17"/>
  <c r="S794" i="17"/>
  <c r="S798" i="17"/>
  <c r="S802" i="17"/>
  <c r="S806" i="17"/>
  <c r="S810" i="17"/>
  <c r="S814" i="17"/>
  <c r="S818" i="17"/>
  <c r="S822" i="17"/>
  <c r="S826" i="17"/>
  <c r="S830" i="17"/>
  <c r="S834" i="17"/>
  <c r="S838" i="17"/>
  <c r="S842" i="17"/>
  <c r="S846" i="17"/>
  <c r="S850" i="17"/>
  <c r="S854" i="17"/>
  <c r="S858" i="17"/>
  <c r="S862" i="17"/>
  <c r="S866" i="17"/>
  <c r="S870" i="17"/>
  <c r="S874" i="17"/>
  <c r="S878" i="17"/>
  <c r="S882" i="17"/>
  <c r="S886" i="17"/>
  <c r="S890" i="17"/>
  <c r="S894" i="17"/>
  <c r="S898" i="17"/>
  <c r="S902" i="17"/>
  <c r="S906" i="17"/>
  <c r="S910" i="17"/>
  <c r="S914" i="17"/>
  <c r="S918" i="17"/>
  <c r="S922" i="17"/>
  <c r="S926" i="17"/>
  <c r="S930" i="17"/>
  <c r="S934" i="17"/>
  <c r="S938" i="17"/>
  <c r="S942" i="17"/>
  <c r="S946" i="17"/>
  <c r="S950" i="17"/>
  <c r="S954" i="17"/>
  <c r="S958" i="17"/>
  <c r="S962" i="17"/>
  <c r="S966" i="17"/>
  <c r="S970" i="17"/>
  <c r="S974" i="17"/>
  <c r="S978" i="17"/>
  <c r="S982" i="17"/>
  <c r="S986" i="17"/>
  <c r="S990" i="17"/>
  <c r="S994" i="17"/>
  <c r="S998" i="17"/>
  <c r="S1002" i="17"/>
  <c r="S1006" i="17"/>
  <c r="S1010" i="17"/>
  <c r="S1014" i="17"/>
  <c r="S1018" i="17"/>
  <c r="S1022" i="17"/>
  <c r="S1026" i="17"/>
  <c r="S1030" i="17"/>
  <c r="S1034" i="17"/>
  <c r="S1038" i="17"/>
  <c r="S1042" i="17"/>
  <c r="S1046" i="17"/>
  <c r="S1050" i="17"/>
  <c r="S1054" i="17"/>
  <c r="S1058" i="17"/>
  <c r="S1062" i="17"/>
  <c r="S1066" i="17"/>
  <c r="S1070" i="17"/>
  <c r="S1074" i="17"/>
  <c r="S1078" i="17"/>
  <c r="S1082" i="17"/>
  <c r="S1086" i="17"/>
  <c r="S1090" i="17"/>
  <c r="S1094" i="17"/>
  <c r="S1098" i="17"/>
  <c r="S1102" i="17"/>
  <c r="S18" i="17"/>
  <c r="S50" i="17"/>
  <c r="S82" i="17"/>
  <c r="S114" i="17"/>
  <c r="S146" i="17"/>
  <c r="S178" i="17"/>
  <c r="S210" i="17"/>
  <c r="S242" i="17"/>
  <c r="S274" i="17"/>
  <c r="S306" i="17"/>
  <c r="S334" i="17"/>
  <c r="S346" i="17"/>
  <c r="S354" i="17"/>
  <c r="S362" i="17"/>
  <c r="S370" i="17"/>
  <c r="S378" i="17"/>
  <c r="S386" i="17"/>
  <c r="S394" i="17"/>
  <c r="S402" i="17"/>
  <c r="S410" i="17"/>
  <c r="S418" i="17"/>
  <c r="S426" i="17"/>
  <c r="S434" i="17"/>
  <c r="S442" i="17"/>
  <c r="S450" i="17"/>
  <c r="S458" i="17"/>
  <c r="S466" i="17"/>
  <c r="S474" i="17"/>
  <c r="S482" i="17"/>
  <c r="S490" i="17"/>
  <c r="S498" i="17"/>
  <c r="S506" i="17"/>
  <c r="S514" i="17"/>
  <c r="S522" i="17"/>
  <c r="S530" i="17"/>
  <c r="S538" i="17"/>
  <c r="S546" i="17"/>
  <c r="S554" i="17"/>
  <c r="S562" i="17"/>
  <c r="S570" i="17"/>
  <c r="S578" i="17"/>
  <c r="S586" i="17"/>
  <c r="S594" i="17"/>
  <c r="S599" i="17"/>
  <c r="S603" i="17"/>
  <c r="S607" i="17"/>
  <c r="S611" i="17"/>
  <c r="S615" i="17"/>
  <c r="S619" i="17"/>
  <c r="S623" i="17"/>
  <c r="S627" i="17"/>
  <c r="S631" i="17"/>
  <c r="S635" i="17"/>
  <c r="S639" i="17"/>
  <c r="S643" i="17"/>
  <c r="S647" i="17"/>
  <c r="S651" i="17"/>
  <c r="S655" i="17"/>
  <c r="S659" i="17"/>
  <c r="S663" i="17"/>
  <c r="S667" i="17"/>
  <c r="S671" i="17"/>
  <c r="S675" i="17"/>
  <c r="S679" i="17"/>
  <c r="S683" i="17"/>
  <c r="S687" i="17"/>
  <c r="S691" i="17"/>
  <c r="S695" i="17"/>
  <c r="S699" i="17"/>
  <c r="S703" i="17"/>
  <c r="S707" i="17"/>
  <c r="S711" i="17"/>
  <c r="S715" i="17"/>
  <c r="S719" i="17"/>
  <c r="S723" i="17"/>
  <c r="S727" i="17"/>
  <c r="S731" i="17"/>
  <c r="S735" i="17"/>
  <c r="S739" i="17"/>
  <c r="S743" i="17"/>
  <c r="S747" i="17"/>
  <c r="S751" i="17"/>
  <c r="S755" i="17"/>
  <c r="S759" i="17"/>
  <c r="S763" i="17"/>
  <c r="S767" i="17"/>
  <c r="S771" i="17"/>
  <c r="S775" i="17"/>
  <c r="S779" i="17"/>
  <c r="S783" i="17"/>
  <c r="S787" i="17"/>
  <c r="S791" i="17"/>
  <c r="S795" i="17"/>
  <c r="S799" i="17"/>
  <c r="S803" i="17"/>
  <c r="S807" i="17"/>
  <c r="S811" i="17"/>
  <c r="S815" i="17"/>
  <c r="S819" i="17"/>
  <c r="S823" i="17"/>
  <c r="S827" i="17"/>
  <c r="S831" i="17"/>
  <c r="S835" i="17"/>
  <c r="S839" i="17"/>
  <c r="S843" i="17"/>
  <c r="S847" i="17"/>
  <c r="S851" i="17"/>
  <c r="S855" i="17"/>
  <c r="S859" i="17"/>
  <c r="S863" i="17"/>
  <c r="S867" i="17"/>
  <c r="S871" i="17"/>
  <c r="S875" i="17"/>
  <c r="S879" i="17"/>
  <c r="S883" i="17"/>
  <c r="S887" i="17"/>
  <c r="S891" i="17"/>
  <c r="S895" i="17"/>
  <c r="S899" i="17"/>
  <c r="S903" i="17"/>
  <c r="S907" i="17"/>
  <c r="S911" i="17"/>
  <c r="S915" i="17"/>
  <c r="S919" i="17"/>
  <c r="S923" i="17"/>
  <c r="S927" i="17"/>
  <c r="S931" i="17"/>
  <c r="S935" i="17"/>
  <c r="S939" i="17"/>
  <c r="S943" i="17"/>
  <c r="S947" i="17"/>
  <c r="S951" i="17"/>
  <c r="S955" i="17"/>
  <c r="S959" i="17"/>
  <c r="S963" i="17"/>
  <c r="S967" i="17"/>
  <c r="S971" i="17"/>
  <c r="S975" i="17"/>
  <c r="S979" i="17"/>
  <c r="S983" i="17"/>
  <c r="S987" i="17"/>
  <c r="S991" i="17"/>
  <c r="S995" i="17"/>
  <c r="S999" i="17"/>
  <c r="S1003" i="17"/>
  <c r="S1007" i="17"/>
  <c r="S1011" i="17"/>
  <c r="S1015" i="17"/>
  <c r="S1019" i="17"/>
  <c r="S1023" i="17"/>
  <c r="S1027" i="17"/>
  <c r="S1031" i="17"/>
  <c r="S1035" i="17"/>
  <c r="S1039" i="17"/>
  <c r="S1043" i="17"/>
  <c r="S1047" i="17"/>
  <c r="S1051" i="17"/>
  <c r="S1055" i="17"/>
  <c r="S1059" i="17"/>
  <c r="S1063" i="17"/>
  <c r="S1067" i="17"/>
  <c r="S1071" i="17"/>
  <c r="S1075" i="17"/>
  <c r="S1079" i="17"/>
  <c r="S1083" i="17"/>
  <c r="S1087" i="17"/>
  <c r="S1091" i="17"/>
  <c r="S1095" i="17"/>
  <c r="S1099" i="17"/>
  <c r="S30" i="17"/>
  <c r="S94" i="17"/>
  <c r="S158" i="17"/>
  <c r="S222" i="17"/>
  <c r="S286" i="17"/>
  <c r="S339" i="17"/>
  <c r="S357" i="17"/>
  <c r="S373" i="17"/>
  <c r="S389" i="17"/>
  <c r="S405" i="17"/>
  <c r="S421" i="17"/>
  <c r="S437" i="17"/>
  <c r="S453" i="17"/>
  <c r="S469" i="17"/>
  <c r="S485" i="17"/>
  <c r="S501" i="17"/>
  <c r="S517" i="17"/>
  <c r="S533" i="17"/>
  <c r="S549" i="17"/>
  <c r="S565" i="17"/>
  <c r="S581" i="17"/>
  <c r="S595" i="17"/>
  <c r="S604" i="17"/>
  <c r="S612" i="17"/>
  <c r="S620" i="17"/>
  <c r="S628" i="17"/>
  <c r="S636" i="17"/>
  <c r="S644" i="17"/>
  <c r="S652" i="17"/>
  <c r="S660" i="17"/>
  <c r="S668" i="17"/>
  <c r="S676" i="17"/>
  <c r="S684" i="17"/>
  <c r="S692" i="17"/>
  <c r="S700" i="17"/>
  <c r="S708" i="17"/>
  <c r="S716" i="17"/>
  <c r="S724" i="17"/>
  <c r="S732" i="17"/>
  <c r="S740" i="17"/>
  <c r="S748" i="17"/>
  <c r="S756" i="17"/>
  <c r="S764" i="17"/>
  <c r="S772" i="17"/>
  <c r="S780" i="17"/>
  <c r="S788" i="17"/>
  <c r="S796" i="17"/>
  <c r="S804" i="17"/>
  <c r="S812" i="17"/>
  <c r="S820" i="17"/>
  <c r="S828" i="17"/>
  <c r="S836" i="17"/>
  <c r="S844" i="17"/>
  <c r="S852" i="17"/>
  <c r="S860" i="17"/>
  <c r="S868" i="17"/>
  <c r="S876" i="17"/>
  <c r="S884" i="17"/>
  <c r="S892" i="17"/>
  <c r="S900" i="17"/>
  <c r="S908" i="17"/>
  <c r="S916" i="17"/>
  <c r="S924" i="17"/>
  <c r="S932" i="17"/>
  <c r="S940" i="17"/>
  <c r="S948" i="17"/>
  <c r="S956" i="17"/>
  <c r="S964" i="17"/>
  <c r="S972" i="17"/>
  <c r="S980" i="17"/>
  <c r="S988" i="17"/>
  <c r="S996" i="17"/>
  <c r="S1004" i="17"/>
  <c r="S1012" i="17"/>
  <c r="S1020" i="17"/>
  <c r="S1028" i="17"/>
  <c r="S1036" i="17"/>
  <c r="S1044" i="17"/>
  <c r="S1052" i="17"/>
  <c r="S1060" i="17"/>
  <c r="S1068" i="17"/>
  <c r="S1076" i="17"/>
  <c r="S1084" i="17"/>
  <c r="S1092" i="17"/>
  <c r="S1100" i="17"/>
  <c r="S1105" i="17"/>
  <c r="S1109" i="17"/>
  <c r="S1113" i="17"/>
  <c r="S1117" i="17"/>
  <c r="S1121" i="17"/>
  <c r="S1125" i="17"/>
  <c r="S1129" i="17"/>
  <c r="S1133" i="17"/>
  <c r="S1137" i="17"/>
  <c r="S1141" i="17"/>
  <c r="S1145" i="17"/>
  <c r="S1149" i="17"/>
  <c r="S1153" i="17"/>
  <c r="S1157" i="17"/>
  <c r="S1161" i="17"/>
  <c r="S1165" i="17"/>
  <c r="S1169" i="17"/>
  <c r="S1173" i="17"/>
  <c r="S1177" i="17"/>
  <c r="S1181" i="17"/>
  <c r="S1185" i="17"/>
  <c r="S1189" i="17"/>
  <c r="S1193" i="17"/>
  <c r="S1197" i="17"/>
  <c r="S1201" i="17"/>
  <c r="S34" i="17"/>
  <c r="S98" i="17"/>
  <c r="S162" i="17"/>
  <c r="S226" i="17"/>
  <c r="S290" i="17"/>
  <c r="S342" i="17"/>
  <c r="S358" i="17"/>
  <c r="S374" i="17"/>
  <c r="S390" i="17"/>
  <c r="S406" i="17"/>
  <c r="S422" i="17"/>
  <c r="S438" i="17"/>
  <c r="S454" i="17"/>
  <c r="S470" i="17"/>
  <c r="S486" i="17"/>
  <c r="S502" i="17"/>
  <c r="S518" i="17"/>
  <c r="S534" i="17"/>
  <c r="S550" i="17"/>
  <c r="S566" i="17"/>
  <c r="S582" i="17"/>
  <c r="S597" i="17"/>
  <c r="S605" i="17"/>
  <c r="S613" i="17"/>
  <c r="S621" i="17"/>
  <c r="S629" i="17"/>
  <c r="S637" i="17"/>
  <c r="S645" i="17"/>
  <c r="S653" i="17"/>
  <c r="S661" i="17"/>
  <c r="S669" i="17"/>
  <c r="S677" i="17"/>
  <c r="S685" i="17"/>
  <c r="S693" i="17"/>
  <c r="S701" i="17"/>
  <c r="S709" i="17"/>
  <c r="S717" i="17"/>
  <c r="S725" i="17"/>
  <c r="S733" i="17"/>
  <c r="S741" i="17"/>
  <c r="S749" i="17"/>
  <c r="S757" i="17"/>
  <c r="S765" i="17"/>
  <c r="S773" i="17"/>
  <c r="S781" i="17"/>
  <c r="S789" i="17"/>
  <c r="S797" i="17"/>
  <c r="S805" i="17"/>
  <c r="S813" i="17"/>
  <c r="S821" i="17"/>
  <c r="S829" i="17"/>
  <c r="S837" i="17"/>
  <c r="S845" i="17"/>
  <c r="S853" i="17"/>
  <c r="S861" i="17"/>
  <c r="S869" i="17"/>
  <c r="S877" i="17"/>
  <c r="S885" i="17"/>
  <c r="S893" i="17"/>
  <c r="S901" i="17"/>
  <c r="S909" i="17"/>
  <c r="S917" i="17"/>
  <c r="S925" i="17"/>
  <c r="S933" i="17"/>
  <c r="S941" i="17"/>
  <c r="S949" i="17"/>
  <c r="S957" i="17"/>
  <c r="S965" i="17"/>
  <c r="S973" i="17"/>
  <c r="S981" i="17"/>
  <c r="S989" i="17"/>
  <c r="S997" i="17"/>
  <c r="S1005" i="17"/>
  <c r="S1013" i="17"/>
  <c r="S1021" i="17"/>
  <c r="S1029" i="17"/>
  <c r="S1037" i="17"/>
  <c r="S1045" i="17"/>
  <c r="S1053" i="17"/>
  <c r="S1061" i="17"/>
  <c r="S1069" i="17"/>
  <c r="S1077" i="17"/>
  <c r="S1085" i="17"/>
  <c r="S1093" i="17"/>
  <c r="S1101" i="17"/>
  <c r="S1106" i="17"/>
  <c r="S1110" i="17"/>
  <c r="S1114" i="17"/>
  <c r="S1118" i="17"/>
  <c r="S1122" i="17"/>
  <c r="S1126" i="17"/>
  <c r="S1130" i="17"/>
  <c r="S1134" i="17"/>
  <c r="S1138" i="17"/>
  <c r="S1142" i="17"/>
  <c r="S1146" i="17"/>
  <c r="S1150" i="17"/>
  <c r="S1154" i="17"/>
  <c r="S1158" i="17"/>
  <c r="S1162" i="17"/>
  <c r="S1166" i="17"/>
  <c r="S1170" i="17"/>
  <c r="S1174" i="17"/>
  <c r="S1178" i="17"/>
  <c r="S1182" i="17"/>
  <c r="S1186" i="17"/>
  <c r="S1190" i="17"/>
  <c r="S1194" i="17"/>
  <c r="S1198" i="17"/>
  <c r="S62" i="17"/>
  <c r="S126" i="17"/>
  <c r="S190" i="17"/>
  <c r="S254" i="17"/>
  <c r="S318" i="17"/>
  <c r="S349" i="17"/>
  <c r="S365" i="17"/>
  <c r="S381" i="17"/>
  <c r="S397" i="17"/>
  <c r="S413" i="17"/>
  <c r="S429" i="17"/>
  <c r="S445" i="17"/>
  <c r="S461" i="17"/>
  <c r="S477" i="17"/>
  <c r="S493" i="17"/>
  <c r="S509" i="17"/>
  <c r="S525" i="17"/>
  <c r="S541" i="17"/>
  <c r="S557" i="17"/>
  <c r="S573" i="17"/>
  <c r="S589" i="17"/>
  <c r="S600" i="17"/>
  <c r="S608" i="17"/>
  <c r="S616" i="17"/>
  <c r="S624" i="17"/>
  <c r="S632" i="17"/>
  <c r="S640" i="17"/>
  <c r="S648" i="17"/>
  <c r="S656" i="17"/>
  <c r="S664" i="17"/>
  <c r="S672" i="17"/>
  <c r="S680" i="17"/>
  <c r="S688" i="17"/>
  <c r="S696" i="17"/>
  <c r="S704" i="17"/>
  <c r="S712" i="17"/>
  <c r="S720" i="17"/>
  <c r="S728" i="17"/>
  <c r="S736" i="17"/>
  <c r="S744" i="17"/>
  <c r="S752" i="17"/>
  <c r="S760" i="17"/>
  <c r="S768" i="17"/>
  <c r="S776" i="17"/>
  <c r="S784" i="17"/>
  <c r="S792" i="17"/>
  <c r="S800" i="17"/>
  <c r="S808" i="17"/>
  <c r="S816" i="17"/>
  <c r="S824" i="17"/>
  <c r="S832" i="17"/>
  <c r="S840" i="17"/>
  <c r="S848" i="17"/>
  <c r="S856" i="17"/>
  <c r="S864" i="17"/>
  <c r="S872" i="17"/>
  <c r="S880" i="17"/>
  <c r="S888" i="17"/>
  <c r="S896" i="17"/>
  <c r="S904" i="17"/>
  <c r="S912" i="17"/>
  <c r="S920" i="17"/>
  <c r="S928" i="17"/>
  <c r="S936" i="17"/>
  <c r="S944" i="17"/>
  <c r="S952" i="17"/>
  <c r="S960" i="17"/>
  <c r="S968" i="17"/>
  <c r="S976" i="17"/>
  <c r="S984" i="17"/>
  <c r="S992" i="17"/>
  <c r="S1000" i="17"/>
  <c r="S1008" i="17"/>
  <c r="S1016" i="17"/>
  <c r="S1024" i="17"/>
  <c r="S1032" i="17"/>
  <c r="S1040" i="17"/>
  <c r="S1048" i="17"/>
  <c r="S1056" i="17"/>
  <c r="S1064" i="17"/>
  <c r="S1072" i="17"/>
  <c r="S1080" i="17"/>
  <c r="S1088" i="17"/>
  <c r="S1096" i="17"/>
  <c r="S1103" i="17"/>
  <c r="S66" i="17"/>
  <c r="S322" i="17"/>
  <c r="S398" i="17"/>
  <c r="S462" i="17"/>
  <c r="S526" i="17"/>
  <c r="S590" i="17"/>
  <c r="S625" i="17"/>
  <c r="S657" i="17"/>
  <c r="S689" i="17"/>
  <c r="S721" i="17"/>
  <c r="S753" i="17"/>
  <c r="S785" i="17"/>
  <c r="S817" i="17"/>
  <c r="S849" i="17"/>
  <c r="S881" i="17"/>
  <c r="S913" i="17"/>
  <c r="S945" i="17"/>
  <c r="S977" i="17"/>
  <c r="S1009" i="17"/>
  <c r="S1041" i="17"/>
  <c r="S1073" i="17"/>
  <c r="S1104" i="17"/>
  <c r="S1112" i="17"/>
  <c r="S1120" i="17"/>
  <c r="S1128" i="17"/>
  <c r="S1136" i="17"/>
  <c r="S1144" i="17"/>
  <c r="S1152" i="17"/>
  <c r="S1160" i="17"/>
  <c r="S1168" i="17"/>
  <c r="S1176" i="17"/>
  <c r="S1184" i="17"/>
  <c r="S1192" i="17"/>
  <c r="S1200" i="17"/>
  <c r="S574" i="17"/>
  <c r="S130" i="17"/>
  <c r="S350" i="17"/>
  <c r="S414" i="17"/>
  <c r="S478" i="17"/>
  <c r="S542" i="17"/>
  <c r="S601" i="17"/>
  <c r="S633" i="17"/>
  <c r="S665" i="17"/>
  <c r="S697" i="17"/>
  <c r="S729" i="17"/>
  <c r="S761" i="17"/>
  <c r="S793" i="17"/>
  <c r="S825" i="17"/>
  <c r="S857" i="17"/>
  <c r="S889" i="17"/>
  <c r="S921" i="17"/>
  <c r="S953" i="17"/>
  <c r="S985" i="17"/>
  <c r="S1017" i="17"/>
  <c r="S1049" i="17"/>
  <c r="S1081" i="17"/>
  <c r="S1107" i="17"/>
  <c r="S1115" i="17"/>
  <c r="S1123" i="17"/>
  <c r="S1131" i="17"/>
  <c r="S1139" i="17"/>
  <c r="S1147" i="17"/>
  <c r="S1155" i="17"/>
  <c r="S1163" i="17"/>
  <c r="S1171" i="17"/>
  <c r="S1179" i="17"/>
  <c r="S1187" i="17"/>
  <c r="S1195" i="17"/>
  <c r="S510" i="17"/>
  <c r="S649" i="17"/>
  <c r="S681" i="17"/>
  <c r="S745" i="17"/>
  <c r="S809" i="17"/>
  <c r="S873" i="17"/>
  <c r="S937" i="17"/>
  <c r="S969" i="17"/>
  <c r="S1033" i="17"/>
  <c r="S1097" i="17"/>
  <c r="S1127" i="17"/>
  <c r="S1143" i="17"/>
  <c r="S1159" i="17"/>
  <c r="S1175" i="17"/>
  <c r="S1191" i="17"/>
  <c r="S194" i="17"/>
  <c r="S366" i="17"/>
  <c r="S430" i="17"/>
  <c r="S494" i="17"/>
  <c r="S558" i="17"/>
  <c r="S609" i="17"/>
  <c r="S641" i="17"/>
  <c r="S673" i="17"/>
  <c r="S705" i="17"/>
  <c r="S737" i="17"/>
  <c r="S769" i="17"/>
  <c r="S801" i="17"/>
  <c r="S833" i="17"/>
  <c r="S865" i="17"/>
  <c r="S897" i="17"/>
  <c r="S929" i="17"/>
  <c r="S961" i="17"/>
  <c r="S993" i="17"/>
  <c r="S1025" i="17"/>
  <c r="S1057" i="17"/>
  <c r="S1089" i="17"/>
  <c r="S1108" i="17"/>
  <c r="S1116" i="17"/>
  <c r="S1124" i="17"/>
  <c r="S1132" i="17"/>
  <c r="S1140" i="17"/>
  <c r="S1148" i="17"/>
  <c r="S1156" i="17"/>
  <c r="S1164" i="17"/>
  <c r="S1172" i="17"/>
  <c r="S1180" i="17"/>
  <c r="S1188" i="17"/>
  <c r="S1196" i="17"/>
  <c r="S446" i="17"/>
  <c r="S617" i="17"/>
  <c r="S713" i="17"/>
  <c r="S777" i="17"/>
  <c r="S841" i="17"/>
  <c r="S905" i="17"/>
  <c r="S1001" i="17"/>
  <c r="S1065" i="17"/>
  <c r="S1111" i="17"/>
  <c r="S1119" i="17"/>
  <c r="S1135" i="17"/>
  <c r="S1151" i="17"/>
  <c r="S1167" i="17"/>
  <c r="S1183" i="17"/>
  <c r="S1199" i="17"/>
  <c r="S258" i="17"/>
  <c r="S382" i="17"/>
  <c r="Z5" i="17"/>
  <c r="S2" i="17" s="1"/>
  <c r="A2" i="10"/>
  <c r="B2" i="10" s="1"/>
  <c r="E2" i="14" l="1" a="1"/>
  <c r="G4" i="14" s="1"/>
  <c r="F3" i="13"/>
  <c r="F5" i="13"/>
  <c r="G3" i="13"/>
  <c r="G5" i="13"/>
  <c r="D2" i="13"/>
  <c r="F4" i="13"/>
  <c r="F6" i="13"/>
  <c r="G4" i="13"/>
  <c r="G6" i="13"/>
  <c r="D3" i="21"/>
  <c r="H3" i="21" s="1"/>
  <c r="H5" i="21"/>
  <c r="H3" i="15"/>
  <c r="G6" i="15"/>
  <c r="H5" i="15"/>
  <c r="H4" i="15"/>
  <c r="G3" i="15"/>
  <c r="G4" i="15"/>
  <c r="H6" i="15"/>
  <c r="G5" i="15"/>
  <c r="D2" i="10" a="1"/>
  <c r="D2" i="10" s="1"/>
  <c r="H4" i="14" l="1"/>
  <c r="H5" i="14"/>
  <c r="E2" i="14"/>
  <c r="H3" i="14"/>
  <c r="G3" i="14"/>
  <c r="G5" i="14"/>
  <c r="F2" i="13"/>
  <c r="G2" i="13"/>
  <c r="H2" i="14"/>
  <c r="G2" i="14"/>
  <c r="H2" i="15"/>
  <c r="G2"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<sst xmlns="http://schemas.openxmlformats.org/spreadsheetml/2006/main" count="42122" uniqueCount="4329">
  <si>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</si>
  <si>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</si>
  <si>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</si>
  <si>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</si>
  <si>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</si>
  <si>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</si>
  <si>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</si>
  <si>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</si>
  <si>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</si>
  <si>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</si>
  <si>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</si>
  <si>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</si>
  <si>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</si>
  <si>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</si>
  <si>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</si>
  <si>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</si>
  <si>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</si>
  <si>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</si>
  <si>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</si>
  <si>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</si>
  <si>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</si>
  <si>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</si>
  <si>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</si>
  <si>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</si>
  <si>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</si>
  <si>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</si>
  <si>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</si>
  <si>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</si>
  <si>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</si>
  <si>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</si>
  <si>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</si>
  <si>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</si>
  <si>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</si>
  <si>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</si>
  <si>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</si>
  <si>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</si>
  <si>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</si>
  <si>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</si>
  <si>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</si>
  <si>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</si>
  <si>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</si>
  <si>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</si>
  <si>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</si>
  <si>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</si>
  <si>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</si>
  <si>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</si>
  <si>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</si>
  <si>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</si>
  <si>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</si>
  <si>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</si>
  <si>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</si>
  <si>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</si>
  <si>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</si>
  <si>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</si>
  <si>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</si>
  <si>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</si>
  <si>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</si>
  <si>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</si>
  <si>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</si>
  <si>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</si>
  <si>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</si>
  <si>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</si>
  <si>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</si>
  <si>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</si>
  <si>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</si>
  <si>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</si>
  <si>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</si>
  <si>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</si>
  <si>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</si>
  <si>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</si>
  <si>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</si>
  <si>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</si>
  <si>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</si>
  <si>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</si>
  <si>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</si>
  <si>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</si>
  <si>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</si>
  <si>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</si>
  <si>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</si>
  <si>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</si>
  <si>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</si>
  <si>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</si>
  <si>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</si>
  <si>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</si>
  <si>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</si>
  <si>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</si>
  <si>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</si>
  <si>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</si>
  <si>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</si>
  <si>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</si>
  <si>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</si>
  <si>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</si>
  <si>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</si>
  <si>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</si>
  <si>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</si>
  <si>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</si>
  <si>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</si>
  <si>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</si>
  <si>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</si>
  <si>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</si>
  <si>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</si>
  <si>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</si>
  <si>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</si>
  <si>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</si>
  <si>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</si>
  <si>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</si>
  <si>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</si>
  <si>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</si>
  <si>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</si>
  <si>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</si>
  <si>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</si>
  <si>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</si>
  <si>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</si>
  <si>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</si>
  <si>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</si>
  <si>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</si>
  <si>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</si>
  <si>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</si>
  <si>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</si>
  <si>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</si>
  <si>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</si>
  <si>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</si>
  <si>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</si>
  <si>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</si>
  <si>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</si>
  <si>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</si>
  <si>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</si>
  <si>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</si>
  <si>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</si>
  <si>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</si>
  <si>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</si>
  <si>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</si>
  <si>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</si>
  <si>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</si>
  <si>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</si>
  <si>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</si>
  <si>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</si>
  <si>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</si>
  <si>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</si>
  <si>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</si>
  <si>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</si>
  <si>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</si>
  <si>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</si>
  <si>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</si>
  <si>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</si>
  <si>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</si>
  <si>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</si>
  <si>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</si>
  <si>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</si>
  <si>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</si>
  <si>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</si>
  <si>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</si>
  <si>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</si>
  <si>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</si>
  <si>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</si>
  <si>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</si>
  <si>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</si>
  <si>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</si>
  <si>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</si>
  <si>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</si>
  <si>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</si>
  <si>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</si>
  <si>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</si>
  <si>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</si>
  <si>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</si>
  <si>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</si>
  <si>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</si>
  <si>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</si>
  <si>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</si>
  <si>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</si>
  <si>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</si>
  <si>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</si>
  <si>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</si>
  <si>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</si>
  <si>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</si>
  <si>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</si>
  <si>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</si>
  <si>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</si>
  <si>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</si>
  <si>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</si>
  <si>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</si>
  <si>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</si>
  <si>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</si>
  <si>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</si>
  <si>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</si>
  <si>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</si>
  <si>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</si>
  <si>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</si>
  <si>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</si>
  <si>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</si>
  <si>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</si>
  <si>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</si>
  <si>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</si>
  <si>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</si>
  <si>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</si>
  <si>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</si>
  <si>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</si>
  <si>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</si>
  <si>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</si>
  <si>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</si>
  <si>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</si>
  <si>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</si>
  <si>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</si>
  <si>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</si>
  <si>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</si>
  <si>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</si>
  <si>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</si>
  <si>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</si>
  <si>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</si>
  <si>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</si>
  <si>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</si>
  <si>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</si>
  <si>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</si>
  <si>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</si>
  <si>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</si>
  <si>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</si>
  <si>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</si>
  <si>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</si>
  <si>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</si>
  <si>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</si>
  <si>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</si>
  <si>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</si>
  <si>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</si>
  <si>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</si>
  <si>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</si>
  <si>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</si>
  <si>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</si>
  <si>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</si>
  <si>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</si>
  <si>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</si>
  <si>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</si>
  <si>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</si>
  <si>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</si>
  <si>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</si>
  <si>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</si>
  <si>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</si>
  <si>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</si>
  <si>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</si>
  <si>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</si>
  <si>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</si>
  <si>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</si>
  <si>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</si>
  <si>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</si>
  <si>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</si>
  <si>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</si>
  <si>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</si>
  <si>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</si>
  <si>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</si>
  <si>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</si>
  <si>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</si>
  <si>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</si>
  <si>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</si>
  <si>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</si>
  <si>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</si>
  <si>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</si>
  <si>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</si>
  <si>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</si>
  <si>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</si>
  <si>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</si>
  <si>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</si>
  <si>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</si>
  <si>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</si>
  <si>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</si>
  <si>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</si>
  <si>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</si>
  <si>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</si>
  <si>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</si>
  <si>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</si>
  <si>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</si>
  <si>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</si>
  <si>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</si>
  <si>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</si>
  <si>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</si>
  <si>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</si>
  <si>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</si>
  <si>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</si>
  <si>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</si>
  <si>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</si>
  <si>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</si>
  <si>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</si>
  <si>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</si>
  <si>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</si>
  <si>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</si>
  <si>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</si>
  <si>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</si>
  <si>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</si>
  <si>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</si>
  <si>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</si>
  <si>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</si>
  <si>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</si>
  <si>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</si>
  <si>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</si>
  <si>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</si>
  <si>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</si>
  <si>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</si>
  <si>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</si>
  <si>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</si>
  <si>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</si>
  <si>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</si>
  <si>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</si>
  <si>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</si>
  <si>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</si>
  <si>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</si>
  <si>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</si>
  <si>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</si>
  <si>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</si>
  <si>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</si>
  <si>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</si>
  <si>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</si>
  <si>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</si>
  <si>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</si>
  <si>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</si>
  <si>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</si>
  <si>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</si>
  <si>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</si>
  <si>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</si>
  <si>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</si>
  <si>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</si>
  <si>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</si>
  <si>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</si>
  <si>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</si>
  <si>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</si>
  <si>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</si>
  <si>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</si>
  <si>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</si>
  <si>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</si>
  <si>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</si>
  <si>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</si>
  <si>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</si>
  <si>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</si>
  <si>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</si>
  <si>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</si>
  <si>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</si>
  <si>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</si>
  <si>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</si>
  <si>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</si>
  <si>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</si>
  <si>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</si>
  <si>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</si>
  <si>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</si>
  <si>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</si>
  <si>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</si>
  <si>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</si>
  <si>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</si>
  <si>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</si>
  <si>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</si>
  <si>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</si>
  <si>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</si>
  <si>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</si>
  <si>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</si>
  <si>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</si>
  <si>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</si>
  <si>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</si>
  <si>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</si>
  <si>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</si>
  <si>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</si>
  <si>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</si>
  <si>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</si>
  <si>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</si>
  <si>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</si>
  <si>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</si>
  <si>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</si>
  <si>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</si>
  <si>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</si>
  <si>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</si>
  <si>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</si>
  <si>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</si>
  <si>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</si>
  <si>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</si>
  <si>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</si>
  <si>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</si>
  <si>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</si>
  <si>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</si>
  <si>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</si>
  <si>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</si>
  <si>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</si>
  <si>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</si>
  <si>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</si>
  <si>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</si>
  <si>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</si>
  <si>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</si>
  <si>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</si>
  <si>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</si>
  <si>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</si>
  <si>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</si>
  <si>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</si>
  <si>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</si>
  <si>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</si>
  <si>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</si>
  <si>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</si>
  <si>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</si>
  <si>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</si>
  <si>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</si>
  <si>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</si>
  <si>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</si>
  <si>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</si>
  <si>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</si>
  <si>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</si>
  <si>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</si>
  <si>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</si>
  <si>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</si>
  <si>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</si>
  <si>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</si>
  <si>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</si>
  <si>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</si>
  <si>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</si>
  <si>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</si>
  <si>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</si>
  <si>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</si>
  <si>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</si>
  <si>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</si>
  <si>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</si>
  <si>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</si>
  <si>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</si>
  <si>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</si>
  <si>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</si>
  <si>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</si>
  <si>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</si>
  <si>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</si>
  <si>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</si>
  <si>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</si>
  <si>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</si>
  <si>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</si>
  <si>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</si>
  <si>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</si>
  <si>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</si>
  <si>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</si>
  <si>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</si>
  <si>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</si>
  <si>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</si>
  <si>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</si>
  <si>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</si>
  <si>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</si>
  <si>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</si>
  <si>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</si>
  <si>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</si>
  <si>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</si>
  <si>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</si>
  <si>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</si>
  <si>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</si>
  <si>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</si>
  <si>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</si>
  <si>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</si>
  <si>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</si>
  <si>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</si>
  <si>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</si>
  <si>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</si>
  <si>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</si>
  <si>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</si>
  <si>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</si>
  <si>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</si>
  <si>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</si>
  <si>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</si>
  <si>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</si>
  <si>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</si>
  <si>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</si>
  <si>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</si>
  <si>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</si>
  <si>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</si>
  <si>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</si>
  <si>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</si>
  <si>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</si>
  <si>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</si>
  <si>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</si>
  <si>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</si>
  <si>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</si>
  <si>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</si>
  <si>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</si>
  <si>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</si>
  <si>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</si>
  <si>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</si>
  <si>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</si>
  <si>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</si>
  <si>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</si>
  <si>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</si>
  <si>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</si>
  <si>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</si>
  <si>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</si>
  <si>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</si>
  <si>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</si>
  <si>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</si>
  <si>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</si>
  <si>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</si>
  <si>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</si>
  <si>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</si>
  <si>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</si>
  <si>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</si>
  <si>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</si>
  <si>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</si>
  <si>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</si>
  <si>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</si>
  <si>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</si>
  <si>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</si>
  <si>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</si>
  <si>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</si>
  <si>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</si>
  <si>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</si>
  <si>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</si>
  <si>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</si>
  <si>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</si>
  <si>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</si>
  <si>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</si>
  <si>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</si>
  <si>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</si>
  <si>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</si>
  <si>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</si>
  <si>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</si>
  <si>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</si>
  <si>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</si>
  <si>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</si>
  <si>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</si>
  <si>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</si>
  <si>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</si>
  <si>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</si>
  <si>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</si>
  <si>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</si>
  <si>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</si>
  <si>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</si>
  <si>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</si>
  <si>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</si>
  <si>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</si>
  <si>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</si>
  <si>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</si>
  <si>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</si>
  <si>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</si>
  <si>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</si>
  <si>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</si>
  <si>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</si>
  <si>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</si>
  <si>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</si>
  <si>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</si>
  <si>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</si>
  <si>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</si>
  <si>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</si>
  <si>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</si>
  <si>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</si>
  <si>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</si>
  <si>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</si>
  <si>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</si>
  <si>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</si>
  <si>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</si>
  <si>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</si>
  <si>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</si>
  <si>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</si>
  <si>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</si>
  <si>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</si>
  <si>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</si>
  <si>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</si>
  <si>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</si>
  <si>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</si>
  <si>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</si>
  <si>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</si>
  <si>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</si>
  <si>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</si>
  <si>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</si>
  <si>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</si>
  <si>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</si>
  <si>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</si>
  <si>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</si>
  <si>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</si>
  <si>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</si>
  <si>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</si>
  <si>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</si>
  <si>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</si>
  <si>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</si>
  <si>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</si>
  <si>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</si>
  <si>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</si>
  <si>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</si>
  <si>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</si>
  <si>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</si>
  <si>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</si>
  <si>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</si>
  <si>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</si>
  <si>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</si>
  <si>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</si>
  <si>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</si>
  <si>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</si>
  <si>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</si>
  <si>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</si>
  <si>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</si>
  <si>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</si>
  <si>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</si>
  <si>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</si>
  <si>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</si>
  <si>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</si>
  <si>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</si>
  <si>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</si>
  <si>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</si>
  <si>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</si>
  <si>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</si>
  <si>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</si>
  <si>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</si>
  <si>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</si>
  <si>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</si>
  <si>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</si>
  <si>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</si>
  <si>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</si>
  <si>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</si>
  <si>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</si>
  <si>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</si>
  <si>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</si>
  <si>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</si>
  <si>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</si>
  <si>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</si>
  <si>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</si>
  <si>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</si>
  <si>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</si>
  <si>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</si>
  <si>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</si>
  <si>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</si>
  <si>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</si>
  <si>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</si>
  <si>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</si>
  <si>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</si>
  <si>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</si>
  <si>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</si>
  <si>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</si>
  <si>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</si>
  <si>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</si>
  <si>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</si>
  <si>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</si>
  <si>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</si>
  <si>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</si>
  <si>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</si>
  <si>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</si>
  <si>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</si>
  <si>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</si>
  <si>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</si>
  <si>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</si>
  <si>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</si>
  <si>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</si>
  <si>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</si>
  <si>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</si>
  <si>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</si>
  <si>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</si>
  <si>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</si>
  <si>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</si>
  <si>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</si>
  <si>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</si>
  <si>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</si>
  <si>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</si>
  <si>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</si>
  <si>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</si>
  <si>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</si>
  <si>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</si>
  <si>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</si>
  <si>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</si>
  <si>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</si>
  <si>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</si>
  <si>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</si>
  <si>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</si>
  <si>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</si>
  <si>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</si>
  <si>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</si>
  <si>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</si>
  <si>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</si>
  <si>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</si>
  <si>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</si>
  <si>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</si>
  <si>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</si>
  <si>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</si>
  <si>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</si>
  <si>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</si>
  <si>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</si>
  <si>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</si>
  <si>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</si>
  <si>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</si>
  <si>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</si>
  <si>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</si>
  <si>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</si>
  <si>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</si>
  <si>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</si>
  <si>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</si>
  <si>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</si>
  <si>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</si>
  <si>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</si>
  <si>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</si>
  <si>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</si>
  <si>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</si>
  <si>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</si>
  <si>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</si>
  <si>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</si>
  <si>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</si>
  <si>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</si>
  <si>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</si>
  <si>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</si>
  <si>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</si>
  <si>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</si>
  <si>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</si>
  <si>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</si>
  <si>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</si>
  <si>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</si>
  <si>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</si>
  <si>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</si>
  <si>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</si>
  <si>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</si>
  <si>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</si>
  <si>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</si>
  <si>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</si>
  <si>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</si>
  <si>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</si>
  <si>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</si>
  <si>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</si>
  <si>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</si>
  <si>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</si>
  <si>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</si>
  <si>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</si>
  <si>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</si>
  <si>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</si>
  <si>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</si>
  <si>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</si>
  <si>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</si>
  <si>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</si>
  <si>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</si>
  <si>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</si>
  <si>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</si>
  <si>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</si>
  <si>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</si>
  <si>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</si>
  <si>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</si>
  <si>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</si>
  <si>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</si>
  <si>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</si>
  <si>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</si>
  <si>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</si>
  <si>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</si>
  <si>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</si>
  <si>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</si>
  <si>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</si>
  <si>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</si>
  <si>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</si>
  <si>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</si>
  <si>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</si>
  <si>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</si>
  <si>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</si>
  <si>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</si>
  <si>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</si>
  <si>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</si>
  <si>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</si>
  <si>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</si>
  <si>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</si>
  <si>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</si>
  <si>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</si>
  <si>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</si>
  <si>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</si>
  <si>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</si>
  <si>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</si>
  <si>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</si>
  <si>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</si>
  <si>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</si>
  <si>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</si>
  <si>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</si>
  <si>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</si>
  <si>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</si>
  <si>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</si>
  <si>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</si>
  <si>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</si>
  <si>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</si>
  <si>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</si>
  <si>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</si>
  <si>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</si>
  <si>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</si>
  <si>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</si>
  <si>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</si>
  <si>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</si>
  <si>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</si>
  <si>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</si>
  <si>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</si>
  <si>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</si>
  <si>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</si>
  <si>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</si>
  <si>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</si>
  <si>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</si>
  <si>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</si>
  <si>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</si>
  <si>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</si>
  <si>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</si>
  <si>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</si>
  <si>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</si>
  <si>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</si>
  <si>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</si>
  <si>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</si>
  <si>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</si>
  <si>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</si>
  <si>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</si>
  <si>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</si>
  <si>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</si>
  <si>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</si>
  <si>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</si>
  <si>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</si>
  <si>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</si>
  <si>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</si>
  <si>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</si>
  <si>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</si>
  <si>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</si>
  <si>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</si>
  <si>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</si>
  <si>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</si>
  <si>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</si>
  <si>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</si>
  <si>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</si>
  <si>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</si>
  <si>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</si>
  <si>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</si>
  <si>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</si>
  <si>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</si>
  <si>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</si>
  <si>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</si>
  <si>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</si>
  <si>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</si>
  <si>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</si>
  <si>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</si>
  <si>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</si>
  <si>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</si>
  <si>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</si>
  <si>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</si>
  <si>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</si>
  <si>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</si>
  <si>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</si>
  <si>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</si>
  <si>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</si>
  <si>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</si>
  <si>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</si>
  <si>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</si>
  <si>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</si>
  <si>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</si>
  <si>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</si>
  <si>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</si>
  <si>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</si>
  <si>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</si>
  <si>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</si>
  <si>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</si>
  <si>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</si>
  <si>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</si>
  <si>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</si>
  <si>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</si>
  <si>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</si>
  <si>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</si>
  <si>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</si>
  <si>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</si>
  <si>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</si>
  <si>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</si>
  <si>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</si>
  <si>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</si>
  <si>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</si>
  <si>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</si>
  <si>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</si>
  <si>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</si>
  <si>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</si>
  <si>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</si>
  <si>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</si>
  <si>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</si>
  <si>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</si>
  <si>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</si>
  <si>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</si>
  <si>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</si>
  <si>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</si>
  <si>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</si>
  <si>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</si>
  <si>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</si>
  <si>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</si>
  <si>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</si>
  <si>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</si>
  <si>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</si>
  <si>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</si>
  <si>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</si>
  <si>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</si>
  <si>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</si>
  <si>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</si>
  <si>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</si>
  <si>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</si>
  <si>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</si>
  <si>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</si>
  <si>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</si>
  <si>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</si>
  <si>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</si>
  <si>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</si>
  <si>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</si>
  <si>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</si>
  <si>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</si>
  <si>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</si>
  <si>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</si>
  <si>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</si>
  <si>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</si>
  <si>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</si>
  <si>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</si>
  <si>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</si>
  <si>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</si>
  <si>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</si>
  <si>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</si>
  <si>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</si>
  <si>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</si>
  <si>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</si>
  <si>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</si>
  <si>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</si>
  <si>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</si>
  <si>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</si>
  <si>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</si>
  <si>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</si>
  <si>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</si>
  <si>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</si>
  <si>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</si>
  <si>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</si>
  <si>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</si>
  <si>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</si>
  <si>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</si>
  <si>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</si>
  <si>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</si>
  <si>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</si>
  <si>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</si>
  <si>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</si>
  <si>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</si>
  <si>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</si>
  <si>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</si>
  <si>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</si>
  <si>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</si>
  <si>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</si>
  <si>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</si>
  <si>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</si>
  <si>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</si>
  <si>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</si>
  <si>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</si>
  <si>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</si>
  <si>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</si>
  <si>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</si>
  <si>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</si>
  <si>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</si>
  <si>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</si>
  <si>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</si>
  <si>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</si>
  <si>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</si>
  <si>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</si>
  <si>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</si>
  <si>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</si>
  <si>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</si>
  <si>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</si>
  <si>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</si>
  <si>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</si>
  <si>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</si>
  <si>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</si>
  <si>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</si>
  <si>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</si>
  <si>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</si>
  <si>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</si>
  <si>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</si>
  <si>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</si>
  <si>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</si>
  <si>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</si>
  <si>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</si>
  <si>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</si>
  <si>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</si>
  <si>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</si>
  <si>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</si>
  <si>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</si>
  <si>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</si>
  <si>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</si>
  <si>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</si>
  <si>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</si>
  <si>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</si>
  <si>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</si>
  <si>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</si>
  <si>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</si>
  <si>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</si>
  <si>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</si>
  <si>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</si>
  <si>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</si>
  <si>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</si>
  <si>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</si>
  <si>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</si>
  <si>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</si>
  <si>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</si>
  <si>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</si>
  <si>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</si>
  <si>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</si>
  <si>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</si>
  <si>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</si>
  <si>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</si>
  <si>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</si>
  <si>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</si>
  <si>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</si>
  <si>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</si>
  <si>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</si>
  <si>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</si>
  <si>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</si>
  <si>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</si>
  <si>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</si>
  <si>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</si>
  <si>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</si>
  <si>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</si>
  <si>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</si>
  <si>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</si>
  <si>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</si>
  <si>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</si>
  <si>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</si>
  <si>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</si>
  <si>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</si>
  <si>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</si>
  <si>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</si>
  <si>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</si>
  <si>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</si>
  <si>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</si>
  <si>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</si>
  <si>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</si>
  <si>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</si>
  <si>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</si>
  <si>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</si>
  <si>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</si>
  <si>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</si>
  <si>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</si>
  <si>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</si>
  <si>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</si>
  <si>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</si>
  <si>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</si>
  <si>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</si>
  <si>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</si>
  <si>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</si>
  <si>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</si>
  <si>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</si>
  <si>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</si>
  <si>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</si>
  <si>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</si>
  <si>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</si>
  <si>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</si>
  <si>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</si>
  <si>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</si>
  <si>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</si>
  <si>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</si>
  <si>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</si>
  <si>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</si>
  <si>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</si>
  <si>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</si>
  <si>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</si>
  <si>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</si>
  <si>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</si>
  <si>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</si>
  <si>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</si>
  <si>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</si>
  <si>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</si>
  <si>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</si>
  <si>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</si>
  <si>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</si>
  <si>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</si>
  <si>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</si>
  <si>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</si>
  <si>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</si>
  <si>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</si>
  <si>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</si>
  <si>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</si>
  <si>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</si>
  <si>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</si>
  <si>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</si>
  <si>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</si>
  <si>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</si>
  <si>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</si>
  <si>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</si>
  <si>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</si>
  <si>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</si>
  <si>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</si>
  <si>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</si>
  <si>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</si>
  <si>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</si>
  <si>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</si>
  <si>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</si>
  <si>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</si>
  <si>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</si>
  <si>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</si>
  <si>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</si>
  <si>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</si>
  <si>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</si>
  <si>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</si>
  <si>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</si>
  <si>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</si>
  <si>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</si>
  <si>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</si>
  <si>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</si>
  <si>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</si>
  <si>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</si>
  <si>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</si>
  <si>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</si>
  <si>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</si>
  <si>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</si>
  <si>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</si>
  <si>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</si>
  <si>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</si>
  <si>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</si>
  <si>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</si>
  <si>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</si>
  <si>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</si>
  <si>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</si>
  <si>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</si>
  <si>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</si>
  <si>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</si>
  <si>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</si>
  <si>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</si>
  <si>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</si>
  <si>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</si>
  <si>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</si>
  <si>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</si>
  <si>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</si>
  <si>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</si>
  <si>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</si>
  <si>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</si>
  <si>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</si>
  <si>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</si>
  <si>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</si>
  <si>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</si>
  <si>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</si>
  <si>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</si>
  <si>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</si>
  <si>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</si>
  <si>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</si>
  <si>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</si>
  <si>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</si>
  <si>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</si>
  <si>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</si>
  <si>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</si>
  <si>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</si>
  <si>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</si>
  <si>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</si>
  <si>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</si>
  <si>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</si>
  <si>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</si>
  <si>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</si>
  <si>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</si>
  <si>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</si>
  <si>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</si>
  <si>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</si>
  <si>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</si>
  <si>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</si>
  <si>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</si>
  <si>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</si>
  <si>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</si>
  <si>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</si>
  <si>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</si>
  <si>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</si>
  <si>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</si>
  <si>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</si>
  <si>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</si>
  <si>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</si>
  <si>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</si>
  <si>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</si>
  <si>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</si>
  <si>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</si>
  <si>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</si>
  <si>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</si>
  <si>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</si>
  <si>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</si>
  <si>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</si>
  <si>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</si>
  <si>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</si>
  <si>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</si>
  <si>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</si>
  <si>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</si>
  <si>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</si>
  <si>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</si>
  <si>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</si>
  <si>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</si>
  <si>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</si>
  <si>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</si>
  <si>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</si>
  <si>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</si>
  <si>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</si>
  <si>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</si>
  <si>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</si>
  <si>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</si>
  <si>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</si>
  <si>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</si>
  <si>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</si>
  <si>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</si>
  <si>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</si>
  <si>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</si>
  <si>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</si>
  <si>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</si>
  <si>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</si>
  <si>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</si>
  <si>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</si>
  <si>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</si>
  <si>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</si>
  <si>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</si>
  <si>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</si>
  <si>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</si>
  <si>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</si>
  <si>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</si>
  <si>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</si>
  <si>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</si>
  <si>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</si>
  <si>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</si>
  <si>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</si>
  <si>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</si>
  <si>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</si>
  <si>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</si>
  <si>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</si>
  <si>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</si>
  <si>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</si>
  <si>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</si>
  <si>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</si>
  <si>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</si>
  <si>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</si>
  <si>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</si>
  <si>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</si>
  <si>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</si>
  <si>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</si>
  <si>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</si>
  <si>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</si>
  <si>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</si>
  <si>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</si>
  <si>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</si>
  <si>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</si>
  <si>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</si>
  <si>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</si>
  <si>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</si>
  <si>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</si>
  <si>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</si>
  <si>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</si>
  <si>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</si>
  <si>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</si>
  <si>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</si>
  <si>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</si>
  <si>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</si>
  <si>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</si>
  <si>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</si>
  <si>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</si>
  <si>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</si>
  <si>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</si>
  <si>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</si>
  <si>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</si>
  <si>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</si>
  <si>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</si>
  <si>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</si>
  <si>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</si>
  <si>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</si>
  <si>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</si>
  <si>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</si>
  <si>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</si>
  <si>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</si>
  <si>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</si>
  <si>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</si>
  <si>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</si>
  <si>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</si>
  <si>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</si>
  <si>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</si>
  <si>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</si>
  <si>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</si>
  <si>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</si>
  <si>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</si>
  <si>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</si>
  <si>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</si>
  <si>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</si>
  <si>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</si>
  <si>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</si>
  <si>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</si>
  <si>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</si>
  <si>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</si>
  <si>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</si>
  <si>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</si>
  <si>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</si>
  <si>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</si>
  <si>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</si>
  <si>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</si>
  <si>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</si>
  <si>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</si>
  <si>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</si>
  <si>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</si>
  <si>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</si>
  <si>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</si>
  <si>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</si>
  <si>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</si>
  <si>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</si>
  <si>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</si>
  <si>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</si>
  <si>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</si>
  <si>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</si>
  <si>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</si>
  <si>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</si>
  <si>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</si>
  <si>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</si>
  <si>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</si>
  <si>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</si>
  <si>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</si>
  <si>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</si>
  <si>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</si>
  <si>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</si>
  <si>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</si>
  <si>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</si>
  <si>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</si>
  <si>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</si>
  <si>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</si>
  <si>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</si>
  <si>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</si>
  <si>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</si>
  <si>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</si>
  <si>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</si>
  <si>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</si>
  <si>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</si>
  <si>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</si>
  <si>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</si>
  <si>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</si>
  <si>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</si>
  <si>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</si>
  <si>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</si>
  <si>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</si>
  <si>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</si>
  <si>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</si>
  <si>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</si>
  <si>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</si>
  <si>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</si>
  <si>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</si>
  <si>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</si>
  <si>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</si>
  <si>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</si>
  <si>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</si>
  <si>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</si>
  <si>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</si>
  <si>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</si>
  <si>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</si>
  <si>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</si>
  <si>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</si>
  <si>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</si>
  <si>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</si>
  <si>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</si>
  <si>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</si>
  <si>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</si>
  <si>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</si>
  <si>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</si>
  <si>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</si>
  <si>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</si>
  <si>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</si>
  <si>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</si>
  <si>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</si>
  <si>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</si>
  <si>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</si>
  <si>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</si>
  <si>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</si>
  <si>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</si>
  <si>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</si>
  <si>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</si>
  <si>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</si>
  <si>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</si>
  <si>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</si>
  <si>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</si>
  <si>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</si>
  <si>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</si>
  <si>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</si>
  <si>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</si>
  <si>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</si>
  <si>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</si>
  <si>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</si>
  <si>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</si>
  <si>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</si>
  <si>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</si>
  <si>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</si>
  <si>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</si>
  <si>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</si>
  <si>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</si>
  <si>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</si>
  <si>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</si>
  <si>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</si>
  <si>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</si>
  <si>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</si>
  <si>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</si>
  <si>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</si>
  <si>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</si>
  <si>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</si>
  <si>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</si>
  <si>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</si>
  <si>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</si>
  <si>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</si>
  <si>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</si>
  <si>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</si>
  <si>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</si>
  <si>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</si>
  <si>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</si>
  <si>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</si>
  <si>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</si>
  <si>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</si>
  <si>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</si>
  <si>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</si>
  <si>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</si>
  <si>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</si>
  <si>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</si>
  <si>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</si>
  <si>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</si>
  <si>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</si>
  <si>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</si>
  <si>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</si>
  <si>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</si>
  <si>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</si>
  <si>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</si>
  <si>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</si>
  <si>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</si>
  <si>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</si>
  <si>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</si>
  <si>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</si>
  <si>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</si>
  <si>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</si>
  <si>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</si>
  <si>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</si>
  <si>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</si>
  <si>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</si>
  <si>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</si>
  <si>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</si>
  <si>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</si>
  <si>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</si>
  <si>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</si>
  <si>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</si>
  <si>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</si>
  <si>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</si>
  <si>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</si>
  <si>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</si>
  <si>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</si>
  <si>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</si>
  <si>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</si>
  <si>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</si>
  <si>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</si>
  <si>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</si>
  <si>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</si>
  <si>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</si>
  <si>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</si>
  <si>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</si>
  <si>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</si>
  <si>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</si>
  <si>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</si>
  <si>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</si>
  <si>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</si>
  <si>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</si>
  <si>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</si>
  <si>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</si>
  <si>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</si>
  <si>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</si>
  <si>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</si>
  <si>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</si>
  <si>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</si>
  <si>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</si>
  <si>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</si>
  <si>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</si>
  <si>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</si>
  <si>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</si>
  <si>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</si>
  <si>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</si>
  <si>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</si>
  <si>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</si>
  <si>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</si>
  <si>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</si>
  <si>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</si>
  <si>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</si>
  <si>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</si>
  <si>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</si>
  <si>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</si>
  <si>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</si>
  <si>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</si>
  <si>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</si>
  <si>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</si>
  <si>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</si>
  <si>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</si>
  <si>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</si>
  <si>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</si>
  <si>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</si>
  <si>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</si>
  <si>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</si>
  <si>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</si>
  <si>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</si>
  <si>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</si>
  <si>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</si>
  <si>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</si>
  <si>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</si>
  <si>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</si>
  <si>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</si>
  <si>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</si>
  <si>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</si>
  <si>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</si>
  <si>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</si>
  <si>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</si>
  <si>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</si>
  <si>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</si>
  <si>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</si>
  <si>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</si>
  <si>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</si>
  <si>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</si>
  <si>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</si>
  <si>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</si>
  <si>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</si>
  <si>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</si>
  <si>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</si>
  <si>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</si>
  <si>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</si>
  <si>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</si>
  <si>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</si>
  <si>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</si>
  <si>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</si>
  <si>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</si>
  <si>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</si>
  <si>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</si>
  <si>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</si>
  <si>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</si>
  <si>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</si>
  <si>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</si>
  <si>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</si>
  <si>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</si>
  <si>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</si>
  <si>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</si>
  <si>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</si>
  <si>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</si>
  <si>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</si>
  <si>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</si>
  <si>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</si>
  <si>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</si>
  <si>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</si>
  <si>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</si>
  <si>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</si>
  <si>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</si>
  <si>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</si>
  <si>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</si>
  <si>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</si>
  <si>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</si>
  <si>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</si>
  <si>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</si>
  <si>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</si>
  <si>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</si>
  <si>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</si>
  <si>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</si>
  <si>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</si>
  <si>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</si>
  <si>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</si>
  <si>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</si>
  <si>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</si>
  <si>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</si>
  <si>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</si>
  <si>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</si>
  <si>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</si>
  <si>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</si>
  <si>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</si>
  <si>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</si>
  <si>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</si>
  <si>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</si>
  <si>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</si>
  <si>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</si>
  <si>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</si>
  <si>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</si>
  <si>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</si>
  <si>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</si>
  <si>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</si>
  <si>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</si>
  <si>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</si>
  <si>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</si>
  <si>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</si>
  <si>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</si>
  <si>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</si>
  <si>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</si>
  <si>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</si>
  <si>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</si>
  <si>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</si>
  <si>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</si>
  <si>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</si>
  <si>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</si>
  <si>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</si>
  <si>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</si>
  <si>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</si>
  <si>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</si>
  <si>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</si>
  <si>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</si>
  <si>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</si>
  <si>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</si>
  <si>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</si>
  <si>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</si>
  <si>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</si>
  <si>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</si>
  <si>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</si>
  <si>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</si>
  <si>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</si>
  <si>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</si>
  <si>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</si>
  <si>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</si>
  <si>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</si>
  <si>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</si>
  <si>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</si>
  <si>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</si>
  <si>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</si>
  <si>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</si>
  <si>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</si>
  <si>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</si>
  <si>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</si>
  <si>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</si>
  <si>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</si>
  <si>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</si>
  <si>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</si>
  <si>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</si>
  <si>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</si>
  <si>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</si>
  <si>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</si>
  <si>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</si>
  <si>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</si>
  <si>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</si>
  <si>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</si>
  <si>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</si>
  <si>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</si>
  <si>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</si>
  <si>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</si>
  <si>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</si>
  <si>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</si>
  <si>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</si>
  <si>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</si>
  <si>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</si>
  <si>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</si>
  <si>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</si>
  <si>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</si>
  <si>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</si>
  <si>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</si>
  <si>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</si>
  <si>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</si>
  <si>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</si>
  <si>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</si>
  <si>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</si>
  <si>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</si>
  <si>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</si>
  <si>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</si>
  <si>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</si>
  <si>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</si>
  <si>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</si>
  <si>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</si>
  <si>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</si>
  <si>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</si>
  <si>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</si>
  <si>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</si>
  <si>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</si>
  <si>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</si>
  <si>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</si>
  <si>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</si>
  <si>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</si>
  <si>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</si>
  <si>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</si>
  <si>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</si>
  <si>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</si>
  <si>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</si>
  <si>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</si>
  <si>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</si>
  <si>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</si>
  <si>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</si>
  <si>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</si>
  <si>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</si>
  <si>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</si>
  <si>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</si>
  <si>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</si>
  <si>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</si>
  <si>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</si>
  <si>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</si>
  <si>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</si>
  <si>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</si>
  <si>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</si>
  <si>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</si>
  <si>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</si>
  <si>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</si>
  <si>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</si>
  <si>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</si>
  <si>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</si>
  <si>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</si>
  <si>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</si>
  <si>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</si>
  <si>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</si>
  <si>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</si>
  <si>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</si>
  <si>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</si>
  <si>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</si>
  <si>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</si>
  <si>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</si>
  <si>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</si>
  <si>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</si>
  <si>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</si>
  <si>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</si>
  <si>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</si>
  <si>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</si>
  <si>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</si>
  <si>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</si>
  <si>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</si>
  <si>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</si>
  <si>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</si>
  <si>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</si>
  <si>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</si>
  <si>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</si>
  <si>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</si>
  <si>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</si>
  <si>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</si>
  <si>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</si>
  <si>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</si>
  <si>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</si>
  <si>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</si>
  <si>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</si>
  <si>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</si>
  <si>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</si>
  <si>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</si>
  <si>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</si>
  <si>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</si>
  <si>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</si>
  <si>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</si>
  <si>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</si>
  <si>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</si>
  <si>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</si>
  <si>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</si>
  <si>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</si>
  <si>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</si>
  <si>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</si>
  <si>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</si>
  <si>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</si>
  <si>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</si>
  <si>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</si>
  <si>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</si>
  <si>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</si>
  <si>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</si>
  <si>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</si>
  <si>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</si>
  <si>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</si>
  <si>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</si>
  <si>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</si>
  <si>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</si>
  <si>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</si>
  <si>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</si>
  <si>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</si>
  <si>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</si>
  <si>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</si>
  <si>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</si>
  <si>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</si>
  <si>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</si>
  <si>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</si>
  <si>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</si>
  <si>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</si>
  <si>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</si>
  <si>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</si>
  <si>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</si>
  <si>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</si>
  <si>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</si>
  <si>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</si>
  <si>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</si>
  <si>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</si>
  <si>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</si>
  <si>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</si>
  <si>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</si>
  <si>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</si>
  <si>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</si>
  <si>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</si>
  <si>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</si>
  <si>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</si>
  <si>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</si>
  <si>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</si>
  <si>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</si>
  <si>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</si>
  <si>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</si>
  <si>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</si>
  <si>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</si>
  <si>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</si>
  <si>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</si>
  <si>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</si>
  <si>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</si>
  <si>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</si>
  <si>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</si>
  <si>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</si>
  <si>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</si>
  <si>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</si>
  <si>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</si>
  <si>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</si>
  <si>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</si>
  <si>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</si>
  <si>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</si>
  <si>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</si>
  <si>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</si>
  <si>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</si>
  <si>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</si>
  <si>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</si>
  <si>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</si>
  <si>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</si>
  <si>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</si>
  <si>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</si>
  <si>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</si>
  <si>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</si>
  <si>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</si>
  <si>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</si>
  <si>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</si>
  <si>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</si>
  <si>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</si>
  <si>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</si>
  <si>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</si>
  <si>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</si>
  <si>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</si>
  <si>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</si>
  <si>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</si>
  <si>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</si>
  <si>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</si>
  <si>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</si>
  <si>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</si>
  <si>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</si>
  <si>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</si>
  <si>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</si>
  <si>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</si>
  <si>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</si>
  <si>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</si>
  <si>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</si>
  <si>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</si>
  <si>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</si>
  <si>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</si>
  <si>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</si>
  <si>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</si>
  <si>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</si>
  <si>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</si>
  <si>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</si>
  <si>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</si>
  <si>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</si>
  <si>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</si>
  <si>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</si>
  <si>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</si>
  <si>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</si>
  <si>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</si>
  <si>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</si>
  <si>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</si>
  <si>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</si>
  <si>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</si>
  <si>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</si>
  <si>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</si>
  <si>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</si>
  <si>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</si>
  <si>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</si>
  <si>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</si>
  <si>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</si>
  <si>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</si>
  <si>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</si>
  <si>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</si>
  <si>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</si>
  <si>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</si>
  <si>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</si>
  <si>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</si>
  <si>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</si>
  <si>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</si>
  <si>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</si>
  <si>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</si>
  <si>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</si>
  <si>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</si>
  <si>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</si>
  <si>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</si>
  <si>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</si>
  <si>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</si>
  <si>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</si>
  <si>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</si>
  <si>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</si>
  <si>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</si>
  <si>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</si>
  <si>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</si>
  <si>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</si>
  <si>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</si>
  <si>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</si>
  <si>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</si>
  <si>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</si>
  <si>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</si>
  <si>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</si>
  <si>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</si>
  <si>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</si>
  <si>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</si>
  <si>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</si>
  <si>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</si>
  <si>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</si>
  <si>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</si>
  <si>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</si>
  <si>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</si>
  <si>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</si>
  <si>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</si>
  <si>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</si>
  <si>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</si>
  <si>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</si>
  <si>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</si>
  <si>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</si>
  <si>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</si>
  <si>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</si>
  <si>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</si>
  <si>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</si>
  <si>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</si>
  <si>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</si>
  <si>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</si>
  <si>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</si>
  <si>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</si>
  <si>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</si>
  <si>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</si>
  <si>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</si>
  <si>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</si>
  <si>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</si>
  <si>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</si>
  <si>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</si>
  <si>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</si>
  <si>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</si>
  <si>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</si>
  <si>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</si>
  <si>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</si>
  <si>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</si>
  <si>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</si>
  <si>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</si>
  <si>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</si>
  <si>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</si>
  <si>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</si>
  <si>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</si>
  <si>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</si>
  <si>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</si>
  <si>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</si>
  <si>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</si>
  <si>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</si>
  <si>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</si>
  <si>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</si>
  <si>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</si>
  <si>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</si>
  <si>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</si>
  <si>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</si>
  <si>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</si>
  <si>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</si>
  <si>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</si>
  <si>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</si>
  <si>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</si>
  <si>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</si>
  <si>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</si>
  <si>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</si>
  <si>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</si>
  <si>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</si>
  <si>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</si>
  <si>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</si>
  <si>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</si>
  <si>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</si>
  <si>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</si>
  <si>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</si>
  <si>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</si>
  <si>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</si>
  <si>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</si>
  <si>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</si>
  <si>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</si>
  <si>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</si>
  <si>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</si>
  <si>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</si>
  <si>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</si>
  <si>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</si>
  <si>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</si>
  <si>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</si>
  <si>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</si>
  <si>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</si>
  <si>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</si>
  <si>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</si>
  <si>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</si>
  <si>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</si>
  <si>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</si>
  <si>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</si>
  <si>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</si>
  <si>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</si>
  <si>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</si>
  <si>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</si>
  <si>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</si>
  <si>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</si>
  <si>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</si>
  <si>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</si>
  <si>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</si>
  <si>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</si>
  <si>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</si>
  <si>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</si>
  <si>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</si>
  <si>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</si>
  <si>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</si>
  <si>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</si>
  <si>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</si>
  <si>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</si>
  <si>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</si>
  <si>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</si>
  <si>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</si>
  <si>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</si>
  <si>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</si>
  <si>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</si>
  <si>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</si>
  <si>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</si>
  <si>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</si>
  <si>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</si>
  <si>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</si>
  <si>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</si>
  <si>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</si>
  <si>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</si>
  <si>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</si>
  <si>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</si>
  <si>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</si>
  <si>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</si>
  <si>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</si>
  <si>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</si>
  <si>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</si>
  <si>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</si>
  <si>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</si>
  <si>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</si>
  <si>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</si>
  <si>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</si>
  <si>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</si>
  <si>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</si>
  <si>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</si>
  <si>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</si>
  <si>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</si>
  <si>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</si>
  <si>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</si>
  <si>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</si>
  <si>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</si>
  <si>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</si>
  <si>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</si>
  <si>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</si>
  <si>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</si>
  <si>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</si>
  <si>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</si>
  <si>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</si>
  <si>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</si>
  <si>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</si>
  <si>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</si>
  <si>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</si>
  <si>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</si>
  <si>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</si>
  <si>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</si>
  <si>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</si>
  <si>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</si>
  <si>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</si>
  <si>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</si>
  <si>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</si>
  <si>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</si>
  <si>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</si>
  <si>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</si>
  <si>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</si>
  <si>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</si>
  <si>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</si>
  <si>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</si>
  <si>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</si>
  <si>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</si>
  <si>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</si>
  <si>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</si>
  <si>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</si>
  <si>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</si>
  <si>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</si>
  <si>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</si>
  <si>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</si>
  <si>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</si>
  <si>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</si>
  <si>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</si>
  <si>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</si>
  <si>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</si>
  <si>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</si>
  <si>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</si>
  <si>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</si>
  <si>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</si>
  <si>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</si>
  <si>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</si>
  <si>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</si>
  <si>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</si>
  <si>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</si>
  <si>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</si>
  <si>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</si>
  <si>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</si>
  <si>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</si>
  <si>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</si>
  <si>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</si>
  <si>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</si>
  <si>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</si>
  <si>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</si>
  <si>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</si>
  <si>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</si>
  <si>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</si>
  <si>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</si>
  <si>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</si>
  <si>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</si>
  <si>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</si>
  <si>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</si>
  <si>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</si>
  <si>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</si>
  <si>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</si>
  <si>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</si>
  <si>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</si>
  <si>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</si>
  <si>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</si>
  <si>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</si>
  <si>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</si>
  <si>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</si>
  <si>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</si>
  <si>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</si>
  <si>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</si>
  <si>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</si>
  <si>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</si>
  <si>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</si>
  <si>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</si>
  <si>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</si>
  <si>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</si>
  <si>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</si>
  <si>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</si>
  <si>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</si>
  <si>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</si>
  <si>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</si>
  <si>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</si>
  <si>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</si>
  <si>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</si>
  <si>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</si>
  <si>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</si>
  <si>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</si>
  <si>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</si>
  <si>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</si>
  <si>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</si>
  <si>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</si>
  <si>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</si>
  <si>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</si>
  <si>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</si>
  <si>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</si>
  <si>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</si>
  <si>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</si>
  <si>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</si>
  <si>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</si>
  <si>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</si>
  <si>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</si>
  <si>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</si>
  <si>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</si>
  <si>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</si>
  <si>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</si>
  <si>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</si>
  <si>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</si>
  <si>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</si>
  <si>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</si>
  <si>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</si>
  <si>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</si>
  <si>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</si>
  <si>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</si>
  <si>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</si>
  <si>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</si>
  <si>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</si>
  <si>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</si>
  <si>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</si>
  <si>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</si>
  <si>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</si>
  <si>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</si>
  <si>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</si>
  <si>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</si>
  <si>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</si>
  <si>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</si>
  <si>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</si>
  <si>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</si>
  <si>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</si>
  <si>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</si>
  <si>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</si>
  <si>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</si>
  <si>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</si>
  <si>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</si>
  <si>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</si>
  <si>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</si>
  <si>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</si>
  <si>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</si>
  <si>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</si>
  <si>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</si>
  <si>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</si>
  <si>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</si>
  <si>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</si>
  <si>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</si>
  <si>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</si>
  <si>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</si>
  <si>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</si>
  <si>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</si>
  <si>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</si>
  <si>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</si>
  <si>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</si>
  <si>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</si>
  <si>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</si>
  <si>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</si>
  <si>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</si>
  <si>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</si>
  <si>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</si>
  <si>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</si>
  <si>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</si>
  <si>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</si>
  <si>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</si>
  <si>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</si>
  <si>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</si>
  <si>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</si>
  <si>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</si>
  <si>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</si>
  <si>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</si>
  <si>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</si>
  <si>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</si>
  <si>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</si>
  <si>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</si>
  <si>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</si>
  <si>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</si>
  <si>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</si>
  <si>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</si>
  <si>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</si>
  <si>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</si>
  <si>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</si>
  <si>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</si>
  <si>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</si>
  <si>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</si>
  <si>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</si>
  <si>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</si>
  <si>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</si>
  <si>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</si>
  <si>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</si>
  <si>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</si>
  <si>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</si>
  <si>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</si>
  <si>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</si>
  <si>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</si>
  <si>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</si>
  <si>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</si>
  <si>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</si>
  <si>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</si>
  <si>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</si>
  <si>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</si>
  <si>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</si>
  <si>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</si>
  <si>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</si>
  <si>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</si>
  <si>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</si>
  <si>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</si>
  <si>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</si>
  <si>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</si>
  <si>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</si>
  <si>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</si>
  <si>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</si>
  <si>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</si>
  <si>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</si>
  <si>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</si>
  <si>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</si>
  <si>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</si>
  <si>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</si>
  <si>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</si>
  <si>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</si>
  <si>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</si>
  <si>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</si>
  <si>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</si>
  <si>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</si>
  <si>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</si>
  <si>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</si>
  <si>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</si>
  <si>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</si>
  <si>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</si>
  <si>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</si>
  <si>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</si>
  <si>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</si>
  <si>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</si>
  <si>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</si>
  <si>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</si>
  <si>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</si>
  <si>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</si>
  <si>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</si>
  <si>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</si>
  <si>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</si>
  <si>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</si>
  <si>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</si>
  <si>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</si>
  <si>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</si>
  <si>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</si>
  <si>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</si>
  <si>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</si>
  <si>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</si>
  <si>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</si>
  <si>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</si>
  <si>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</si>
  <si>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</si>
  <si>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</si>
  <si>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</si>
  <si>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</si>
  <si>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</si>
  <si>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</si>
  <si>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</si>
  <si>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</si>
  <si>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</si>
  <si>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</si>
  <si>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</si>
  <si>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</si>
  <si>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</si>
  <si>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</si>
  <si>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</si>
  <si>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</si>
  <si>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</si>
  <si>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</si>
  <si>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</si>
  <si>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</si>
  <si>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</si>
  <si>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</si>
  <si>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</si>
  <si>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</si>
  <si>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</si>
  <si>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</si>
  <si>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</si>
  <si>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</si>
  <si>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</si>
  <si>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</si>
  <si>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</si>
  <si>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</si>
  <si>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</si>
  <si>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</si>
  <si>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</si>
  <si>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</si>
  <si>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</si>
  <si>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</si>
  <si>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</si>
  <si>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</si>
  <si>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</si>
  <si>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</si>
  <si>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</si>
  <si>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</si>
  <si>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</si>
  <si>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</si>
  <si>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</si>
  <si>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</si>
  <si>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</si>
  <si>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</si>
  <si>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</si>
  <si>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</si>
  <si>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</si>
  <si>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</si>
  <si>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</si>
  <si>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</si>
  <si>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</si>
  <si>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</si>
  <si>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</si>
  <si>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</si>
  <si>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</si>
  <si>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</si>
  <si>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</si>
  <si>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</si>
  <si>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</si>
  <si>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</si>
  <si>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</si>
  <si>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</si>
  <si>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</si>
  <si>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</si>
  <si>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</si>
  <si>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</si>
  <si>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</si>
  <si>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</si>
  <si>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</si>
  <si>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</si>
  <si>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</si>
  <si>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</si>
  <si>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</si>
  <si>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</si>
  <si>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</si>
  <si>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</si>
  <si>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</si>
  <si>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</si>
  <si>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</si>
  <si>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</si>
  <si>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</si>
  <si>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</si>
  <si>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</si>
  <si>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</si>
  <si>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</si>
  <si>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</si>
  <si>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</si>
  <si>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</si>
  <si>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</si>
  <si>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</si>
  <si>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</si>
  <si>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</si>
  <si>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</si>
  <si>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</si>
  <si>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</si>
  <si>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</si>
  <si>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</si>
  <si>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</si>
  <si>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</si>
  <si>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</si>
  <si>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</si>
  <si>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</si>
  <si>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</si>
  <si>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</si>
  <si>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</si>
  <si>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</si>
  <si>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</si>
  <si>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</si>
  <si>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</si>
  <si>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</si>
  <si>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</si>
  <si>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</si>
  <si>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</si>
  <si>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</si>
  <si>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</si>
  <si>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</si>
  <si>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</si>
  <si>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</si>
  <si>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</si>
  <si>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</si>
  <si>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</si>
  <si>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</si>
  <si>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</si>
  <si>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</si>
  <si>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</si>
  <si>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</si>
  <si>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</si>
  <si>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</si>
  <si>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</si>
  <si>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</si>
  <si>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</si>
  <si>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</si>
  <si>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</si>
  <si>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</si>
  <si>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</si>
  <si>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</si>
  <si>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</si>
  <si>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</si>
  <si>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</si>
  <si>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</si>
  <si>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</si>
  <si>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</si>
  <si>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</si>
  <si>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</si>
  <si>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</si>
  <si>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</si>
  <si>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</si>
  <si>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</si>
  <si>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</si>
  <si>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</si>
  <si>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</si>
  <si>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</si>
  <si>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</si>
  <si>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</si>
  <si>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</si>
  <si>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</si>
  <si>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</si>
  <si>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</si>
  <si>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</si>
  <si>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</si>
  <si>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</si>
  <si>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</si>
  <si>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</si>
  <si>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</si>
  <si>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</si>
  <si>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</si>
  <si>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</si>
  <si>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</si>
  <si>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</si>
  <si>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</si>
  <si>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</si>
  <si>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</si>
  <si>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</si>
  <si>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</si>
  <si>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</si>
  <si>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</si>
  <si>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</si>
  <si>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</si>
  <si>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</si>
  <si>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</si>
  <si>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</si>
  <si>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</si>
  <si>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</si>
  <si>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</si>
  <si>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</si>
  <si>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</si>
  <si>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</si>
  <si>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</si>
  <si>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</si>
  <si>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</si>
  <si>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</si>
  <si>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</si>
  <si>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</si>
  <si>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</si>
  <si>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</si>
  <si>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</si>
  <si>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</si>
  <si>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</si>
  <si>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</si>
  <si>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</si>
  <si>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</si>
  <si>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</si>
  <si>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</si>
  <si>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</si>
  <si>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</si>
  <si>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</si>
  <si>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</si>
  <si>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</si>
  <si>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</si>
  <si>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</si>
  <si>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</si>
  <si>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</si>
  <si>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</si>
  <si>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</si>
  <si>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</si>
  <si>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</si>
  <si>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</si>
  <si>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</si>
  <si>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</si>
  <si>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</si>
  <si>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</si>
  <si>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</si>
  <si>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</si>
  <si>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</si>
  <si>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</si>
  <si>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</si>
  <si>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</si>
  <si>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</si>
  <si>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</si>
  <si>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</si>
  <si>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</si>
  <si>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</si>
  <si>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</si>
  <si>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</si>
  <si>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</si>
  <si>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</si>
  <si>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</si>
  <si>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</si>
  <si>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</si>
  <si>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</si>
  <si>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</si>
  <si>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</si>
  <si>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</si>
  <si>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</si>
  <si>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</si>
  <si>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</si>
  <si>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</si>
  <si>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</si>
  <si>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</si>
  <si>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</si>
  <si>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</si>
  <si>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</si>
  <si>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</si>
  <si>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</si>
  <si>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</si>
  <si>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</si>
  <si>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</si>
  <si>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</si>
  <si>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</si>
  <si>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</si>
  <si>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</si>
  <si>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</si>
  <si>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</si>
  <si>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</si>
  <si>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</si>
  <si>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</si>
  <si>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</si>
  <si>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</si>
  <si>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</si>
  <si>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</si>
  <si>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</si>
  <si>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</si>
  <si>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</si>
  <si>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</si>
  <si>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</si>
  <si>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</si>
  <si>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</si>
  <si>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</si>
  <si>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</si>
  <si>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</si>
  <si>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</si>
  <si>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</si>
  <si>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</si>
  <si>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</si>
  <si>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</si>
  <si>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</si>
  <si>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</si>
  <si>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</si>
  <si>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</si>
  <si>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</si>
  <si>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</si>
  <si>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</si>
  <si>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</si>
  <si>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</si>
  <si>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</si>
  <si>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</si>
  <si>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</si>
  <si>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</si>
  <si>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</si>
  <si>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</si>
  <si>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</si>
  <si>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</si>
  <si>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</si>
  <si>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</si>
  <si>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</si>
  <si>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</si>
  <si>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</si>
  <si>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</si>
  <si>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</si>
  <si>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</si>
  <si>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</si>
  <si>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</si>
  <si>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</si>
  <si>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</si>
  <si>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</si>
  <si>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</si>
  <si>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</si>
  <si>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</si>
  <si>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</si>
  <si>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</si>
  <si>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</si>
  <si>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</si>
  <si>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</si>
  <si>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</si>
  <si>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</si>
  <si>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</si>
  <si>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</si>
  <si>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</si>
  <si>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</si>
  <si>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</si>
  <si>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</si>
  <si>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</si>
  <si>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</si>
  <si>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</si>
  <si>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</si>
  <si>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</si>
  <si>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</si>
  <si>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</si>
  <si>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</si>
  <si>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</si>
  <si>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</si>
  <si>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</si>
  <si>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</si>
  <si>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</si>
  <si>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</si>
  <si>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</si>
  <si>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</si>
  <si>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</si>
  <si>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</si>
  <si>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</si>
  <si>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</si>
  <si>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</si>
  <si>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</si>
  <si>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</si>
  <si>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</si>
  <si>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</si>
  <si>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</si>
  <si>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</si>
  <si>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</si>
  <si>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</si>
  <si>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</si>
  <si>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</si>
  <si>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</si>
  <si>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</si>
  <si>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</si>
  <si>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</si>
  <si>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</si>
  <si>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</si>
  <si>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</si>
  <si>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</si>
  <si>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</si>
  <si>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</si>
  <si>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</si>
  <si>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</si>
  <si>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</si>
  <si>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</si>
  <si>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</si>
  <si>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</si>
  <si>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</si>
  <si>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</si>
  <si>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</si>
  <si>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</si>
  <si>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</si>
  <si>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</si>
  <si>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</si>
  <si>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</si>
  <si>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</si>
  <si>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</si>
  <si>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</si>
  <si>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</si>
  <si>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</si>
  <si>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</si>
  <si>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</si>
  <si>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</si>
  <si>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</si>
  <si>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</si>
  <si>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</si>
  <si>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</si>
  <si>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</si>
  <si>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</si>
  <si>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</si>
  <si>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</si>
  <si>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</si>
  <si>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</si>
  <si>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</si>
  <si>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</si>
  <si>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</si>
  <si>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</si>
  <si>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</si>
  <si>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</si>
  <si>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</si>
  <si>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</si>
  <si>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</si>
  <si>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</si>
  <si>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</si>
  <si>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</si>
  <si>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</si>
  <si>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</si>
  <si>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</si>
  <si>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</si>
  <si>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</si>
  <si>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</si>
  <si>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</si>
  <si>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</si>
  <si>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</si>
  <si>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</si>
  <si>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</si>
  <si>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</si>
  <si>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</si>
  <si>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</si>
  <si>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</si>
  <si>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</si>
  <si>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</si>
  <si>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</si>
  <si>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</si>
  <si>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</si>
  <si>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</si>
  <si>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</si>
  <si>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</si>
  <si>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</si>
  <si>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</si>
  <si>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</si>
  <si>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</si>
  <si>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</si>
  <si>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</si>
  <si>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</si>
  <si>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</si>
  <si>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</si>
  <si>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</si>
  <si>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</si>
  <si>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</si>
  <si>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</si>
  <si>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</si>
  <si>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</si>
  <si>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</si>
  <si>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</si>
  <si>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</si>
  <si>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</si>
  <si>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</si>
  <si>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</si>
  <si>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</si>
  <si>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</si>
  <si>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</si>
  <si>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</si>
  <si>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</si>
  <si>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</si>
  <si>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</si>
  <si>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</si>
  <si>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</si>
  <si>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</si>
  <si>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</si>
  <si>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</si>
  <si>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</si>
  <si>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</si>
  <si>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</si>
  <si>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</si>
  <si>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</si>
  <si>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</si>
  <si>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</si>
  <si>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</si>
  <si>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</si>
  <si>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</si>
  <si>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</si>
  <si>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</si>
  <si>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</si>
  <si>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</si>
  <si>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</si>
  <si>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</si>
  <si>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</si>
  <si>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</si>
  <si>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</si>
  <si>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</si>
  <si>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</si>
  <si>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</si>
  <si>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</si>
  <si>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</si>
  <si>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</si>
  <si>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</si>
  <si>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</si>
  <si>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</si>
  <si>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</si>
  <si>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</si>
  <si>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</si>
  <si>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</si>
  <si>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</si>
  <si>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</si>
  <si>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</si>
  <si>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</si>
  <si>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</si>
  <si>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</si>
  <si>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</si>
  <si>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</si>
  <si>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</si>
  <si>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</si>
  <si>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</si>
  <si>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</si>
  <si>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</si>
  <si>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</si>
  <si>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</si>
  <si>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</si>
  <si>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</si>
  <si>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</si>
  <si>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</si>
  <si>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</si>
  <si>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</si>
  <si>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</si>
  <si>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</si>
  <si>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</si>
  <si>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</si>
  <si>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</si>
  <si>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</si>
  <si>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</si>
  <si>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</si>
  <si>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</si>
  <si>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</si>
  <si>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</si>
  <si>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</si>
  <si>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</si>
  <si>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</si>
  <si>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</si>
  <si>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</si>
  <si>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</si>
  <si>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</si>
  <si>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</si>
  <si>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</si>
  <si>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</si>
  <si>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</si>
  <si>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</si>
  <si>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</si>
  <si>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</si>
  <si>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</si>
  <si>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</si>
  <si>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</si>
  <si>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</si>
  <si>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</si>
  <si>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</si>
  <si>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</si>
  <si>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</si>
  <si>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</si>
  <si>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</si>
  <si>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</si>
  <si>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</si>
  <si>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</si>
  <si>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</si>
  <si>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</si>
  <si>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</si>
  <si>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</si>
  <si>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</si>
  <si>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</si>
  <si>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</si>
  <si>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</si>
  <si>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</si>
  <si>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</si>
  <si>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</si>
  <si>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</si>
  <si>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</si>
  <si>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</si>
  <si>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</si>
  <si>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</si>
  <si>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</si>
  <si>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</si>
  <si>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</si>
  <si>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</si>
  <si>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</si>
  <si>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</si>
  <si>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</si>
  <si>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</si>
  <si>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</si>
  <si>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</si>
  <si>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</si>
  <si>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</si>
  <si>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</si>
  <si>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</si>
  <si>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</si>
  <si>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</si>
  <si>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</si>
  <si>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</si>
  <si>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</si>
  <si>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</si>
  <si>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</si>
  <si>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</si>
  <si>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</si>
  <si>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</si>
  <si>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</si>
  <si>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</si>
  <si>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</si>
  <si>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</si>
  <si>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</si>
  <si>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</si>
  <si>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</si>
  <si>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</si>
  <si>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</si>
  <si>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</si>
  <si>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</si>
  <si>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</si>
  <si>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</si>
  <si>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</si>
  <si>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</si>
  <si>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</si>
  <si>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</si>
  <si>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</si>
  <si>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</si>
  <si>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</si>
  <si>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</si>
  <si>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</si>
  <si>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</si>
  <si>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</si>
  <si>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</si>
  <si>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</si>
  <si>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</si>
  <si>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</si>
  <si>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</si>
  <si>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</si>
  <si>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</si>
  <si>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</si>
  <si>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</si>
  <si>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</si>
  <si>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</si>
  <si>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</si>
  <si>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</si>
  <si>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</si>
  <si>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</si>
  <si>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</si>
  <si>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</si>
  <si>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</si>
  <si>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</si>
  <si>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</si>
  <si>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</si>
  <si>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</si>
  <si>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</si>
  <si>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</si>
  <si>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</si>
  <si>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</si>
  <si>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</si>
  <si>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</si>
  <si>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</si>
  <si>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</si>
  <si>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</si>
  <si>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</si>
  <si>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</si>
  <si>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</si>
  <si>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</si>
  <si>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</si>
  <si>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</si>
  <si>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</si>
  <si>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</si>
  <si>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</si>
  <si>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</si>
  <si>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</si>
  <si>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</si>
  <si>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</si>
  <si>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</si>
  <si>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</si>
  <si>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</si>
  <si>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</si>
  <si>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</si>
  <si>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</si>
  <si>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</si>
  <si>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</si>
  <si>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</si>
  <si>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</si>
  <si>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</si>
  <si>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</si>
  <si>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</si>
  <si>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</si>
  <si>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</si>
  <si>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</si>
  <si>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</si>
  <si>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</si>
  <si>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</si>
  <si>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</si>
  <si>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</si>
  <si>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</si>
  <si>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</si>
  <si>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</si>
  <si>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</si>
  <si>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</si>
  <si>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</si>
  <si>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</si>
  <si>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</si>
  <si>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</si>
  <si>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</si>
  <si>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</si>
  <si>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</si>
  <si>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</si>
  <si>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</si>
  <si>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</si>
  <si>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</si>
  <si>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</si>
  <si>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</si>
  <si>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</si>
  <si>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</si>
  <si>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</si>
  <si>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</si>
  <si>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</si>
  <si>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</si>
  <si>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</si>
  <si>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</si>
  <si>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</si>
  <si>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</si>
  <si>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</si>
  <si>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</si>
  <si>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</si>
  <si>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</si>
  <si>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</si>
  <si>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</si>
  <si>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</si>
  <si>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</si>
  <si>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</si>
  <si>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</si>
  <si>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</si>
  <si>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</si>
  <si>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</si>
  <si>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</si>
  <si>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</si>
  <si>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</si>
  <si>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</si>
  <si>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</si>
  <si>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</si>
  <si>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</si>
  <si>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</si>
  <si>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</si>
  <si>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</si>
  <si>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</si>
  <si>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</si>
  <si>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</si>
  <si>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</si>
  <si>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</si>
  <si>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</si>
  <si>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</si>
  <si>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</si>
  <si>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</si>
  <si>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</si>
  <si>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</si>
  <si>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</si>
  <si>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</si>
  <si>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</si>
  <si>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</si>
  <si>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</si>
  <si>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</si>
  <si>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</si>
  <si>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</si>
  <si>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</si>
  <si>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</si>
  <si>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</si>
  <si>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</si>
  <si>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</si>
  <si>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</si>
  <si>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</si>
  <si>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</si>
  <si>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</si>
  <si>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</si>
  <si>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</si>
  <si>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</si>
  <si>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</si>
  <si>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</si>
  <si>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</si>
  <si>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</si>
  <si>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</si>
  <si>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</si>
  <si>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</si>
  <si>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</si>
  <si>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</si>
  <si>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</si>
  <si>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</si>
  <si>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</si>
  <si>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</si>
  <si>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</si>
  <si>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</si>
  <si>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</si>
  <si>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</si>
  <si>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</si>
  <si>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</si>
  <si>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</si>
  <si>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</si>
  <si>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</si>
  <si>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</si>
  <si>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</si>
  <si>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</si>
  <si>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</si>
  <si>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</si>
  <si>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</si>
  <si>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</si>
  <si>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</si>
  <si>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</si>
  <si>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</si>
  <si>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</si>
  <si>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</si>
  <si>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</si>
  <si>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</si>
  <si>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</si>
  <si>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</si>
  <si>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</si>
  <si>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</si>
  <si>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</si>
  <si>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</si>
  <si>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</si>
  <si>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</si>
  <si>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</si>
  <si>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</si>
  <si>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</si>
  <si>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</si>
  <si>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</si>
  <si>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</si>
  <si>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</si>
  <si>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</si>
  <si>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</si>
  <si>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</si>
  <si>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</si>
  <si>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</si>
  <si>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</si>
  <si>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</si>
  <si>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</si>
  <si>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</si>
  <si>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</si>
  <si>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</si>
  <si>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</si>
  <si>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</si>
  <si>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</si>
  <si>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</si>
  <si>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</si>
  <si>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</si>
  <si>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</si>
  <si>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</si>
  <si>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</si>
  <si>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</si>
  <si>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</si>
  <si>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</si>
  <si>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</si>
  <si>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</si>
  <si>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</si>
  <si>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</si>
  <si>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</si>
  <si>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</si>
  <si>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</si>
  <si>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</si>
  <si>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</si>
  <si>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</si>
  <si>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</si>
  <si>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</si>
  <si>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</si>
  <si>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</si>
  <si>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</si>
  <si>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</si>
  <si>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</si>
  <si>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</si>
  <si>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</si>
  <si>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</si>
  <si>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</si>
  <si>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</si>
  <si>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</si>
  <si>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</si>
  <si>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</si>
  <si>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</si>
  <si>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</si>
  <si>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</si>
  <si>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</si>
  <si>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</si>
  <si>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</si>
  <si>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</si>
  <si>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</si>
  <si>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</si>
  <si>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</si>
  <si>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</si>
  <si>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</si>
  <si>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</si>
  <si>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</si>
  <si>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</si>
  <si>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</si>
  <si>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</si>
  <si>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</si>
  <si>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</si>
  <si>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</si>
  <si>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</si>
  <si>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</si>
  <si>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</si>
  <si>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</si>
  <si>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</si>
  <si>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</si>
  <si>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</si>
  <si>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</si>
  <si>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</si>
  <si>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</si>
  <si>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</si>
  <si>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</si>
  <si>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</si>
  <si>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</si>
  <si>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</si>
  <si>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</si>
  <si>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</si>
  <si>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</si>
  <si>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</si>
  <si>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</si>
  <si>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</si>
  <si>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</si>
  <si>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</si>
  <si>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</si>
  <si>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</si>
  <si>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</si>
  <si>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</si>
  <si>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</si>
  <si>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</si>
  <si>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</si>
  <si>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</si>
  <si>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</si>
  <si>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</si>
  <si>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</si>
  <si>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</si>
  <si>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</si>
  <si>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</si>
  <si>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</si>
  <si>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</si>
  <si>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</si>
  <si>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</si>
  <si>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</si>
  <si>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</si>
  <si>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</si>
  <si>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</si>
  <si>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</si>
  <si>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</si>
  <si>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</si>
  <si>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</si>
  <si>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</si>
  <si>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</si>
  <si>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</si>
  <si>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</si>
  <si>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</si>
  <si>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</si>
  <si>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</si>
  <si>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</si>
  <si>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</si>
  <si>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</si>
  <si>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</si>
  <si>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</si>
  <si>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</si>
  <si>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</si>
  <si>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</si>
  <si>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</si>
  <si>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</si>
  <si>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</si>
  <si>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</si>
  <si>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</si>
  <si>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</si>
  <si>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</si>
  <si>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</si>
  <si>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</si>
  <si>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</si>
  <si>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</si>
  <si>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</si>
  <si>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</si>
  <si>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</si>
  <si>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</si>
  <si>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</si>
  <si>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</si>
  <si>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</si>
  <si>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</si>
  <si>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</si>
  <si>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</si>
  <si>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</si>
  <si>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</si>
  <si>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</si>
  <si>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</si>
  <si>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</si>
  <si>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</si>
  <si>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</si>
  <si>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</si>
  <si>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</si>
  <si>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</si>
  <si>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</si>
  <si>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</si>
  <si>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</si>
  <si>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</si>
  <si>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</si>
  <si>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</si>
  <si>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</si>
  <si>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</si>
  <si>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</si>
  <si>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</si>
  <si>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</si>
  <si>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</si>
  <si>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</si>
  <si>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</si>
  <si>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</si>
  <si>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</si>
  <si>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</si>
  <si>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</si>
  <si>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</si>
  <si>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</si>
  <si>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</si>
  <si>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</si>
  <si>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</si>
  <si>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</si>
  <si>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</si>
  <si>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</si>
  <si>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</si>
  <si>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</si>
  <si>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</si>
  <si>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</si>
  <si>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</si>
  <si>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</si>
  <si>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</si>
  <si>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</si>
  <si>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</si>
  <si>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</si>
  <si>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</si>
  <si>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</si>
  <si>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</si>
  <si>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</si>
  <si>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</si>
  <si>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</si>
  <si>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</si>
  <si>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</si>
  <si>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</si>
  <si>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</si>
  <si>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</si>
  <si>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</si>
  <si>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</si>
  <si>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</si>
  <si>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</si>
  <si>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</si>
  <si>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</si>
  <si>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</si>
  <si>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</si>
  <si>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</si>
  <si>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</si>
  <si>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</si>
  <si>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</si>
  <si>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</si>
  <si>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</si>
  <si>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</si>
  <si>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</si>
  <si>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</si>
  <si>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</si>
  <si>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</si>
  <si>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</si>
  <si>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</si>
  <si>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</si>
  <si>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</si>
  <si>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</si>
  <si>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</si>
  <si>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</si>
  <si>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</si>
  <si>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</si>
  <si>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</si>
  <si>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</si>
  <si>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</si>
  <si>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</si>
  <si>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</si>
  <si>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</si>
  <si>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</si>
  <si>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</si>
  <si>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</si>
  <si>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</si>
  <si>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</si>
  <si>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</si>
  <si>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</si>
  <si>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</si>
  <si>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</si>
  <si>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</si>
  <si>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</si>
  <si>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</si>
  <si>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</si>
  <si>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</si>
  <si>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</si>
  <si>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</si>
  <si>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</si>
  <si>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</si>
  <si>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</si>
  <si>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</si>
  <si>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</si>
  <si>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</si>
  <si>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</si>
  <si>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</si>
  <si>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</si>
  <si>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</si>
  <si>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</si>
  <si>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</si>
  <si>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</si>
  <si>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</si>
  <si>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</si>
  <si>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</si>
  <si>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</si>
  <si>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</si>
  <si>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</si>
  <si>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</si>
  <si>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</si>
  <si>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</si>
  <si>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</si>
  <si>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</si>
  <si>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</si>
  <si>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</si>
  <si>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</si>
  <si>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</si>
  <si>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</si>
  <si>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</si>
  <si>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</si>
  <si>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</si>
  <si>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</si>
  <si>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</si>
  <si>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</si>
  <si>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</si>
  <si>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</si>
  <si>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</si>
  <si>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</si>
  <si>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</si>
  <si>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</si>
  <si>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</si>
  <si>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</si>
  <si>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</si>
  <si>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</si>
  <si>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</si>
  <si>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</si>
  <si>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</si>
  <si>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</si>
  <si>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</si>
  <si>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</si>
  <si>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</si>
  <si>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</si>
  <si>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</si>
  <si>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</si>
  <si>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</si>
  <si>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</si>
  <si>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</si>
  <si>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</si>
  <si>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</si>
  <si>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</si>
  <si>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</si>
  <si>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</si>
  <si>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</si>
  <si>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</si>
  <si>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</si>
  <si>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</si>
  <si>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</si>
  <si>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</si>
  <si>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</si>
  <si>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</si>
  <si>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</si>
  <si>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</si>
  <si>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</si>
  <si>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</si>
  <si>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</si>
  <si>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</si>
  <si>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</si>
  <si>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</si>
  <si>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</si>
  <si>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</si>
  <si>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</si>
  <si>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</si>
  <si>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</si>
  <si>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</si>
  <si>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</si>
  <si>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</si>
  <si>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</si>
  <si>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</si>
  <si>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</si>
  <si>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</si>
  <si>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</si>
  <si>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</si>
  <si>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</si>
  <si>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</si>
  <si>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</si>
  <si>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</si>
  <si>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</si>
  <si>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</si>
  <si>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</si>
  <si>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</si>
  <si>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</si>
  <si>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</si>
  <si>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</si>
  <si>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</si>
  <si>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</si>
  <si>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</si>
  <si>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</si>
  <si>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</si>
  <si>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</si>
  <si>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</si>
  <si>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</si>
  <si>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</si>
  <si>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</si>
  <si>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</si>
  <si>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</si>
  <si>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</si>
  <si>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</si>
  <si>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</si>
  <si>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</si>
  <si>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</si>
  <si>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</si>
  <si>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</si>
  <si>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</si>
  <si>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</si>
  <si>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</si>
  <si>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</si>
  <si>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</si>
  <si>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</si>
  <si>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</si>
  <si>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</si>
  <si>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</si>
  <si>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</si>
  <si>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</si>
  <si>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</si>
  <si>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</si>
  <si>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</si>
  <si>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</si>
  <si>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</si>
  <si>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</si>
  <si>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</si>
  <si>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</si>
  <si>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</si>
  <si>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</si>
  <si>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</si>
  <si>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</si>
  <si>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</si>
  <si>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</si>
  <si>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</si>
  <si>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</si>
  <si>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</si>
  <si>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</si>
  <si>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</si>
  <si>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</si>
  <si>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</si>
  <si>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</si>
  <si>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</si>
  <si>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</si>
  <si>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</si>
  <si>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</si>
  <si>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</si>
  <si>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</si>
  <si>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</si>
  <si>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</si>
  <si>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</si>
  <si>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</si>
  <si>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</si>
  <si>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</si>
  <si>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</si>
  <si>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</si>
  <si>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</si>
  <si>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</si>
  <si>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</si>
  <si>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</si>
  <si>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</si>
  <si>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</si>
  <si>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</si>
  <si>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</si>
  <si>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</si>
  <si>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</si>
  <si>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</si>
  <si>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</si>
  <si>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</si>
  <si>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</si>
  <si>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</si>
  <si>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</si>
  <si>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</si>
  <si>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</si>
  <si>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</si>
  <si>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</si>
  <si>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</si>
  <si>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</si>
  <si>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</si>
  <si>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</si>
  <si>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</si>
  <si>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</si>
  <si>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</si>
  <si>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</si>
  <si>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</si>
  <si>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</si>
  <si>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</si>
  <si>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</si>
  <si>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</si>
  <si>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</si>
  <si>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</si>
  <si>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</si>
  <si>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</si>
  <si>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</si>
  <si>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</si>
  <si>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</si>
  <si>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</si>
  <si>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</si>
  <si>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</si>
  <si>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</si>
  <si>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</si>
  <si>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</si>
  <si>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</si>
  <si>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</si>
  <si>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</si>
  <si>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</si>
  <si>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</si>
  <si>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</si>
  <si>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</si>
  <si>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</si>
  <si>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</si>
  <si>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</si>
  <si>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</si>
  <si>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</si>
  <si>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</si>
  <si>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</si>
  <si>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</si>
  <si>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</si>
  <si>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</si>
  <si>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</si>
  <si>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</si>
  <si>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</si>
  <si>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</si>
  <si>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</si>
  <si>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</si>
  <si>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</si>
  <si>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</si>
  <si>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</si>
  <si>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</si>
  <si>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</si>
  <si>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</si>
  <si>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</si>
  <si>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</si>
  <si>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</si>
  <si>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</si>
  <si>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</si>
  <si>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</si>
  <si>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</si>
  <si>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</si>
  <si>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</si>
  <si>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</si>
  <si>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</si>
  <si>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</si>
  <si>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</si>
  <si>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</si>
  <si>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</si>
  <si>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</si>
  <si>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</si>
  <si>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</si>
  <si>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</si>
  <si>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</si>
  <si>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</si>
  <si>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</si>
  <si>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</si>
  <si>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</si>
  <si>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</si>
  <si>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</si>
  <si>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</si>
  <si>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</si>
  <si>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</si>
  <si>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</si>
  <si>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</si>
  <si>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</si>
  <si>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</si>
  <si>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</si>
  <si>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</si>
  <si>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</si>
  <si>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</si>
  <si>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</si>
  <si>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</si>
  <si>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</si>
  <si>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</si>
  <si>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</si>
  <si>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</si>
  <si>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</si>
  <si>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</si>
  <si>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</si>
  <si>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</si>
  <si>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</si>
  <si>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</si>
  <si>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</si>
  <si>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</si>
  <si>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</si>
  <si>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</si>
  <si>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</si>
  <si>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</si>
  <si>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</si>
  <si>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</si>
  <si>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</si>
  <si>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</si>
  <si>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</si>
  <si>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</si>
  <si>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</si>
  <si>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</si>
  <si>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</si>
  <si>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</si>
  <si>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</si>
  <si>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</si>
  <si>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</si>
  <si>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</si>
  <si>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</si>
  <si>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</si>
  <si>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</si>
  <si>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</si>
  <si>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</si>
  <si>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</si>
  <si>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</si>
  <si>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</si>
  <si>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</si>
  <si>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</si>
  <si>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</si>
  <si>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</si>
  <si>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</si>
  <si>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</si>
  <si>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</si>
  <si>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</si>
  <si>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</si>
  <si>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</si>
  <si>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</si>
  <si>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</si>
  <si>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</si>
  <si>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</si>
  <si>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</si>
  <si>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</si>
  <si>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</si>
  <si>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</si>
  <si>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</si>
  <si>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</si>
  <si>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</si>
  <si>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</si>
  <si>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</si>
  <si>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</si>
  <si>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</si>
  <si>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</si>
  <si>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</si>
  <si>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</si>
  <si>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</si>
  <si>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</si>
  <si>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</si>
  <si>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</si>
  <si>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</si>
  <si>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</si>
  <si>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</si>
  <si>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</si>
  <si>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</si>
  <si>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</si>
  <si>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</si>
  <si>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</si>
  <si>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</si>
  <si>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</si>
  <si>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</si>
  <si>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</si>
  <si>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</si>
  <si>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</si>
  <si>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</si>
  <si>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</si>
  <si>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</si>
  <si>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</si>
  <si>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</si>
  <si>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</si>
  <si>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</si>
  <si>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</si>
  <si>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</si>
  <si>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</si>
  <si>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</si>
  <si>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</si>
  <si>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</si>
  <si>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</si>
  <si>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</si>
  <si>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</si>
  <si>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</si>
  <si>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</si>
  <si>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</si>
  <si>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</si>
  <si>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</si>
  <si>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</si>
  <si>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</si>
  <si>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</si>
  <si>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</si>
  <si>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</si>
  <si>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</si>
  <si>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</si>
  <si>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</si>
  <si>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</si>
  <si>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</si>
  <si>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</si>
  <si>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</si>
  <si>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</si>
  <si>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</si>
  <si>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</si>
  <si>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</si>
  <si>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</si>
  <si>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</si>
  <si>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</si>
  <si>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</si>
  <si>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</si>
  <si>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</si>
  <si>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</si>
  <si>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</si>
  <si>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</si>
  <si>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</si>
  <si>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</si>
  <si>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</si>
  <si>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</si>
  <si>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</si>
  <si>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</si>
  <si>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</si>
  <si>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</si>
  <si>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</si>
  <si>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</si>
  <si>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</si>
  <si>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</si>
  <si>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</si>
  <si>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</si>
  <si>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</si>
  <si>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</si>
  <si>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</si>
  <si>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</si>
  <si>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</si>
  <si>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</si>
  <si>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</si>
  <si>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</si>
  <si>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</si>
  <si>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</si>
  <si>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</si>
  <si>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</si>
  <si>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</si>
  <si>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</si>
  <si>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</si>
  <si>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</si>
  <si>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</si>
  <si>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</si>
  <si>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</si>
  <si>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</si>
  <si>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</si>
  <si>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</si>
  <si>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</si>
  <si>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</si>
  <si>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</si>
  <si>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</si>
  <si>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</si>
  <si>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</si>
  <si>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</si>
  <si>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</si>
  <si>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</si>
  <si>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</si>
  <si>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</si>
  <si>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</si>
  <si>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</si>
  <si>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</si>
  <si>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</si>
  <si>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</si>
  <si>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</si>
  <si>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</si>
  <si>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</si>
  <si>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</si>
  <si>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</si>
  <si>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</si>
  <si>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</si>
  <si>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</si>
  <si>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</si>
  <si>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</si>
  <si>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</si>
  <si>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</si>
  <si>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</si>
  <si>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</si>
  <si>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</si>
  <si>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</si>
  <si>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</si>
  <si>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</si>
  <si>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</si>
  <si>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</si>
  <si>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</si>
  <si>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</si>
  <si>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</si>
  <si>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</si>
  <si>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</si>
  <si>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</si>
  <si>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</si>
  <si>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</si>
  <si>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</si>
  <si>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</si>
  <si>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</si>
  <si>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</si>
  <si>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</si>
  <si>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</si>
  <si>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</si>
  <si>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</si>
  <si>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</si>
  <si>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</si>
  <si>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</si>
  <si>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</si>
  <si>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</si>
  <si>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</si>
  <si>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</si>
  <si>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</si>
  <si>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</si>
  <si>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</si>
  <si>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</si>
  <si>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</si>
  <si>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</si>
  <si>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</si>
  <si>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</si>
  <si>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</si>
  <si>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</si>
  <si>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</si>
  <si>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</si>
  <si>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</si>
  <si>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</si>
  <si>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</si>
  <si>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</si>
  <si>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</si>
  <si>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</si>
  <si>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</si>
  <si>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</si>
  <si>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</si>
  <si>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</si>
  <si>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</si>
  <si>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</si>
  <si>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</si>
  <si>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</si>
  <si>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</si>
  <si>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</si>
  <si>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</si>
  <si>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</si>
  <si>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</si>
  <si>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</si>
  <si>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</si>
  <si>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</si>
  <si>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</si>
  <si>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</si>
  <si>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</si>
  <si>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</si>
  <si>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</si>
  <si>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</si>
  <si>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</si>
  <si>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</si>
  <si>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</si>
  <si>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</si>
  <si>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</si>
  <si>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</si>
  <si>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</si>
  <si>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</si>
  <si>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</si>
  <si>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</si>
  <si>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</si>
  <si>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</si>
  <si>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</si>
  <si>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</si>
  <si>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</si>
  <si>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</si>
  <si>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</si>
  <si>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</si>
  <si>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</si>
  <si>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</si>
  <si>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</si>
  <si>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</si>
  <si>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</si>
  <si>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</si>
  <si>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</si>
  <si>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</si>
  <si>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</si>
  <si>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</si>
  <si>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</si>
  <si>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</si>
  <si>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</si>
  <si>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</si>
  <si>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</si>
  <si>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</si>
  <si>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</si>
  <si>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</si>
  <si>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</si>
  <si>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</si>
  <si>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</si>
  <si>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</si>
  <si>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</si>
  <si>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</si>
  <si>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</si>
  <si>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</si>
  <si>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</si>
  <si>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</si>
  <si>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</si>
  <si>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</si>
  <si>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</si>
  <si>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</si>
  <si>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</si>
  <si>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</si>
  <si>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</si>
  <si>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</si>
  <si>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</si>
  <si>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</si>
  <si>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</si>
  <si>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</si>
  <si>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</si>
  <si>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</si>
  <si>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</si>
  <si>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</si>
  <si>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</si>
  <si>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</si>
  <si>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</si>
  <si>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</si>
  <si>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</si>
  <si>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</si>
  <si>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</si>
  <si>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</si>
  <si>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</si>
  <si>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</si>
  <si>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</si>
  <si>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</si>
  <si>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</si>
  <si>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</si>
  <si>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</si>
  <si>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</si>
  <si>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</si>
  <si>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</si>
  <si>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</si>
  <si>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</si>
  <si>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</si>
  <si>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</si>
  <si>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</si>
  <si>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</si>
  <si>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</si>
  <si>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</si>
  <si>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</si>
  <si>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</si>
  <si>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</si>
  <si>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</si>
  <si>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</si>
  <si>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</si>
  <si>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</si>
  <si>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</si>
  <si>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</si>
  <si>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</si>
  <si>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</si>
  <si>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</si>
  <si>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</si>
  <si>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</si>
  <si>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</si>
  <si>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</si>
  <si>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</si>
  <si>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</si>
  <si>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</si>
  <si>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</si>
  <si>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</si>
  <si>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</si>
  <si>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</si>
  <si>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</si>
  <si>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</si>
  <si>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</si>
  <si>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</si>
  <si>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</si>
  <si>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</si>
  <si>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</si>
  <si>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</si>
  <si>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</si>
  <si>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</si>
  <si>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</si>
  <si>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</si>
  <si>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</si>
  <si>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</si>
  <si>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</si>
  <si>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</si>
  <si>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</si>
  <si>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</si>
  <si>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</si>
  <si>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</si>
  <si>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</si>
  <si>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</si>
  <si>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</si>
  <si>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</si>
  <si>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</si>
  <si>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</si>
  <si>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</si>
  <si>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</si>
  <si>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</si>
  <si>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</si>
  <si>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</si>
  <si>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</si>
  <si>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</si>
  <si>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</si>
  <si>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</si>
  <si>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</si>
  <si>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</si>
  <si>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</si>
  <si>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</si>
  <si>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</si>
  <si>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</si>
  <si>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</si>
  <si>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</si>
  <si>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</si>
  <si>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</si>
  <si>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</si>
  <si>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</si>
  <si>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</si>
  <si>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</si>
  <si>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</si>
  <si>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</si>
  <si>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</si>
  <si>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</si>
  <si>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</si>
  <si>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</si>
  <si>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</si>
  <si>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</si>
  <si>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</si>
  <si>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</si>
  <si>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</si>
  <si>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</si>
  <si>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</si>
  <si>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</si>
  <si>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</si>
  <si>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</si>
  <si>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</si>
  <si>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</si>
  <si>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</si>
  <si>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</si>
  <si>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</si>
  <si>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</si>
  <si>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</si>
  <si>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</si>
  <si>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</si>
  <si>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</si>
  <si>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</si>
  <si>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</si>
  <si>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</si>
  <si>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</si>
  <si>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</si>
  <si>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</si>
  <si>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</si>
  <si>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</si>
  <si>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</si>
  <si>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</si>
  <si>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</si>
  <si>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</si>
  <si>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</si>
  <si>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</si>
  <si>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</si>
  <si>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</si>
  <si>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</si>
  <si>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</si>
  <si>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</si>
  <si>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</si>
  <si>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</si>
  <si>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</si>
  <si>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</si>
  <si>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</si>
  <si>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</si>
  <si>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</si>
  <si>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</si>
  <si>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</si>
  <si>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</si>
  <si>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</si>
  <si>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</si>
  <si>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</si>
  <si>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</si>
  <si>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</si>
  <si>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</si>
  <si>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</si>
  <si>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</si>
  <si>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</si>
  <si>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</si>
  <si>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</si>
  <si>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</si>
  <si>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</si>
  <si>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</si>
  <si>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</si>
  <si>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</si>
  <si>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</si>
  <si>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</si>
  <si>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</si>
  <si>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</si>
  <si>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</si>
  <si>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</si>
  <si>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</si>
  <si>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</si>
  <si>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</si>
  <si>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</si>
  <si>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</si>
  <si>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</si>
  <si>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</si>
  <si>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</si>
  <si>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</si>
  <si>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</si>
  <si>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</si>
  <si>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</si>
  <si>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</si>
  <si>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</si>
  <si>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</si>
  <si>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</si>
  <si>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</si>
  <si>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</si>
  <si>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</si>
  <si>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</si>
  <si>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</si>
  <si>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</si>
  <si>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</si>
  <si>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</si>
  <si>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</si>
  <si>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</si>
  <si>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</si>
  <si>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</si>
  <si>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</si>
  <si>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</si>
  <si>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</si>
  <si>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</si>
  <si>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</si>
  <si>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</si>
  <si>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</si>
  <si>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</si>
  <si>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</si>
  <si>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</si>
  <si>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</si>
  <si>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</si>
  <si>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</si>
  <si>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</si>
  <si>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</si>
  <si>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</si>
  <si>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</si>
  <si>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</si>
  <si>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</si>
  <si>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</si>
  <si>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</si>
  <si>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</si>
  <si>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</si>
  <si>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</si>
  <si>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</si>
  <si>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</si>
  <si>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</si>
  <si>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</si>
  <si>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</si>
  <si>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</si>
  <si>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</si>
  <si>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</si>
  <si>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</si>
  <si>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</si>
  <si>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</si>
  <si>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</si>
  <si>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</si>
  <si>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</si>
  <si>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</si>
  <si>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</si>
  <si>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</si>
  <si>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</si>
  <si>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</si>
  <si>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</si>
  <si>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</si>
  <si>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</si>
  <si>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</si>
  <si>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</si>
  <si>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</si>
  <si>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</si>
  <si>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</si>
  <si>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</si>
  <si>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</si>
  <si>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</si>
  <si>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</si>
  <si>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</si>
  <si>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</si>
  <si>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</si>
  <si>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</si>
  <si>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</si>
  <si>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</si>
  <si>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</si>
  <si>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</si>
  <si>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</si>
  <si>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</si>
  <si>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</si>
  <si>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</si>
  <si>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</si>
  <si>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</si>
  <si>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</si>
  <si>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</si>
  <si>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</si>
  <si>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</si>
  <si>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</si>
  <si>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</si>
  <si>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</si>
  <si>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</si>
  <si>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</si>
  <si>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</si>
  <si>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</si>
  <si>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</si>
  <si>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</si>
  <si>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</si>
  <si>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</si>
  <si>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</si>
  <si>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</si>
  <si>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</si>
  <si>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</si>
  <si>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</si>
  <si>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</si>
  <si>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</si>
  <si>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</si>
  <si>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</si>
  <si>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</si>
  <si>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</si>
  <si>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</si>
  <si>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</si>
  <si>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</si>
  <si>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</si>
  <si>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</si>
  <si>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</si>
  <si>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</si>
  <si>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</si>
  <si>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</si>
  <si>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</si>
  <si>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</si>
  <si>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</si>
  <si>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</si>
  <si>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</si>
  <si>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</si>
  <si>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</si>
  <si>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</si>
  <si>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</si>
  <si>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</si>
  <si>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</si>
  <si>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</si>
  <si>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</si>
  <si>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</si>
  <si>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</si>
  <si>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</si>
  <si>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</si>
  <si>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</si>
  <si>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</si>
  <si>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</si>
  <si>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</si>
  <si>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</si>
  <si>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</si>
  <si>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</si>
  <si>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Year</t>
  </si>
  <si>
    <t>Month</t>
  </si>
  <si>
    <t>Quarter</t>
  </si>
  <si>
    <t>CouponCode2</t>
  </si>
  <si>
    <t>Row Labels</t>
  </si>
  <si>
    <t>Grand Total</t>
  </si>
  <si>
    <t>January</t>
  </si>
  <si>
    <t>February</t>
  </si>
  <si>
    <t>March</t>
  </si>
  <si>
    <t>April</t>
  </si>
  <si>
    <t>May</t>
  </si>
  <si>
    <t>June</t>
  </si>
  <si>
    <t>July</t>
  </si>
  <si>
    <t>August</t>
  </si>
  <si>
    <t>September</t>
  </si>
  <si>
    <t>October</t>
  </si>
  <si>
    <t>November</t>
  </si>
  <si>
    <t>December</t>
  </si>
  <si>
    <t>Total Price</t>
  </si>
  <si>
    <t>Q1</t>
  </si>
  <si>
    <t>Q2</t>
  </si>
  <si>
    <t>Q3</t>
  </si>
  <si>
    <t>Q4</t>
  </si>
  <si>
    <t>Orders by Referral Source</t>
  </si>
  <si>
    <t>Quarterly Order Trends</t>
  </si>
  <si>
    <t>Products by Total Price</t>
  </si>
  <si>
    <t>Monthly Ordering Trend</t>
  </si>
  <si>
    <t>NO COUPON</t>
  </si>
  <si>
    <t>Trends in Coupon Usage</t>
  </si>
  <si>
    <t>Total Quantity</t>
  </si>
  <si>
    <t>Total Orders</t>
  </si>
  <si>
    <t>Total Price per Year</t>
  </si>
  <si>
    <t>IQR</t>
  </si>
  <si>
    <t>Lower limit</t>
  </si>
  <si>
    <t>Upper limit</t>
  </si>
  <si>
    <t>ProductAverage</t>
  </si>
  <si>
    <t>SD of product</t>
  </si>
  <si>
    <t>Z-Score</t>
  </si>
  <si>
    <t>Outliers?</t>
  </si>
  <si>
    <t>Coupon</t>
  </si>
  <si>
    <t>Referral Source</t>
  </si>
  <si>
    <t>Payment Method</t>
  </si>
  <si>
    <t>Products</t>
  </si>
  <si>
    <t>Order Status</t>
  </si>
  <si>
    <t>Average spend</t>
  </si>
  <si>
    <t>ORDER TRENDS CALCULATOR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</si>
</sst>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1"/>
      <name val="Calibri"/>
      <family val="2"/>
      <scheme val="minor"/>
    </font>
    <font>
      <sz val="21"/>
      <color theme="1"/>
      <name val="Calibri"/>
      <family val="2"/>
      <scheme val="minor"/>
    </font>
    <font>
      <sz val="11"/>
      <color theme="1"/>
      <name val="Calibri"/>
      <family val="2"/>
      <scheme val="minor"/>
    </font>
    <font>
      <sz val="2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3" fontId="6"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3" fillId="0" borderId="0" xfId="0" applyFont="1" applyAlignment="1">
      <alignment horizontal="center" vertical="top"/>
    </xf>
    <xf numFmtId="0" fontId="4" fillId="0" borderId="0" xfId="0" applyFont="1" applyAlignment="1">
      <alignment horizontal="center" vertical="top"/>
    </xf>
    <xf numFmtId="0" fontId="5" fillId="0" borderId="0" xfId="0" applyFont="1"/>
    <xf numFmtId="0" fontId="1" fillId="0" borderId="0" xfId="0" applyFont="1" applyAlignment="1">
      <alignment horizontal="center"/>
    </xf>
    <xf numFmtId="0" fontId="0" fillId="3" borderId="0" xfId="0" applyFill="1" applyAlignment="1">
      <alignment horizontal="center"/>
    </xf>
    <xf numFmtId="43" fontId="0" fillId="0" borderId="0" xfId="1" applyFont="1"/>
    <xf numFmtId="0" fontId="7" fillId="0" borderId="0" xfId="0" applyFont="1" applyAlignment="1">
      <alignment horizontal="center"/>
    </xf>
    <xf numFmtId="0" fontId="0" fillId="0" borderId="0" xfId="0" applyAlignment="1">
      <alignment horizontal="center"/>
    </xf>
  </cellXfs>
  <cellStyles count="2">
    <cellStyle name="Comma" xfId="1" builtinId="3"/>
    <cellStyle name="Normal" xfId="0" builtinId="0"/>
  </cellStyles>
  <dxfs count="6">
    <dxf>
      <numFmt numFmtId="2" formatCode="0.00"/>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Referral Source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tx2">
                <a:lumMod val="50000"/>
              </a:schemeClr>
            </a:solidFill>
            <a:ln>
              <a:noFill/>
            </a:ln>
            <a:effectLst/>
          </c:spPr>
          <c:invertIfNegative val="0"/>
          <c:cat>
            <c:strRef>
              <c:f>'Referral Source'!$E$2:$E$6</c:f>
              <c:strCache>
                <c:ptCount val="5"/>
                <c:pt idx="0">
                  <c:v>Instagram</c:v>
                </c:pt>
                <c:pt idx="1">
                  <c:v>Facebook</c:v>
                </c:pt>
                <c:pt idx="2">
                  <c:v>Referral</c:v>
                </c:pt>
                <c:pt idx="3">
                  <c:v>Email</c:v>
                </c:pt>
                <c:pt idx="4">
                  <c:v>Google</c:v>
                </c:pt>
              </c:strCache>
            </c:strRef>
          </c:cat>
          <c:val>
            <c:numRef>
              <c:f>'Referral Source'!$G$2:$G$6</c:f>
              <c:numCache>
                <c:formatCode>General</c:formatCode>
                <c:ptCount val="5"/>
                <c:pt idx="0">
                  <c:v>#N/A</c:v>
                </c:pt>
                <c:pt idx="1">
                  <c:v>10</c:v>
                </c:pt>
                <c:pt idx="2">
                  <c:v>#N/A</c:v>
                </c:pt>
                <c:pt idx="3">
                  <c:v>#N/A</c:v>
                </c:pt>
                <c:pt idx="4">
                  <c:v>#N/A</c:v>
                </c:pt>
              </c:numCache>
            </c:numRef>
          </c:val>
          <c:extLst>
            <c:ext xmlns:c16="http://schemas.microsoft.com/office/drawing/2014/chart" uri="{C3380CC4-5D6E-409C-BE32-E72D297353CC}">
              <c16:uniqueId val="{00000000-7BAB-4362-A8D4-AA45ABCE1B14}"/>
            </c:ext>
          </c:extLst>
        </c:ser>
        <c:ser>
          <c:idx val="1"/>
          <c:order val="1"/>
          <c:spPr>
            <a:solidFill>
              <a:schemeClr val="tx2">
                <a:lumMod val="40000"/>
                <a:lumOff val="60000"/>
              </a:schemeClr>
            </a:solidFill>
            <a:ln>
              <a:noFill/>
            </a:ln>
            <a:effectLst/>
          </c:spPr>
          <c:invertIfNegative val="0"/>
          <c:cat>
            <c:strRef>
              <c:f>'Referral Source'!$E$2:$E$6</c:f>
              <c:strCache>
                <c:ptCount val="5"/>
                <c:pt idx="0">
                  <c:v>Instagram</c:v>
                </c:pt>
                <c:pt idx="1">
                  <c:v>Facebook</c:v>
                </c:pt>
                <c:pt idx="2">
                  <c:v>Referral</c:v>
                </c:pt>
                <c:pt idx="3">
                  <c:v>Email</c:v>
                </c:pt>
                <c:pt idx="4">
                  <c:v>Google</c:v>
                </c:pt>
              </c:strCache>
            </c:strRef>
          </c:cat>
          <c:val>
            <c:numRef>
              <c:f>'Referral Source'!$H$2:$H$6</c:f>
              <c:numCache>
                <c:formatCode>General</c:formatCode>
                <c:ptCount val="5"/>
                <c:pt idx="0">
                  <c:v>9</c:v>
                </c:pt>
                <c:pt idx="1">
                  <c:v>#N/A</c:v>
                </c:pt>
                <c:pt idx="2">
                  <c:v>10</c:v>
                </c:pt>
                <c:pt idx="3">
                  <c:v>17</c:v>
                </c:pt>
                <c:pt idx="4">
                  <c:v>17</c:v>
                </c:pt>
              </c:numCache>
            </c:numRef>
          </c:val>
          <c:extLst>
            <c:ext xmlns:c16="http://schemas.microsoft.com/office/drawing/2014/chart" uri="{C3380CC4-5D6E-409C-BE32-E72D297353CC}">
              <c16:uniqueId val="{00000001-7BAB-4362-A8D4-AA45ABCE1B14}"/>
            </c:ext>
          </c:extLst>
        </c:ser>
        <c:dLbls>
          <c:showLegendKey val="0"/>
          <c:showVal val="0"/>
          <c:showCatName val="0"/>
          <c:showSerName val="0"/>
          <c:showPercent val="0"/>
          <c:showBubbleSize val="0"/>
        </c:dLbls>
        <c:gapWidth val="150"/>
        <c:overlap val="100"/>
        <c:axId val="1553779487"/>
        <c:axId val="1553779007"/>
      </c:barChart>
      <c:catAx>
        <c:axId val="155377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3779007"/>
        <c:crosses val="autoZero"/>
        <c:auto val="1"/>
        <c:lblAlgn val="ctr"/>
        <c:lblOffset val="100"/>
        <c:noMultiLvlLbl val="0"/>
      </c:catAx>
      <c:valAx>
        <c:axId val="1553779007"/>
        <c:scaling>
          <c:orientation val="minMax"/>
        </c:scaling>
        <c:delete val="1"/>
        <c:axPos val="b"/>
        <c:numFmt formatCode="General" sourceLinked="1"/>
        <c:majorTickMark val="none"/>
        <c:minorTickMark val="none"/>
        <c:tickLblPos val="nextTo"/>
        <c:crossAx val="1553779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Quarterly Order</a:t>
            </a:r>
            <a:r>
              <a:rPr lang="en-US" baseline="0">
                <a:solidFill>
                  <a:schemeClr val="tx1"/>
                </a:solidFill>
              </a:rPr>
              <a: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Quarter!$D$2:$D$5</c:f>
              <c:strCache>
                <c:ptCount val="4"/>
                <c:pt idx="0">
                  <c:v>Q1</c:v>
                </c:pt>
                <c:pt idx="1">
                  <c:v>Q2</c:v>
                </c:pt>
                <c:pt idx="2">
                  <c:v>Q3</c:v>
                </c:pt>
                <c:pt idx="3">
                  <c:v>Q4</c:v>
                </c:pt>
              </c:strCache>
            </c:strRef>
          </c:cat>
          <c:val>
            <c:numRef>
              <c:f>Quarter!$E$2:$E$5</c:f>
              <c:numCache>
                <c:formatCode>General</c:formatCode>
                <c:ptCount val="4"/>
                <c:pt idx="0">
                  <c:v>3</c:v>
                </c:pt>
                <c:pt idx="1">
                  <c:v>0</c:v>
                </c:pt>
                <c:pt idx="2">
                  <c:v>4</c:v>
                </c:pt>
                <c:pt idx="3">
                  <c:v>3</c:v>
                </c:pt>
              </c:numCache>
            </c:numRef>
          </c:val>
          <c:smooth val="0"/>
          <c:extLst>
            <c:ext xmlns:c16="http://schemas.microsoft.com/office/drawing/2014/chart" uri="{C3380CC4-5D6E-409C-BE32-E72D297353CC}">
              <c16:uniqueId val="{00000000-D5F9-4277-91D4-AD7B1FC92C92}"/>
            </c:ext>
          </c:extLst>
        </c:ser>
        <c:dLbls>
          <c:showLegendKey val="0"/>
          <c:showVal val="0"/>
          <c:showCatName val="0"/>
          <c:showSerName val="0"/>
          <c:showPercent val="0"/>
          <c:showBubbleSize val="0"/>
        </c:dLbls>
        <c:smooth val="0"/>
        <c:axId val="1763238671"/>
        <c:axId val="1763236751"/>
      </c:lineChart>
      <c:catAx>
        <c:axId val="17632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36751"/>
        <c:crosses val="autoZero"/>
        <c:auto val="1"/>
        <c:lblAlgn val="ctr"/>
        <c:lblOffset val="100"/>
        <c:noMultiLvlLbl val="0"/>
      </c:catAx>
      <c:valAx>
        <c:axId val="1763236751"/>
        <c:scaling>
          <c:orientation val="minMax"/>
        </c:scaling>
        <c:delete val="1"/>
        <c:axPos val="l"/>
        <c:numFmt formatCode="General" sourceLinked="1"/>
        <c:majorTickMark val="none"/>
        <c:minorTickMark val="none"/>
        <c:tickLblPos val="nextTo"/>
        <c:crossAx val="17632386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Payment Method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tx2">
                <a:lumMod val="50000"/>
              </a:schemeClr>
            </a:solidFill>
            <a:ln>
              <a:noFill/>
            </a:ln>
            <a:effectLst/>
          </c:spPr>
          <c:invertIfNegative val="0"/>
          <c:cat>
            <c:strRef>
              <c:f>'Payment Method'!$D$2:$D$6</c:f>
              <c:strCache>
                <c:ptCount val="5"/>
                <c:pt idx="0">
                  <c:v>Online</c:v>
                </c:pt>
                <c:pt idx="1">
                  <c:v>Credit Card</c:v>
                </c:pt>
                <c:pt idx="2">
                  <c:v>Debit Card</c:v>
                </c:pt>
                <c:pt idx="3">
                  <c:v>Cash</c:v>
                </c:pt>
                <c:pt idx="4">
                  <c:v>Gift Card</c:v>
                </c:pt>
              </c:strCache>
            </c:strRef>
          </c:cat>
          <c:val>
            <c:numRef>
              <c:f>'Payment Method'!$F$2:$F$6</c:f>
              <c:numCache>
                <c:formatCode>General</c:formatCode>
                <c:ptCount val="5"/>
                <c:pt idx="0">
                  <c:v>#N/A</c:v>
                </c:pt>
                <c:pt idx="1">
                  <c:v>10</c:v>
                </c:pt>
                <c:pt idx="2">
                  <c:v>#N/A</c:v>
                </c:pt>
                <c:pt idx="3">
                  <c:v>#N/A</c:v>
                </c:pt>
                <c:pt idx="4">
                  <c:v>#N/A</c:v>
                </c:pt>
              </c:numCache>
            </c:numRef>
          </c:val>
          <c:extLst>
            <c:ext xmlns:c16="http://schemas.microsoft.com/office/drawing/2014/chart" uri="{C3380CC4-5D6E-409C-BE32-E72D297353CC}">
              <c16:uniqueId val="{00000000-7A6B-4246-A660-60BE18A0914D}"/>
            </c:ext>
          </c:extLst>
        </c:ser>
        <c:ser>
          <c:idx val="1"/>
          <c:order val="1"/>
          <c:spPr>
            <a:solidFill>
              <a:schemeClr val="tx2">
                <a:lumMod val="40000"/>
                <a:lumOff val="60000"/>
              </a:schemeClr>
            </a:solidFill>
            <a:ln>
              <a:noFill/>
            </a:ln>
            <a:effectLst/>
          </c:spPr>
          <c:invertIfNegative val="0"/>
          <c:cat>
            <c:strRef>
              <c:f>'Payment Method'!$D$2:$D$6</c:f>
              <c:strCache>
                <c:ptCount val="5"/>
                <c:pt idx="0">
                  <c:v>Online</c:v>
                </c:pt>
                <c:pt idx="1">
                  <c:v>Credit Card</c:v>
                </c:pt>
                <c:pt idx="2">
                  <c:v>Debit Card</c:v>
                </c:pt>
                <c:pt idx="3">
                  <c:v>Cash</c:v>
                </c:pt>
                <c:pt idx="4">
                  <c:v>Gift Card</c:v>
                </c:pt>
              </c:strCache>
            </c:strRef>
          </c:cat>
          <c:val>
            <c:numRef>
              <c:f>'Payment Method'!$G$2:$G$6</c:f>
              <c:numCache>
                <c:formatCode>General</c:formatCode>
                <c:ptCount val="5"/>
                <c:pt idx="0">
                  <c:v>10</c:v>
                </c:pt>
                <c:pt idx="1">
                  <c:v>#N/A</c:v>
                </c:pt>
                <c:pt idx="2">
                  <c:v>12</c:v>
                </c:pt>
                <c:pt idx="3">
                  <c:v>14</c:v>
                </c:pt>
                <c:pt idx="4">
                  <c:v>15</c:v>
                </c:pt>
              </c:numCache>
            </c:numRef>
          </c:val>
          <c:extLst>
            <c:ext xmlns:c16="http://schemas.microsoft.com/office/drawing/2014/chart" uri="{C3380CC4-5D6E-409C-BE32-E72D297353CC}">
              <c16:uniqueId val="{00000001-7A6B-4246-A660-60BE18A0914D}"/>
            </c:ext>
          </c:extLst>
        </c:ser>
        <c:dLbls>
          <c:showLegendKey val="0"/>
          <c:showVal val="0"/>
          <c:showCatName val="0"/>
          <c:showSerName val="0"/>
          <c:showPercent val="0"/>
          <c:showBubbleSize val="0"/>
        </c:dLbls>
        <c:gapWidth val="150"/>
        <c:overlap val="100"/>
        <c:axId val="1787498783"/>
        <c:axId val="1787501183"/>
      </c:barChart>
      <c:catAx>
        <c:axId val="1787498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501183"/>
        <c:crosses val="autoZero"/>
        <c:auto val="1"/>
        <c:lblAlgn val="ctr"/>
        <c:lblOffset val="100"/>
        <c:noMultiLvlLbl val="0"/>
      </c:catAx>
      <c:valAx>
        <c:axId val="1787501183"/>
        <c:scaling>
          <c:orientation val="minMax"/>
        </c:scaling>
        <c:delete val="1"/>
        <c:axPos val="b"/>
        <c:numFmt formatCode="General" sourceLinked="1"/>
        <c:majorTickMark val="none"/>
        <c:minorTickMark val="none"/>
        <c:tickLblPos val="nextTo"/>
        <c:crossAx val="17874987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Coupon Usage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tx2">
                <a:lumMod val="50000"/>
              </a:schemeClr>
            </a:solidFill>
            <a:ln>
              <a:noFill/>
            </a:ln>
            <a:effectLst/>
          </c:spPr>
          <c:invertIfNegative val="0"/>
          <c:cat>
            <c:strRef>
              <c:f>'Coupon Code'!$E$2:$E$5</c:f>
              <c:strCache>
                <c:ptCount val="4"/>
                <c:pt idx="0">
                  <c:v>FREESHIP</c:v>
                </c:pt>
                <c:pt idx="1">
                  <c:v>NO COUPON</c:v>
                </c:pt>
                <c:pt idx="2">
                  <c:v>SAVE10</c:v>
                </c:pt>
                <c:pt idx="3">
                  <c:v>WINTER15</c:v>
                </c:pt>
              </c:strCache>
            </c:strRef>
          </c:cat>
          <c:val>
            <c:numRef>
              <c:f>'Coupon Code'!$G$2:$G$5</c:f>
              <c:numCache>
                <c:formatCode>General</c:formatCode>
                <c:ptCount val="4"/>
                <c:pt idx="0">
                  <c:v>10</c:v>
                </c:pt>
                <c:pt idx="1">
                  <c:v>#N/A</c:v>
                </c:pt>
                <c:pt idx="2">
                  <c:v>#N/A</c:v>
                </c:pt>
                <c:pt idx="3">
                  <c:v>#N/A</c:v>
                </c:pt>
              </c:numCache>
            </c:numRef>
          </c:val>
          <c:extLst>
            <c:ext xmlns:c16="http://schemas.microsoft.com/office/drawing/2014/chart" uri="{C3380CC4-5D6E-409C-BE32-E72D297353CC}">
              <c16:uniqueId val="{00000000-A0AA-44C4-A678-DDAA0FFD77DF}"/>
            </c:ext>
          </c:extLst>
        </c:ser>
        <c:ser>
          <c:idx val="1"/>
          <c:order val="1"/>
          <c:spPr>
            <a:solidFill>
              <a:schemeClr val="tx2">
                <a:lumMod val="40000"/>
                <a:lumOff val="60000"/>
              </a:schemeClr>
            </a:solidFill>
            <a:ln>
              <a:noFill/>
            </a:ln>
            <a:effectLst/>
          </c:spPr>
          <c:invertIfNegative val="0"/>
          <c:cat>
            <c:strRef>
              <c:f>'Coupon Code'!$E$2:$E$5</c:f>
              <c:strCache>
                <c:ptCount val="4"/>
                <c:pt idx="0">
                  <c:v>FREESHIP</c:v>
                </c:pt>
                <c:pt idx="1">
                  <c:v>NO COUPON</c:v>
                </c:pt>
                <c:pt idx="2">
                  <c:v>SAVE10</c:v>
                </c:pt>
                <c:pt idx="3">
                  <c:v>WINTER15</c:v>
                </c:pt>
              </c:strCache>
            </c:strRef>
          </c:cat>
          <c:val>
            <c:numRef>
              <c:f>'Coupon Code'!$H$2:$H$5</c:f>
              <c:numCache>
                <c:formatCode>General</c:formatCode>
                <c:ptCount val="4"/>
                <c:pt idx="0">
                  <c:v>#N/A</c:v>
                </c:pt>
                <c:pt idx="1">
                  <c:v>10</c:v>
                </c:pt>
                <c:pt idx="2">
                  <c:v>12</c:v>
                </c:pt>
                <c:pt idx="3">
                  <c:v>12</c:v>
                </c:pt>
              </c:numCache>
            </c:numRef>
          </c:val>
          <c:extLst>
            <c:ext xmlns:c16="http://schemas.microsoft.com/office/drawing/2014/chart" uri="{C3380CC4-5D6E-409C-BE32-E72D297353CC}">
              <c16:uniqueId val="{00000001-A0AA-44C4-A678-DDAA0FFD77DF}"/>
            </c:ext>
          </c:extLst>
        </c:ser>
        <c:dLbls>
          <c:showLegendKey val="0"/>
          <c:showVal val="0"/>
          <c:showCatName val="0"/>
          <c:showSerName val="0"/>
          <c:showPercent val="0"/>
          <c:showBubbleSize val="0"/>
        </c:dLbls>
        <c:gapWidth val="150"/>
        <c:overlap val="100"/>
        <c:axId val="1558479199"/>
        <c:axId val="1558477279"/>
      </c:barChart>
      <c:catAx>
        <c:axId val="15584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8477279"/>
        <c:crosses val="autoZero"/>
        <c:auto val="1"/>
        <c:lblAlgn val="ctr"/>
        <c:lblOffset val="100"/>
        <c:noMultiLvlLbl val="0"/>
      </c:catAx>
      <c:valAx>
        <c:axId val="1558477279"/>
        <c:scaling>
          <c:orientation val="minMax"/>
        </c:scaling>
        <c:delete val="1"/>
        <c:axPos val="l"/>
        <c:numFmt formatCode="General" sourceLinked="1"/>
        <c:majorTickMark val="none"/>
        <c:minorTickMark val="none"/>
        <c:tickLblPos val="nextTo"/>
        <c:crossAx val="15584791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 Order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Month!$B$2:$B$13</c:f>
              <c:numCache>
                <c:formatCode>General</c:formatCode>
                <c:ptCount val="12"/>
                <c:pt idx="0">
                  <c:v>1</c:v>
                </c:pt>
                <c:pt idx="1">
                  <c:v>1</c:v>
                </c:pt>
                <c:pt idx="2">
                  <c:v>1</c:v>
                </c:pt>
                <c:pt idx="3">
                  <c:v>0</c:v>
                </c:pt>
                <c:pt idx="4">
                  <c:v>0</c:v>
                </c:pt>
                <c:pt idx="5">
                  <c:v>0</c:v>
                </c:pt>
                <c:pt idx="6">
                  <c:v>0</c:v>
                </c:pt>
                <c:pt idx="7">
                  <c:v>4</c:v>
                </c:pt>
                <c:pt idx="8">
                  <c:v>0</c:v>
                </c:pt>
                <c:pt idx="9">
                  <c:v>1</c:v>
                </c:pt>
                <c:pt idx="10">
                  <c:v>1</c:v>
                </c:pt>
                <c:pt idx="11">
                  <c:v>1</c:v>
                </c:pt>
              </c:numCache>
            </c:numRef>
          </c:val>
          <c:smooth val="0"/>
          <c:extLst>
            <c:ext xmlns:c16="http://schemas.microsoft.com/office/drawing/2014/chart" uri="{C3380CC4-5D6E-409C-BE32-E72D297353CC}">
              <c16:uniqueId val="{00000000-7333-46FA-8E57-AB6E809059DF}"/>
            </c:ext>
          </c:extLst>
        </c:ser>
        <c:dLbls>
          <c:showLegendKey val="0"/>
          <c:showVal val="0"/>
          <c:showCatName val="0"/>
          <c:showSerName val="0"/>
          <c:showPercent val="0"/>
          <c:showBubbleSize val="0"/>
        </c:dLbls>
        <c:smooth val="0"/>
        <c:axId val="1763233391"/>
        <c:axId val="1763212751"/>
      </c:lineChart>
      <c:catAx>
        <c:axId val="176323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12751"/>
        <c:crosses val="autoZero"/>
        <c:auto val="1"/>
        <c:lblAlgn val="ctr"/>
        <c:lblOffset val="100"/>
        <c:noMultiLvlLbl val="0"/>
      </c:catAx>
      <c:valAx>
        <c:axId val="1763212751"/>
        <c:scaling>
          <c:orientation val="minMax"/>
        </c:scaling>
        <c:delete val="1"/>
        <c:axPos val="l"/>
        <c:numFmt formatCode="General" sourceLinked="1"/>
        <c:majorTickMark val="none"/>
        <c:minorTickMark val="none"/>
        <c:tickLblPos val="nextTo"/>
        <c:crossAx val="17632333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Order</a:t>
            </a:r>
            <a:r>
              <a:rPr lang="en-US" baseline="0">
                <a:solidFill>
                  <a:schemeClr val="tx1"/>
                </a:solidFill>
              </a:rPr>
              <a:t> Trends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6F77-4417-B859-8CAACE9F20B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F77-4417-B859-8CAACE9F20B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6F77-4417-B859-8CAACE9F20BC}"/>
              </c:ext>
            </c:extLst>
          </c:dPt>
          <c:cat>
            <c:numRef>
              <c:f>Year!$A$3:$A$5</c:f>
              <c:numCache>
                <c:formatCode>General</c:formatCode>
                <c:ptCount val="3"/>
                <c:pt idx="0">
                  <c:v>2023</c:v>
                </c:pt>
                <c:pt idx="1">
                  <c:v>2024</c:v>
                </c:pt>
                <c:pt idx="2">
                  <c:v>2025</c:v>
                </c:pt>
              </c:numCache>
            </c:numRef>
          </c:cat>
          <c:val>
            <c:numRef>
              <c:f>Year!$B$3:$B$5</c:f>
              <c:numCache>
                <c:formatCode>General</c:formatCode>
                <c:ptCount val="3"/>
                <c:pt idx="0">
                  <c:v>5</c:v>
                </c:pt>
                <c:pt idx="1">
                  <c:v>3</c:v>
                </c:pt>
                <c:pt idx="2">
                  <c:v>2</c:v>
                </c:pt>
              </c:numCache>
            </c:numRef>
          </c:val>
          <c:extLst>
            <c:ext xmlns:c16="http://schemas.microsoft.com/office/drawing/2014/chart" uri="{C3380CC4-5D6E-409C-BE32-E72D297353CC}">
              <c16:uniqueId val="{00000006-6F77-4417-B859-8CAACE9F20B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(Workbook).xlsx]Pivot Table!PivotTable24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Quarterly Order Trends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Table'!$A$4:$A$8</c:f>
              <c:strCache>
                <c:ptCount val="4"/>
                <c:pt idx="0">
                  <c:v>Q1</c:v>
                </c:pt>
                <c:pt idx="1">
                  <c:v>Q2</c:v>
                </c:pt>
                <c:pt idx="2">
                  <c:v>Q3</c:v>
                </c:pt>
                <c:pt idx="3">
                  <c:v>Q4</c:v>
                </c:pt>
              </c:strCache>
            </c:strRef>
          </c:cat>
          <c:val>
            <c:numRef>
              <c:f>'Pivot Table'!$B$4:$B$8</c:f>
              <c:numCache>
                <c:formatCode>General</c:formatCode>
                <c:ptCount val="4"/>
                <c:pt idx="0">
                  <c:v>340</c:v>
                </c:pt>
                <c:pt idx="1">
                  <c:v>380</c:v>
                </c:pt>
                <c:pt idx="2">
                  <c:v>239</c:v>
                </c:pt>
                <c:pt idx="3">
                  <c:v>241</c:v>
                </c:pt>
              </c:numCache>
            </c:numRef>
          </c:val>
          <c:smooth val="0"/>
          <c:extLst>
            <c:ext xmlns:c16="http://schemas.microsoft.com/office/drawing/2014/chart" uri="{C3380CC4-5D6E-409C-BE32-E72D297353CC}">
              <c16:uniqueId val="{00000000-926D-4E7C-8497-9463B7EE5ED2}"/>
            </c:ext>
          </c:extLst>
        </c:ser>
        <c:dLbls>
          <c:showLegendKey val="0"/>
          <c:showVal val="0"/>
          <c:showCatName val="0"/>
          <c:showSerName val="0"/>
          <c:showPercent val="0"/>
          <c:showBubbleSize val="0"/>
        </c:dLbls>
        <c:smooth val="0"/>
        <c:axId val="1574283760"/>
        <c:axId val="1574285680"/>
      </c:lineChart>
      <c:catAx>
        <c:axId val="15742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85680"/>
        <c:crosses val="autoZero"/>
        <c:auto val="1"/>
        <c:lblAlgn val="ctr"/>
        <c:lblOffset val="100"/>
        <c:noMultiLvlLbl val="0"/>
      </c:catAx>
      <c:valAx>
        <c:axId val="15742856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428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(Workbook).xlsx]Pivot Table!PivotTable26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Total Price</a:t>
            </a:r>
          </a:p>
        </c:rich>
      </c:tx>
      <c:layout>
        <c:manualLayout>
          <c:xMode val="edge"/>
          <c:yMode val="edge"/>
          <c:x val="0.30729004329004334"/>
          <c:y val="0.14381890590448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Table'!$G$4:$G$11</c:f>
              <c:strCache>
                <c:ptCount val="7"/>
                <c:pt idx="0">
                  <c:v>Chair</c:v>
                </c:pt>
                <c:pt idx="1">
                  <c:v>Desk</c:v>
                </c:pt>
                <c:pt idx="2">
                  <c:v>Laptop</c:v>
                </c:pt>
                <c:pt idx="3">
                  <c:v>Monitor</c:v>
                </c:pt>
                <c:pt idx="4">
                  <c:v>Phone</c:v>
                </c:pt>
                <c:pt idx="5">
                  <c:v>Printer</c:v>
                </c:pt>
                <c:pt idx="6">
                  <c:v>Tablet</c:v>
                </c:pt>
              </c:strCache>
            </c:strRef>
          </c:cat>
          <c:val>
            <c:numRef>
              <c:f>'Pivot Table'!$H$4:$H$11</c:f>
              <c:numCache>
                <c:formatCode>General</c:formatCode>
                <c:ptCount val="7"/>
                <c:pt idx="0">
                  <c:v>244</c:v>
                </c:pt>
                <c:pt idx="1">
                  <c:v>200</c:v>
                </c:pt>
                <c:pt idx="2">
                  <c:v>229</c:v>
                </c:pt>
                <c:pt idx="3">
                  <c:v>205</c:v>
                </c:pt>
                <c:pt idx="4">
                  <c:v>178</c:v>
                </c:pt>
                <c:pt idx="5">
                  <c:v>243</c:v>
                </c:pt>
                <c:pt idx="6">
                  <c:v>225</c:v>
                </c:pt>
              </c:numCache>
            </c:numRef>
          </c:val>
          <c:extLst>
            <c:ext xmlns:c16="http://schemas.microsoft.com/office/drawing/2014/chart" uri="{C3380CC4-5D6E-409C-BE32-E72D297353CC}">
              <c16:uniqueId val="{00000000-6BCD-4378-B1D2-98CCF0F89297}"/>
            </c:ext>
          </c:extLst>
        </c:ser>
        <c:dLbls>
          <c:showLegendKey val="0"/>
          <c:showVal val="0"/>
          <c:showCatName val="0"/>
          <c:showSerName val="0"/>
          <c:showPercent val="0"/>
          <c:showBubbleSize val="0"/>
        </c:dLbls>
        <c:gapWidth val="182"/>
        <c:axId val="1785897680"/>
        <c:axId val="1785896720"/>
      </c:barChart>
      <c:catAx>
        <c:axId val="178589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96720"/>
        <c:crosses val="autoZero"/>
        <c:auto val="1"/>
        <c:lblAlgn val="ctr"/>
        <c:lblOffset val="100"/>
        <c:noMultiLvlLbl val="0"/>
      </c:catAx>
      <c:valAx>
        <c:axId val="178589672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589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(Workbook).xlsx]Pivot Table!PivotTable27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Ordering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none"/>
          </c:marker>
          <c:cat>
            <c:strRef>
              <c:f>'Pivot Table'!$J$4:$J$16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Table'!$K$4:$K$16</c:f>
              <c:numCache>
                <c:formatCode>General</c:formatCode>
                <c:ptCount val="12"/>
                <c:pt idx="0">
                  <c:v>328</c:v>
                </c:pt>
                <c:pt idx="1">
                  <c:v>303</c:v>
                </c:pt>
                <c:pt idx="2">
                  <c:v>367</c:v>
                </c:pt>
                <c:pt idx="3">
                  <c:v>320</c:v>
                </c:pt>
                <c:pt idx="4">
                  <c:v>356</c:v>
                </c:pt>
                <c:pt idx="5">
                  <c:v>458</c:v>
                </c:pt>
                <c:pt idx="6">
                  <c:v>243</c:v>
                </c:pt>
                <c:pt idx="7">
                  <c:v>260</c:v>
                </c:pt>
                <c:pt idx="8">
                  <c:v>208</c:v>
                </c:pt>
                <c:pt idx="9">
                  <c:v>241</c:v>
                </c:pt>
                <c:pt idx="10">
                  <c:v>211</c:v>
                </c:pt>
                <c:pt idx="11">
                  <c:v>240</c:v>
                </c:pt>
              </c:numCache>
            </c:numRef>
          </c:val>
          <c:smooth val="0"/>
          <c:extLst>
            <c:ext xmlns:c16="http://schemas.microsoft.com/office/drawing/2014/chart" uri="{C3380CC4-5D6E-409C-BE32-E72D297353CC}">
              <c16:uniqueId val="{00000000-8DE4-4BBE-A7B6-92BA64B3C677}"/>
            </c:ext>
          </c:extLst>
        </c:ser>
        <c:dLbls>
          <c:showLegendKey val="0"/>
          <c:showVal val="0"/>
          <c:showCatName val="0"/>
          <c:showSerName val="0"/>
          <c:showPercent val="0"/>
          <c:showBubbleSize val="0"/>
        </c:dLbls>
        <c:smooth val="0"/>
        <c:axId val="1629163808"/>
        <c:axId val="1629162368"/>
      </c:lineChart>
      <c:catAx>
        <c:axId val="16291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62368"/>
        <c:crosses val="autoZero"/>
        <c:auto val="1"/>
        <c:lblAlgn val="ctr"/>
        <c:lblOffset val="100"/>
        <c:noMultiLvlLbl val="0"/>
      </c:catAx>
      <c:valAx>
        <c:axId val="16291623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91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 (Workbook).xlsx]Pivot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per Year</a:t>
            </a:r>
          </a:p>
        </c:rich>
      </c:tx>
      <c:layout>
        <c:manualLayout>
          <c:xMode val="edge"/>
          <c:yMode val="edge"/>
          <c:x val="0.32175333552055996"/>
          <c:y val="0.143219597550306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0D96-4EF3-BC87-12C0EAFAE71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D96-4EF3-BC87-12C0EAFAE71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0D96-4EF3-BC87-12C0EAFAE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Table'!$A$15:$A$18</c:f>
              <c:strCache>
                <c:ptCount val="3"/>
                <c:pt idx="0">
                  <c:v>2023</c:v>
                </c:pt>
                <c:pt idx="1">
                  <c:v>2024</c:v>
                </c:pt>
                <c:pt idx="2">
                  <c:v>2025</c:v>
                </c:pt>
              </c:strCache>
            </c:strRef>
          </c:cat>
          <c:val>
            <c:numRef>
              <c:f>'Pivot Table'!$B$15:$B$18</c:f>
              <c:numCache>
                <c:formatCode>0%</c:formatCode>
                <c:ptCount val="3"/>
                <c:pt idx="0">
                  <c:v>0.43695434989205417</c:v>
                </c:pt>
                <c:pt idx="1">
                  <c:v>0.37970454930507236</c:v>
                </c:pt>
                <c:pt idx="2">
                  <c:v>0.18334110080287358</c:v>
                </c:pt>
              </c:numCache>
            </c:numRef>
          </c:val>
          <c:extLst>
            <c:ext xmlns:c16="http://schemas.microsoft.com/office/drawing/2014/chart" uri="{C3380CC4-5D6E-409C-BE32-E72D297353CC}">
              <c16:uniqueId val="{00000006-0D96-4EF3-BC87-12C0EAFAE7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(Workbook).xlsx]Pivot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 in Coupon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1"/>
            </a:solidFill>
            <a:ln>
              <a:noFill/>
            </a:ln>
            <a:effectLst/>
          </c:spPr>
          <c:invertIfNegative val="0"/>
          <c:cat>
            <c:strRef>
              <c:f>'Pivot Table'!$D$15:$D$19</c:f>
              <c:strCache>
                <c:ptCount val="4"/>
                <c:pt idx="0">
                  <c:v>FREESHIP</c:v>
                </c:pt>
                <c:pt idx="1">
                  <c:v>NO COUPON</c:v>
                </c:pt>
                <c:pt idx="2">
                  <c:v>SAVE10</c:v>
                </c:pt>
                <c:pt idx="3">
                  <c:v>WINTER15</c:v>
                </c:pt>
              </c:strCache>
            </c:strRef>
          </c:cat>
          <c:val>
            <c:numRef>
              <c:f>'Pivot Table'!$E$15:$E$19</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6E5A-4E53-802E-FD005E91F2AC}"/>
            </c:ext>
          </c:extLst>
        </c:ser>
        <c:dLbls>
          <c:showLegendKey val="0"/>
          <c:showVal val="0"/>
          <c:showCatName val="0"/>
          <c:showSerName val="0"/>
          <c:showPercent val="0"/>
          <c:showBubbleSize val="0"/>
        </c:dLbls>
        <c:gapWidth val="219"/>
        <c:overlap val="-27"/>
        <c:axId val="1791337552"/>
        <c:axId val="1720404768"/>
      </c:barChart>
      <c:catAx>
        <c:axId val="17913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04768"/>
        <c:crosses val="autoZero"/>
        <c:auto val="1"/>
        <c:lblAlgn val="ctr"/>
        <c:lblOffset val="100"/>
        <c:noMultiLvlLbl val="0"/>
      </c:catAx>
      <c:valAx>
        <c:axId val="17204047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33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(Workbook).xlsx]Pivot Table!PivotTable25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Orders by Referral Source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Email</c:v>
                </c:pt>
                <c:pt idx="1">
                  <c:v>Facebook</c:v>
                </c:pt>
                <c:pt idx="2">
                  <c:v>Google</c:v>
                </c:pt>
                <c:pt idx="3">
                  <c:v>Instagram</c:v>
                </c:pt>
                <c:pt idx="4">
                  <c:v>Referral</c:v>
                </c:pt>
              </c:strCache>
            </c:strRef>
          </c:cat>
          <c:val>
            <c:numRef>
              <c:f>'Pivot Table'!$E$4:$E$9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049A-45B7-BDB7-BCD1B170029A}"/>
            </c:ext>
          </c:extLst>
        </c:ser>
        <c:dLbls>
          <c:showLegendKey val="0"/>
          <c:showVal val="0"/>
          <c:showCatName val="0"/>
          <c:showSerName val="0"/>
          <c:showPercent val="0"/>
          <c:showBubbleSize val="0"/>
        </c:dLbls>
        <c:gapWidth val="219"/>
        <c:overlap val="-27"/>
        <c:axId val="1637128880"/>
        <c:axId val="1637125520"/>
      </c:barChart>
      <c:catAx>
        <c:axId val="16371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25520"/>
        <c:crosses val="autoZero"/>
        <c:auto val="1"/>
        <c:lblAlgn val="ctr"/>
        <c:lblOffset val="100"/>
        <c:noMultiLvlLbl val="0"/>
      </c:catAx>
      <c:valAx>
        <c:axId val="16371255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71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114300</xdr:colOff>
      <xdr:row>4</xdr:row>
      <xdr:rowOff>19050</xdr:rowOff>
    </xdr:from>
    <xdr:to>
      <xdr:col>12</xdr:col>
      <xdr:colOff>419100</xdr:colOff>
      <xdr:row>9</xdr:row>
      <xdr:rowOff>76200</xdr:rowOff>
    </xdr:to>
    <xdr:sp macro="" textlink="">
      <xdr:nvSpPr>
        <xdr:cNvPr id="26" name="Rectangle: Rounded Corners 25">
          <a:extLst>
            <a:ext uri="{FF2B5EF4-FFF2-40B4-BE49-F238E27FC236}">
              <a16:creationId xmlns:a16="http://schemas.microsoft.com/office/drawing/2014/main" id="{40049565-A275-4216-A6E3-25BCD5787DF0}"/>
            </a:ext>
          </a:extLst>
        </xdr:cNvPr>
        <xdr:cNvSpPr/>
      </xdr:nvSpPr>
      <xdr:spPr>
        <a:xfrm>
          <a:off x="6048375" y="6115050"/>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190499</xdr:colOff>
      <xdr:row>4</xdr:row>
      <xdr:rowOff>28575</xdr:rowOff>
    </xdr:from>
    <xdr:to>
      <xdr:col>8</xdr:col>
      <xdr:colOff>85724</xdr:colOff>
      <xdr:row>9</xdr:row>
      <xdr:rowOff>85725</xdr:rowOff>
    </xdr:to>
    <xdr:sp macro="" textlink="">
      <xdr:nvSpPr>
        <xdr:cNvPr id="24" name="Rectangle: Rounded Corners 23">
          <a:extLst>
            <a:ext uri="{FF2B5EF4-FFF2-40B4-BE49-F238E27FC236}">
              <a16:creationId xmlns:a16="http://schemas.microsoft.com/office/drawing/2014/main" id="{C9021863-A6C7-4FDD-B933-1939F6D173F0}"/>
            </a:ext>
          </a:extLst>
        </xdr:cNvPr>
        <xdr:cNvSpPr/>
      </xdr:nvSpPr>
      <xdr:spPr>
        <a:xfrm>
          <a:off x="3076574" y="612457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219075</xdr:colOff>
      <xdr:row>27</xdr:row>
      <xdr:rowOff>1</xdr:rowOff>
    </xdr:from>
    <xdr:to>
      <xdr:col>22</xdr:col>
      <xdr:colOff>190500</xdr:colOff>
      <xdr:row>36</xdr:row>
      <xdr:rowOff>95250</xdr:rowOff>
    </xdr:to>
    <xdr:sp macro="" textlink="">
      <xdr:nvSpPr>
        <xdr:cNvPr id="15" name="Rectangle: Rounded Corners 14">
          <a:extLst>
            <a:ext uri="{FF2B5EF4-FFF2-40B4-BE49-F238E27FC236}">
              <a16:creationId xmlns:a16="http://schemas.microsoft.com/office/drawing/2014/main" id="{8E62BFEC-44B2-484C-96AE-B8311ACE8927}"/>
            </a:ext>
          </a:extLst>
        </xdr:cNvPr>
        <xdr:cNvSpPr/>
      </xdr:nvSpPr>
      <xdr:spPr>
        <a:xfrm>
          <a:off x="11839575" y="4191001"/>
          <a:ext cx="2781300" cy="1809749"/>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476249</xdr:colOff>
      <xdr:row>27</xdr:row>
      <xdr:rowOff>19050</xdr:rowOff>
    </xdr:from>
    <xdr:to>
      <xdr:col>18</xdr:col>
      <xdr:colOff>19048</xdr:colOff>
      <xdr:row>36</xdr:row>
      <xdr:rowOff>85725</xdr:rowOff>
    </xdr:to>
    <xdr:sp macro="" textlink="">
      <xdr:nvSpPr>
        <xdr:cNvPr id="13" name="Rectangle: Rounded Corners 12">
          <a:extLst>
            <a:ext uri="{FF2B5EF4-FFF2-40B4-BE49-F238E27FC236}">
              <a16:creationId xmlns:a16="http://schemas.microsoft.com/office/drawing/2014/main" id="{056308D4-4D04-4E2B-81FB-AFB650446D52}"/>
            </a:ext>
          </a:extLst>
        </xdr:cNvPr>
        <xdr:cNvSpPr/>
      </xdr:nvSpPr>
      <xdr:spPr>
        <a:xfrm>
          <a:off x="5191124" y="4210050"/>
          <a:ext cx="6448424" cy="17811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342899</xdr:colOff>
      <xdr:row>27</xdr:row>
      <xdr:rowOff>19050</xdr:rowOff>
    </xdr:from>
    <xdr:to>
      <xdr:col>7</xdr:col>
      <xdr:colOff>295274</xdr:colOff>
      <xdr:row>36</xdr:row>
      <xdr:rowOff>85725</xdr:rowOff>
    </xdr:to>
    <xdr:sp macro="" textlink="">
      <xdr:nvSpPr>
        <xdr:cNvPr id="14" name="Rectangle: Rounded Corners 13">
          <a:extLst>
            <a:ext uri="{FF2B5EF4-FFF2-40B4-BE49-F238E27FC236}">
              <a16:creationId xmlns:a16="http://schemas.microsoft.com/office/drawing/2014/main" id="{178318F5-CB9C-45A6-B675-6DE796FDA206}"/>
            </a:ext>
          </a:extLst>
        </xdr:cNvPr>
        <xdr:cNvSpPr/>
      </xdr:nvSpPr>
      <xdr:spPr>
        <a:xfrm>
          <a:off x="342899" y="4210050"/>
          <a:ext cx="4667250" cy="17811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13</xdr:row>
      <xdr:rowOff>19050</xdr:rowOff>
    </xdr:from>
    <xdr:to>
      <xdr:col>6</xdr:col>
      <xdr:colOff>123824</xdr:colOff>
      <xdr:row>25</xdr:row>
      <xdr:rowOff>133350</xdr:rowOff>
    </xdr:to>
    <xdr:sp macro="" textlink="">
      <xdr:nvSpPr>
        <xdr:cNvPr id="10" name="Rectangle: Rounded Corners 9">
          <a:extLst>
            <a:ext uri="{FF2B5EF4-FFF2-40B4-BE49-F238E27FC236}">
              <a16:creationId xmlns:a16="http://schemas.microsoft.com/office/drawing/2014/main" id="{467E0BA6-996E-4CE5-AB35-DAFF28476DA1}"/>
            </a:ext>
          </a:extLst>
        </xdr:cNvPr>
        <xdr:cNvSpPr/>
      </xdr:nvSpPr>
      <xdr:spPr>
        <a:xfrm>
          <a:off x="590550" y="1543050"/>
          <a:ext cx="3638549" cy="240030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xdr:colOff>
      <xdr:row>13</xdr:row>
      <xdr:rowOff>19050</xdr:rowOff>
    </xdr:from>
    <xdr:to>
      <xdr:col>22</xdr:col>
      <xdr:colOff>19049</xdr:colOff>
      <xdr:row>25</xdr:row>
      <xdr:rowOff>123826</xdr:rowOff>
    </xdr:to>
    <xdr:sp macro="" textlink="">
      <xdr:nvSpPr>
        <xdr:cNvPr id="12" name="Rectangle: Rounded Corners 11">
          <a:extLst>
            <a:ext uri="{FF2B5EF4-FFF2-40B4-BE49-F238E27FC236}">
              <a16:creationId xmlns:a16="http://schemas.microsoft.com/office/drawing/2014/main" id="{74BB3D52-0E73-4924-B1BB-BA6A0090D78A}"/>
            </a:ext>
          </a:extLst>
        </xdr:cNvPr>
        <xdr:cNvSpPr/>
      </xdr:nvSpPr>
      <xdr:spPr>
        <a:xfrm>
          <a:off x="10420350" y="1543050"/>
          <a:ext cx="4029074" cy="2390776"/>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590550</xdr:colOff>
      <xdr:row>13</xdr:row>
      <xdr:rowOff>9525</xdr:rowOff>
    </xdr:from>
    <xdr:to>
      <xdr:col>13</xdr:col>
      <xdr:colOff>571500</xdr:colOff>
      <xdr:row>25</xdr:row>
      <xdr:rowOff>95250</xdr:rowOff>
    </xdr:to>
    <xdr:sp macro="" textlink="">
      <xdr:nvSpPr>
        <xdr:cNvPr id="11" name="Rectangle: Rounded Corners 10">
          <a:extLst>
            <a:ext uri="{FF2B5EF4-FFF2-40B4-BE49-F238E27FC236}">
              <a16:creationId xmlns:a16="http://schemas.microsoft.com/office/drawing/2014/main" id="{BDAF272B-B559-44A9-91F7-17104AD620FB}"/>
            </a:ext>
          </a:extLst>
        </xdr:cNvPr>
        <xdr:cNvSpPr/>
      </xdr:nvSpPr>
      <xdr:spPr>
        <a:xfrm>
          <a:off x="5305425" y="1533525"/>
          <a:ext cx="3838575" cy="237172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533400</xdr:colOff>
      <xdr:row>4</xdr:row>
      <xdr:rowOff>9525</xdr:rowOff>
    </xdr:from>
    <xdr:to>
      <xdr:col>22</xdr:col>
      <xdr:colOff>57150</xdr:colOff>
      <xdr:row>9</xdr:row>
      <xdr:rowOff>66675</xdr:rowOff>
    </xdr:to>
    <xdr:sp macro="" textlink="">
      <xdr:nvSpPr>
        <xdr:cNvPr id="36" name="Rectangle: Rounded Corners 35">
          <a:extLst>
            <a:ext uri="{FF2B5EF4-FFF2-40B4-BE49-F238E27FC236}">
              <a16:creationId xmlns:a16="http://schemas.microsoft.com/office/drawing/2014/main" id="{A52BB1DF-1D0E-46B5-BFE6-83802AE7F225}"/>
            </a:ext>
          </a:extLst>
        </xdr:cNvPr>
        <xdr:cNvSpPr/>
      </xdr:nvSpPr>
      <xdr:spPr>
        <a:xfrm>
          <a:off x="12153900" y="610552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600075</xdr:colOff>
      <xdr:row>4</xdr:row>
      <xdr:rowOff>19050</xdr:rowOff>
    </xdr:from>
    <xdr:to>
      <xdr:col>17</xdr:col>
      <xdr:colOff>495300</xdr:colOff>
      <xdr:row>9</xdr:row>
      <xdr:rowOff>76200</xdr:rowOff>
    </xdr:to>
    <xdr:sp macro="" textlink="">
      <xdr:nvSpPr>
        <xdr:cNvPr id="32" name="Rectangle: Rounded Corners 31">
          <a:extLst>
            <a:ext uri="{FF2B5EF4-FFF2-40B4-BE49-F238E27FC236}">
              <a16:creationId xmlns:a16="http://schemas.microsoft.com/office/drawing/2014/main" id="{6AED4621-31DE-42E8-A8F0-66529A84302F}"/>
            </a:ext>
          </a:extLst>
        </xdr:cNvPr>
        <xdr:cNvSpPr/>
      </xdr:nvSpPr>
      <xdr:spPr>
        <a:xfrm>
          <a:off x="9172575" y="6115050"/>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352424</xdr:colOff>
      <xdr:row>4</xdr:row>
      <xdr:rowOff>28575</xdr:rowOff>
    </xdr:from>
    <xdr:to>
      <xdr:col>3</xdr:col>
      <xdr:colOff>904874</xdr:colOff>
      <xdr:row>9</xdr:row>
      <xdr:rowOff>85725</xdr:rowOff>
    </xdr:to>
    <xdr:sp macro="" textlink="">
      <xdr:nvSpPr>
        <xdr:cNvPr id="38" name="Rectangle: Rounded Corners 37">
          <a:extLst>
            <a:ext uri="{FF2B5EF4-FFF2-40B4-BE49-F238E27FC236}">
              <a16:creationId xmlns:a16="http://schemas.microsoft.com/office/drawing/2014/main" id="{6EB70BFA-66EC-4428-9CAE-CA8EA6360032}"/>
            </a:ext>
          </a:extLst>
        </xdr:cNvPr>
        <xdr:cNvSpPr/>
      </xdr:nvSpPr>
      <xdr:spPr>
        <a:xfrm>
          <a:off x="352424" y="612457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142874</xdr:colOff>
      <xdr:row>13</xdr:row>
      <xdr:rowOff>142875</xdr:rowOff>
    </xdr:from>
    <xdr:to>
      <xdr:col>21</xdr:col>
      <xdr:colOff>523874</xdr:colOff>
      <xdr:row>24</xdr:row>
      <xdr:rowOff>171450</xdr:rowOff>
    </xdr:to>
    <xdr:graphicFrame macro="">
      <xdr:nvGraphicFramePr>
        <xdr:cNvPr id="2" name="Chart 1">
          <a:extLst>
            <a:ext uri="{FF2B5EF4-FFF2-40B4-BE49-F238E27FC236}">
              <a16:creationId xmlns:a16="http://schemas.microsoft.com/office/drawing/2014/main" id="{5A093C81-DB0C-4342-BA99-AB972B4D9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447674</xdr:colOff>
      <xdr:row>27</xdr:row>
      <xdr:rowOff>133349</xdr:rowOff>
    </xdr:from>
    <xdr:to>
      <xdr:col>7</xdr:col>
      <xdr:colOff>228600</xdr:colOff>
      <xdr:row>35</xdr:row>
      <xdr:rowOff>161924</xdr:rowOff>
    </xdr:to>
    <xdr:graphicFrame macro="">
      <xdr:nvGraphicFramePr>
        <xdr:cNvPr id="4" name="Chart 3">
          <a:extLst>
            <a:ext uri="{FF2B5EF4-FFF2-40B4-BE49-F238E27FC236}">
              <a16:creationId xmlns:a16="http://schemas.microsoft.com/office/drawing/2014/main" id="{277847B8-4853-4462-ABFD-F6A4B18B8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104775</xdr:colOff>
      <xdr:row>13</xdr:row>
      <xdr:rowOff>161926</xdr:rowOff>
    </xdr:from>
    <xdr:to>
      <xdr:col>6</xdr:col>
      <xdr:colOff>38100</xdr:colOff>
      <xdr:row>24</xdr:row>
      <xdr:rowOff>180975</xdr:rowOff>
    </xdr:to>
    <xdr:graphicFrame macro="">
      <xdr:nvGraphicFramePr>
        <xdr:cNvPr id="6" name="Chart 5">
          <a:extLst>
            <a:ext uri="{FF2B5EF4-FFF2-40B4-BE49-F238E27FC236}">
              <a16:creationId xmlns:a16="http://schemas.microsoft.com/office/drawing/2014/main" id="{F8193898-79D1-4CCD-91BB-4F707B180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13</xdr:row>
      <xdr:rowOff>104776</xdr:rowOff>
    </xdr:from>
    <xdr:to>
      <xdr:col>13</xdr:col>
      <xdr:colOff>457200</xdr:colOff>
      <xdr:row>24</xdr:row>
      <xdr:rowOff>180976</xdr:rowOff>
    </xdr:to>
    <xdr:graphicFrame macro="">
      <xdr:nvGraphicFramePr>
        <xdr:cNvPr id="7" name="Chart 6">
          <a:extLst>
            <a:ext uri="{FF2B5EF4-FFF2-40B4-BE49-F238E27FC236}">
              <a16:creationId xmlns:a16="http://schemas.microsoft.com/office/drawing/2014/main" id="{DC4BD637-7F73-44AE-AFB7-D17BCF401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552449</xdr:colOff>
      <xdr:row>27</xdr:row>
      <xdr:rowOff>123826</xdr:rowOff>
    </xdr:from>
    <xdr:to>
      <xdr:col>17</xdr:col>
      <xdr:colOff>523874</xdr:colOff>
      <xdr:row>36</xdr:row>
      <xdr:rowOff>0</xdr:rowOff>
    </xdr:to>
    <xdr:graphicFrame macro="">
      <xdr:nvGraphicFramePr>
        <xdr:cNvPr id="8" name="Chart 7">
          <a:extLst>
            <a:ext uri="{FF2B5EF4-FFF2-40B4-BE49-F238E27FC236}">
              <a16:creationId xmlns:a16="http://schemas.microsoft.com/office/drawing/2014/main" id="{2B683A90-8DED-47F8-820C-396086010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333377</xdr:colOff>
      <xdr:row>27</xdr:row>
      <xdr:rowOff>76200</xdr:rowOff>
    </xdr:from>
    <xdr:to>
      <xdr:col>22</xdr:col>
      <xdr:colOff>66676</xdr:colOff>
      <xdr:row>35</xdr:row>
      <xdr:rowOff>180976</xdr:rowOff>
    </xdr:to>
    <xdr:graphicFrame macro="">
      <xdr:nvGraphicFramePr>
        <xdr:cNvPr id="9" name="Chart 8">
          <a:extLst>
            <a:ext uri="{FF2B5EF4-FFF2-40B4-BE49-F238E27FC236}">
              <a16:creationId xmlns:a16="http://schemas.microsoft.com/office/drawing/2014/main" id="{63D8D8F9-3D54-4889-84BC-C9227A299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333375</xdr:colOff>
      <xdr:row>4</xdr:row>
      <xdr:rowOff>28575</xdr:rowOff>
    </xdr:from>
    <xdr:ext cx="2343150" cy="1009650"/>
    <xdr:sp macro="" textlink="product">
      <xdr:nvSpPr>
        <xdr:cNvPr id="17" name="TextBox 16">
          <a:extLst>
            <a:ext uri="{FF2B5EF4-FFF2-40B4-BE49-F238E27FC236}">
              <a16:creationId xmlns:a16="http://schemas.microsoft.com/office/drawing/2014/main" id="{52BE6808-43B5-22AC-C250-1E337D3B3916}"/>
            </a:ext>
          </a:extLst>
        </xdr:cNvPr>
        <xdr:cNvSpPr txBox="1"/>
      </xdr:nvSpPr>
      <xdr:spPr>
        <a:xfrm>
          <a:off x="333375" y="6124575"/>
          <a:ext cx="2343150"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258F0D70-5768-44DE-B7BA-3D15DAAE1FC6}" type="TxLink">
            <a:rPr lang="en-US" sz="2000" b="1" i="0" u="none" strike="noStrike">
              <a:solidFill>
                <a:srgbClr val="000000"/>
              </a:solidFill>
              <a:latin typeface="Calibri"/>
              <a:cs typeface="Calibri"/>
            </a:rPr>
            <a:pPr algn="ctr"/>
            <a:t>Printer and Monitor</a:t>
          </a:fld>
          <a:endParaRPr lang="en-US" sz="2000" b="1"/>
        </a:p>
      </xdr:txBody>
    </xdr:sp>
    <xdr:clientData/>
  </xdr:oneCellAnchor>
  <xdr:oneCellAnchor>
    <xdr:from>
      <xdr:col>0</xdr:col>
      <xdr:colOff>342900</xdr:colOff>
      <xdr:row>4</xdr:row>
      <xdr:rowOff>28575</xdr:rowOff>
    </xdr:from>
    <xdr:ext cx="2343149" cy="533400"/>
    <xdr:sp macro="" textlink="">
      <xdr:nvSpPr>
        <xdr:cNvPr id="19" name="TextBox 18">
          <a:extLst>
            <a:ext uri="{FF2B5EF4-FFF2-40B4-BE49-F238E27FC236}">
              <a16:creationId xmlns:a16="http://schemas.microsoft.com/office/drawing/2014/main" id="{121DA2E7-3EC3-57BF-741C-278580B48108}"/>
            </a:ext>
          </a:extLst>
        </xdr:cNvPr>
        <xdr:cNvSpPr txBox="1"/>
      </xdr:nvSpPr>
      <xdr:spPr>
        <a:xfrm>
          <a:off x="342900" y="6124575"/>
          <a:ext cx="2343149"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MOST ORDERED PRODUCT(S)</a:t>
          </a:r>
        </a:p>
      </xdr:txBody>
    </xdr:sp>
    <xdr:clientData/>
  </xdr:oneCellAnchor>
  <xdr:oneCellAnchor>
    <xdr:from>
      <xdr:col>9</xdr:col>
      <xdr:colOff>114300</xdr:colOff>
      <xdr:row>4</xdr:row>
      <xdr:rowOff>0</xdr:rowOff>
    </xdr:from>
    <xdr:ext cx="2343150" cy="1019175"/>
    <xdr:sp macro="" textlink="total">
      <xdr:nvSpPr>
        <xdr:cNvPr id="20" name="TextBox 19">
          <a:extLst>
            <a:ext uri="{FF2B5EF4-FFF2-40B4-BE49-F238E27FC236}">
              <a16:creationId xmlns:a16="http://schemas.microsoft.com/office/drawing/2014/main" id="{604C0E78-541E-806D-5A3F-94B3D9DFDCFF}"/>
            </a:ext>
          </a:extLst>
        </xdr:cNvPr>
        <xdr:cNvSpPr txBox="1"/>
      </xdr:nvSpPr>
      <xdr:spPr>
        <a:xfrm>
          <a:off x="6048375" y="6096000"/>
          <a:ext cx="2343150" cy="10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8C3BB4DF-4531-4BA0-A1CC-4E60BA62E92A}" type="TxLink">
            <a:rPr lang="en-US" sz="2800" b="0" i="0" u="none" strike="noStrike">
              <a:solidFill>
                <a:srgbClr val="000000"/>
              </a:solidFill>
              <a:latin typeface="Calibri"/>
              <a:cs typeface="Calibri"/>
            </a:rPr>
            <a:pPr algn="ctr"/>
            <a:t> 10,801.99 </a:t>
          </a:fld>
          <a:endParaRPr lang="en-US" sz="2800"/>
        </a:p>
      </xdr:txBody>
    </xdr:sp>
    <xdr:clientData/>
  </xdr:oneCellAnchor>
  <xdr:oneCellAnchor>
    <xdr:from>
      <xdr:col>9</xdr:col>
      <xdr:colOff>104775</xdr:colOff>
      <xdr:row>4</xdr:row>
      <xdr:rowOff>9526</xdr:rowOff>
    </xdr:from>
    <xdr:ext cx="2352675" cy="571500"/>
    <xdr:sp macro="" textlink="">
      <xdr:nvSpPr>
        <xdr:cNvPr id="22" name="TextBox 21">
          <a:extLst>
            <a:ext uri="{FF2B5EF4-FFF2-40B4-BE49-F238E27FC236}">
              <a16:creationId xmlns:a16="http://schemas.microsoft.com/office/drawing/2014/main" id="{A13E1DC4-5395-1F36-4630-AA3F9F68C0D7}"/>
            </a:ext>
          </a:extLst>
        </xdr:cNvPr>
        <xdr:cNvSpPr txBox="1"/>
      </xdr:nvSpPr>
      <xdr:spPr>
        <a:xfrm>
          <a:off x="6038850" y="6105526"/>
          <a:ext cx="2352675"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TOTAL PRICE</a:t>
          </a:r>
        </a:p>
      </xdr:txBody>
    </xdr:sp>
    <xdr:clientData/>
  </xdr:oneCellAnchor>
  <xdr:oneCellAnchor>
    <xdr:from>
      <xdr:col>4</xdr:col>
      <xdr:colOff>180976</xdr:colOff>
      <xdr:row>4</xdr:row>
      <xdr:rowOff>9525</xdr:rowOff>
    </xdr:from>
    <xdr:ext cx="2352674" cy="1019175"/>
    <xdr:sp macro="" textlink="least">
      <xdr:nvSpPr>
        <xdr:cNvPr id="23" name="TextBox 22">
          <a:extLst>
            <a:ext uri="{FF2B5EF4-FFF2-40B4-BE49-F238E27FC236}">
              <a16:creationId xmlns:a16="http://schemas.microsoft.com/office/drawing/2014/main" id="{039AB374-E63C-3800-B673-A82AB846B64C}"/>
            </a:ext>
          </a:extLst>
        </xdr:cNvPr>
        <xdr:cNvSpPr txBox="1"/>
      </xdr:nvSpPr>
      <xdr:spPr>
        <a:xfrm>
          <a:off x="3067051" y="6105525"/>
          <a:ext cx="2352674" cy="10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C610D93B-E3A4-496E-9757-7B59CEBB184F}" type="TxLink">
            <a:rPr lang="en-US" sz="2000" b="1" i="0" u="none" strike="noStrike">
              <a:solidFill>
                <a:srgbClr val="000000"/>
              </a:solidFill>
              <a:latin typeface="Calibri"/>
              <a:cs typeface="Calibri"/>
            </a:rPr>
            <a:pPr algn="ctr"/>
            <a:t>Tablet</a:t>
          </a:fld>
          <a:endParaRPr lang="en-US" sz="2000" b="1"/>
        </a:p>
      </xdr:txBody>
    </xdr:sp>
    <xdr:clientData/>
  </xdr:oneCellAnchor>
  <xdr:oneCellAnchor>
    <xdr:from>
      <xdr:col>4</xdr:col>
      <xdr:colOff>180975</xdr:colOff>
      <xdr:row>4</xdr:row>
      <xdr:rowOff>28576</xdr:rowOff>
    </xdr:from>
    <xdr:ext cx="2333625" cy="533400"/>
    <xdr:sp macro="" textlink="">
      <xdr:nvSpPr>
        <xdr:cNvPr id="27" name="TextBox 26">
          <a:extLst>
            <a:ext uri="{FF2B5EF4-FFF2-40B4-BE49-F238E27FC236}">
              <a16:creationId xmlns:a16="http://schemas.microsoft.com/office/drawing/2014/main" id="{29F61B66-BEBA-0333-DFDA-CE4DD3295A14}"/>
            </a:ext>
          </a:extLst>
        </xdr:cNvPr>
        <xdr:cNvSpPr txBox="1"/>
      </xdr:nvSpPr>
      <xdr:spPr>
        <a:xfrm>
          <a:off x="3067050" y="6124576"/>
          <a:ext cx="2333625"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200" b="1"/>
            <a:t>LEAST</a:t>
          </a:r>
          <a:r>
            <a:rPr lang="en-US" sz="1200" b="1" baseline="0"/>
            <a:t> ORDERED PRODUCT(S)</a:t>
          </a:r>
          <a:endParaRPr lang="en-US" sz="1200" b="1"/>
        </a:p>
      </xdr:txBody>
    </xdr:sp>
    <xdr:clientData/>
  </xdr:oneCellAnchor>
  <xdr:oneCellAnchor>
    <xdr:from>
      <xdr:col>14</xdr:col>
      <xdr:colOff>0</xdr:colOff>
      <xdr:row>4</xdr:row>
      <xdr:rowOff>19050</xdr:rowOff>
    </xdr:from>
    <xdr:ext cx="2324100" cy="1000125"/>
    <xdr:sp macro="" textlink="ave">
      <xdr:nvSpPr>
        <xdr:cNvPr id="31" name="TextBox 30">
          <a:extLst>
            <a:ext uri="{FF2B5EF4-FFF2-40B4-BE49-F238E27FC236}">
              <a16:creationId xmlns:a16="http://schemas.microsoft.com/office/drawing/2014/main" id="{14565A3B-DF8F-5D1B-9AF5-7F369B42211D}"/>
            </a:ext>
          </a:extLst>
        </xdr:cNvPr>
        <xdr:cNvSpPr txBox="1"/>
      </xdr:nvSpPr>
      <xdr:spPr>
        <a:xfrm>
          <a:off x="9182100" y="6115050"/>
          <a:ext cx="2324100" cy="1000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21E3C36C-0B9F-4361-8930-CC5B330348D9}" type="TxLink">
            <a:rPr lang="en-US" sz="2800" b="0" i="0" u="none" strike="noStrike">
              <a:solidFill>
                <a:srgbClr val="000000"/>
              </a:solidFill>
              <a:latin typeface="Calibri"/>
              <a:cs typeface="Calibri"/>
            </a:rPr>
            <a:pPr algn="ctr"/>
            <a:t> 1,080.20 </a:t>
          </a:fld>
          <a:endParaRPr lang="en-US" sz="2800"/>
        </a:p>
      </xdr:txBody>
    </xdr:sp>
    <xdr:clientData/>
  </xdr:oneCellAnchor>
  <xdr:oneCellAnchor>
    <xdr:from>
      <xdr:col>13</xdr:col>
      <xdr:colOff>600076</xdr:colOff>
      <xdr:row>4</xdr:row>
      <xdr:rowOff>9525</xdr:rowOff>
    </xdr:from>
    <xdr:ext cx="2333624" cy="581025"/>
    <xdr:sp macro="" textlink="">
      <xdr:nvSpPr>
        <xdr:cNvPr id="33" name="TextBox 32">
          <a:extLst>
            <a:ext uri="{FF2B5EF4-FFF2-40B4-BE49-F238E27FC236}">
              <a16:creationId xmlns:a16="http://schemas.microsoft.com/office/drawing/2014/main" id="{CA0EE5F3-71DF-3E51-4EEB-3D4EC570AA69}"/>
            </a:ext>
          </a:extLst>
        </xdr:cNvPr>
        <xdr:cNvSpPr txBox="1"/>
      </xdr:nvSpPr>
      <xdr:spPr>
        <a:xfrm>
          <a:off x="9172576" y="6105525"/>
          <a:ext cx="2333624" cy="581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AVERAGE SPEND PER</a:t>
          </a:r>
          <a:r>
            <a:rPr lang="en-US" sz="1200" b="1" baseline="0"/>
            <a:t> ORDER</a:t>
          </a:r>
        </a:p>
      </xdr:txBody>
    </xdr:sp>
    <xdr:clientData/>
  </xdr:oneCellAnchor>
  <xdr:oneCellAnchor>
    <xdr:from>
      <xdr:col>18</xdr:col>
      <xdr:colOff>533400</xdr:colOff>
      <xdr:row>4</xdr:row>
      <xdr:rowOff>9526</xdr:rowOff>
    </xdr:from>
    <xdr:ext cx="2333625" cy="1009650"/>
    <xdr:sp macro="" textlink="quantity">
      <xdr:nvSpPr>
        <xdr:cNvPr id="34" name="TextBox 33">
          <a:extLst>
            <a:ext uri="{FF2B5EF4-FFF2-40B4-BE49-F238E27FC236}">
              <a16:creationId xmlns:a16="http://schemas.microsoft.com/office/drawing/2014/main" id="{D62FF21C-75D7-4AC3-4EF9-0B775DFE4175}"/>
            </a:ext>
          </a:extLst>
        </xdr:cNvPr>
        <xdr:cNvSpPr txBox="1"/>
      </xdr:nvSpPr>
      <xdr:spPr>
        <a:xfrm>
          <a:off x="12153900" y="771526"/>
          <a:ext cx="2333625"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923AF7B6-E2EF-44E5-BF72-445A2BD159D8}" type="TxLink">
            <a:rPr lang="en-US" sz="3200" b="0" i="0" u="none" strike="noStrike">
              <a:solidFill>
                <a:srgbClr val="000000"/>
              </a:solidFill>
              <a:latin typeface="Calibri"/>
              <a:cs typeface="Calibri"/>
            </a:rPr>
            <a:pPr algn="ctr"/>
            <a:t>24</a:t>
          </a:fld>
          <a:endParaRPr lang="en-US" sz="3200" b="0"/>
        </a:p>
      </xdr:txBody>
    </xdr:sp>
    <xdr:clientData/>
  </xdr:oneCellAnchor>
  <xdr:oneCellAnchor>
    <xdr:from>
      <xdr:col>18</xdr:col>
      <xdr:colOff>523875</xdr:colOff>
      <xdr:row>4</xdr:row>
      <xdr:rowOff>9525</xdr:rowOff>
    </xdr:from>
    <xdr:ext cx="2333625" cy="683661"/>
    <xdr:sp macro="" textlink="">
      <xdr:nvSpPr>
        <xdr:cNvPr id="37" name="TextBox 36">
          <a:extLst>
            <a:ext uri="{FF2B5EF4-FFF2-40B4-BE49-F238E27FC236}">
              <a16:creationId xmlns:a16="http://schemas.microsoft.com/office/drawing/2014/main" id="{2091040E-87F4-B891-075C-7034DBF7F024}"/>
            </a:ext>
          </a:extLst>
        </xdr:cNvPr>
        <xdr:cNvSpPr txBox="1"/>
      </xdr:nvSpPr>
      <xdr:spPr>
        <a:xfrm>
          <a:off x="12144375" y="771525"/>
          <a:ext cx="2333625" cy="68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QUANTITIES ORDERED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200025</xdr:colOff>
      <xdr:row>4</xdr:row>
      <xdr:rowOff>57150</xdr:rowOff>
    </xdr:from>
    <xdr:to>
      <xdr:col>3</xdr:col>
      <xdr:colOff>342900</xdr:colOff>
      <xdr:row>11</xdr:row>
      <xdr:rowOff>142875</xdr:rowOff>
    </xdr:to>
    <xdr:sp macro="" textlink="">
      <xdr:nvSpPr>
        <xdr:cNvPr id="27" name="Rectangle: Rounded Corners 26">
          <a:extLst>
            <a:ext uri="{FF2B5EF4-FFF2-40B4-BE49-F238E27FC236}">
              <a16:creationId xmlns:a16="http://schemas.microsoft.com/office/drawing/2014/main" id="{8654C838-C0FD-4D2C-AB4C-F21F087722ED}"/>
            </a:ext>
          </a:extLst>
        </xdr:cNvPr>
        <xdr:cNvSpPr/>
      </xdr:nvSpPr>
      <xdr:spPr>
        <a:xfrm>
          <a:off x="200025" y="819150"/>
          <a:ext cx="1971675" cy="1419225"/>
        </a:xfrm>
        <a:prstGeom prst="roundRect">
          <a:avLst/>
        </a:prstGeom>
        <a:solidFill>
          <a:schemeClr val="bg1">
            <a:lumMod val="95000"/>
          </a:schemeClr>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104775</xdr:colOff>
      <xdr:row>1</xdr:row>
      <xdr:rowOff>85725</xdr:rowOff>
    </xdr:from>
    <xdr:to>
      <xdr:col>10</xdr:col>
      <xdr:colOff>66675</xdr:colOff>
      <xdr:row>14</xdr:row>
      <xdr:rowOff>114300</xdr:rowOff>
    </xdr:to>
    <xdr:sp macro="" textlink="">
      <xdr:nvSpPr>
        <xdr:cNvPr id="14" name="Rectangle: Rounded Corners 13">
          <a:extLst>
            <a:ext uri="{FF2B5EF4-FFF2-40B4-BE49-F238E27FC236}">
              <a16:creationId xmlns:a16="http://schemas.microsoft.com/office/drawing/2014/main" id="{01D7B05D-2440-CFA8-47BF-9860F9400EF3}"/>
            </a:ext>
          </a:extLst>
        </xdr:cNvPr>
        <xdr:cNvSpPr/>
      </xdr:nvSpPr>
      <xdr:spPr>
        <a:xfrm>
          <a:off x="2543175" y="276225"/>
          <a:ext cx="3619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542925</xdr:colOff>
      <xdr:row>1</xdr:row>
      <xdr:rowOff>95250</xdr:rowOff>
    </xdr:from>
    <xdr:to>
      <xdr:col>17</xdr:col>
      <xdr:colOff>66675</xdr:colOff>
      <xdr:row>14</xdr:row>
      <xdr:rowOff>123825</xdr:rowOff>
    </xdr:to>
    <xdr:sp macro="" textlink="">
      <xdr:nvSpPr>
        <xdr:cNvPr id="20" name="Rectangle: Rounded Corners 19">
          <a:extLst>
            <a:ext uri="{FF2B5EF4-FFF2-40B4-BE49-F238E27FC236}">
              <a16:creationId xmlns:a16="http://schemas.microsoft.com/office/drawing/2014/main" id="{C381BF6E-E840-4519-B677-3E519C05D083}"/>
            </a:ext>
          </a:extLst>
        </xdr:cNvPr>
        <xdr:cNvSpPr/>
      </xdr:nvSpPr>
      <xdr:spPr>
        <a:xfrm>
          <a:off x="6638925" y="285750"/>
          <a:ext cx="379095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581024</xdr:colOff>
      <xdr:row>1</xdr:row>
      <xdr:rowOff>85725</xdr:rowOff>
    </xdr:from>
    <xdr:to>
      <xdr:col>24</xdr:col>
      <xdr:colOff>190499</xdr:colOff>
      <xdr:row>14</xdr:row>
      <xdr:rowOff>114300</xdr:rowOff>
    </xdr:to>
    <xdr:sp macro="" textlink="">
      <xdr:nvSpPr>
        <xdr:cNvPr id="22" name="Rectangle: Rounded Corners 21">
          <a:extLst>
            <a:ext uri="{FF2B5EF4-FFF2-40B4-BE49-F238E27FC236}">
              <a16:creationId xmlns:a16="http://schemas.microsoft.com/office/drawing/2014/main" id="{95D9C07C-899A-4DDD-A057-343D3463DE48}"/>
            </a:ext>
          </a:extLst>
        </xdr:cNvPr>
        <xdr:cNvSpPr/>
      </xdr:nvSpPr>
      <xdr:spPr>
        <a:xfrm>
          <a:off x="10944224" y="276225"/>
          <a:ext cx="3876675"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476250</xdr:colOff>
      <xdr:row>18</xdr:row>
      <xdr:rowOff>38100</xdr:rowOff>
    </xdr:from>
    <xdr:to>
      <xdr:col>24</xdr:col>
      <xdr:colOff>209550</xdr:colOff>
      <xdr:row>31</xdr:row>
      <xdr:rowOff>66675</xdr:rowOff>
    </xdr:to>
    <xdr:sp macro="" textlink="">
      <xdr:nvSpPr>
        <xdr:cNvPr id="23" name="Rectangle: Rounded Corners 22">
          <a:extLst>
            <a:ext uri="{FF2B5EF4-FFF2-40B4-BE49-F238E27FC236}">
              <a16:creationId xmlns:a16="http://schemas.microsoft.com/office/drawing/2014/main" id="{C0D9F2BC-4FAB-48B1-A76B-E524FCE57E54}"/>
            </a:ext>
          </a:extLst>
        </xdr:cNvPr>
        <xdr:cNvSpPr/>
      </xdr:nvSpPr>
      <xdr:spPr>
        <a:xfrm>
          <a:off x="10839450" y="3467100"/>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161925</xdr:colOff>
      <xdr:row>18</xdr:row>
      <xdr:rowOff>19050</xdr:rowOff>
    </xdr:from>
    <xdr:to>
      <xdr:col>15</xdr:col>
      <xdr:colOff>504825</xdr:colOff>
      <xdr:row>31</xdr:row>
      <xdr:rowOff>47625</xdr:rowOff>
    </xdr:to>
    <xdr:sp macro="" textlink="">
      <xdr:nvSpPr>
        <xdr:cNvPr id="24" name="Rectangle: Rounded Corners 23">
          <a:extLst>
            <a:ext uri="{FF2B5EF4-FFF2-40B4-BE49-F238E27FC236}">
              <a16:creationId xmlns:a16="http://schemas.microsoft.com/office/drawing/2014/main" id="{C3C716CA-6B97-4699-985C-8901245E4782}"/>
            </a:ext>
          </a:extLst>
        </xdr:cNvPr>
        <xdr:cNvSpPr/>
      </xdr:nvSpPr>
      <xdr:spPr>
        <a:xfrm>
          <a:off x="5648325" y="3448050"/>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18</xdr:row>
      <xdr:rowOff>66675</xdr:rowOff>
    </xdr:from>
    <xdr:to>
      <xdr:col>7</xdr:col>
      <xdr:colOff>209550</xdr:colOff>
      <xdr:row>31</xdr:row>
      <xdr:rowOff>95250</xdr:rowOff>
    </xdr:to>
    <xdr:sp macro="" textlink="">
      <xdr:nvSpPr>
        <xdr:cNvPr id="25" name="Rectangle: Rounded Corners 24">
          <a:extLst>
            <a:ext uri="{FF2B5EF4-FFF2-40B4-BE49-F238E27FC236}">
              <a16:creationId xmlns:a16="http://schemas.microsoft.com/office/drawing/2014/main" id="{B47DE4D5-4A22-4BFB-9C9F-610D7861AD6C}"/>
            </a:ext>
          </a:extLst>
        </xdr:cNvPr>
        <xdr:cNvSpPr/>
      </xdr:nvSpPr>
      <xdr:spPr>
        <a:xfrm>
          <a:off x="476250" y="3495675"/>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276225</xdr:colOff>
      <xdr:row>2</xdr:row>
      <xdr:rowOff>2</xdr:rowOff>
    </xdr:from>
    <xdr:to>
      <xdr:col>9</xdr:col>
      <xdr:colOff>542924</xdr:colOff>
      <xdr:row>13</xdr:row>
      <xdr:rowOff>180976</xdr:rowOff>
    </xdr:to>
    <xdr:graphicFrame macro="">
      <xdr:nvGraphicFramePr>
        <xdr:cNvPr id="8" name="Chart 7">
          <a:extLst>
            <a:ext uri="{FF2B5EF4-FFF2-40B4-BE49-F238E27FC236}">
              <a16:creationId xmlns:a16="http://schemas.microsoft.com/office/drawing/2014/main" id="{6782685A-44CE-4B89-91A7-1DB763063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152400</xdr:colOff>
      <xdr:row>2</xdr:row>
      <xdr:rowOff>2</xdr:rowOff>
    </xdr:from>
    <xdr:to>
      <xdr:col>24</xdr:col>
      <xdr:colOff>19048</xdr:colOff>
      <xdr:row>13</xdr:row>
      <xdr:rowOff>180976</xdr:rowOff>
    </xdr:to>
    <xdr:graphicFrame macro="">
      <xdr:nvGraphicFramePr>
        <xdr:cNvPr id="10" name="Chart 9">
          <a:extLst>
            <a:ext uri="{FF2B5EF4-FFF2-40B4-BE49-F238E27FC236}">
              <a16:creationId xmlns:a16="http://schemas.microsoft.com/office/drawing/2014/main" id="{0199EEA5-0FBD-4E94-A077-921DD74C7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18</xdr:row>
      <xdr:rowOff>133350</xdr:rowOff>
    </xdr:from>
    <xdr:to>
      <xdr:col>15</xdr:col>
      <xdr:colOff>314324</xdr:colOff>
      <xdr:row>30</xdr:row>
      <xdr:rowOff>123825</xdr:rowOff>
    </xdr:to>
    <xdr:graphicFrame macro="">
      <xdr:nvGraphicFramePr>
        <xdr:cNvPr id="11" name="Chart 10">
          <a:extLst>
            <a:ext uri="{FF2B5EF4-FFF2-40B4-BE49-F238E27FC236}">
              <a16:creationId xmlns:a16="http://schemas.microsoft.com/office/drawing/2014/main" id="{8D7C472C-C15C-4827-9B3E-783AB300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66674</xdr:colOff>
      <xdr:row>18</xdr:row>
      <xdr:rowOff>152401</xdr:rowOff>
    </xdr:from>
    <xdr:to>
      <xdr:col>24</xdr:col>
      <xdr:colOff>66674</xdr:colOff>
      <xdr:row>30</xdr:row>
      <xdr:rowOff>152401</xdr:rowOff>
    </xdr:to>
    <xdr:graphicFrame macro="">
      <xdr:nvGraphicFramePr>
        <xdr:cNvPr id="12" name="Chart 11">
          <a:extLst>
            <a:ext uri="{FF2B5EF4-FFF2-40B4-BE49-F238E27FC236}">
              <a16:creationId xmlns:a16="http://schemas.microsoft.com/office/drawing/2014/main" id="{652FB9BD-8327-4D19-9365-233538986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104775</xdr:colOff>
      <xdr:row>2</xdr:row>
      <xdr:rowOff>0</xdr:rowOff>
    </xdr:from>
    <xdr:to>
      <xdr:col>16</xdr:col>
      <xdr:colOff>542925</xdr:colOff>
      <xdr:row>13</xdr:row>
      <xdr:rowOff>180975</xdr:rowOff>
    </xdr:to>
    <xdr:graphicFrame macro="">
      <xdr:nvGraphicFramePr>
        <xdr:cNvPr id="13" name="Chart 12">
          <a:extLst>
            <a:ext uri="{FF2B5EF4-FFF2-40B4-BE49-F238E27FC236}">
              <a16:creationId xmlns:a16="http://schemas.microsoft.com/office/drawing/2014/main" id="{5F0DEBE6-2687-4450-B723-17AB57F8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28573</xdr:colOff>
      <xdr:row>18</xdr:row>
      <xdr:rowOff>152401</xdr:rowOff>
    </xdr:from>
    <xdr:to>
      <xdr:col>7</xdr:col>
      <xdr:colOff>19048</xdr:colOff>
      <xdr:row>30</xdr:row>
      <xdr:rowOff>161926</xdr:rowOff>
    </xdr:to>
    <xdr:graphicFrame macro="">
      <xdr:nvGraphicFramePr>
        <xdr:cNvPr id="9" name="Chart 8">
          <a:extLst>
            <a:ext uri="{FF2B5EF4-FFF2-40B4-BE49-F238E27FC236}">
              <a16:creationId xmlns:a16="http://schemas.microsoft.com/office/drawing/2014/main" id="{435814EA-ED12-49D8-87C9-33B4D1F3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276225</xdr:colOff>
      <xdr:row>4</xdr:row>
      <xdr:rowOff>152400</xdr:rowOff>
    </xdr:from>
    <xdr:to>
      <xdr:col>3</xdr:col>
      <xdr:colOff>276225</xdr:colOff>
      <xdr:row>11</xdr:row>
      <xdr:rowOff>66674</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5E56C3B7-DA98-4CC2-9638-E1A667E512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6225" y="914400"/>
              <a:ext cx="1828800"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4.774061342592" createdVersion="8" refreshedVersion="8" minRefreshableVersion="3" recordCount="1200" xr:uid="{94110C19-9F6D-492C-A9F8-5D0BF7374D70}">
  <cacheSource type="worksheet">
    <worksheetSource name="Table1"/>
  </cacheSource>
  <cacheFields count="18">
    <cacheField name="OrderID" numFmtId="0">
      <sharedItems count="1200">
        <s v="ORD200853"/>
        <s v="ORD200037"/>
        <s v="ORD200201"/>
        <s v="ORD200728"/>
        <s v="ORD200991"/>
        <s v="ORD201184"/>
        <s v="ORD200667"/>
        <s v="ORD200744"/>
        <s v="ORD201055"/>
        <s v="ORD201066"/>
        <s v="ORD200254"/>
        <s v="ORD200740"/>
        <s v="ORD200859"/>
        <s v="ORD200277"/>
        <s v="ORD200511"/>
        <s v="ORD201135"/>
        <s v="ORD200193"/>
        <s v="ORD200406"/>
        <s v="ORD200218"/>
        <s v="ORD200504"/>
        <s v="ORD200414"/>
        <s v="ORD200273"/>
        <s v="ORD201045"/>
        <s v="ORD200408"/>
        <s v="ORD200420"/>
        <s v="ORD200489"/>
        <s v="ORD200049"/>
        <s v="ORD201141"/>
        <s v="ORD200563"/>
        <s v="ORD200260"/>
        <s v="ORD201052"/>
        <s v="ORD200032"/>
        <s v="ORD200048"/>
        <s v="ORD200386"/>
        <s v="ORD200762"/>
        <s v="ORD200962"/>
        <s v="ORD201110"/>
        <s v="ORD200601"/>
        <s v="ORD201105"/>
        <s v="ORD201183"/>
        <s v="ORD200981"/>
        <s v="ORD200245"/>
        <s v="ORD200720"/>
        <s v="ORD200813"/>
        <s v="ORD200635"/>
        <s v="ORD201138"/>
        <s v="ORD200367"/>
        <s v="ORD201040"/>
        <s v="ORD200689"/>
        <s v="ORD200573"/>
        <s v="ORD200350"/>
        <s v="ORD201089"/>
        <s v="ORD200769"/>
        <s v="ORD201062"/>
        <s v="ORD200324"/>
        <s v="ORD200270"/>
        <s v="ORD200469"/>
        <s v="ORD200413"/>
        <s v="ORD200931"/>
        <s v="ORD200672"/>
        <s v="ORD200756"/>
        <s v="ORD200512"/>
        <s v="ORD200864"/>
        <s v="ORD200888"/>
        <s v="ORD200723"/>
        <s v="ORD200576"/>
        <s v="ORD200019"/>
        <s v="ORD200085"/>
        <s v="ORD200436"/>
        <s v="ORD200670"/>
        <s v="ORD200247"/>
        <s v="ORD200119"/>
        <s v="ORD200750"/>
        <s v="ORD200451"/>
        <s v="ORD200236"/>
        <s v="ORD200664"/>
        <s v="ORD200253"/>
        <s v="ORD200240"/>
        <s v="ORD200453"/>
        <s v="ORD200642"/>
        <s v="ORD201100"/>
        <s v="ORD200582"/>
        <s v="ORD200584"/>
        <s v="ORD200101"/>
        <s v="ORD200097"/>
        <s v="ORD200514"/>
        <s v="ORD200083"/>
        <s v="ORD201169"/>
        <s v="ORD200038"/>
        <s v="ORD200353"/>
        <s v="ORD200134"/>
        <s v="ORD201091"/>
        <s v="ORD200835"/>
        <s v="ORD200182"/>
        <s v="ORD200849"/>
        <s v="ORD200904"/>
        <s v="ORD200680"/>
        <s v="ORD200478"/>
        <s v="ORD200107"/>
        <s v="ORD200448"/>
        <s v="ORD200718"/>
        <s v="ORD201104"/>
        <s v="ORD200548"/>
        <s v="ORD200709"/>
        <s v="ORD200289"/>
        <s v="ORD200089"/>
        <s v="ORD200073"/>
        <s v="ORD200327"/>
        <s v="ORD200045"/>
        <s v="ORD200586"/>
        <s v="ORD200024"/>
        <s v="ORD200749"/>
        <s v="ORD200942"/>
        <s v="ORD201150"/>
        <s v="ORD201167"/>
        <s v="ORD200102"/>
        <s v="ORD200779"/>
        <s v="ORD200066"/>
        <s v="ORD200726"/>
        <s v="ORD200499"/>
        <s v="ORD200787"/>
        <s v="ORD201096"/>
        <s v="ORD200591"/>
        <s v="ORD200355"/>
        <s v="ORD200328"/>
        <s v="ORD201182"/>
        <s v="ORD200224"/>
        <s v="ORD200964"/>
        <s v="ORD200628"/>
        <s v="ORD200536"/>
        <s v="ORD200587"/>
        <s v="ORD200824"/>
        <s v="ORD200383"/>
        <s v="ORD200976"/>
        <s v="ORD201022"/>
        <s v="ORD200205"/>
        <s v="ORD200767"/>
        <s v="ORD200657"/>
        <s v="ORD200298"/>
        <s v="ORD200969"/>
        <s v="ORD200072"/>
        <s v="ORD200252"/>
        <s v="ORD200950"/>
        <s v="ORD200687"/>
        <s v="ORD201147"/>
        <s v="ORD200783"/>
        <s v="ORD200688"/>
        <s v="ORD201196"/>
        <s v="ORD200831"/>
        <s v="ORD200041"/>
        <s v="ORD200239"/>
        <s v="ORD201016"/>
        <s v="ORD200374"/>
        <s v="ORD201033"/>
        <s v="ORD200771"/>
        <s v="ORD200171"/>
        <s v="ORD201156"/>
        <s v="ORD200822"/>
        <s v="ORD200915"/>
        <s v="ORD201133"/>
        <s v="ORD200232"/>
        <s v="ORD200265"/>
        <s v="ORD200241"/>
        <s v="ORD200798"/>
        <s v="ORD200416"/>
        <s v="ORD200259"/>
        <s v="ORD201131"/>
        <s v="ORD201195"/>
        <s v="ORD200480"/>
        <s v="ORD201041"/>
        <s v="ORD200529"/>
        <s v="ORD200784"/>
        <s v="ORD200956"/>
        <s v="ORD200187"/>
        <s v="ORD201074"/>
        <s v="ORD200552"/>
        <s v="ORD200138"/>
        <s v="ORD200026"/>
        <s v="ORD201099"/>
        <s v="ORD200655"/>
        <s v="ORD200625"/>
        <s v="ORD200858"/>
        <s v="ORD200696"/>
        <s v="ORD200639"/>
        <s v="ORD200388"/>
        <s v="ORD200223"/>
        <s v="ORD201120"/>
        <s v="ORD200559"/>
        <s v="ORD200462"/>
        <s v="ORD200506"/>
        <s v="ORD200158"/>
        <s v="ORD201142"/>
        <s v="ORD201125"/>
        <s v="ORD200810"/>
        <s v="ORD200825"/>
        <s v="ORD201177"/>
        <s v="ORD200551"/>
        <s v="ORD200743"/>
        <s v="ORD201111"/>
        <s v="ORD200845"/>
        <s v="ORD200659"/>
        <s v="ORD201130"/>
        <s v="ORD200348"/>
        <s v="ORD200345"/>
        <s v="ORD200846"/>
        <s v="ORD200811"/>
        <s v="ORD200377"/>
        <s v="ORD200290"/>
        <s v="ORD201107"/>
        <s v="ORD200070"/>
        <s v="ORD200470"/>
        <s v="ORD201152"/>
        <s v="ORD200708"/>
        <s v="ORD200463"/>
        <s v="ORD200387"/>
        <s v="ORD200074"/>
        <s v="ORD200427"/>
        <s v="ORD201061"/>
        <s v="ORD200150"/>
        <s v="ORD200692"/>
        <s v="ORD200818"/>
        <s v="ORD200067"/>
        <s v="ORD200569"/>
        <s v="ORD201157"/>
        <s v="ORD200875"/>
        <s v="ORD200624"/>
        <s v="ORD200932"/>
        <s v="ORD200920"/>
        <s v="ORD201056"/>
        <s v="ORD200332"/>
        <s v="ORD201032"/>
        <s v="ORD200997"/>
        <s v="ORD200603"/>
        <s v="ORD201187"/>
        <s v="ORD200799"/>
        <s v="ORD200031"/>
        <s v="ORD200352"/>
        <s v="ORD200382"/>
        <s v="ORD200215"/>
        <s v="ORD200008"/>
        <s v="ORD200356"/>
        <s v="ORD200823"/>
        <s v="ORD200583"/>
        <s v="ORD200622"/>
        <s v="ORD200527"/>
        <s v="ORD200284"/>
        <s v="ORD201149"/>
        <s v="ORD200179"/>
        <s v="ORD200697"/>
        <s v="ORD201006"/>
        <s v="ORD200572"/>
        <s v="ORD200994"/>
        <s v="ORD200118"/>
        <s v="ORD201085"/>
        <s v="ORD201145"/>
        <s v="ORD201019"/>
        <s v="ORD201025"/>
        <s v="ORD200473"/>
        <s v="ORD200996"/>
        <s v="ORD200042"/>
        <s v="ORD200599"/>
        <s v="ORD201172"/>
        <s v="ORD200166"/>
        <s v="ORD200403"/>
        <s v="ORD200016"/>
        <s v="ORD200080"/>
        <s v="ORD200130"/>
        <s v="ORD200727"/>
        <s v="ORD200568"/>
        <s v="ORD200484"/>
        <s v="ORD200081"/>
        <s v="ORD200690"/>
        <s v="ORD201162"/>
        <s v="ORD200323"/>
        <s v="ORD200302"/>
        <s v="ORD200381"/>
        <s v="ORD200214"/>
        <s v="ORD200092"/>
        <s v="ORD200886"/>
        <s v="ORD200574"/>
        <s v="ORD200461"/>
        <s v="ORD200774"/>
        <s v="ORD200389"/>
        <s v="ORD200272"/>
        <s v="ORD200475"/>
        <s v="ORD201194"/>
        <s v="ORD200869"/>
        <s v="ORD201068"/>
        <s v="ORD200314"/>
        <s v="ORD200395"/>
        <s v="ORD200233"/>
        <s v="ORD200397"/>
        <s v="ORD200186"/>
        <s v="ORD200282"/>
        <s v="ORD200099"/>
        <s v="ORD200052"/>
        <s v="ORD201163"/>
        <s v="ORD200518"/>
        <s v="ORD200299"/>
        <s v="ORD200974"/>
        <s v="ORD200556"/>
        <s v="ORD200231"/>
        <s v="ORD200206"/>
        <s v="ORD200301"/>
        <s v="ORD201001"/>
        <s v="ORD200458"/>
        <s v="ORD200226"/>
        <s v="ORD200363"/>
        <s v="ORD200707"/>
        <s v="ORD200346"/>
        <s v="ORD200354"/>
        <s v="ORD200836"/>
        <s v="ORD200009"/>
        <s v="ORD200528"/>
        <s v="ORD200078"/>
        <s v="ORD201064"/>
        <s v="ORD200746"/>
        <s v="ORD201037"/>
        <s v="ORD201161"/>
        <s v="ORD200115"/>
        <s v="ORD200971"/>
        <s v="ORD200944"/>
        <s v="ORD201053"/>
        <s v="ORD200235"/>
        <s v="ORD201058"/>
        <s v="ORD200608"/>
        <s v="ORD200151"/>
        <s v="ORD201095"/>
        <s v="ORD200108"/>
        <s v="ORD200140"/>
        <s v="ORD200293"/>
        <s v="ORD200029"/>
        <s v="ORD200796"/>
        <s v="ORD200702"/>
        <s v="ORD200003"/>
        <s v="ORD200560"/>
        <s v="ORD201010"/>
        <s v="ORD201124"/>
        <s v="ORD200772"/>
        <s v="ORD200172"/>
        <s v="ORD200549"/>
        <s v="ORD201126"/>
        <s v="ORD200022"/>
        <s v="ORD201106"/>
        <s v="ORD200800"/>
        <s v="ORD201051"/>
        <s v="ORD200161"/>
        <s v="ORD200148"/>
        <s v="ORD200908"/>
        <s v="ORD200739"/>
        <s v="ORD201108"/>
        <s v="ORD200751"/>
        <s v="ORD200380"/>
        <s v="ORD200820"/>
        <s v="ORD200312"/>
        <s v="ORD200190"/>
        <s v="ORD200927"/>
        <s v="ORD200384"/>
        <s v="ORD200916"/>
        <s v="ORD200666"/>
        <s v="ORD200169"/>
        <s v="ORD200482"/>
        <s v="ORD200602"/>
        <s v="ORD200209"/>
        <s v="ORD200764"/>
        <s v="ORD200768"/>
        <s v="ORD200505"/>
        <s v="ORD200691"/>
        <s v="ORD200765"/>
        <s v="ORD200910"/>
        <s v="ORD201146"/>
        <s v="ORD200450"/>
        <s v="ORD200452"/>
        <s v="ORD200467"/>
        <s v="ORD200062"/>
        <s v="ORD200891"/>
        <s v="ORD200090"/>
        <s v="ORD200433"/>
        <s v="ORD200611"/>
        <s v="ORD200889"/>
        <s v="ORD200051"/>
        <s v="ORD200699"/>
        <s v="ORD200797"/>
        <s v="ORD200202"/>
        <s v="ORD201165"/>
        <s v="ORD200729"/>
        <s v="ORD200268"/>
        <s v="ORD200761"/>
        <s v="ORD200005"/>
        <s v="ORD200410"/>
        <s v="ORD200466"/>
        <s v="ORD200071"/>
        <s v="ORD200621"/>
        <s v="ORD200543"/>
        <s v="ORD200198"/>
        <s v="ORD200862"/>
        <s v="ORD201060"/>
        <s v="ORD201005"/>
        <s v="ORD200330"/>
        <s v="ORD200429"/>
        <s v="ORD200047"/>
        <s v="ORD200681"/>
        <s v="ORD200850"/>
        <s v="ORD201092"/>
        <s v="ORD200160"/>
        <s v="ORD200012"/>
        <s v="ORD200266"/>
        <s v="ORD201122"/>
        <s v="ORD200619"/>
        <s v="ORD200790"/>
        <s v="ORD200181"/>
        <s v="ORD200300"/>
        <s v="ORD200938"/>
        <s v="ORD200492"/>
        <s v="ORD200249"/>
        <s v="ORD200786"/>
        <s v="ORD200464"/>
        <s v="ORD200183"/>
        <s v="ORD200060"/>
        <s v="ORD201176"/>
        <s v="ORD200015"/>
        <s v="ORD200852"/>
        <s v="ORD200508"/>
        <s v="ORD200829"/>
        <s v="ORD200935"/>
        <s v="ORD200283"/>
        <s v="ORD200292"/>
        <s v="ORD200349"/>
        <s v="ORD200866"/>
        <s v="ORD200149"/>
        <s v="ORD200937"/>
        <s v="ORD200393"/>
        <s v="ORD201171"/>
        <s v="ORD200487"/>
        <s v="ORD200594"/>
        <s v="ORD200700"/>
        <s v="ORD200934"/>
        <s v="ORD200547"/>
        <s v="ORD201160"/>
        <s v="ORD200597"/>
        <s v="ORD200425"/>
        <s v="ORD200821"/>
        <s v="ORD200679"/>
        <s v="ORD200678"/>
        <s v="ORD200196"/>
        <s v="ORD201075"/>
        <s v="ORD200426"/>
        <s v="ORD201143"/>
        <s v="ORD200609"/>
        <s v="ORD200780"/>
        <s v="ORD200815"/>
        <s v="ORD200855"/>
        <s v="ORD200007"/>
        <s v="ORD201155"/>
        <s v="ORD200978"/>
        <s v="ORD200068"/>
        <s v="ORD200792"/>
        <s v="ORD200686"/>
        <s v="ORD200742"/>
        <s v="ORD201063"/>
        <s v="ORD201180"/>
        <s v="ORD200753"/>
        <s v="ORD200592"/>
        <s v="ORD200571"/>
        <s v="ORD200023"/>
        <s v="ORD200412"/>
        <s v="ORD200025"/>
        <s v="ORD201054"/>
        <s v="ORD200222"/>
        <s v="ORD200046"/>
        <s v="ORD200826"/>
        <s v="ORD200943"/>
        <s v="ORD200882"/>
        <s v="ORD200069"/>
        <s v="ORD200010"/>
        <s v="ORD200781"/>
        <s v="ORD200843"/>
        <s v="ORD200369"/>
        <s v="ORD201101"/>
        <s v="ORD200883"/>
        <s v="ORD200953"/>
        <s v="ORD200660"/>
        <s v="ORD200877"/>
        <s v="ORD201129"/>
        <s v="ORD200616"/>
        <s v="ORD201043"/>
        <s v="ORD201191"/>
        <s v="ORD200984"/>
        <s v="ORD200030"/>
        <s v="ORD200901"/>
        <s v="ORD200698"/>
        <s v="ORD200417"/>
        <s v="ORD200898"/>
        <s v="ORD200581"/>
        <s v="ORD201029"/>
        <s v="ORD200524"/>
        <s v="ORD201193"/>
        <s v="ORD201084"/>
        <s v="ORD200409"/>
        <s v="ORD200404"/>
        <s v="ORD200913"/>
        <s v="ORD200626"/>
        <s v="ORD200785"/>
        <s v="ORD200649"/>
        <s v="ORD200278"/>
        <s v="ORD201057"/>
        <s v="ORD200147"/>
        <s v="ORD200673"/>
        <s v="ORD200640"/>
        <s v="ORD200721"/>
        <s v="ORD200485"/>
        <s v="ORD201007"/>
        <s v="ORD201070"/>
        <s v="ORD200185"/>
        <s v="ORD201190"/>
        <s v="ORD200719"/>
        <s v="ORD201086"/>
        <s v="ORD200516"/>
        <s v="ORD200321"/>
        <s v="ORD200255"/>
        <s v="ORD200379"/>
        <s v="ORD200788"/>
        <s v="ORD200532"/>
        <s v="ORD200844"/>
        <s v="ORD200116"/>
        <s v="ORD201065"/>
        <s v="ORD201011"/>
        <s v="ORD200054"/>
        <s v="ORD200847"/>
        <s v="ORD200447"/>
        <s v="ORD200296"/>
        <s v="ORD200939"/>
        <s v="ORD200303"/>
        <s v="ORD201137"/>
        <s v="ORD200435"/>
        <s v="ORD200322"/>
        <s v="ORD200535"/>
        <s v="ORD200544"/>
        <s v="ORD200710"/>
        <s v="ORD200754"/>
        <s v="ORD200189"/>
        <s v="ORD200269"/>
        <s v="ORD200219"/>
        <s v="ORD200159"/>
        <s v="ORD200295"/>
        <s v="ORD200952"/>
        <s v="ORD201039"/>
        <s v="ORD200117"/>
        <s v="ORD201128"/>
        <s v="ORD200671"/>
        <s v="ORD200424"/>
        <s v="ORD200168"/>
        <s v="ORD200605"/>
        <s v="ORD200791"/>
        <s v="ORD200064"/>
        <s v="ORD200542"/>
        <s v="ORD201088"/>
        <s v="ORD201140"/>
        <s v="ORD200906"/>
        <s v="ORD200989"/>
        <s v="ORD200717"/>
        <s v="ORD200490"/>
        <s v="ORD200705"/>
        <s v="ORD200077"/>
        <s v="ORD200629"/>
        <s v="ORD201174"/>
        <s v="ORD201020"/>
        <s v="ORD200457"/>
        <s v="ORD200682"/>
        <s v="ORD200398"/>
        <s v="ORD200035"/>
        <s v="ORD200578"/>
        <s v="ORD200157"/>
        <s v="ORD200618"/>
        <s v="ORD200936"/>
        <s v="ORD200137"/>
        <s v="ORD200421"/>
        <s v="ORD200814"/>
        <s v="ORD200274"/>
        <s v="ORD200593"/>
        <s v="ORD200174"/>
        <s v="ORD200109"/>
        <s v="ORD200656"/>
        <s v="ORD200630"/>
        <s v="ORD200191"/>
        <s v="ORD201017"/>
        <s v="ORD200612"/>
        <s v="ORD200734"/>
        <s v="ORD200890"/>
        <s v="ORD200033"/>
        <s v="ORD200990"/>
        <s v="ORD200900"/>
        <s v="ORD200695"/>
        <s v="ORD200471"/>
        <s v="ORD200129"/>
        <s v="ORD200967"/>
        <s v="ORD201113"/>
        <s v="ORD200441"/>
        <s v="ORD200319"/>
        <s v="ORD200178"/>
        <s v="ORD200212"/>
        <s v="ORD200867"/>
        <s v="ORD200539"/>
        <s v="ORD200627"/>
        <s v="ORD200361"/>
        <s v="ORD200873"/>
        <s v="ORD200194"/>
        <s v="ORD200325"/>
        <s v="ORD200338"/>
        <s v="ORD201154"/>
        <s v="ORD200372"/>
        <s v="ORD200362"/>
        <s v="ORD200360"/>
        <s v="ORD200755"/>
        <s v="ORD200747"/>
        <s v="ORD200056"/>
        <s v="ORD200211"/>
        <s v="ORD200647"/>
        <s v="ORD201009"/>
        <s v="ORD200525"/>
        <s v="ORD200207"/>
        <s v="ORD200848"/>
        <s v="ORD200243"/>
        <s v="ORD200454"/>
        <s v="ORD200020"/>
        <s v="ORD201148"/>
        <s v="ORD201114"/>
        <s v="ORD200517"/>
        <s v="ORD200816"/>
        <s v="ORD200246"/>
        <s v="ORD200280"/>
        <s v="ORD201026"/>
        <s v="ORD200961"/>
        <s v="ORD200320"/>
        <s v="ORD200126"/>
        <s v="ORD200177"/>
        <s v="ORD201081"/>
        <s v="ORD200590"/>
        <s v="ORD200949"/>
        <s v="ORD200806"/>
        <s v="ORD200390"/>
        <s v="ORD200400"/>
        <s v="ORD200857"/>
        <s v="ORD200748"/>
        <s v="ORD200477"/>
        <s v="ORD200879"/>
        <s v="ORD200677"/>
        <s v="ORD200365"/>
        <s v="ORD200385"/>
        <s v="ORD200674"/>
        <s v="ORD200854"/>
        <s v="ORD200557"/>
        <s v="ORD200712"/>
        <s v="ORD200617"/>
        <s v="ORD200789"/>
        <s v="ORD201199"/>
        <s v="ORD201048"/>
        <s v="ORD200838"/>
        <s v="ORD201077"/>
        <s v="ORD200228"/>
        <s v="ORD200782"/>
        <s v="ORD200120"/>
        <s v="ORD200722"/>
        <s v="ORD201118"/>
        <s v="ORD200455"/>
        <s v="ORD200192"/>
        <s v="ORD200432"/>
        <s v="ORD200966"/>
        <s v="ORD200076"/>
        <s v="ORD200335"/>
        <s v="ORD200465"/>
        <s v="ORD200156"/>
        <s v="ORD201132"/>
        <s v="ORD200315"/>
        <s v="ORD200872"/>
        <s v="ORD201031"/>
        <s v="ORD200805"/>
        <s v="ORD200036"/>
        <s v="ORD200653"/>
        <s v="ORD200736"/>
        <s v="ORD200930"/>
        <s v="ORD200271"/>
        <s v="ORD200881"/>
        <s v="ORD200933"/>
        <s v="ORD201042"/>
        <s v="ORD200371"/>
        <s v="ORD200663"/>
        <s v="ORD200028"/>
        <s v="ORD200472"/>
        <s v="ORD200391"/>
        <s v="ORD201028"/>
        <s v="ORD200373"/>
        <s v="ORD200058"/>
        <s v="ORD200909"/>
        <s v="ORD200440"/>
        <s v="ORD200598"/>
        <s v="ORD200165"/>
        <s v="ORD200610"/>
        <s v="ORD200636"/>
        <s v="ORD200669"/>
        <s v="ORD200043"/>
        <s v="ORD201049"/>
        <s v="ORD200017"/>
        <s v="ORD200840"/>
        <s v="ORD200711"/>
        <s v="ORD200885"/>
        <s v="ORD200902"/>
        <s v="ORD201090"/>
        <s v="ORD200668"/>
        <s v="ORD200538"/>
        <s v="ORD200993"/>
        <s v="ORD200139"/>
        <s v="ORD200291"/>
        <s v="ORD200217"/>
        <s v="ORD200061"/>
        <s v="ORD200443"/>
        <s v="ORD201030"/>
        <s v="ORD200588"/>
        <s v="ORD200554"/>
        <s v="ORD200999"/>
        <s v="ORD200565"/>
        <s v="ORD200693"/>
        <s v="ORD200415"/>
        <s v="ORD201109"/>
        <s v="ORD200431"/>
        <s v="ORD200613"/>
        <s v="ORD201175"/>
        <s v="ORD201008"/>
        <s v="ORD200229"/>
        <s v="ORD201078"/>
        <s v="ORD200103"/>
        <s v="ORD200654"/>
        <s v="ORD200378"/>
        <s v="ORD200155"/>
        <s v="ORD201044"/>
        <s v="ORD200724"/>
        <s v="ORD200309"/>
        <s v="ORD200144"/>
        <s v="ORD200832"/>
        <s v="ORD200437"/>
        <s v="ORD200195"/>
        <s v="ORD200661"/>
        <s v="ORD200570"/>
        <s v="ORD200305"/>
        <s v="ORD200495"/>
        <s v="ORD200513"/>
        <s v="ORD200084"/>
        <s v="ORD200531"/>
        <s v="ORD200494"/>
        <s v="ORD200376"/>
        <s v="ORD200503"/>
        <s v="ORD200685"/>
        <s v="ORD200343"/>
        <s v="ORD200399"/>
        <s v="ORD201198"/>
        <s v="ORD200982"/>
        <s v="ORD200946"/>
        <s v="ORD200713"/>
        <s v="ORD200523"/>
        <s v="ORD201178"/>
        <s v="ORD200184"/>
        <s v="ORD201023"/>
        <s v="ORD200294"/>
        <s v="ORD201186"/>
        <s v="ORD200917"/>
        <s v="ORD200808"/>
        <s v="ORD200104"/>
        <s v="ORD200082"/>
        <s v="ORD201164"/>
        <s v="ORD200113"/>
        <s v="ORD200326"/>
        <s v="ORD200316"/>
        <s v="ORD201094"/>
        <s v="ORD201159"/>
        <s v="ORD200777"/>
        <s v="ORD200238"/>
        <s v="ORD200819"/>
        <s v="ORD200522"/>
        <s v="ORD200520"/>
        <s v="ORD200533"/>
        <s v="ORD200972"/>
        <s v="ORD200483"/>
        <s v="ORD200143"/>
        <s v="ORD200411"/>
        <s v="ORD200638"/>
        <s v="ORD200634"/>
        <s v="ORD200034"/>
        <s v="ORD200632"/>
        <s v="ORD200987"/>
        <s v="ORD200983"/>
        <s v="ORD200926"/>
        <s v="ORD200053"/>
        <s v="ORD200515"/>
        <s v="ORD200285"/>
        <s v="ORD200912"/>
        <s v="ORD200313"/>
        <s v="ORD200905"/>
        <s v="ORD200968"/>
        <s v="ORD200887"/>
        <s v="ORD200929"/>
        <s v="ORD200297"/>
        <s v="ORD200715"/>
        <s v="ORD201083"/>
        <s v="ORD200537"/>
        <s v="ORD200954"/>
        <s v="ORD201123"/>
        <s v="ORD200509"/>
        <s v="ORD200261"/>
        <s v="ORD200541"/>
        <s v="ORD200758"/>
        <s v="ORD201116"/>
        <s v="ORD200279"/>
        <s v="ORD200776"/>
        <s v="ORD200986"/>
        <s v="ORD200502"/>
        <s v="ORD201127"/>
        <s v="ORD201073"/>
        <s v="ORD200262"/>
        <s v="ORD200860"/>
        <s v="ORD200342"/>
        <s v="ORD200973"/>
        <s v="ORD200394"/>
        <s v="ORD201181"/>
        <s v="ORD201035"/>
        <s v="ORD200914"/>
        <s v="ORD200965"/>
        <s v="ORD201115"/>
        <s v="ORD200287"/>
        <s v="ORD200868"/>
        <s v="ORD200216"/>
        <s v="ORD200306"/>
        <s v="ORD201069"/>
        <s v="ORD200975"/>
        <s v="ORD200286"/>
        <s v="ORD200164"/>
        <s v="ORD201080"/>
        <s v="ORD200358"/>
        <s v="ORD201050"/>
        <s v="ORD201139"/>
        <s v="ORD200098"/>
        <s v="ORD200419"/>
        <s v="ORD200264"/>
        <s v="ORD200263"/>
        <s v="ORD200580"/>
        <s v="ORD200213"/>
        <s v="ORD200731"/>
        <s v="ORD200884"/>
        <s v="ORD200652"/>
        <s v="ORD200127"/>
        <s v="ORD200153"/>
        <s v="ORD200641"/>
        <s v="ORD200311"/>
        <s v="ORD200519"/>
        <s v="ORD201136"/>
        <s v="ORD201192"/>
        <s v="ORD200892"/>
        <s v="ORD200770"/>
        <s v="ORD200865"/>
        <s v="ORD200105"/>
        <s v="ORD200474"/>
        <s v="ORD200510"/>
        <s v="ORD200442"/>
        <s v="ORD200595"/>
        <s v="ORD200000"/>
        <s v="ORD200970"/>
        <s v="ORD200131"/>
        <s v="ORD200044"/>
        <s v="ORD200534"/>
        <s v="ORD200136"/>
        <s v="ORD200106"/>
        <s v="ORD200957"/>
        <s v="ORD200154"/>
        <s v="ORD201059"/>
        <s v="ORD200745"/>
        <s v="ORD200878"/>
        <s v="ORD200434"/>
        <s v="ORD200775"/>
        <s v="ORD200498"/>
        <s v="ORD200959"/>
        <s v="ORD200579"/>
        <s v="ORD200940"/>
        <s v="ORD200575"/>
        <s v="ORD200545"/>
        <s v="ORD200418"/>
        <s v="ORD200918"/>
        <s v="ORD200650"/>
        <s v="ORD201021"/>
        <s v="ORD200110"/>
        <s v="ORD200100"/>
        <s v="ORD200951"/>
        <s v="ORD200357"/>
        <s v="ORD200979"/>
        <s v="ORD200088"/>
        <s v="ORD200701"/>
        <s v="ORD201188"/>
        <s v="ORD200001"/>
        <s v="ORD200308"/>
        <s v="ORD200422"/>
        <s v="ORD200340"/>
        <s v="ORD200804"/>
        <s v="ORD200794"/>
        <s v="ORD200562"/>
        <s v="ORD200079"/>
        <s v="ORD200095"/>
        <s v="ORD200558"/>
        <s v="ORD201112"/>
        <s v="ORD200577"/>
        <s v="ORD200428"/>
        <s v="ORD200643"/>
        <s v="ORD200928"/>
        <s v="ORD200114"/>
        <s v="ORD201185"/>
        <s v="ORD200730"/>
        <s v="ORD200614"/>
        <s v="ORD201018"/>
        <s v="ORD200152"/>
        <s v="ORD200337"/>
        <s v="ORD200438"/>
        <s v="ORD200476"/>
        <s v="ORD201038"/>
        <s v="ORD200175"/>
        <s v="ORD200842"/>
        <s v="ORD200925"/>
        <s v="ORD201117"/>
        <s v="ORD200331"/>
        <s v="ORD200870"/>
        <s v="ORD201067"/>
        <s v="ORD200763"/>
        <s v="ORD200500"/>
        <s v="ORD200220"/>
        <s v="ORD200444"/>
        <s v="ORD200633"/>
        <s v="ORD201197"/>
        <s v="ORD200945"/>
        <s v="ORD200094"/>
        <s v="ORD200234"/>
        <s v="ORD200135"/>
        <s v="ORD200141"/>
        <s v="ORD200197"/>
        <s v="ORD200176"/>
        <s v="ORD200851"/>
        <s v="ORD200170"/>
        <s v="ORD200809"/>
        <s v="ORD200370"/>
        <s v="ORD200075"/>
        <s v="ORD200275"/>
        <s v="ORD200903"/>
        <s v="ORD200911"/>
        <s v="ORD200732"/>
        <s v="ORD200757"/>
        <s v="ORD200651"/>
        <s v="ORD200924"/>
        <s v="ORD200112"/>
        <s v="ORD201097"/>
        <s v="ORD200812"/>
        <s v="ORD200488"/>
        <s v="ORD201047"/>
        <s v="ORD200002"/>
        <s v="ORD200004"/>
        <s v="ORD200922"/>
        <s v="ORD200895"/>
        <s v="ORD200955"/>
        <s v="ORD200752"/>
        <s v="ORD200162"/>
        <s v="ORD200521"/>
        <s v="ORD200807"/>
        <s v="ORD200546"/>
        <s v="ORD200553"/>
        <s v="ORD200958"/>
        <s v="ORD201158"/>
        <s v="ORD200839"/>
        <s v="ORD201173"/>
        <s v="ORD200645"/>
        <s v="ORD200402"/>
        <s v="ORD200566"/>
        <s v="ORD200006"/>
        <s v="ORD200460"/>
        <s v="ORD200347"/>
        <s v="ORD200665"/>
        <s v="ORD201002"/>
        <s v="ORD200589"/>
        <s v="ORD200716"/>
        <s v="ORD201087"/>
        <s v="ORD200980"/>
        <s v="ORD200018"/>
        <s v="ORD200802"/>
        <s v="ORD200267"/>
        <s v="ORD201034"/>
        <s v="ORD200339"/>
        <s v="ORD201012"/>
        <s v="ORD201179"/>
        <s v="ORD200146"/>
        <s v="ORD201003"/>
        <s v="ORD200040"/>
        <s v="ORD200620"/>
        <s v="ORD200714"/>
        <s v="ORD200493"/>
        <s v="ORD200606"/>
        <s v="ORD200778"/>
        <s v="ORD200880"/>
        <s v="ORD200364"/>
        <s v="ORD200368"/>
        <s v="ORD200706"/>
        <s v="ORD201046"/>
        <s v="ORD200896"/>
        <s v="ORD200947"/>
        <s v="ORD200977"/>
        <s v="ORD200310"/>
        <s v="ORD200145"/>
        <s v="ORD200407"/>
        <s v="ORD200123"/>
        <s v="ORD200828"/>
        <s v="ORD200142"/>
        <s v="ORD200128"/>
        <s v="ORD200507"/>
        <s v="ORD200644"/>
        <s v="ORD200304"/>
        <s v="ORD201093"/>
        <s v="ORD200658"/>
        <s v="ORD200479"/>
        <s v="ORD200600"/>
        <s v="ORD200333"/>
        <s v="ORD200281"/>
        <s v="ORD200180"/>
        <s v="ORD200540"/>
        <s v="ORD200133"/>
        <s v="ORD200430"/>
        <s v="ORD200199"/>
        <s v="ORD201004"/>
        <s v="ORD200375"/>
        <s v="ORD200960"/>
        <s v="ORD200258"/>
        <s v="ORD200208"/>
        <s v="ORD200817"/>
        <s v="ORD200897"/>
        <s v="ORD200837"/>
        <s v="ORD200057"/>
        <s v="ORD200963"/>
        <s v="ORD200336"/>
        <s v="ORD200086"/>
        <s v="ORD200167"/>
        <s v="ORD200013"/>
        <s v="ORD200317"/>
        <s v="ORD200329"/>
        <s v="ORD201144"/>
        <s v="ORD200501"/>
        <s v="ORD201072"/>
        <s v="ORD200237"/>
        <s v="ORD200803"/>
        <s v="ORD200555"/>
        <s v="ORD200486"/>
        <s v="ORD200703"/>
        <s v="ORD201168"/>
        <s v="ORD200446"/>
        <s v="ORD200648"/>
        <s v="ORD200257"/>
        <s v="ORD200121"/>
        <s v="ORD201079"/>
        <s v="ORD200468"/>
        <s v="ORD201000"/>
        <s v="ORD200459"/>
        <s v="ORD201103"/>
        <s v="ORD200830"/>
        <s v="ORD200988"/>
        <s v="ORD200334"/>
        <s v="ORD200998"/>
        <s v="ORD200876"/>
        <s v="ORD200676"/>
        <s v="ORD200921"/>
        <s v="ORD200833"/>
        <s v="ORD201024"/>
        <s v="ORD200733"/>
        <s v="ORD200894"/>
        <s v="ORD200907"/>
        <s v="ORD201134"/>
        <s v="ORD200737"/>
        <s v="ORD200125"/>
        <s v="ORD201098"/>
        <s v="ORD201013"/>
        <s v="ORD200439"/>
        <s v="ORD200941"/>
        <s v="ORD200526"/>
        <s v="ORD200087"/>
        <s v="ORD200793"/>
        <s v="ORD200766"/>
        <s v="ORD200585"/>
        <s v="ORD200449"/>
        <s v="ORD200923"/>
        <s v="ORD200683"/>
        <s v="ORD200596"/>
        <s v="ORD200623"/>
        <s v="ORD200694"/>
        <s v="ORD200919"/>
        <s v="ORD200874"/>
        <s v="ORD200637"/>
        <s v="ORD200307"/>
        <s v="ORD201014"/>
        <s v="ORD200567"/>
        <s v="ORD200985"/>
        <s v="ORD200096"/>
        <s v="ORD200251"/>
        <s v="ORD200227"/>
        <s v="ORD200861"/>
        <s v="ORD200564"/>
        <s v="ORD200318"/>
        <s v="ORD200250"/>
        <s v="ORD201027"/>
        <s v="ORD200221"/>
        <s v="ORD200496"/>
        <s v="ORD200871"/>
        <s v="ORD200210"/>
        <s v="ORD200011"/>
        <s v="ORD200497"/>
        <s v="ORD201071"/>
        <s v="ORD200351"/>
        <s v="ORD201170"/>
        <s v="ORD200423"/>
        <s v="ORD200256"/>
        <s v="ORD201151"/>
        <s v="ORD200456"/>
        <s v="ORD200735"/>
        <s v="ORD200481"/>
        <s v="ORD200445"/>
        <s v="ORD200948"/>
        <s v="ORD200230"/>
        <s v="ORD200841"/>
        <s v="ORD200341"/>
        <s v="ORD200856"/>
        <s v="ORD200242"/>
        <s v="ORD200392"/>
        <s v="ORD200366"/>
        <s v="ORD200725"/>
        <s v="ORD200111"/>
        <s v="ORD201166"/>
        <s v="ORD200344"/>
        <s v="ORD200359"/>
        <s v="ORD200795"/>
        <s v="ORD200827"/>
        <s v="ORD200173"/>
        <s v="ORD200055"/>
        <s v="ORD200704"/>
        <s v="ORD201189"/>
        <s v="ORD200132"/>
        <s v="ORD200738"/>
        <s v="ORD200759"/>
        <s v="ORD200607"/>
        <s v="ORD200050"/>
        <s v="ORD200684"/>
        <s v="ORD201082"/>
        <s v="ORD200760"/>
        <s v="ORD200039"/>
        <s v="ORD200063"/>
        <s v="ORD200122"/>
        <s v="ORD200561"/>
        <s v="ORD200124"/>
        <s v="ORD200248"/>
        <s v="ORD200615"/>
        <s v="ORD200093"/>
        <s v="ORD201015"/>
        <s v="ORD200550"/>
        <s v="ORD200027"/>
        <s v="ORD200801"/>
        <s v="ORD200059"/>
        <s v="ORD200288"/>
        <s v="ORD200200"/>
        <s v="ORD200188"/>
        <s v="ORD200065"/>
        <s v="ORD200675"/>
        <s v="ORD200405"/>
        <s v="ORD200992"/>
        <s v="ORD200244"/>
        <s v="ORD200491"/>
        <s v="ORD200091"/>
        <s v="ORD200863"/>
        <s v="ORD201036"/>
        <s v="ORD201153"/>
        <s v="ORD200662"/>
        <s v="ORD201121"/>
        <s v="ORD200530"/>
        <s v="ORD200014"/>
        <s v="ORD201102"/>
        <s v="ORD200834"/>
        <s v="ORD200401"/>
        <s v="ORD200646"/>
        <s v="ORD200021"/>
        <s v="ORD201119"/>
        <s v="ORD200276"/>
        <s v="ORD201076"/>
        <s v="ORD200631"/>
        <s v="ORD200203"/>
        <s v="ORD200773"/>
        <s v="ORD200604"/>
        <s v="ORD200396"/>
        <s v="ORD200995"/>
        <s v="ORD200893"/>
        <s v="ORD200163"/>
        <s v="ORD200741"/>
        <s v="ORD200204"/>
        <s v="ORD200225"/>
        <s v="ORD200899"/>
      </sharedItems>
    </cacheField>
    <cacheField name="Date" numFmtId="164">
      <sharedItems containsSemiMixedTypes="0" containsNonDate="0" containsDate="1" containsString="0" minDate="2023-01-01T00:00:00" maxDate="2025-07-01T00:00:00" count="671">
        <d v="2023-10-16T00:00:00"/>
        <d v="2024-10-14T00:00:00"/>
        <d v="2023-06-18T00:00:00"/>
        <d v="2024-07-29T00:00:00"/>
        <d v="2024-05-09T00:00:00"/>
        <d v="2023-09-27T00:00:00"/>
        <d v="2023-05-03T00:00:00"/>
        <d v="2024-06-12T00:00:00"/>
        <d v="2023-10-23T00:00:00"/>
        <d v="2023-12-20T00:00:00"/>
        <d v="2023-12-26T00:00:00"/>
        <d v="2024-07-20T00:00:00"/>
        <d v="2024-08-28T00:00:00"/>
        <d v="2024-09-09T00:00:00"/>
        <d v="2024-03-15T00:00:00"/>
        <d v="2023-12-28T00:00:00"/>
        <d v="2023-07-21T00:00:00"/>
        <d v="2023-12-10T00:00:00"/>
        <d v="2023-04-28T00:00:00"/>
        <d v="2025-06-11T00:00:00"/>
        <d v="2025-05-04T00:00:00"/>
        <d v="2024-10-27T00:00:00"/>
        <d v="2024-09-20T00:00:00"/>
        <d v="2025-01-01T00:00:00"/>
        <d v="2024-11-29T00:00:00"/>
        <d v="2023-09-05T00:00:00"/>
        <d v="2023-10-07T00:00:00"/>
        <d v="2025-02-16T00:00:00"/>
        <d v="2023-12-12T00:00:00"/>
        <d v="2023-05-17T00:00:00"/>
        <d v="2023-09-11T00:00:00"/>
        <d v="2023-05-01T00:00:00"/>
        <d v="2023-08-26T00:00:00"/>
        <d v="2024-09-17T00:00:00"/>
        <d v="2024-09-06T00:00:00"/>
        <d v="2024-02-25T00:00:00"/>
        <d v="2023-10-02T00:00:00"/>
        <d v="2024-01-08T00:00:00"/>
        <d v="2023-04-05T00:00:00"/>
        <d v="2023-11-26T00:00:00"/>
        <d v="2025-04-20T00:00:00"/>
        <d v="2023-09-21T00:00:00"/>
        <d v="2025-03-15T00:00:00"/>
        <d v="2023-12-13T00:00:00"/>
        <d v="2023-12-18T00:00:00"/>
        <d v="2024-04-25T00:00:00"/>
        <d v="2023-11-15T00:00:00"/>
        <d v="2023-08-29T00:00:00"/>
        <d v="2023-01-25T00:00:00"/>
        <d v="2023-06-03T00:00:00"/>
        <d v="2023-07-06T00:00:00"/>
        <d v="2023-08-23T00:00:00"/>
        <d v="2024-06-13T00:00:00"/>
        <d v="2023-06-04T00:00:00"/>
        <d v="2023-10-08T00:00:00"/>
        <d v="2024-01-01T00:00:00"/>
        <d v="2023-05-09T00:00:00"/>
        <d v="2024-06-27T00:00:00"/>
        <d v="2024-09-27T00:00:00"/>
        <d v="2024-07-23T00:00:00"/>
        <d v="2023-12-09T00:00:00"/>
        <d v="2024-05-29T00:00:00"/>
        <d v="2023-01-23T00:00:00"/>
        <d v="2023-02-11T00:00:00"/>
        <d v="2024-04-18T00:00:00"/>
        <d v="2023-07-20T00:00:00"/>
        <d v="2023-01-14T00:00:00"/>
        <d v="2023-04-01T00:00:00"/>
        <d v="2023-01-01T00:00:00"/>
        <d v="2024-12-19T00:00:00"/>
        <d v="2024-03-23T00:00:00"/>
        <d v="2023-07-12T00:00:00"/>
        <d v="2025-05-02T00:00:00"/>
        <d v="2024-04-29T00:00:00"/>
        <d v="2023-08-17T00:00:00"/>
        <d v="2024-02-19T00:00:00"/>
        <d v="2025-03-21T00:00:00"/>
        <d v="2023-11-25T00:00:00"/>
        <d v="2025-01-21T00:00:00"/>
        <d v="2023-04-16T00:00:00"/>
        <d v="2023-08-22T00:00:00"/>
        <d v="2024-12-23T00:00:00"/>
        <d v="2025-03-28T00:00:00"/>
        <d v="2025-06-23T00:00:00"/>
        <d v="2024-10-08T00:00:00"/>
        <d v="2024-03-26T00:00:00"/>
        <d v="2025-03-19T00:00:00"/>
        <d v="2025-06-09T00:00:00"/>
        <d v="2025-02-05T00:00:00"/>
        <d v="2023-08-27T00:00:00"/>
        <d v="2024-11-01T00:00:00"/>
        <d v="2023-03-27T00:00:00"/>
        <d v="2023-09-04T00:00:00"/>
        <d v="2023-04-08T00:00:00"/>
        <d v="2024-07-25T00:00:00"/>
        <d v="2024-01-05T00:00:00"/>
        <d v="2024-12-07T00:00:00"/>
        <d v="2023-07-26T00:00:00"/>
        <d v="2025-02-25T00:00:00"/>
        <d v="2023-07-25T00:00:00"/>
        <d v="2024-02-10T00:00:00"/>
        <d v="2024-11-10T00:00:00"/>
        <d v="2024-10-30T00:00:00"/>
        <d v="2025-04-13T00:00:00"/>
        <d v="2023-09-29T00:00:00"/>
        <d v="2023-02-20T00:00:00"/>
        <d v="2023-10-17T00:00:00"/>
        <d v="2023-03-08T00:00:00"/>
        <d v="2023-12-01T00:00:00"/>
        <d v="2024-11-15T00:00:00"/>
        <d v="2024-10-25T00:00:00"/>
        <d v="2023-04-06T00:00:00"/>
        <d v="2024-03-17T00:00:00"/>
        <d v="2025-05-03T00:00:00"/>
        <d v="2024-11-18T00:00:00"/>
        <d v="2025-06-03T00:00:00"/>
        <d v="2023-02-28T00:00:00"/>
        <d v="2025-06-14T00:00:00"/>
        <d v="2023-09-23T00:00:00"/>
        <d v="2023-08-20T00:00:00"/>
        <d v="2023-03-26T00:00:00"/>
        <d v="2024-06-09T00:00:00"/>
        <d v="2023-06-12T00:00:00"/>
        <d v="2023-01-20T00:00:00"/>
        <d v="2024-04-04T00:00:00"/>
        <d v="2025-02-24T00:00:00"/>
        <d v="2023-03-04T00:00:00"/>
        <d v="2025-04-18T00:00:00"/>
        <d v="2023-12-24T00:00:00"/>
        <d v="2023-12-19T00:00:00"/>
        <d v="2025-06-05T00:00:00"/>
        <d v="2024-12-22T00:00:00"/>
        <d v="2024-05-31T00:00:00"/>
        <d v="2023-09-13T00:00:00"/>
        <d v="2025-01-02T00:00:00"/>
        <d v="2025-05-26T00:00:00"/>
        <d v="2024-03-06T00:00:00"/>
        <d v="2024-03-04T00:00:00"/>
        <d v="2023-12-05T00:00:00"/>
        <d v="2024-12-11T00:00:00"/>
        <d v="2023-12-29T00:00:00"/>
        <d v="2024-09-16T00:00:00"/>
        <d v="2024-12-24T00:00:00"/>
        <d v="2023-08-15T00:00:00"/>
        <d v="2023-07-19T00:00:00"/>
        <d v="2024-02-16T00:00:00"/>
        <d v="2024-04-09T00:00:00"/>
        <d v="2023-05-19T00:00:00"/>
        <d v="2023-12-22T00:00:00"/>
        <d v="2023-05-16T00:00:00"/>
        <d v="2025-05-19T00:00:00"/>
        <d v="2023-07-18T00:00:00"/>
        <d v="2023-06-11T00:00:00"/>
        <d v="2024-07-18T00:00:00"/>
        <d v="2024-06-20T00:00:00"/>
        <d v="2023-06-16T00:00:00"/>
        <d v="2024-04-07T00:00:00"/>
        <d v="2025-05-16T00:00:00"/>
        <d v="2024-04-11T00:00:00"/>
        <d v="2023-02-08T00:00:00"/>
        <d v="2024-05-10T00:00:00"/>
        <d v="2023-09-30T00:00:00"/>
        <d v="2023-12-21T00:00:00"/>
        <d v="2024-09-19T00:00:00"/>
        <d v="2023-03-14T00:00:00"/>
        <d v="2023-09-24T00:00:00"/>
        <d v="2023-07-02T00:00:00"/>
        <d v="2024-09-11T00:00:00"/>
        <d v="2025-05-10T00:00:00"/>
        <d v="2024-04-15T00:00:00"/>
        <d v="2025-03-31T00:00:00"/>
        <d v="2024-05-16T00:00:00"/>
        <d v="2024-08-23T00:00:00"/>
        <d v="2023-05-31T00:00:00"/>
        <d v="2025-03-26T00:00:00"/>
        <d v="2023-04-27T00:00:00"/>
        <d v="2023-05-18T00:00:00"/>
        <d v="2024-09-30T00:00:00"/>
        <d v="2023-05-06T00:00:00"/>
        <d v="2024-10-26T00:00:00"/>
        <d v="2024-03-13T00:00:00"/>
        <d v="2023-12-07T00:00:00"/>
        <d v="2024-07-04T00:00:00"/>
        <d v="2023-11-05T00:00:00"/>
        <d v="2024-07-22T00:00:00"/>
        <d v="2023-05-05T00:00:00"/>
        <d v="2025-06-30T00:00:00"/>
        <d v="2023-05-26T00:00:00"/>
        <d v="2023-11-09T00:00:00"/>
        <d v="2025-03-04T00:00:00"/>
        <d v="2023-06-24T00:00:00"/>
        <d v="2024-12-18T00:00:00"/>
        <d v="2025-01-29T00:00:00"/>
        <d v="2023-03-02T00:00:00"/>
        <d v="2024-12-09T00:00:00"/>
        <d v="2025-03-22T00:00:00"/>
        <d v="2023-08-03T00:00:00"/>
        <d v="2024-01-16T00:00:00"/>
        <d v="2025-03-12T00:00:00"/>
        <d v="2024-06-14T00:00:00"/>
        <d v="2024-07-03T00:00:00"/>
        <d v="2023-04-20T00:00:00"/>
        <d v="2023-11-27T00:00:00"/>
        <d v="2024-10-04T00:00:00"/>
        <d v="2023-06-30T00:00:00"/>
        <d v="2023-08-31T00:00:00"/>
        <d v="2025-01-30T00:00:00"/>
        <d v="2023-08-10T00:00:00"/>
        <d v="2025-04-02T00:00:00"/>
        <d v="2024-10-07T00:00:00"/>
        <d v="2025-06-15T00:00:00"/>
        <d v="2024-11-02T00:00:00"/>
        <d v="2024-08-19T00:00:00"/>
        <d v="2023-02-16T00:00:00"/>
        <d v="2024-11-24T00:00:00"/>
        <d v="2025-02-04T00:00:00"/>
        <d v="2024-05-27T00:00:00"/>
        <d v="2023-11-11T00:00:00"/>
        <d v="2023-10-09T00:00:00"/>
        <d v="2023-05-21T00:00:00"/>
        <d v="2025-05-12T00:00:00"/>
        <d v="2024-04-06T00:00:00"/>
        <d v="2025-05-17T00:00:00"/>
        <d v="2024-04-28T00:00:00"/>
        <d v="2024-05-06T00:00:00"/>
        <d v="2023-01-24T00:00:00"/>
        <d v="2023-06-27T00:00:00"/>
        <d v="2025-01-22T00:00:00"/>
        <d v="2024-09-29T00:00:00"/>
        <d v="2023-03-10T00:00:00"/>
        <d v="2023-06-08T00:00:00"/>
        <d v="2024-07-12T00:00:00"/>
        <d v="2025-03-11T00:00:00"/>
        <d v="2025-01-26T00:00:00"/>
        <d v="2023-06-07T00:00:00"/>
        <d v="2024-08-21T00:00:00"/>
        <d v="2024-06-10T00:00:00"/>
        <d v="2023-10-25T00:00:00"/>
        <d v="2024-01-24T00:00:00"/>
        <d v="2024-06-08T00:00:00"/>
        <d v="2025-04-15T00:00:00"/>
        <d v="2023-12-17T00:00:00"/>
        <d v="2023-09-19T00:00:00"/>
        <d v="2025-04-19T00:00:00"/>
        <d v="2023-11-19T00:00:00"/>
        <d v="2024-08-03T00:00:00"/>
        <d v="2023-10-04T00:00:00"/>
        <d v="2025-04-25T00:00:00"/>
        <d v="2024-08-24T00:00:00"/>
        <d v="2023-09-28T00:00:00"/>
        <d v="2025-04-22T00:00:00"/>
        <d v="2025-04-12T00:00:00"/>
        <d v="2024-09-08T00:00:00"/>
        <d v="2024-06-11T00:00:00"/>
        <d v="2025-06-13T00:00:00"/>
        <d v="2024-01-20T00:00:00"/>
        <d v="2023-01-28T00:00:00"/>
        <d v="2024-04-16T00:00:00"/>
        <d v="2023-05-11T00:00:00"/>
        <d v="2023-12-08T00:00:00"/>
        <d v="2024-07-02T00:00:00"/>
        <d v="2025-06-27T00:00:00"/>
        <d v="2024-05-24T00:00:00"/>
        <d v="2024-12-06T00:00:00"/>
        <d v="2023-07-11T00:00:00"/>
        <d v="2023-02-02T00:00:00"/>
        <d v="2023-11-21T00:00:00"/>
        <d v="2025-02-26T00:00:00"/>
        <d v="2024-08-06T00:00:00"/>
        <d v="2025-02-12T00:00:00"/>
        <d v="2024-12-16T00:00:00"/>
        <d v="2024-09-15T00:00:00"/>
        <d v="2023-09-08T00:00:00"/>
        <d v="2024-07-24T00:00:00"/>
        <d v="2024-04-23T00:00:00"/>
        <d v="2024-12-28T00:00:00"/>
        <d v="2025-05-31T00:00:00"/>
        <d v="2025-04-29T00:00:00"/>
        <d v="2023-10-15T00:00:00"/>
        <d v="2023-01-31T00:00:00"/>
        <d v="2023-03-31T00:00:00"/>
        <d v="2024-07-28T00:00:00"/>
        <d v="2025-04-06T00:00:00"/>
        <d v="2023-01-29T00:00:00"/>
        <d v="2023-03-12T00:00:00"/>
        <d v="2025-03-05T00:00:00"/>
        <d v="2024-03-29T00:00:00"/>
        <d v="2024-12-15T00:00:00"/>
        <d v="2025-05-06T00:00:00"/>
        <d v="2023-03-20T00:00:00"/>
        <d v="2024-04-20T00:00:00"/>
        <d v="2023-05-27T00:00:00"/>
        <d v="2025-05-24T00:00:00"/>
        <d v="2024-08-31T00:00:00"/>
        <d v="2023-02-14T00:00:00"/>
        <d v="2024-06-21T00:00:00"/>
        <d v="2025-03-02T00:00:00"/>
        <d v="2024-03-05T00:00:00"/>
        <d v="2024-03-10T00:00:00"/>
        <d v="2023-10-06T00:00:00"/>
        <d v="2024-10-03T00:00:00"/>
        <d v="2024-01-15T00:00:00"/>
        <d v="2023-07-23T00:00:00"/>
        <d v="2024-08-30T00:00:00"/>
        <d v="2023-09-18T00:00:00"/>
        <d v="2023-04-21T00:00:00"/>
        <d v="2024-12-30T00:00:00"/>
        <d v="2023-11-13T00:00:00"/>
        <d v="2023-02-27T00:00:00"/>
        <d v="2025-02-06T00:00:00"/>
        <d v="2023-07-14T00:00:00"/>
        <d v="2023-08-11T00:00:00"/>
        <d v="2023-06-02T00:00:00"/>
        <d v="2024-01-18T00:00:00"/>
        <d v="2025-06-10T00:00:00"/>
        <d v="2023-10-22T00:00:00"/>
        <d v="2024-03-09T00:00:00"/>
        <d v="2023-12-02T00:00:00"/>
        <d v="2024-05-07T00:00:00"/>
        <d v="2024-06-02T00:00:00"/>
        <d v="2024-01-30T00:00:00"/>
        <d v="2025-04-27T00:00:00"/>
        <d v="2023-08-21T00:00:00"/>
        <d v="2023-02-17T00:00:00"/>
        <d v="2024-10-15T00:00:00"/>
        <d v="2024-07-16T00:00:00"/>
        <d v="2024-09-14T00:00:00"/>
        <d v="2024-09-02T00:00:00"/>
        <d v="2024-02-07T00:00:00"/>
        <d v="2023-08-13T00:00:00"/>
        <d v="2023-07-17T00:00:00"/>
        <d v="2024-10-24T00:00:00"/>
        <d v="2025-05-14T00:00:00"/>
        <d v="2023-02-05T00:00:00"/>
        <d v="2023-11-24T00:00:00"/>
        <d v="2025-02-28T00:00:00"/>
        <d v="2025-01-15T00:00:00"/>
        <d v="2023-11-30T00:00:00"/>
        <d v="2024-07-26T00:00:00"/>
        <d v="2023-12-27T00:00:00"/>
        <d v="2024-07-14T00:00:00"/>
        <d v="2023-08-28T00:00:00"/>
        <d v="2023-03-09T00:00:00"/>
        <d v="2024-02-21T00:00:00"/>
        <d v="2024-09-25T00:00:00"/>
        <d v="2025-06-01T00:00:00"/>
        <d v="2024-09-04T00:00:00"/>
        <d v="2024-11-25T00:00:00"/>
        <d v="2024-12-14T00:00:00"/>
        <d v="2025-01-24T00:00:00"/>
        <d v="2025-03-16T00:00:00"/>
        <d v="2023-04-03T00:00:00"/>
        <d v="2025-01-27T00:00:00"/>
        <d v="2024-03-31T00:00:00"/>
        <d v="2024-08-04T00:00:00"/>
        <d v="2023-05-25T00:00:00"/>
        <d v="2023-05-12T00:00:00"/>
        <d v="2024-06-25T00:00:00"/>
        <d v="2023-12-11T00:00:00"/>
        <d v="2024-11-30T00:00:00"/>
        <d v="2024-06-19T00:00:00"/>
        <d v="2023-10-31T00:00:00"/>
        <d v="2024-04-24T00:00:00"/>
        <d v="2024-11-23T00:00:00"/>
        <d v="2025-04-09T00:00:00"/>
        <d v="2025-04-11T00:00:00"/>
        <d v="2023-11-29T00:00:00"/>
        <d v="2023-05-04T00:00:00"/>
        <d v="2024-06-26T00:00:00"/>
        <d v="2025-03-08T00:00:00"/>
        <d v="2025-06-28T00:00:00"/>
        <d v="2024-01-10T00:00:00"/>
        <d v="2025-05-13T00:00:00"/>
        <d v="2025-06-08T00:00:00"/>
        <d v="2023-02-06T00:00:00"/>
        <d v="2024-10-19T00:00:00"/>
        <d v="2024-10-17T00:00:00"/>
        <d v="2025-01-11T00:00:00"/>
        <d v="2025-02-10T00:00:00"/>
        <d v="2023-01-04T00:00:00"/>
        <d v="2023-10-24T00:00:00"/>
        <d v="2024-11-11T00:00:00"/>
        <d v="2025-03-01T00:00:00"/>
        <d v="2025-06-16T00:00:00"/>
        <d v="2023-01-08T00:00:00"/>
        <d v="2023-06-28T00:00:00"/>
        <d v="2024-03-01T00:00:00"/>
        <d v="2023-07-29T00:00:00"/>
        <d v="2023-12-23T00:00:00"/>
        <d v="2024-09-24T00:00:00"/>
        <d v="2023-02-21T00:00:00"/>
        <d v="2024-02-27T00:00:00"/>
        <d v="2024-03-18T00:00:00"/>
        <d v="2023-08-01T00:00:00"/>
        <d v="2024-03-20T00:00:00"/>
        <d v="2025-02-02T00:00:00"/>
        <d v="2024-01-21T00:00:00"/>
        <d v="2023-08-09T00:00:00"/>
        <d v="2024-05-13T00:00:00"/>
        <d v="2024-09-21T00:00:00"/>
        <d v="2023-11-02T00:00:00"/>
        <d v="2024-12-04T00:00:00"/>
        <d v="2023-03-19T00:00:00"/>
        <d v="2023-10-30T00:00:00"/>
        <d v="2024-12-03T00:00:00"/>
        <d v="2025-03-27T00:00:00"/>
        <d v="2025-04-16T00:00:00"/>
        <d v="2023-07-05T00:00:00"/>
        <d v="2025-02-27T00:00:00"/>
        <d v="2023-06-15T00:00:00"/>
        <d v="2023-04-12T00:00:00"/>
        <d v="2025-01-04T00:00:00"/>
        <d v="2024-01-13T00:00:00"/>
        <d v="2025-06-25T00:00:00"/>
        <d v="2023-11-14T00:00:00"/>
        <d v="2024-06-24T00:00:00"/>
        <d v="2024-09-03T00:00:00"/>
        <d v="2023-03-23T00:00:00"/>
        <d v="2025-03-30T00:00:00"/>
        <d v="2023-07-07T00:00:00"/>
        <d v="2024-04-22T00:00:00"/>
        <d v="2025-05-25T00:00:00"/>
        <d v="2024-10-10T00:00:00"/>
        <d v="2025-02-21T00:00:00"/>
        <d v="2024-01-12T00:00:00"/>
        <d v="2024-11-26T00:00:00"/>
        <d v="2023-02-04T00:00:00"/>
        <d v="2023-08-02T00:00:00"/>
        <d v="2023-09-17T00:00:00"/>
        <d v="2023-06-23T00:00:00"/>
        <d v="2024-08-25T00:00:00"/>
        <d v="2024-01-23T00:00:00"/>
        <d v="2023-06-05T00:00:00"/>
        <d v="2025-02-07T00:00:00"/>
        <d v="2023-10-27T00:00:00"/>
        <d v="2023-06-20T00:00:00"/>
        <d v="2024-05-26T00:00:00"/>
        <d v="2025-02-18T00:00:00"/>
        <d v="2023-08-06T00:00:00"/>
        <d v="2024-06-29T00:00:00"/>
        <d v="2024-05-12T00:00:00"/>
        <d v="2023-06-29T00:00:00"/>
        <d v="2023-11-08T00:00:00"/>
        <d v="2025-02-14T00:00:00"/>
        <d v="2024-06-06T00:00:00"/>
        <d v="2023-06-13T00:00:00"/>
        <d v="2025-01-03T00:00:00"/>
        <d v="2025-04-24T00:00:00"/>
        <d v="2023-09-02T00:00:00"/>
        <d v="2023-12-03T00:00:00"/>
        <d v="2025-03-18T00:00:00"/>
        <d v="2025-05-09T00:00:00"/>
        <d v="2024-11-27T00:00:00"/>
        <d v="2023-05-08T00:00:00"/>
        <d v="2023-03-16T00:00:00"/>
        <d v="2023-08-05T00:00:00"/>
        <d v="2023-09-10T00:00:00"/>
        <d v="2023-09-01T00:00:00"/>
        <d v="2024-09-28T00:00:00"/>
        <d v="2024-07-15T00:00:00"/>
        <d v="2025-04-08T00:00:00"/>
        <d v="2025-04-03T00:00:00"/>
        <d v="2024-01-09T00:00:00"/>
        <d v="2024-02-08T00:00:00"/>
        <d v="2025-03-07T00:00:00"/>
        <d v="2024-08-11T00:00:00"/>
        <d v="2023-04-11T00:00:00"/>
        <d v="2025-05-20T00:00:00"/>
        <d v="2025-03-03T00:00:00"/>
        <d v="2024-02-26T00:00:00"/>
        <d v="2024-11-08T00:00:00"/>
        <d v="2024-12-02T00:00:00"/>
        <d v="2023-07-10T00:00:00"/>
        <d v="2025-05-08T00:00:00"/>
        <d v="2024-02-09T00:00:00"/>
        <d v="2023-03-28T00:00:00"/>
        <d v="2023-01-03T00:00:00"/>
        <d v="2023-01-26T00:00:00"/>
        <d v="2023-01-05T00:00:00"/>
        <d v="2023-01-06T00:00:00"/>
        <d v="2025-01-16T00:00:00"/>
        <d v="2023-01-02T00:00:00"/>
        <d v="2023-01-15T00:00:00"/>
        <d v="2024-11-05T00:00:00"/>
        <d v="2024-04-26T00:00:00"/>
        <d v="2024-06-16T00:00:00"/>
        <d v="2023-10-05T00:00:00"/>
        <d v="2023-12-14T00:00:00"/>
        <d v="2024-03-02T00:00:00"/>
        <d v="2024-01-14T00:00:00"/>
        <d v="2024-07-13T00:00:00"/>
        <d v="2023-02-25T00:00:00"/>
        <d v="2024-07-05T00:00:00"/>
        <d v="2023-04-10T00:00:00"/>
        <d v="2024-05-20T00:00:00"/>
        <d v="2024-03-24T00:00:00"/>
        <d v="2024-05-14T00:00:00"/>
        <d v="2024-12-10T00:00:00"/>
        <d v="2025-05-30T00:00:00"/>
        <d v="2023-05-14T00:00:00"/>
        <d v="2024-04-08T00:00:00"/>
        <d v="2024-10-06T00:00:00"/>
        <d v="2024-09-10T00:00:00"/>
        <d v="2023-01-13T00:00:00"/>
        <d v="2023-03-18T00:00:00"/>
        <d v="2025-01-25T00:00:00"/>
        <d v="2024-02-01T00:00:00"/>
        <d v="2025-06-22T00:00:00"/>
        <d v="2024-10-18T00:00:00"/>
        <d v="2023-10-03T00:00:00"/>
        <d v="2023-08-04T00:00:00"/>
        <d v="2024-03-12T00:00:00"/>
        <d v="2024-12-27T00:00:00"/>
        <d v="2025-02-09T00:00:00"/>
        <d v="2023-08-24T00:00:00"/>
        <d v="2023-02-26T00:00:00"/>
        <d v="2024-01-07T00:00:00"/>
        <d v="2024-08-22T00:00:00"/>
        <d v="2024-05-04T00:00:00"/>
        <d v="2025-06-21T00:00:00"/>
        <d v="2024-09-23T00:00:00"/>
        <d v="2025-04-01T00:00:00"/>
        <d v="2023-11-18T00:00:00"/>
        <d v="2025-01-20T00:00:00"/>
        <d v="2024-02-13T00:00:00"/>
        <d v="2024-07-30T00:00:00"/>
        <d v="2024-01-17T00:00:00"/>
        <d v="2024-07-01T00:00:00"/>
        <d v="2024-02-23T00:00:00"/>
        <d v="2024-12-13T00:00:00"/>
        <d v="2023-03-05T00:00:00"/>
        <d v="2023-01-18T00:00:00"/>
        <d v="2023-01-07T00:00:00"/>
        <d v="2023-05-02T00:00:00"/>
        <d v="2024-05-18T00:00:00"/>
        <d v="2024-01-22T00:00:00"/>
        <d v="2023-07-09T00:00:00"/>
        <d v="2023-11-23T00:00:00"/>
        <d v="2024-10-16T00:00:00"/>
        <d v="2023-02-22T00:00:00"/>
        <d v="2024-07-09T00:00:00"/>
        <d v="2025-03-23T00:00:00"/>
        <d v="2024-10-22T00:00:00"/>
        <d v="2023-04-14T00:00:00"/>
        <d v="2023-02-15T00:00:00"/>
        <d v="2025-05-28T00:00:00"/>
        <d v="2023-08-07T00:00:00"/>
        <d v="2023-10-14T00:00:00"/>
        <d v="2023-10-20T00:00:00"/>
        <d v="2024-09-07T00:00:00"/>
        <d v="2023-05-20T00:00:00"/>
        <d v="2024-10-11T00:00:00"/>
        <d v="2023-01-10T00:00:00"/>
        <d v="2025-06-24T00:00:00"/>
        <d v="2023-07-27T00:00:00"/>
        <d v="2023-11-12T00:00:00"/>
        <d v="2025-06-18T00:00:00"/>
        <d v="2025-06-20T00:00:00"/>
        <d v="2024-06-07T00:00:00"/>
        <d v="2025-04-07T00:00:00"/>
        <d v="2024-04-17T00:00:00"/>
        <d v="2023-03-25T00:00:00"/>
        <d v="2024-05-15T00:00:00"/>
        <d v="2024-06-05T00:00:00"/>
        <d v="2024-06-30T00:00:00"/>
        <d v="2024-02-28T00:00:00"/>
        <d v="2024-06-04T00:00:00"/>
        <d v="2024-02-11T00:00:00"/>
        <d v="2023-04-30T00:00:00"/>
        <d v="2025-01-10T00:00:00"/>
        <d v="2025-04-21T00:00:00"/>
        <d v="2024-04-27T00:00:00"/>
        <d v="2023-01-12T00:00:00"/>
        <d v="2024-09-22T00:00:00"/>
        <d v="2023-06-01T00:00:00"/>
        <d v="2024-04-13T00:00:00"/>
        <d v="2023-01-11T00:00:00"/>
        <d v="2024-04-21T00:00:00"/>
        <d v="2023-07-08T00:00:00"/>
        <d v="2024-06-23T00:00:00"/>
        <d v="2023-04-23T00:00:00"/>
        <d v="2025-03-10T00:00:00"/>
        <d v="2023-03-24T00:00:00"/>
        <d v="2023-10-13T00:00:00"/>
        <d v="2023-01-22T00:00:00"/>
        <d v="2024-08-26T00:00:00"/>
        <d v="2024-07-08T00:00:00"/>
        <d v="2025-02-22T00:00:00"/>
        <d v="2024-03-08T00:00:00"/>
        <d v="2023-05-29T00:00:00"/>
        <d v="2025-02-08T00:00:00"/>
        <d v="2025-05-07T00:00:00"/>
        <d v="2024-12-20T00:00:00"/>
        <d v="2023-04-15T00:00:00"/>
        <d v="2023-06-06T00:00:00"/>
        <d v="2024-04-10T00:00:00"/>
        <d v="2023-07-13T00:00:00"/>
        <d v="2025-04-04T00:00:00"/>
        <d v="2023-09-26T00:00:00"/>
        <d v="2023-11-04T00:00:00"/>
        <d v="2024-08-13T00:00:00"/>
        <d v="2024-02-22T00:00:00"/>
        <d v="2024-11-12T00:00:00"/>
        <d v="2024-12-26T00:00:00"/>
        <d v="2024-01-26T00:00:00"/>
        <d v="2024-12-05T00:00:00"/>
        <d v="2024-06-17T00:00:00"/>
        <d v="2023-05-13T00:00:00"/>
        <d v="2023-04-09T00:00:00"/>
        <d v="2025-06-17T00:00:00"/>
        <d v="2024-02-03T00:00:00"/>
        <d v="2025-06-19T00:00:00"/>
        <d v="2024-02-17T00:00:00"/>
        <d v="2025-04-17T00:00:00"/>
        <d v="2025-04-30T00:00:00"/>
        <d v="2024-03-27T00:00:00"/>
        <d v="2025-01-28T00:00:00"/>
        <d v="2024-11-06T00:00:00"/>
        <d v="2023-09-07T00:00:00"/>
        <d v="2024-02-24T00:00:00"/>
        <d v="2023-09-06T00:00:00"/>
        <d v="2023-06-09T00:00:00"/>
        <d v="2023-02-18T00:00:00"/>
        <d v="2024-01-29T00:00:00"/>
        <d v="2025-01-23T00:00:00"/>
        <d v="2024-03-11T00:00:00"/>
        <d v="2023-08-30T00:00:00"/>
        <d v="2024-12-25T00:00:00"/>
        <d v="2024-02-04T00:00:00"/>
        <d v="2024-03-14T00:00:00"/>
        <d v="2023-02-03T00:00:00"/>
        <d v="2023-03-22T00:00:00"/>
        <d v="2023-10-18T00:00:00"/>
        <d v="2025-01-18T00:00:00"/>
        <d v="2023-06-21T00:00:00"/>
        <d v="2023-04-24T00:00:00"/>
        <d v="2023-07-24T00:00:00"/>
        <d v="2025-03-14T00:00:00"/>
        <d v="2023-12-04T00:00:00"/>
        <d v="2023-05-23T00:00:00"/>
        <d v="2024-01-03T00:00:00"/>
        <d v="2023-06-17T00:00:00"/>
        <d v="2025-04-26T00:00:00"/>
        <d v="2024-02-29T00:00:00"/>
        <d v="2025-05-18T00:00:00"/>
        <d v="2023-07-01T00:00:00"/>
        <d v="2024-06-01T00:00:00"/>
        <d v="2025-05-15T00:00:00"/>
        <d v="2024-07-27T00:00:00"/>
        <d v="2024-05-21T00:00:00"/>
        <d v="2025-02-15T00:00:00"/>
        <d v="2023-06-26T00:00:00"/>
        <d v="2024-06-28T00:00:00"/>
        <d v="2023-12-16T00:00:00"/>
        <d v="2024-06-03T00:00:00"/>
        <d v="2023-02-10T00:00:00"/>
        <d v="2023-07-31T00:00:00"/>
        <d v="2025-03-06T00:00:00"/>
        <d v="2024-11-20T00:00:00"/>
        <d v="2024-08-17T00:00:00"/>
        <d v="2025-06-04T00:00:00"/>
        <d v="2023-10-29T00:00:00"/>
        <d v="2025-06-07T00:00:00"/>
        <d v="2023-12-30T00:00:00"/>
        <d v="2024-08-27T00:00:00"/>
        <d v="2023-03-15T00:00:00"/>
        <d v="2023-05-28T00:00:00"/>
        <d v="2024-11-17T00:00:00"/>
        <d v="2025-03-29T00:00:00"/>
        <d v="2023-03-21T00:00:00"/>
        <d v="2025-04-23T00:00:00"/>
      </sharedItems>
    </cacheField>
    <cacheField name="Year" numFmtId="0">
      <sharedItems containsSemiMixedTypes="0" containsString="0" containsNumber="1" containsInteger="1" minValue="2023" maxValue="2025" count="3">
        <n v="2023"/>
        <n v="2024"/>
        <n v="2025"/>
      </sharedItems>
    </cacheField>
    <cacheField name="Month" numFmtId="0">
      <sharedItems count="12">
        <s v="October"/>
        <s v="June"/>
        <s v="July"/>
        <s v="May"/>
        <s v="September"/>
        <s v="December"/>
        <s v="August"/>
        <s v="March"/>
        <s v="April"/>
        <s v="January"/>
        <s v="November"/>
        <s v="February"/>
      </sharedItems>
    </cacheField>
    <cacheField name="Quarter" numFmtId="0">
      <sharedItems count="4">
        <s v="Q4"/>
        <s v="Q2"/>
        <s v="Q3"/>
        <s v="Q1"/>
      </sharedItems>
    </cacheField>
    <cacheField name="CustomerID" numFmtId="0">
      <sharedItems/>
    </cacheField>
    <cacheField name="Product" numFmtId="0">
      <sharedItems count="7">
        <s v="Printer"/>
        <s v="Laptop"/>
        <s v="Monitor"/>
        <s v="Desk"/>
        <s v="Tablet"/>
        <s v="Chair"/>
        <s v="Phone"/>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CouponCode2" numFmtId="0">
      <sharedItems count="4">
        <s v="SAVE10"/>
        <s v="WINTER15"/>
        <s v="FREESHIP"/>
        <s v="NO COUPON"/>
      </sharedItems>
    </cacheField>
    <cacheField name="ReferralSource" numFmtId="0">
      <sharedItems count="5">
        <s v="Facebook"/>
        <s v="Instagram"/>
        <s v="Email"/>
        <s v="Google"/>
        <s v="Referral"/>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pivotCacheId="198514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s v="C10002"/>
    <x v="0"/>
    <n v="3"/>
    <n v="490.01"/>
    <s v="894 Main St"/>
    <s v="Cash"/>
    <s v="Returned"/>
    <s v="TRK94641152"/>
    <n v="4"/>
    <s v="SAVE10"/>
    <x v="0"/>
    <x v="0"/>
    <n v="1470.03"/>
  </r>
  <r>
    <x v="1"/>
    <x v="1"/>
    <x v="1"/>
    <x v="0"/>
    <x v="0"/>
    <s v="C10054"/>
    <x v="1"/>
    <n v="2"/>
    <n v="76.739999999999995"/>
    <s v="409 Main St"/>
    <s v="Cash"/>
    <s v="Returned"/>
    <s v="TRK94005261"/>
    <n v="7"/>
    <s v="SAVE10"/>
    <x v="0"/>
    <x v="1"/>
    <n v="153.47999999999999"/>
  </r>
  <r>
    <x v="2"/>
    <x v="2"/>
    <x v="0"/>
    <x v="1"/>
    <x v="1"/>
    <s v="C10126"/>
    <x v="2"/>
    <n v="2"/>
    <n v="674.9"/>
    <s v="146 Main St"/>
    <s v="Online"/>
    <s v="Shipped"/>
    <s v="TRK75607531"/>
    <n v="4"/>
    <s v="SAVE10"/>
    <x v="0"/>
    <x v="0"/>
    <n v="1349.8"/>
  </r>
  <r>
    <x v="3"/>
    <x v="3"/>
    <x v="1"/>
    <x v="2"/>
    <x v="2"/>
    <s v="C10154"/>
    <x v="3"/>
    <n v="4"/>
    <n v="325.76"/>
    <s v="827 Main St"/>
    <s v="Gift Card"/>
    <s v="Shipped"/>
    <s v="TRK79793300"/>
    <n v="8"/>
    <s v="WINTER15"/>
    <x v="1"/>
    <x v="2"/>
    <n v="1303.04"/>
  </r>
  <r>
    <x v="4"/>
    <x v="4"/>
    <x v="1"/>
    <x v="3"/>
    <x v="1"/>
    <s v="C10211"/>
    <x v="3"/>
    <n v="5"/>
    <n v="127.18"/>
    <s v="598 Main St"/>
    <s v="Debit Card"/>
    <s v="Cancelled"/>
    <s v="TRK68938335"/>
    <n v="10"/>
    <s v="FREESHIP"/>
    <x v="2"/>
    <x v="3"/>
    <n v="635.90000000000009"/>
  </r>
  <r>
    <x v="5"/>
    <x v="5"/>
    <x v="0"/>
    <x v="4"/>
    <x v="2"/>
    <s v="C10222"/>
    <x v="1"/>
    <n v="1"/>
    <n v="204.08"/>
    <s v="979 Main St"/>
    <s v="Gift Card"/>
    <s v="Returned"/>
    <s v="TRK86297895"/>
    <n v="4"/>
    <m/>
    <x v="3"/>
    <x v="3"/>
    <n v="204.08"/>
  </r>
  <r>
    <x v="6"/>
    <x v="6"/>
    <x v="0"/>
    <x v="3"/>
    <x v="1"/>
    <s v="C10477"/>
    <x v="1"/>
    <n v="1"/>
    <n v="466.42"/>
    <s v="172 Main St"/>
    <s v="Gift Card"/>
    <s v="Pending"/>
    <s v="TRK41505339"/>
    <n v="5"/>
    <s v="SAVE10"/>
    <x v="0"/>
    <x v="2"/>
    <n v="466.42"/>
  </r>
  <r>
    <x v="7"/>
    <x v="7"/>
    <x v="1"/>
    <x v="1"/>
    <x v="1"/>
    <s v="C10642"/>
    <x v="4"/>
    <n v="2"/>
    <n v="461.37"/>
    <s v="200 Main St"/>
    <s v="Cash"/>
    <s v="Delivered"/>
    <s v="TRK98725693"/>
    <n v="5"/>
    <s v="SAVE10"/>
    <x v="0"/>
    <x v="3"/>
    <n v="922.74"/>
  </r>
  <r>
    <x v="8"/>
    <x v="8"/>
    <x v="0"/>
    <x v="0"/>
    <x v="0"/>
    <s v="C10787"/>
    <x v="2"/>
    <n v="4"/>
    <n v="274.82"/>
    <s v="932 Main St"/>
    <s v="Debit Card"/>
    <s v="Delivered"/>
    <s v="TRK91512567"/>
    <n v="9"/>
    <s v="WINTER15"/>
    <x v="1"/>
    <x v="2"/>
    <n v="1099.28"/>
  </r>
  <r>
    <x v="9"/>
    <x v="9"/>
    <x v="0"/>
    <x v="5"/>
    <x v="0"/>
    <s v="C10791"/>
    <x v="3"/>
    <n v="1"/>
    <n v="355.09"/>
    <s v="674 Main St"/>
    <s v="Debit Card"/>
    <s v="Cancelled"/>
    <s v="TRK20321248"/>
    <n v="5"/>
    <s v="SAVE10"/>
    <x v="0"/>
    <x v="1"/>
    <n v="355.09"/>
  </r>
  <r>
    <x v="10"/>
    <x v="10"/>
    <x v="0"/>
    <x v="5"/>
    <x v="0"/>
    <s v="C10866"/>
    <x v="2"/>
    <n v="3"/>
    <n v="263.19"/>
    <s v="770 Main St"/>
    <s v="Online"/>
    <s v="Delivered"/>
    <s v="TRK34809583"/>
    <n v="5"/>
    <m/>
    <x v="3"/>
    <x v="1"/>
    <n v="789.56999999999994"/>
  </r>
  <r>
    <x v="11"/>
    <x v="11"/>
    <x v="1"/>
    <x v="2"/>
    <x v="2"/>
    <s v="C10892"/>
    <x v="3"/>
    <n v="2"/>
    <n v="377.47"/>
    <s v="433 Main St"/>
    <s v="Cash"/>
    <s v="Pending"/>
    <s v="TRK76154554"/>
    <n v="7"/>
    <m/>
    <x v="3"/>
    <x v="3"/>
    <n v="754.94"/>
  </r>
  <r>
    <x v="12"/>
    <x v="12"/>
    <x v="1"/>
    <x v="6"/>
    <x v="2"/>
    <s v="C11127"/>
    <x v="5"/>
    <n v="5"/>
    <n v="261.33"/>
    <s v="154 Main St"/>
    <s v="Credit Card"/>
    <s v="Returned"/>
    <s v="TRK73285507"/>
    <n v="5"/>
    <s v="SAVE10"/>
    <x v="0"/>
    <x v="4"/>
    <n v="1306.6500000000001"/>
  </r>
  <r>
    <x v="13"/>
    <x v="13"/>
    <x v="1"/>
    <x v="4"/>
    <x v="2"/>
    <s v="C11210"/>
    <x v="5"/>
    <n v="5"/>
    <n v="90.92"/>
    <s v="910 Main St"/>
    <s v="Credit Card"/>
    <s v="Delivered"/>
    <s v="TRK44929965"/>
    <n v="9"/>
    <s v="SAVE10"/>
    <x v="0"/>
    <x v="0"/>
    <n v="454.6"/>
  </r>
  <r>
    <x v="14"/>
    <x v="14"/>
    <x v="1"/>
    <x v="7"/>
    <x v="3"/>
    <s v="C11415"/>
    <x v="2"/>
    <n v="5"/>
    <n v="575.24"/>
    <s v="267 Main St"/>
    <s v="Cash"/>
    <s v="Delivered"/>
    <s v="TRK65061457"/>
    <n v="7"/>
    <s v="WINTER15"/>
    <x v="1"/>
    <x v="2"/>
    <n v="2876.2"/>
  </r>
  <r>
    <x v="15"/>
    <x v="15"/>
    <x v="0"/>
    <x v="5"/>
    <x v="0"/>
    <s v="C11473"/>
    <x v="0"/>
    <n v="2"/>
    <n v="73.41"/>
    <s v="562 Main St"/>
    <s v="Online"/>
    <s v="Shipped"/>
    <s v="TRK97793275"/>
    <n v="2"/>
    <s v="SAVE10"/>
    <x v="0"/>
    <x v="3"/>
    <n v="146.82"/>
  </r>
  <r>
    <x v="16"/>
    <x v="16"/>
    <x v="0"/>
    <x v="2"/>
    <x v="2"/>
    <s v="C11644"/>
    <x v="0"/>
    <n v="1"/>
    <n v="46.66"/>
    <s v="429 Main St"/>
    <s v="Cash"/>
    <s v="Cancelled"/>
    <s v="TRK81320339"/>
    <n v="6"/>
    <m/>
    <x v="3"/>
    <x v="3"/>
    <n v="46.66"/>
  </r>
  <r>
    <x v="17"/>
    <x v="17"/>
    <x v="0"/>
    <x v="5"/>
    <x v="0"/>
    <s v="C11657"/>
    <x v="4"/>
    <n v="4"/>
    <n v="66.099999999999994"/>
    <s v="572 Main St"/>
    <s v="Cash"/>
    <s v="Returned"/>
    <s v="TRK50284486"/>
    <n v="9"/>
    <s v="WINTER15"/>
    <x v="1"/>
    <x v="3"/>
    <n v="264.39999999999998"/>
  </r>
  <r>
    <x v="18"/>
    <x v="18"/>
    <x v="0"/>
    <x v="8"/>
    <x v="1"/>
    <s v="C11665"/>
    <x v="4"/>
    <n v="3"/>
    <n v="112.46"/>
    <s v="882 Main St"/>
    <s v="Gift Card"/>
    <s v="Shipped"/>
    <s v="TRK10993930"/>
    <n v="6"/>
    <s v="SAVE10"/>
    <x v="0"/>
    <x v="1"/>
    <n v="337.38"/>
  </r>
  <r>
    <x v="19"/>
    <x v="19"/>
    <x v="2"/>
    <x v="1"/>
    <x v="1"/>
    <s v="C11676"/>
    <x v="2"/>
    <n v="2"/>
    <n v="464.5"/>
    <s v="805 Main St"/>
    <s v="Online"/>
    <s v="Cancelled"/>
    <s v="TRK35726395"/>
    <n v="2"/>
    <s v="WINTER15"/>
    <x v="1"/>
    <x v="1"/>
    <n v="929"/>
  </r>
  <r>
    <x v="20"/>
    <x v="20"/>
    <x v="2"/>
    <x v="3"/>
    <x v="1"/>
    <s v="C11829"/>
    <x v="3"/>
    <n v="2"/>
    <n v="139.57"/>
    <s v="797 Main St"/>
    <s v="Cash"/>
    <s v="Delivered"/>
    <s v="TRK84229257"/>
    <n v="4"/>
    <s v="WINTER15"/>
    <x v="1"/>
    <x v="0"/>
    <n v="279.14"/>
  </r>
  <r>
    <x v="21"/>
    <x v="21"/>
    <x v="1"/>
    <x v="0"/>
    <x v="0"/>
    <s v="C11849"/>
    <x v="4"/>
    <n v="2"/>
    <n v="238.25"/>
    <s v="974 Main St"/>
    <s v="Online"/>
    <s v="Cancelled"/>
    <s v="TRK91195261"/>
    <n v="7"/>
    <s v="FREESHIP"/>
    <x v="2"/>
    <x v="2"/>
    <n v="476.5"/>
  </r>
  <r>
    <x v="22"/>
    <x v="22"/>
    <x v="1"/>
    <x v="4"/>
    <x v="2"/>
    <s v="C11893"/>
    <x v="1"/>
    <n v="5"/>
    <n v="316.39999999999998"/>
    <s v="671 Main St"/>
    <s v="Gift Card"/>
    <s v="Returned"/>
    <s v="TRK72012758"/>
    <n v="7"/>
    <m/>
    <x v="3"/>
    <x v="2"/>
    <n v="1582"/>
  </r>
  <r>
    <x v="23"/>
    <x v="23"/>
    <x v="2"/>
    <x v="9"/>
    <x v="3"/>
    <s v="C11906"/>
    <x v="0"/>
    <n v="3"/>
    <n v="412.53"/>
    <s v="536 Main St"/>
    <s v="Online"/>
    <s v="Pending"/>
    <s v="TRK31140158"/>
    <n v="6"/>
    <s v="WINTER15"/>
    <x v="1"/>
    <x v="3"/>
    <n v="1237.5899999999999"/>
  </r>
  <r>
    <x v="24"/>
    <x v="24"/>
    <x v="1"/>
    <x v="10"/>
    <x v="0"/>
    <s v="C11921"/>
    <x v="6"/>
    <n v="1"/>
    <n v="452.7"/>
    <s v="439 Main St"/>
    <s v="Debit Card"/>
    <s v="Shipped"/>
    <s v="TRK91362635"/>
    <n v="5"/>
    <s v="FREESHIP"/>
    <x v="2"/>
    <x v="1"/>
    <n v="452.7"/>
  </r>
  <r>
    <x v="25"/>
    <x v="25"/>
    <x v="0"/>
    <x v="4"/>
    <x v="2"/>
    <s v="C11940"/>
    <x v="4"/>
    <n v="3"/>
    <n v="149.34"/>
    <s v="589 Main St"/>
    <s v="Gift Card"/>
    <s v="Cancelled"/>
    <s v="TRK85466461"/>
    <n v="7"/>
    <s v="WINTER15"/>
    <x v="1"/>
    <x v="2"/>
    <n v="448.02"/>
  </r>
  <r>
    <x v="26"/>
    <x v="26"/>
    <x v="0"/>
    <x v="0"/>
    <x v="0"/>
    <s v="C11985"/>
    <x v="0"/>
    <n v="1"/>
    <n v="30.44"/>
    <s v="633 Main St"/>
    <s v="Credit Card"/>
    <s v="Shipped"/>
    <s v="TRK53272402"/>
    <n v="1"/>
    <s v="SAVE10"/>
    <x v="0"/>
    <x v="2"/>
    <n v="30.44"/>
  </r>
  <r>
    <x v="27"/>
    <x v="27"/>
    <x v="2"/>
    <x v="11"/>
    <x v="3"/>
    <s v="C11998"/>
    <x v="5"/>
    <n v="3"/>
    <n v="498.66"/>
    <s v="382 Main St"/>
    <s v="Cash"/>
    <s v="Cancelled"/>
    <s v="TRK26707221"/>
    <n v="6"/>
    <m/>
    <x v="3"/>
    <x v="2"/>
    <n v="1495.98"/>
  </r>
  <r>
    <x v="28"/>
    <x v="28"/>
    <x v="0"/>
    <x v="5"/>
    <x v="0"/>
    <s v="C12039"/>
    <x v="1"/>
    <n v="1"/>
    <n v="132.68"/>
    <s v="844 Main St"/>
    <s v="Debit Card"/>
    <s v="Returned"/>
    <s v="TRK68645763"/>
    <n v="1"/>
    <s v="SAVE10"/>
    <x v="0"/>
    <x v="4"/>
    <n v="132.68"/>
  </r>
  <r>
    <x v="29"/>
    <x v="29"/>
    <x v="0"/>
    <x v="3"/>
    <x v="1"/>
    <s v="C12245"/>
    <x v="2"/>
    <n v="2"/>
    <n v="407.79"/>
    <s v="153 Main St"/>
    <s v="Debit Card"/>
    <s v="Shipped"/>
    <s v="TRK22000463"/>
    <n v="3"/>
    <m/>
    <x v="3"/>
    <x v="3"/>
    <n v="815.58"/>
  </r>
  <r>
    <x v="30"/>
    <x v="30"/>
    <x v="0"/>
    <x v="4"/>
    <x v="2"/>
    <s v="C12301"/>
    <x v="4"/>
    <n v="1"/>
    <n v="531.74"/>
    <s v="493 Main St"/>
    <s v="Online"/>
    <s v="Shipped"/>
    <s v="TRK25145796"/>
    <n v="1"/>
    <s v="WINTER15"/>
    <x v="1"/>
    <x v="3"/>
    <n v="531.74"/>
  </r>
  <r>
    <x v="31"/>
    <x v="31"/>
    <x v="0"/>
    <x v="3"/>
    <x v="1"/>
    <s v="C12388"/>
    <x v="4"/>
    <n v="5"/>
    <n v="536.72"/>
    <s v="830 Main St"/>
    <s v="Cash"/>
    <s v="Delivered"/>
    <s v="TRK99261395"/>
    <n v="10"/>
    <m/>
    <x v="3"/>
    <x v="2"/>
    <n v="2683.6"/>
  </r>
  <r>
    <x v="32"/>
    <x v="32"/>
    <x v="0"/>
    <x v="6"/>
    <x v="2"/>
    <s v="C12408"/>
    <x v="2"/>
    <n v="2"/>
    <n v="80.77"/>
    <s v="464 Main St"/>
    <s v="Debit Card"/>
    <s v="Shipped"/>
    <s v="TRK38938858"/>
    <n v="4"/>
    <m/>
    <x v="3"/>
    <x v="3"/>
    <n v="161.54"/>
  </r>
  <r>
    <x v="33"/>
    <x v="18"/>
    <x v="0"/>
    <x v="8"/>
    <x v="1"/>
    <s v="C12421"/>
    <x v="4"/>
    <n v="1"/>
    <n v="93.02"/>
    <s v="373 Main St"/>
    <s v="Online"/>
    <s v="Returned"/>
    <s v="TRK32588504"/>
    <n v="4"/>
    <m/>
    <x v="3"/>
    <x v="2"/>
    <n v="93.02"/>
  </r>
  <r>
    <x v="34"/>
    <x v="33"/>
    <x v="1"/>
    <x v="4"/>
    <x v="2"/>
    <s v="C12444"/>
    <x v="6"/>
    <n v="3"/>
    <n v="76.959999999999994"/>
    <s v="611 Main St"/>
    <s v="Cash"/>
    <s v="Returned"/>
    <s v="TRK97621403"/>
    <n v="8"/>
    <s v="FREESHIP"/>
    <x v="2"/>
    <x v="2"/>
    <n v="230.88"/>
  </r>
  <r>
    <x v="35"/>
    <x v="34"/>
    <x v="1"/>
    <x v="4"/>
    <x v="2"/>
    <s v="C12459"/>
    <x v="6"/>
    <n v="2"/>
    <n v="142.08000000000001"/>
    <s v="838 Main St"/>
    <s v="Gift Card"/>
    <s v="Delivered"/>
    <s v="TRK30674085"/>
    <n v="4"/>
    <s v="SAVE10"/>
    <x v="0"/>
    <x v="4"/>
    <n v="284.16000000000003"/>
  </r>
  <r>
    <x v="36"/>
    <x v="35"/>
    <x v="1"/>
    <x v="11"/>
    <x v="3"/>
    <s v="C12472"/>
    <x v="5"/>
    <n v="3"/>
    <n v="84.31"/>
    <s v="912 Main St"/>
    <s v="Credit Card"/>
    <s v="Shipped"/>
    <s v="TRK36103184"/>
    <n v="3"/>
    <s v="SAVE10"/>
    <x v="0"/>
    <x v="2"/>
    <n v="252.93"/>
  </r>
  <r>
    <x v="37"/>
    <x v="36"/>
    <x v="0"/>
    <x v="0"/>
    <x v="0"/>
    <s v="C12479"/>
    <x v="2"/>
    <n v="5"/>
    <n v="24.82"/>
    <s v="529 Main St"/>
    <s v="Credit Card"/>
    <s v="Shipped"/>
    <s v="TRK73935314"/>
    <n v="10"/>
    <m/>
    <x v="3"/>
    <x v="4"/>
    <n v="124.1"/>
  </r>
  <r>
    <x v="38"/>
    <x v="37"/>
    <x v="1"/>
    <x v="9"/>
    <x v="3"/>
    <s v="C12487"/>
    <x v="4"/>
    <n v="3"/>
    <n v="475.69"/>
    <s v="884 Main St"/>
    <s v="Gift Card"/>
    <s v="Cancelled"/>
    <s v="TRK23324770"/>
    <n v="3"/>
    <s v="FREESHIP"/>
    <x v="2"/>
    <x v="3"/>
    <n v="1427.07"/>
  </r>
  <r>
    <x v="39"/>
    <x v="38"/>
    <x v="0"/>
    <x v="8"/>
    <x v="1"/>
    <s v="C12607"/>
    <x v="3"/>
    <n v="1"/>
    <n v="281.52"/>
    <s v="460 Main St"/>
    <s v="Gift Card"/>
    <s v="Shipped"/>
    <s v="TRK83653396"/>
    <n v="6"/>
    <s v="WINTER15"/>
    <x v="1"/>
    <x v="4"/>
    <n v="281.52"/>
  </r>
  <r>
    <x v="40"/>
    <x v="39"/>
    <x v="0"/>
    <x v="10"/>
    <x v="0"/>
    <s v="C12609"/>
    <x v="6"/>
    <n v="4"/>
    <n v="136.83000000000001"/>
    <s v="490 Main St"/>
    <s v="Debit Card"/>
    <s v="Pending"/>
    <s v="TRK56379337"/>
    <n v="8"/>
    <s v="SAVE10"/>
    <x v="0"/>
    <x v="2"/>
    <n v="547.32000000000005"/>
  </r>
  <r>
    <x v="41"/>
    <x v="40"/>
    <x v="2"/>
    <x v="8"/>
    <x v="1"/>
    <s v="C12667"/>
    <x v="1"/>
    <n v="1"/>
    <n v="223.3"/>
    <s v="306 Main St"/>
    <s v="Online"/>
    <s v="Returned"/>
    <s v="TRK25390491"/>
    <n v="1"/>
    <m/>
    <x v="3"/>
    <x v="0"/>
    <n v="223.3"/>
  </r>
  <r>
    <x v="42"/>
    <x v="41"/>
    <x v="0"/>
    <x v="4"/>
    <x v="2"/>
    <s v="C12740"/>
    <x v="3"/>
    <n v="5"/>
    <n v="128.94999999999999"/>
    <s v="305 Main St"/>
    <s v="Cash"/>
    <s v="Pending"/>
    <s v="TRK98506513"/>
    <n v="10"/>
    <s v="FREESHIP"/>
    <x v="2"/>
    <x v="1"/>
    <n v="644.75"/>
  </r>
  <r>
    <x v="43"/>
    <x v="42"/>
    <x v="2"/>
    <x v="7"/>
    <x v="3"/>
    <s v="C12813"/>
    <x v="1"/>
    <n v="5"/>
    <n v="292.54000000000002"/>
    <s v="263 Main St"/>
    <s v="Debit Card"/>
    <s v="Cancelled"/>
    <s v="TRK36131660"/>
    <n v="8"/>
    <s v="FREESHIP"/>
    <x v="2"/>
    <x v="2"/>
    <n v="1462.7"/>
  </r>
  <r>
    <x v="44"/>
    <x v="43"/>
    <x v="0"/>
    <x v="5"/>
    <x v="0"/>
    <s v="C12818"/>
    <x v="5"/>
    <n v="3"/>
    <n v="63.68"/>
    <s v="434 Main St"/>
    <s v="Cash"/>
    <s v="Returned"/>
    <s v="TRK40879983"/>
    <n v="6"/>
    <m/>
    <x v="3"/>
    <x v="0"/>
    <n v="191.04"/>
  </r>
  <r>
    <x v="45"/>
    <x v="44"/>
    <x v="0"/>
    <x v="5"/>
    <x v="0"/>
    <s v="C13100"/>
    <x v="3"/>
    <n v="4"/>
    <n v="294.41000000000003"/>
    <s v="188 Main St"/>
    <s v="Debit Card"/>
    <s v="Pending"/>
    <s v="TRK55565668"/>
    <n v="4"/>
    <m/>
    <x v="3"/>
    <x v="1"/>
    <n v="1177.6400000000001"/>
  </r>
  <r>
    <x v="46"/>
    <x v="45"/>
    <x v="1"/>
    <x v="8"/>
    <x v="1"/>
    <s v="C13108"/>
    <x v="1"/>
    <n v="5"/>
    <n v="658.77"/>
    <s v="712 Main St"/>
    <s v="Gift Card"/>
    <s v="Pending"/>
    <s v="TRK82284400"/>
    <n v="10"/>
    <s v="FREESHIP"/>
    <x v="2"/>
    <x v="1"/>
    <n v="3293.85"/>
  </r>
  <r>
    <x v="47"/>
    <x v="46"/>
    <x v="0"/>
    <x v="10"/>
    <x v="0"/>
    <s v="C13169"/>
    <x v="4"/>
    <n v="1"/>
    <n v="536.07000000000005"/>
    <s v="932 Main St"/>
    <s v="Debit Card"/>
    <s v="Delivered"/>
    <s v="TRK66288666"/>
    <n v="5"/>
    <s v="FREESHIP"/>
    <x v="2"/>
    <x v="3"/>
    <n v="536.07000000000005"/>
  </r>
  <r>
    <x v="48"/>
    <x v="47"/>
    <x v="0"/>
    <x v="6"/>
    <x v="2"/>
    <s v="C13186"/>
    <x v="4"/>
    <n v="2"/>
    <n v="444.84"/>
    <s v="787 Main St"/>
    <s v="Online"/>
    <s v="Shipped"/>
    <s v="TRK56967415"/>
    <n v="7"/>
    <m/>
    <x v="3"/>
    <x v="0"/>
    <n v="889.68"/>
  </r>
  <r>
    <x v="49"/>
    <x v="48"/>
    <x v="0"/>
    <x v="9"/>
    <x v="3"/>
    <s v="C13205"/>
    <x v="5"/>
    <n v="5"/>
    <n v="421.42"/>
    <s v="522 Main St"/>
    <s v="Debit Card"/>
    <s v="Cancelled"/>
    <s v="TRK30686578"/>
    <n v="7"/>
    <m/>
    <x v="3"/>
    <x v="1"/>
    <n v="2107.1"/>
  </r>
  <r>
    <x v="50"/>
    <x v="49"/>
    <x v="0"/>
    <x v="1"/>
    <x v="1"/>
    <s v="C13296"/>
    <x v="5"/>
    <n v="2"/>
    <n v="54.41"/>
    <s v="495 Main St"/>
    <s v="Online"/>
    <s v="Shipped"/>
    <s v="TRK60127216"/>
    <n v="6"/>
    <m/>
    <x v="3"/>
    <x v="1"/>
    <n v="108.82"/>
  </r>
  <r>
    <x v="51"/>
    <x v="42"/>
    <x v="2"/>
    <x v="7"/>
    <x v="3"/>
    <s v="C13324"/>
    <x v="4"/>
    <n v="2"/>
    <n v="599.74"/>
    <s v="440 Main St"/>
    <s v="Gift Card"/>
    <s v="Shipped"/>
    <s v="TRK66967997"/>
    <n v="2"/>
    <m/>
    <x v="3"/>
    <x v="1"/>
    <n v="1199.48"/>
  </r>
  <r>
    <x v="52"/>
    <x v="50"/>
    <x v="0"/>
    <x v="2"/>
    <x v="2"/>
    <s v="C13366"/>
    <x v="0"/>
    <n v="4"/>
    <n v="678.55"/>
    <s v="568 Main St"/>
    <s v="Cash"/>
    <s v="Delivered"/>
    <s v="TRK98691410"/>
    <n v="5"/>
    <m/>
    <x v="3"/>
    <x v="2"/>
    <n v="2714.2"/>
  </r>
  <r>
    <x v="53"/>
    <x v="51"/>
    <x v="0"/>
    <x v="6"/>
    <x v="2"/>
    <s v="C13501"/>
    <x v="5"/>
    <n v="5"/>
    <n v="85.52"/>
    <s v="301 Main St"/>
    <s v="Gift Card"/>
    <s v="Cancelled"/>
    <s v="TRK65149372"/>
    <n v="5"/>
    <m/>
    <x v="3"/>
    <x v="0"/>
    <n v="427.6"/>
  </r>
  <r>
    <x v="54"/>
    <x v="52"/>
    <x v="1"/>
    <x v="1"/>
    <x v="1"/>
    <s v="C13525"/>
    <x v="4"/>
    <n v="3"/>
    <n v="70.930000000000007"/>
    <s v="847 Main St"/>
    <s v="Debit Card"/>
    <s v="Returned"/>
    <s v="TRK70193221"/>
    <n v="5"/>
    <m/>
    <x v="3"/>
    <x v="4"/>
    <n v="212.79"/>
  </r>
  <r>
    <x v="55"/>
    <x v="53"/>
    <x v="0"/>
    <x v="1"/>
    <x v="1"/>
    <s v="C13540"/>
    <x v="0"/>
    <n v="4"/>
    <n v="309.91000000000003"/>
    <s v="127 Main St"/>
    <s v="Debit Card"/>
    <s v="Shipped"/>
    <s v="TRK81087373"/>
    <n v="5"/>
    <s v="WINTER15"/>
    <x v="1"/>
    <x v="3"/>
    <n v="1239.6400000000001"/>
  </r>
  <r>
    <x v="56"/>
    <x v="39"/>
    <x v="0"/>
    <x v="10"/>
    <x v="0"/>
    <s v="C13877"/>
    <x v="5"/>
    <n v="5"/>
    <n v="676.98"/>
    <s v="893 Main St"/>
    <s v="Cash"/>
    <s v="Cancelled"/>
    <s v="TRK17254691"/>
    <n v="5"/>
    <m/>
    <x v="3"/>
    <x v="0"/>
    <n v="3384.9"/>
  </r>
  <r>
    <x v="57"/>
    <x v="54"/>
    <x v="0"/>
    <x v="0"/>
    <x v="0"/>
    <s v="C13923"/>
    <x v="4"/>
    <n v="1"/>
    <n v="118.8"/>
    <s v="123 Main St"/>
    <s v="Online"/>
    <s v="Delivered"/>
    <s v="TRK87598790"/>
    <n v="6"/>
    <s v="SAVE10"/>
    <x v="0"/>
    <x v="2"/>
    <n v="118.8"/>
  </r>
  <r>
    <x v="58"/>
    <x v="55"/>
    <x v="1"/>
    <x v="9"/>
    <x v="3"/>
    <s v="C14005"/>
    <x v="0"/>
    <n v="2"/>
    <n v="40.229999999999997"/>
    <s v="623 Main St"/>
    <s v="Credit Card"/>
    <s v="Cancelled"/>
    <s v="TRK87567926"/>
    <n v="4"/>
    <s v="SAVE10"/>
    <x v="0"/>
    <x v="3"/>
    <n v="80.459999999999994"/>
  </r>
  <r>
    <x v="59"/>
    <x v="56"/>
    <x v="0"/>
    <x v="3"/>
    <x v="1"/>
    <s v="C14017"/>
    <x v="6"/>
    <n v="2"/>
    <n v="624.16"/>
    <s v="984 Main St"/>
    <s v="Debit Card"/>
    <s v="Shipped"/>
    <s v="TRK71009446"/>
    <n v="2"/>
    <s v="SAVE10"/>
    <x v="0"/>
    <x v="1"/>
    <n v="1248.32"/>
  </r>
  <r>
    <x v="60"/>
    <x v="57"/>
    <x v="1"/>
    <x v="1"/>
    <x v="1"/>
    <s v="C14080"/>
    <x v="6"/>
    <n v="1"/>
    <n v="283.69"/>
    <s v="202 Main St"/>
    <s v="Gift Card"/>
    <s v="Shipped"/>
    <s v="TRK93163682"/>
    <n v="6"/>
    <m/>
    <x v="3"/>
    <x v="3"/>
    <n v="283.69"/>
  </r>
  <r>
    <x v="61"/>
    <x v="58"/>
    <x v="1"/>
    <x v="4"/>
    <x v="2"/>
    <s v="C14114"/>
    <x v="3"/>
    <n v="3"/>
    <n v="568.02"/>
    <s v="856 Main St"/>
    <s v="Online"/>
    <s v="Pending"/>
    <s v="TRK63290700"/>
    <n v="3"/>
    <s v="FREESHIP"/>
    <x v="2"/>
    <x v="1"/>
    <n v="1704.06"/>
  </r>
  <r>
    <x v="62"/>
    <x v="6"/>
    <x v="0"/>
    <x v="3"/>
    <x v="1"/>
    <s v="C14240"/>
    <x v="3"/>
    <n v="1"/>
    <n v="491.11"/>
    <s v="592 Main St"/>
    <s v="Credit Card"/>
    <s v="Delivered"/>
    <s v="TRK58095246"/>
    <n v="4"/>
    <s v="SAVE10"/>
    <x v="0"/>
    <x v="0"/>
    <n v="491.11"/>
  </r>
  <r>
    <x v="63"/>
    <x v="59"/>
    <x v="1"/>
    <x v="2"/>
    <x v="2"/>
    <s v="C14427"/>
    <x v="1"/>
    <n v="2"/>
    <n v="266.95"/>
    <s v="833 Main St"/>
    <s v="Credit Card"/>
    <s v="Pending"/>
    <s v="TRK58024529"/>
    <n v="3"/>
    <m/>
    <x v="3"/>
    <x v="1"/>
    <n v="533.9"/>
  </r>
  <r>
    <x v="64"/>
    <x v="60"/>
    <x v="0"/>
    <x v="5"/>
    <x v="0"/>
    <s v="C14455"/>
    <x v="3"/>
    <n v="3"/>
    <n v="54.95"/>
    <s v="385 Main St"/>
    <s v="Cash"/>
    <s v="Returned"/>
    <s v="TRK50933724"/>
    <n v="8"/>
    <s v="SAVE10"/>
    <x v="0"/>
    <x v="4"/>
    <n v="164.85"/>
  </r>
  <r>
    <x v="65"/>
    <x v="61"/>
    <x v="1"/>
    <x v="3"/>
    <x v="1"/>
    <s v="C14457"/>
    <x v="1"/>
    <n v="5"/>
    <n v="79.08"/>
    <s v="747 Main St"/>
    <s v="Cash"/>
    <s v="Pending"/>
    <s v="TRK42517811"/>
    <n v="8"/>
    <m/>
    <x v="3"/>
    <x v="0"/>
    <n v="395.4"/>
  </r>
  <r>
    <x v="66"/>
    <x v="62"/>
    <x v="0"/>
    <x v="9"/>
    <x v="3"/>
    <s v="C14552"/>
    <x v="2"/>
    <n v="5"/>
    <n v="224"/>
    <s v="273 Main St"/>
    <s v="Cash"/>
    <s v="Returned"/>
    <s v="TRK59101365"/>
    <n v="9"/>
    <s v="SAVE10"/>
    <x v="0"/>
    <x v="3"/>
    <n v="1120"/>
  </r>
  <r>
    <x v="67"/>
    <x v="13"/>
    <x v="1"/>
    <x v="4"/>
    <x v="2"/>
    <s v="C14553"/>
    <x v="4"/>
    <n v="3"/>
    <n v="146.72999999999999"/>
    <s v="768 Main St"/>
    <s v="Cash"/>
    <s v="Delivered"/>
    <s v="TRK93538334"/>
    <n v="8"/>
    <s v="FREESHIP"/>
    <x v="2"/>
    <x v="2"/>
    <n v="440.18999999999988"/>
  </r>
  <r>
    <x v="68"/>
    <x v="63"/>
    <x v="0"/>
    <x v="11"/>
    <x v="3"/>
    <s v="C14568"/>
    <x v="1"/>
    <n v="4"/>
    <n v="221.33"/>
    <s v="651 Main St"/>
    <s v="Online"/>
    <s v="Pending"/>
    <s v="TRK73545796"/>
    <n v="5"/>
    <m/>
    <x v="3"/>
    <x v="3"/>
    <n v="885.32"/>
  </r>
  <r>
    <x v="69"/>
    <x v="64"/>
    <x v="1"/>
    <x v="8"/>
    <x v="1"/>
    <s v="C14576"/>
    <x v="3"/>
    <n v="4"/>
    <n v="539.20000000000005"/>
    <s v="747 Main St"/>
    <s v="Credit Card"/>
    <s v="Pending"/>
    <s v="TRK21637540"/>
    <n v="8"/>
    <s v="FREESHIP"/>
    <x v="2"/>
    <x v="3"/>
    <n v="2156.8000000000002"/>
  </r>
  <r>
    <x v="70"/>
    <x v="65"/>
    <x v="0"/>
    <x v="2"/>
    <x v="2"/>
    <s v="C14600"/>
    <x v="0"/>
    <n v="2"/>
    <n v="220.9"/>
    <s v="785 Main St"/>
    <s v="Gift Card"/>
    <s v="Shipped"/>
    <s v="TRK84984764"/>
    <n v="4"/>
    <m/>
    <x v="3"/>
    <x v="2"/>
    <n v="441.8"/>
  </r>
  <r>
    <x v="71"/>
    <x v="19"/>
    <x v="2"/>
    <x v="1"/>
    <x v="1"/>
    <s v="C14683"/>
    <x v="3"/>
    <n v="2"/>
    <n v="534.66999999999996"/>
    <s v="187 Main St"/>
    <s v="Debit Card"/>
    <s v="Shipped"/>
    <s v="TRK47373682"/>
    <n v="7"/>
    <s v="FREESHIP"/>
    <x v="2"/>
    <x v="4"/>
    <n v="1069.3399999999999"/>
  </r>
  <r>
    <x v="72"/>
    <x v="66"/>
    <x v="0"/>
    <x v="9"/>
    <x v="3"/>
    <s v="C14737"/>
    <x v="4"/>
    <n v="4"/>
    <n v="145.41"/>
    <s v="637 Main St"/>
    <s v="Credit Card"/>
    <s v="Returned"/>
    <s v="TRK10295115"/>
    <n v="7"/>
    <s v="FREESHIP"/>
    <x v="2"/>
    <x v="2"/>
    <n v="581.64"/>
  </r>
  <r>
    <x v="73"/>
    <x v="67"/>
    <x v="0"/>
    <x v="8"/>
    <x v="1"/>
    <s v="C14837"/>
    <x v="2"/>
    <n v="1"/>
    <n v="183.18"/>
    <s v="647 Main St"/>
    <s v="Debit Card"/>
    <s v="Cancelled"/>
    <s v="TRK17501136"/>
    <n v="6"/>
    <s v="SAVE10"/>
    <x v="0"/>
    <x v="2"/>
    <n v="183.18"/>
  </r>
  <r>
    <x v="74"/>
    <x v="68"/>
    <x v="0"/>
    <x v="9"/>
    <x v="3"/>
    <s v="C14847"/>
    <x v="2"/>
    <n v="1"/>
    <n v="318.81"/>
    <s v="562 Main St"/>
    <s v="Debit Card"/>
    <s v="Pending"/>
    <s v="TRK39663243"/>
    <n v="3"/>
    <s v="WINTER15"/>
    <x v="1"/>
    <x v="2"/>
    <n v="318.81"/>
  </r>
  <r>
    <x v="75"/>
    <x v="69"/>
    <x v="1"/>
    <x v="5"/>
    <x v="0"/>
    <s v="C14847"/>
    <x v="1"/>
    <n v="4"/>
    <n v="194.75"/>
    <s v="188 Main St"/>
    <s v="Cash"/>
    <s v="Shipped"/>
    <s v="TRK46492755"/>
    <n v="5"/>
    <m/>
    <x v="3"/>
    <x v="0"/>
    <n v="779"/>
  </r>
  <r>
    <x v="76"/>
    <x v="70"/>
    <x v="1"/>
    <x v="7"/>
    <x v="3"/>
    <s v="C14891"/>
    <x v="5"/>
    <n v="4"/>
    <n v="413.74"/>
    <s v="743 Main St"/>
    <s v="Gift Card"/>
    <s v="Returned"/>
    <s v="TRK79471534"/>
    <n v="7"/>
    <s v="FREESHIP"/>
    <x v="2"/>
    <x v="1"/>
    <n v="1654.96"/>
  </r>
  <r>
    <x v="77"/>
    <x v="71"/>
    <x v="0"/>
    <x v="2"/>
    <x v="2"/>
    <s v="C14983"/>
    <x v="4"/>
    <n v="1"/>
    <n v="17.239999999999998"/>
    <s v="255 Main St"/>
    <s v="Online"/>
    <s v="Pending"/>
    <s v="TRK93444157"/>
    <n v="2"/>
    <s v="FREESHIP"/>
    <x v="2"/>
    <x v="1"/>
    <n v="17.239999999999998"/>
  </r>
  <r>
    <x v="78"/>
    <x v="72"/>
    <x v="2"/>
    <x v="3"/>
    <x v="1"/>
    <s v="C15017"/>
    <x v="4"/>
    <n v="1"/>
    <n v="675.57"/>
    <s v="492 Main St"/>
    <s v="Cash"/>
    <s v="Shipped"/>
    <s v="TRK51241924"/>
    <n v="1"/>
    <s v="WINTER15"/>
    <x v="1"/>
    <x v="0"/>
    <n v="675.57"/>
  </r>
  <r>
    <x v="79"/>
    <x v="73"/>
    <x v="1"/>
    <x v="8"/>
    <x v="1"/>
    <s v="C15063"/>
    <x v="5"/>
    <n v="5"/>
    <n v="85.22"/>
    <s v="527 Main St"/>
    <s v="Credit Card"/>
    <s v="Cancelled"/>
    <s v="TRK10329390"/>
    <n v="7"/>
    <s v="FREESHIP"/>
    <x v="2"/>
    <x v="2"/>
    <n v="426.1"/>
  </r>
  <r>
    <x v="80"/>
    <x v="74"/>
    <x v="0"/>
    <x v="6"/>
    <x v="2"/>
    <s v="C15146"/>
    <x v="1"/>
    <n v="5"/>
    <n v="38.11"/>
    <s v="428 Main St"/>
    <s v="Debit Card"/>
    <s v="Cancelled"/>
    <s v="TRK79790530"/>
    <n v="6"/>
    <s v="WINTER15"/>
    <x v="1"/>
    <x v="1"/>
    <n v="190.55"/>
  </r>
  <r>
    <x v="81"/>
    <x v="75"/>
    <x v="1"/>
    <x v="11"/>
    <x v="3"/>
    <s v="C15228"/>
    <x v="4"/>
    <n v="3"/>
    <n v="474.14"/>
    <s v="558 Main St"/>
    <s v="Gift Card"/>
    <s v="Shipped"/>
    <s v="TRK33860620"/>
    <n v="8"/>
    <s v="WINTER15"/>
    <x v="1"/>
    <x v="3"/>
    <n v="1422.42"/>
  </r>
  <r>
    <x v="82"/>
    <x v="76"/>
    <x v="2"/>
    <x v="7"/>
    <x v="3"/>
    <s v="C15257"/>
    <x v="5"/>
    <n v="4"/>
    <n v="145.05000000000001"/>
    <s v="626 Main St"/>
    <s v="Online"/>
    <s v="Delivered"/>
    <s v="TRK28779938"/>
    <n v="6"/>
    <s v="SAVE10"/>
    <x v="0"/>
    <x v="3"/>
    <n v="580.20000000000005"/>
  </r>
  <r>
    <x v="83"/>
    <x v="77"/>
    <x v="0"/>
    <x v="10"/>
    <x v="0"/>
    <s v="C15283"/>
    <x v="0"/>
    <n v="1"/>
    <n v="381.02"/>
    <s v="152 Main St"/>
    <s v="Cash"/>
    <s v="Shipped"/>
    <s v="TRK19286291"/>
    <n v="6"/>
    <m/>
    <x v="3"/>
    <x v="3"/>
    <n v="381.02"/>
  </r>
  <r>
    <x v="84"/>
    <x v="78"/>
    <x v="2"/>
    <x v="9"/>
    <x v="3"/>
    <s v="C15624"/>
    <x v="4"/>
    <n v="5"/>
    <n v="619.52"/>
    <s v="922 Main St"/>
    <s v="Debit Card"/>
    <s v="Pending"/>
    <s v="TRK40621141"/>
    <n v="9"/>
    <m/>
    <x v="3"/>
    <x v="2"/>
    <n v="3097.6"/>
  </r>
  <r>
    <x v="85"/>
    <x v="79"/>
    <x v="0"/>
    <x v="8"/>
    <x v="1"/>
    <s v="C15629"/>
    <x v="0"/>
    <n v="3"/>
    <n v="304.14999999999998"/>
    <s v="492 Main St"/>
    <s v="Gift Card"/>
    <s v="Shipped"/>
    <s v="TRK64926044"/>
    <n v="3"/>
    <s v="WINTER15"/>
    <x v="1"/>
    <x v="1"/>
    <n v="912.44999999999993"/>
  </r>
  <r>
    <x v="86"/>
    <x v="80"/>
    <x v="0"/>
    <x v="6"/>
    <x v="2"/>
    <s v="C15681"/>
    <x v="1"/>
    <n v="4"/>
    <n v="540.41"/>
    <s v="989 Main St"/>
    <s v="Credit Card"/>
    <s v="Cancelled"/>
    <s v="TRK75112172"/>
    <n v="6"/>
    <m/>
    <x v="3"/>
    <x v="4"/>
    <n v="2161.64"/>
  </r>
  <r>
    <x v="87"/>
    <x v="81"/>
    <x v="1"/>
    <x v="5"/>
    <x v="0"/>
    <s v="C15849"/>
    <x v="5"/>
    <n v="1"/>
    <n v="525.42999999999995"/>
    <s v="643 Main St"/>
    <s v="Cash"/>
    <s v="Cancelled"/>
    <s v="TRK26794546"/>
    <n v="2"/>
    <s v="SAVE10"/>
    <x v="0"/>
    <x v="1"/>
    <n v="525.42999999999995"/>
  </r>
  <r>
    <x v="88"/>
    <x v="69"/>
    <x v="1"/>
    <x v="5"/>
    <x v="0"/>
    <s v="C15924"/>
    <x v="1"/>
    <n v="1"/>
    <n v="245.89"/>
    <s v="549 Main St"/>
    <s v="Debit Card"/>
    <s v="Delivered"/>
    <s v="TRK14835975"/>
    <n v="3"/>
    <s v="SAVE10"/>
    <x v="0"/>
    <x v="3"/>
    <n v="245.89"/>
  </r>
  <r>
    <x v="89"/>
    <x v="82"/>
    <x v="2"/>
    <x v="7"/>
    <x v="3"/>
    <s v="C16012"/>
    <x v="4"/>
    <n v="1"/>
    <n v="630.82000000000005"/>
    <s v="171 Main St"/>
    <s v="Online"/>
    <s v="Delivered"/>
    <s v="TRK15195225"/>
    <n v="5"/>
    <s v="FREESHIP"/>
    <x v="2"/>
    <x v="3"/>
    <n v="630.82000000000005"/>
  </r>
  <r>
    <x v="90"/>
    <x v="83"/>
    <x v="2"/>
    <x v="1"/>
    <x v="1"/>
    <s v="C16253"/>
    <x v="1"/>
    <n v="2"/>
    <n v="199.7"/>
    <s v="583 Main St"/>
    <s v="Cash"/>
    <s v="Pending"/>
    <s v="TRK17354894"/>
    <n v="4"/>
    <m/>
    <x v="3"/>
    <x v="2"/>
    <n v="399.4"/>
  </r>
  <r>
    <x v="91"/>
    <x v="84"/>
    <x v="1"/>
    <x v="0"/>
    <x v="0"/>
    <s v="C16400"/>
    <x v="1"/>
    <n v="3"/>
    <n v="209.48"/>
    <s v="123 Main St"/>
    <s v="Debit Card"/>
    <s v="Pending"/>
    <s v="TRK57771859"/>
    <n v="4"/>
    <m/>
    <x v="3"/>
    <x v="2"/>
    <n v="628.43999999999994"/>
  </r>
  <r>
    <x v="92"/>
    <x v="85"/>
    <x v="1"/>
    <x v="7"/>
    <x v="3"/>
    <s v="C16429"/>
    <x v="3"/>
    <n v="1"/>
    <n v="679.65"/>
    <s v="390 Main St"/>
    <s v="Debit Card"/>
    <s v="Shipped"/>
    <s v="TRK73888013"/>
    <n v="6"/>
    <s v="FREESHIP"/>
    <x v="2"/>
    <x v="3"/>
    <n v="679.65"/>
  </r>
  <r>
    <x v="93"/>
    <x v="86"/>
    <x v="2"/>
    <x v="7"/>
    <x v="3"/>
    <s v="C16612"/>
    <x v="3"/>
    <n v="1"/>
    <n v="600.54"/>
    <s v="596 Main St"/>
    <s v="Debit Card"/>
    <s v="Pending"/>
    <s v="TRK96188223"/>
    <n v="4"/>
    <s v="WINTER15"/>
    <x v="1"/>
    <x v="3"/>
    <n v="600.54"/>
  </r>
  <r>
    <x v="94"/>
    <x v="87"/>
    <x v="2"/>
    <x v="1"/>
    <x v="1"/>
    <s v="C16675"/>
    <x v="0"/>
    <n v="4"/>
    <n v="214.35"/>
    <s v="664 Main St"/>
    <s v="Debit Card"/>
    <s v="Cancelled"/>
    <s v="TRK12756945"/>
    <n v="7"/>
    <s v="WINTER15"/>
    <x v="1"/>
    <x v="4"/>
    <n v="857.4"/>
  </r>
  <r>
    <x v="95"/>
    <x v="88"/>
    <x v="2"/>
    <x v="11"/>
    <x v="3"/>
    <s v="C16693"/>
    <x v="2"/>
    <n v="4"/>
    <n v="237.43"/>
    <s v="262 Main St"/>
    <s v="Cash"/>
    <s v="Cancelled"/>
    <s v="TRK41146508"/>
    <n v="8"/>
    <s v="WINTER15"/>
    <x v="1"/>
    <x v="4"/>
    <n v="949.72"/>
  </r>
  <r>
    <x v="96"/>
    <x v="89"/>
    <x v="0"/>
    <x v="6"/>
    <x v="2"/>
    <s v="C16702"/>
    <x v="2"/>
    <n v="3"/>
    <n v="463.39"/>
    <s v="694 Main St"/>
    <s v="Credit Card"/>
    <s v="Returned"/>
    <s v="TRK16953491"/>
    <n v="3"/>
    <m/>
    <x v="3"/>
    <x v="0"/>
    <n v="1390.17"/>
  </r>
  <r>
    <x v="97"/>
    <x v="90"/>
    <x v="1"/>
    <x v="10"/>
    <x v="0"/>
    <s v="C16758"/>
    <x v="4"/>
    <n v="3"/>
    <n v="62.77"/>
    <s v="914 Main St"/>
    <s v="Gift Card"/>
    <s v="Shipped"/>
    <s v="TRK88544431"/>
    <n v="6"/>
    <s v="FREESHIP"/>
    <x v="2"/>
    <x v="4"/>
    <n v="188.31"/>
  </r>
  <r>
    <x v="98"/>
    <x v="91"/>
    <x v="0"/>
    <x v="7"/>
    <x v="3"/>
    <s v="C16775"/>
    <x v="0"/>
    <n v="5"/>
    <n v="670.75"/>
    <s v="848 Main St"/>
    <s v="Gift Card"/>
    <s v="Shipped"/>
    <s v="TRK34392124"/>
    <n v="8"/>
    <s v="FREESHIP"/>
    <x v="2"/>
    <x v="1"/>
    <n v="3353.75"/>
  </r>
  <r>
    <x v="99"/>
    <x v="92"/>
    <x v="0"/>
    <x v="4"/>
    <x v="2"/>
    <s v="C16776"/>
    <x v="1"/>
    <n v="2"/>
    <n v="160"/>
    <s v="854 Main St"/>
    <s v="Cash"/>
    <s v="Pending"/>
    <s v="TRK12860600"/>
    <n v="4"/>
    <s v="SAVE10"/>
    <x v="0"/>
    <x v="1"/>
    <n v="320"/>
  </r>
  <r>
    <x v="100"/>
    <x v="93"/>
    <x v="0"/>
    <x v="8"/>
    <x v="1"/>
    <s v="C16790"/>
    <x v="1"/>
    <n v="4"/>
    <n v="64.739999999999995"/>
    <s v="718 Main St"/>
    <s v="Gift Card"/>
    <s v="Cancelled"/>
    <s v="TRK91791367"/>
    <n v="8"/>
    <s v="SAVE10"/>
    <x v="0"/>
    <x v="3"/>
    <n v="258.95999999999998"/>
  </r>
  <r>
    <x v="101"/>
    <x v="94"/>
    <x v="1"/>
    <x v="2"/>
    <x v="2"/>
    <s v="C17075"/>
    <x v="4"/>
    <n v="4"/>
    <n v="314.76"/>
    <s v="850 Main St"/>
    <s v="Online"/>
    <s v="Shipped"/>
    <s v="TRK63547510"/>
    <n v="8"/>
    <m/>
    <x v="3"/>
    <x v="1"/>
    <n v="1259.04"/>
  </r>
  <r>
    <x v="102"/>
    <x v="95"/>
    <x v="1"/>
    <x v="9"/>
    <x v="3"/>
    <s v="C17103"/>
    <x v="0"/>
    <n v="3"/>
    <n v="426.12"/>
    <s v="922 Main St"/>
    <s v="Online"/>
    <s v="Delivered"/>
    <s v="TRK64398650"/>
    <n v="5"/>
    <s v="WINTER15"/>
    <x v="1"/>
    <x v="1"/>
    <n v="1278.3599999999999"/>
  </r>
  <r>
    <x v="103"/>
    <x v="96"/>
    <x v="1"/>
    <x v="5"/>
    <x v="0"/>
    <s v="C17132"/>
    <x v="3"/>
    <n v="1"/>
    <n v="386.03"/>
    <s v="855 Main St"/>
    <s v="Online"/>
    <s v="Pending"/>
    <s v="TRK37504692"/>
    <n v="4"/>
    <s v="FREESHIP"/>
    <x v="2"/>
    <x v="3"/>
    <n v="386.03"/>
  </r>
  <r>
    <x v="104"/>
    <x v="97"/>
    <x v="0"/>
    <x v="2"/>
    <x v="2"/>
    <s v="C17136"/>
    <x v="5"/>
    <n v="4"/>
    <n v="160.49"/>
    <s v="333 Main St"/>
    <s v="Credit Card"/>
    <s v="Shipped"/>
    <s v="TRK55362541"/>
    <n v="8"/>
    <s v="WINTER15"/>
    <x v="1"/>
    <x v="4"/>
    <n v="641.96"/>
  </r>
  <r>
    <x v="105"/>
    <x v="98"/>
    <x v="2"/>
    <x v="11"/>
    <x v="3"/>
    <s v="C17181"/>
    <x v="0"/>
    <n v="5"/>
    <n v="455.33"/>
    <s v="291 Main St"/>
    <s v="Credit Card"/>
    <s v="Cancelled"/>
    <s v="TRK78912978"/>
    <n v="8"/>
    <s v="FREESHIP"/>
    <x v="2"/>
    <x v="3"/>
    <n v="2276.65"/>
  </r>
  <r>
    <x v="106"/>
    <x v="6"/>
    <x v="0"/>
    <x v="3"/>
    <x v="1"/>
    <s v="C17269"/>
    <x v="2"/>
    <n v="4"/>
    <n v="433.45"/>
    <s v="129 Main St"/>
    <s v="Gift Card"/>
    <s v="Cancelled"/>
    <s v="TRK79608389"/>
    <n v="4"/>
    <m/>
    <x v="3"/>
    <x v="0"/>
    <n v="1733.8"/>
  </r>
  <r>
    <x v="107"/>
    <x v="99"/>
    <x v="0"/>
    <x v="2"/>
    <x v="2"/>
    <s v="C17302"/>
    <x v="6"/>
    <n v="1"/>
    <n v="359.99"/>
    <s v="385 Main St"/>
    <s v="Gift Card"/>
    <s v="Cancelled"/>
    <s v="TRK43940016"/>
    <n v="5"/>
    <s v="SAVE10"/>
    <x v="0"/>
    <x v="2"/>
    <n v="359.99"/>
  </r>
  <r>
    <x v="108"/>
    <x v="100"/>
    <x v="1"/>
    <x v="11"/>
    <x v="3"/>
    <s v="C17388"/>
    <x v="5"/>
    <n v="1"/>
    <n v="317.25"/>
    <s v="157 Main St"/>
    <s v="Debit Card"/>
    <s v="Returned"/>
    <s v="TRK47077395"/>
    <n v="1"/>
    <s v="SAVE10"/>
    <x v="0"/>
    <x v="0"/>
    <n v="317.25"/>
  </r>
  <r>
    <x v="109"/>
    <x v="101"/>
    <x v="1"/>
    <x v="10"/>
    <x v="0"/>
    <s v="C17389"/>
    <x v="2"/>
    <n v="1"/>
    <n v="522.08000000000004"/>
    <s v="905 Main St"/>
    <s v="Gift Card"/>
    <s v="Returned"/>
    <s v="TRK98857880"/>
    <n v="5"/>
    <s v="FREESHIP"/>
    <x v="2"/>
    <x v="4"/>
    <n v="522.08000000000004"/>
  </r>
  <r>
    <x v="110"/>
    <x v="102"/>
    <x v="1"/>
    <x v="0"/>
    <x v="0"/>
    <s v="C17470"/>
    <x v="1"/>
    <n v="2"/>
    <n v="230.95"/>
    <s v="956 Main St"/>
    <s v="Online"/>
    <s v="Delivered"/>
    <s v="TRK28775057"/>
    <n v="3"/>
    <s v="WINTER15"/>
    <x v="1"/>
    <x v="4"/>
    <n v="461.9"/>
  </r>
  <r>
    <x v="111"/>
    <x v="103"/>
    <x v="2"/>
    <x v="8"/>
    <x v="1"/>
    <s v="C17551"/>
    <x v="1"/>
    <n v="1"/>
    <n v="518.39"/>
    <s v="997 Main St"/>
    <s v="Debit Card"/>
    <s v="Pending"/>
    <s v="TRK88797170"/>
    <n v="4"/>
    <s v="FREESHIP"/>
    <x v="2"/>
    <x v="1"/>
    <n v="518.39"/>
  </r>
  <r>
    <x v="112"/>
    <x v="104"/>
    <x v="0"/>
    <x v="4"/>
    <x v="2"/>
    <s v="C17591"/>
    <x v="4"/>
    <n v="1"/>
    <n v="479.76"/>
    <s v="882 Main St"/>
    <s v="Credit Card"/>
    <s v="Pending"/>
    <s v="TRK56070470"/>
    <n v="1"/>
    <m/>
    <x v="3"/>
    <x v="2"/>
    <n v="479.76"/>
  </r>
  <r>
    <x v="113"/>
    <x v="105"/>
    <x v="0"/>
    <x v="11"/>
    <x v="3"/>
    <s v="C17921"/>
    <x v="3"/>
    <n v="4"/>
    <n v="302.64999999999998"/>
    <s v="119 Main St"/>
    <s v="Credit Card"/>
    <s v="Cancelled"/>
    <s v="TRK79291524"/>
    <n v="8"/>
    <s v="SAVE10"/>
    <x v="0"/>
    <x v="4"/>
    <n v="1210.5999999999999"/>
  </r>
  <r>
    <x v="114"/>
    <x v="106"/>
    <x v="0"/>
    <x v="0"/>
    <x v="0"/>
    <s v="C17966"/>
    <x v="0"/>
    <n v="2"/>
    <n v="92.87"/>
    <s v="360 Main St"/>
    <s v="Credit Card"/>
    <s v="Pending"/>
    <s v="TRK31169396"/>
    <n v="5"/>
    <s v="FREESHIP"/>
    <x v="2"/>
    <x v="0"/>
    <n v="185.74"/>
  </r>
  <r>
    <x v="115"/>
    <x v="107"/>
    <x v="0"/>
    <x v="7"/>
    <x v="3"/>
    <s v="C18037"/>
    <x v="1"/>
    <n v="2"/>
    <n v="70.34"/>
    <s v="944 Main St"/>
    <s v="Gift Card"/>
    <s v="Cancelled"/>
    <s v="TRK47362236"/>
    <n v="3"/>
    <s v="FREESHIP"/>
    <x v="2"/>
    <x v="2"/>
    <n v="140.68"/>
  </r>
  <r>
    <x v="116"/>
    <x v="108"/>
    <x v="0"/>
    <x v="5"/>
    <x v="0"/>
    <s v="C18076"/>
    <x v="6"/>
    <n v="3"/>
    <n v="588.74"/>
    <s v="751 Main St"/>
    <s v="Debit Card"/>
    <s v="Pending"/>
    <s v="TRK26661705"/>
    <n v="8"/>
    <s v="FREESHIP"/>
    <x v="2"/>
    <x v="2"/>
    <n v="1766.22"/>
  </r>
  <r>
    <x v="117"/>
    <x v="109"/>
    <x v="1"/>
    <x v="10"/>
    <x v="0"/>
    <s v="C18104"/>
    <x v="5"/>
    <n v="5"/>
    <n v="127.18"/>
    <s v="715 Main St"/>
    <s v="Cash"/>
    <s v="Cancelled"/>
    <s v="TRK15488568"/>
    <n v="9"/>
    <s v="SAVE10"/>
    <x v="0"/>
    <x v="4"/>
    <n v="635.90000000000009"/>
  </r>
  <r>
    <x v="118"/>
    <x v="110"/>
    <x v="1"/>
    <x v="0"/>
    <x v="0"/>
    <s v="C18105"/>
    <x v="1"/>
    <n v="4"/>
    <n v="583.02"/>
    <s v="338 Main St"/>
    <s v="Online"/>
    <s v="Delivered"/>
    <s v="TRK94006117"/>
    <n v="4"/>
    <s v="FREESHIP"/>
    <x v="2"/>
    <x v="0"/>
    <n v="2332.08"/>
  </r>
  <r>
    <x v="119"/>
    <x v="111"/>
    <x v="0"/>
    <x v="8"/>
    <x v="1"/>
    <s v="C18138"/>
    <x v="0"/>
    <n v="3"/>
    <n v="539.46"/>
    <s v="520 Main St"/>
    <s v="Credit Card"/>
    <s v="Shipped"/>
    <s v="TRK20289483"/>
    <n v="4"/>
    <s v="SAVE10"/>
    <x v="0"/>
    <x v="0"/>
    <n v="1618.38"/>
  </r>
  <r>
    <x v="120"/>
    <x v="112"/>
    <x v="1"/>
    <x v="7"/>
    <x v="3"/>
    <s v="C18167"/>
    <x v="3"/>
    <n v="4"/>
    <n v="221.96"/>
    <s v="193 Main St"/>
    <s v="Cash"/>
    <s v="Delivered"/>
    <s v="TRK36841089"/>
    <n v="7"/>
    <m/>
    <x v="3"/>
    <x v="3"/>
    <n v="887.84"/>
  </r>
  <r>
    <x v="121"/>
    <x v="113"/>
    <x v="2"/>
    <x v="3"/>
    <x v="1"/>
    <s v="C18169"/>
    <x v="4"/>
    <n v="2"/>
    <n v="464.92"/>
    <s v="782 Main St"/>
    <s v="Debit Card"/>
    <s v="Returned"/>
    <s v="TRK49482923"/>
    <n v="2"/>
    <m/>
    <x v="3"/>
    <x v="0"/>
    <n v="929.84"/>
  </r>
  <r>
    <x v="122"/>
    <x v="114"/>
    <x v="1"/>
    <x v="10"/>
    <x v="0"/>
    <s v="C18187"/>
    <x v="1"/>
    <n v="1"/>
    <n v="605.28"/>
    <s v="470 Main St"/>
    <s v="Gift Card"/>
    <s v="Shipped"/>
    <s v="TRK50528185"/>
    <n v="3"/>
    <s v="FREESHIP"/>
    <x v="2"/>
    <x v="4"/>
    <n v="605.28"/>
  </r>
  <r>
    <x v="123"/>
    <x v="115"/>
    <x v="2"/>
    <x v="1"/>
    <x v="1"/>
    <s v="C18353"/>
    <x v="4"/>
    <n v="3"/>
    <n v="433.33"/>
    <s v="677 Main St"/>
    <s v="Credit Card"/>
    <s v="Cancelled"/>
    <s v="TRK78766533"/>
    <n v="4"/>
    <s v="FREESHIP"/>
    <x v="2"/>
    <x v="4"/>
    <n v="1299.99"/>
  </r>
  <r>
    <x v="124"/>
    <x v="116"/>
    <x v="0"/>
    <x v="11"/>
    <x v="3"/>
    <s v="C18404"/>
    <x v="4"/>
    <n v="5"/>
    <n v="674.04"/>
    <s v="546 Main St"/>
    <s v="Online"/>
    <s v="Cancelled"/>
    <s v="TRK89401624"/>
    <n v="7"/>
    <s v="SAVE10"/>
    <x v="0"/>
    <x v="3"/>
    <n v="3370.2"/>
  </r>
  <r>
    <x v="125"/>
    <x v="117"/>
    <x v="2"/>
    <x v="1"/>
    <x v="1"/>
    <s v="C18473"/>
    <x v="5"/>
    <n v="2"/>
    <n v="420.29"/>
    <s v="700 Main St"/>
    <s v="Gift Card"/>
    <s v="Returned"/>
    <s v="TRK97834202"/>
    <n v="3"/>
    <s v="SAVE10"/>
    <x v="0"/>
    <x v="3"/>
    <n v="840.58"/>
  </r>
  <r>
    <x v="126"/>
    <x v="118"/>
    <x v="0"/>
    <x v="4"/>
    <x v="2"/>
    <s v="C18567"/>
    <x v="0"/>
    <n v="4"/>
    <n v="91.46"/>
    <s v="507 Main St"/>
    <s v="Cash"/>
    <s v="Cancelled"/>
    <s v="TRK17554673"/>
    <n v="9"/>
    <s v="SAVE10"/>
    <x v="0"/>
    <x v="4"/>
    <n v="365.84"/>
  </r>
  <r>
    <x v="127"/>
    <x v="119"/>
    <x v="0"/>
    <x v="6"/>
    <x v="2"/>
    <s v="C18583"/>
    <x v="6"/>
    <n v="5"/>
    <n v="364.42"/>
    <s v="778 Main St"/>
    <s v="Credit Card"/>
    <s v="Cancelled"/>
    <s v="TRK43084595"/>
    <n v="10"/>
    <s v="SAVE10"/>
    <x v="0"/>
    <x v="4"/>
    <n v="1822.1"/>
  </r>
  <r>
    <x v="128"/>
    <x v="120"/>
    <x v="0"/>
    <x v="7"/>
    <x v="3"/>
    <s v="C18717"/>
    <x v="0"/>
    <n v="5"/>
    <n v="558.63"/>
    <s v="861 Main St"/>
    <s v="Cash"/>
    <s v="Pending"/>
    <s v="TRK58568806"/>
    <n v="8"/>
    <s v="FREESHIP"/>
    <x v="2"/>
    <x v="4"/>
    <n v="2793.15"/>
  </r>
  <r>
    <x v="129"/>
    <x v="121"/>
    <x v="1"/>
    <x v="1"/>
    <x v="1"/>
    <s v="C18724"/>
    <x v="5"/>
    <n v="1"/>
    <n v="616.1"/>
    <s v="124 Main St"/>
    <s v="Cash"/>
    <s v="Returned"/>
    <s v="TRK52508861"/>
    <n v="6"/>
    <m/>
    <x v="3"/>
    <x v="2"/>
    <n v="616.1"/>
  </r>
  <r>
    <x v="130"/>
    <x v="122"/>
    <x v="0"/>
    <x v="1"/>
    <x v="1"/>
    <s v="C18820"/>
    <x v="2"/>
    <n v="5"/>
    <n v="514.6"/>
    <s v="347 Main St"/>
    <s v="Gift Card"/>
    <s v="Delivered"/>
    <s v="TRK91547425"/>
    <n v="10"/>
    <s v="FREESHIP"/>
    <x v="2"/>
    <x v="1"/>
    <n v="2573"/>
  </r>
  <r>
    <x v="131"/>
    <x v="47"/>
    <x v="0"/>
    <x v="6"/>
    <x v="2"/>
    <s v="C18826"/>
    <x v="2"/>
    <n v="3"/>
    <n v="481.1"/>
    <s v="664 Main St"/>
    <s v="Credit Card"/>
    <s v="Returned"/>
    <s v="TRK12530495"/>
    <n v="3"/>
    <s v="FREESHIP"/>
    <x v="2"/>
    <x v="0"/>
    <n v="1443.3"/>
  </r>
  <r>
    <x v="132"/>
    <x v="123"/>
    <x v="0"/>
    <x v="9"/>
    <x v="3"/>
    <s v="C18944"/>
    <x v="5"/>
    <n v="4"/>
    <n v="393.8"/>
    <s v="837 Main St"/>
    <s v="Credit Card"/>
    <s v="Pending"/>
    <s v="TRK45275439"/>
    <n v="7"/>
    <s v="SAVE10"/>
    <x v="0"/>
    <x v="2"/>
    <n v="1575.2"/>
  </r>
  <r>
    <x v="133"/>
    <x v="124"/>
    <x v="1"/>
    <x v="8"/>
    <x v="1"/>
    <s v="C18984"/>
    <x v="4"/>
    <n v="3"/>
    <n v="589.29999999999995"/>
    <s v="650 Main St"/>
    <s v="Credit Card"/>
    <s v="Returned"/>
    <s v="TRK49298239"/>
    <n v="6"/>
    <s v="WINTER15"/>
    <x v="1"/>
    <x v="4"/>
    <n v="1767.9"/>
  </r>
  <r>
    <x v="134"/>
    <x v="125"/>
    <x v="2"/>
    <x v="11"/>
    <x v="3"/>
    <s v="C19071"/>
    <x v="4"/>
    <n v="3"/>
    <n v="450.98"/>
    <s v="396 Main St"/>
    <s v="Credit Card"/>
    <s v="Shipped"/>
    <s v="TRK66537096"/>
    <n v="8"/>
    <s v="SAVE10"/>
    <x v="0"/>
    <x v="4"/>
    <n v="1352.94"/>
  </r>
  <r>
    <x v="135"/>
    <x v="126"/>
    <x v="0"/>
    <x v="7"/>
    <x v="3"/>
    <s v="C19266"/>
    <x v="3"/>
    <n v="3"/>
    <n v="147.38999999999999"/>
    <s v="609 Main St"/>
    <s v="Debit Card"/>
    <s v="Returned"/>
    <s v="TRK58357269"/>
    <n v="3"/>
    <m/>
    <x v="3"/>
    <x v="2"/>
    <n v="442.17"/>
  </r>
  <r>
    <x v="136"/>
    <x v="127"/>
    <x v="2"/>
    <x v="8"/>
    <x v="1"/>
    <s v="C19368"/>
    <x v="4"/>
    <n v="2"/>
    <n v="323.22000000000003"/>
    <s v="517 Main St"/>
    <s v="Credit Card"/>
    <s v="Delivered"/>
    <s v="TRK80436037"/>
    <n v="7"/>
    <m/>
    <x v="3"/>
    <x v="1"/>
    <n v="646.44000000000005"/>
  </r>
  <r>
    <x v="137"/>
    <x v="128"/>
    <x v="0"/>
    <x v="5"/>
    <x v="0"/>
    <s v="C19384"/>
    <x v="4"/>
    <n v="4"/>
    <n v="87.79"/>
    <s v="532 Main St"/>
    <s v="Cash"/>
    <s v="Cancelled"/>
    <s v="TRK33207064"/>
    <n v="6"/>
    <s v="FREESHIP"/>
    <x v="2"/>
    <x v="1"/>
    <n v="351.16"/>
  </r>
  <r>
    <x v="138"/>
    <x v="129"/>
    <x v="0"/>
    <x v="5"/>
    <x v="0"/>
    <s v="C19402"/>
    <x v="0"/>
    <n v="4"/>
    <n v="301.17"/>
    <s v="267 Main St"/>
    <s v="Online"/>
    <s v="Cancelled"/>
    <s v="TRK97825212"/>
    <n v="6"/>
    <m/>
    <x v="3"/>
    <x v="2"/>
    <n v="1204.68"/>
  </r>
  <r>
    <x v="139"/>
    <x v="130"/>
    <x v="2"/>
    <x v="1"/>
    <x v="1"/>
    <s v="C19439"/>
    <x v="3"/>
    <n v="1"/>
    <n v="440.34"/>
    <s v="675 Main St"/>
    <s v="Gift Card"/>
    <s v="Shipped"/>
    <s v="TRK25383993"/>
    <n v="2"/>
    <s v="WINTER15"/>
    <x v="1"/>
    <x v="0"/>
    <n v="440.34"/>
  </r>
  <r>
    <x v="140"/>
    <x v="131"/>
    <x v="1"/>
    <x v="5"/>
    <x v="0"/>
    <s v="C19451"/>
    <x v="4"/>
    <n v="4"/>
    <n v="589.44000000000005"/>
    <s v="942 Main St"/>
    <s v="Gift Card"/>
    <s v="Returned"/>
    <s v="TRK87787793"/>
    <n v="5"/>
    <m/>
    <x v="3"/>
    <x v="0"/>
    <n v="2357.7600000000002"/>
  </r>
  <r>
    <x v="141"/>
    <x v="22"/>
    <x v="1"/>
    <x v="4"/>
    <x v="2"/>
    <s v="C19648"/>
    <x v="6"/>
    <n v="4"/>
    <n v="668.36"/>
    <s v="821 Main St"/>
    <s v="Gift Card"/>
    <s v="Cancelled"/>
    <s v="TRK51297879"/>
    <n v="5"/>
    <s v="FREESHIP"/>
    <x v="2"/>
    <x v="0"/>
    <n v="2673.44"/>
  </r>
  <r>
    <x v="142"/>
    <x v="132"/>
    <x v="1"/>
    <x v="3"/>
    <x v="1"/>
    <s v="C19722"/>
    <x v="1"/>
    <n v="1"/>
    <n v="596.24"/>
    <s v="891 Main St"/>
    <s v="Credit Card"/>
    <s v="Returned"/>
    <s v="TRK78094361"/>
    <n v="4"/>
    <s v="FREESHIP"/>
    <x v="2"/>
    <x v="1"/>
    <n v="596.24"/>
  </r>
  <r>
    <x v="143"/>
    <x v="133"/>
    <x v="0"/>
    <x v="4"/>
    <x v="2"/>
    <s v="C19742"/>
    <x v="4"/>
    <n v="1"/>
    <n v="332.09"/>
    <s v="408 Main St"/>
    <s v="Gift Card"/>
    <s v="Returned"/>
    <s v="TRK68845230"/>
    <n v="5"/>
    <s v="FREESHIP"/>
    <x v="2"/>
    <x v="1"/>
    <n v="332.09"/>
  </r>
  <r>
    <x v="144"/>
    <x v="134"/>
    <x v="2"/>
    <x v="9"/>
    <x v="3"/>
    <s v="C19759"/>
    <x v="5"/>
    <n v="2"/>
    <n v="588.29999999999995"/>
    <s v="234 Main St"/>
    <s v="Online"/>
    <s v="Pending"/>
    <s v="TRK22515454"/>
    <n v="2"/>
    <s v="FREESHIP"/>
    <x v="2"/>
    <x v="2"/>
    <n v="1176.5999999999999"/>
  </r>
  <r>
    <x v="145"/>
    <x v="135"/>
    <x v="2"/>
    <x v="3"/>
    <x v="1"/>
    <s v="C19937"/>
    <x v="0"/>
    <n v="1"/>
    <n v="438.34"/>
    <s v="281 Main St"/>
    <s v="Gift Card"/>
    <s v="Returned"/>
    <s v="TRK46990083"/>
    <n v="5"/>
    <s v="FREESHIP"/>
    <x v="2"/>
    <x v="0"/>
    <n v="438.34"/>
  </r>
  <r>
    <x v="146"/>
    <x v="136"/>
    <x v="1"/>
    <x v="7"/>
    <x v="3"/>
    <s v="C20077"/>
    <x v="2"/>
    <n v="4"/>
    <n v="593.22"/>
    <s v="154 Main St"/>
    <s v="Credit Card"/>
    <s v="Cancelled"/>
    <s v="TRK36415742"/>
    <n v="8"/>
    <s v="WINTER15"/>
    <x v="1"/>
    <x v="0"/>
    <n v="2372.88"/>
  </r>
  <r>
    <x v="147"/>
    <x v="137"/>
    <x v="1"/>
    <x v="7"/>
    <x v="3"/>
    <s v="C20095"/>
    <x v="2"/>
    <n v="2"/>
    <n v="662.53"/>
    <s v="778 Main St"/>
    <s v="Online"/>
    <s v="Cancelled"/>
    <s v="TRK69207593"/>
    <n v="5"/>
    <m/>
    <x v="3"/>
    <x v="0"/>
    <n v="1325.06"/>
  </r>
  <r>
    <x v="148"/>
    <x v="44"/>
    <x v="0"/>
    <x v="5"/>
    <x v="0"/>
    <s v="C20124"/>
    <x v="0"/>
    <n v="2"/>
    <n v="88.73"/>
    <s v="140 Main St"/>
    <s v="Online"/>
    <s v="Pending"/>
    <s v="TRK61346824"/>
    <n v="5"/>
    <m/>
    <x v="3"/>
    <x v="3"/>
    <n v="177.46"/>
  </r>
  <r>
    <x v="149"/>
    <x v="138"/>
    <x v="0"/>
    <x v="5"/>
    <x v="0"/>
    <s v="C20212"/>
    <x v="2"/>
    <n v="3"/>
    <n v="611.45000000000005"/>
    <s v="657 Main St"/>
    <s v="Gift Card"/>
    <s v="Pending"/>
    <s v="TRK69733327"/>
    <n v="4"/>
    <s v="FREESHIP"/>
    <x v="2"/>
    <x v="1"/>
    <n v="1834.35"/>
  </r>
  <r>
    <x v="150"/>
    <x v="139"/>
    <x v="1"/>
    <x v="5"/>
    <x v="0"/>
    <s v="C20256"/>
    <x v="4"/>
    <n v="3"/>
    <n v="538.74"/>
    <s v="456 Main St"/>
    <s v="Online"/>
    <s v="Shipped"/>
    <s v="TRK71127943"/>
    <n v="6"/>
    <s v="FREESHIP"/>
    <x v="2"/>
    <x v="2"/>
    <n v="1616.22"/>
  </r>
  <r>
    <x v="151"/>
    <x v="140"/>
    <x v="0"/>
    <x v="5"/>
    <x v="0"/>
    <s v="C20257"/>
    <x v="4"/>
    <n v="5"/>
    <n v="268.77999999999997"/>
    <s v="669 Main St"/>
    <s v="Debit Card"/>
    <s v="Delivered"/>
    <s v="TRK62135578"/>
    <n v="7"/>
    <s v="WINTER15"/>
    <x v="1"/>
    <x v="2"/>
    <n v="1343.9"/>
  </r>
  <r>
    <x v="152"/>
    <x v="141"/>
    <x v="1"/>
    <x v="4"/>
    <x v="2"/>
    <s v="C20286"/>
    <x v="2"/>
    <n v="1"/>
    <n v="571.9"/>
    <s v="129 Main St"/>
    <s v="Gift Card"/>
    <s v="Pending"/>
    <s v="TRK67648338"/>
    <n v="1"/>
    <s v="WINTER15"/>
    <x v="1"/>
    <x v="1"/>
    <n v="571.9"/>
  </r>
  <r>
    <x v="153"/>
    <x v="142"/>
    <x v="1"/>
    <x v="5"/>
    <x v="0"/>
    <s v="C20338"/>
    <x v="2"/>
    <n v="1"/>
    <n v="370.85"/>
    <s v="331 Main St"/>
    <s v="Gift Card"/>
    <s v="Delivered"/>
    <s v="TRK30654048"/>
    <n v="2"/>
    <s v="FREESHIP"/>
    <x v="2"/>
    <x v="4"/>
    <n v="370.85"/>
  </r>
  <r>
    <x v="154"/>
    <x v="7"/>
    <x v="1"/>
    <x v="1"/>
    <x v="1"/>
    <s v="C20357"/>
    <x v="6"/>
    <n v="3"/>
    <n v="692.44"/>
    <s v="272 Main St"/>
    <s v="Debit Card"/>
    <s v="Cancelled"/>
    <s v="TRK82236408"/>
    <n v="8"/>
    <s v="FREESHIP"/>
    <x v="2"/>
    <x v="3"/>
    <n v="2077.3200000000002"/>
  </r>
  <r>
    <x v="155"/>
    <x v="143"/>
    <x v="0"/>
    <x v="6"/>
    <x v="2"/>
    <s v="C20448"/>
    <x v="4"/>
    <n v="2"/>
    <n v="148.22"/>
    <s v="336 Main St"/>
    <s v="Credit Card"/>
    <s v="Delivered"/>
    <s v="TRK67379895"/>
    <n v="7"/>
    <s v="WINTER15"/>
    <x v="1"/>
    <x v="1"/>
    <n v="296.44"/>
  </r>
  <r>
    <x v="156"/>
    <x v="144"/>
    <x v="0"/>
    <x v="2"/>
    <x v="2"/>
    <s v="C20512"/>
    <x v="1"/>
    <n v="4"/>
    <n v="690.78"/>
    <s v="980 Main St"/>
    <s v="Credit Card"/>
    <s v="Shipped"/>
    <s v="TRK98234737"/>
    <n v="9"/>
    <m/>
    <x v="3"/>
    <x v="4"/>
    <n v="2763.12"/>
  </r>
  <r>
    <x v="157"/>
    <x v="42"/>
    <x v="2"/>
    <x v="7"/>
    <x v="3"/>
    <s v="C20624"/>
    <x v="6"/>
    <n v="1"/>
    <n v="479.56"/>
    <s v="923 Main St"/>
    <s v="Gift Card"/>
    <s v="Returned"/>
    <s v="TRK45123395"/>
    <n v="1"/>
    <s v="SAVE10"/>
    <x v="0"/>
    <x v="3"/>
    <n v="479.56"/>
  </r>
  <r>
    <x v="158"/>
    <x v="145"/>
    <x v="1"/>
    <x v="11"/>
    <x v="3"/>
    <s v="C20643"/>
    <x v="1"/>
    <n v="4"/>
    <n v="502.99"/>
    <s v="939 Main St"/>
    <s v="Debit Card"/>
    <s v="Shipped"/>
    <s v="TRK30736692"/>
    <n v="4"/>
    <s v="WINTER15"/>
    <x v="1"/>
    <x v="4"/>
    <n v="2011.96"/>
  </r>
  <r>
    <x v="159"/>
    <x v="146"/>
    <x v="1"/>
    <x v="8"/>
    <x v="1"/>
    <s v="C20670"/>
    <x v="0"/>
    <n v="2"/>
    <n v="467.91"/>
    <s v="432 Main St"/>
    <s v="Gift Card"/>
    <s v="Returned"/>
    <s v="TRK76731303"/>
    <n v="5"/>
    <s v="WINTER15"/>
    <x v="1"/>
    <x v="0"/>
    <n v="935.82"/>
  </r>
  <r>
    <x v="160"/>
    <x v="147"/>
    <x v="0"/>
    <x v="3"/>
    <x v="1"/>
    <s v="C20731"/>
    <x v="0"/>
    <n v="4"/>
    <n v="444.44"/>
    <s v="610 Main St"/>
    <s v="Debit Card"/>
    <s v="Cancelled"/>
    <s v="TRK75568437"/>
    <n v="8"/>
    <s v="WINTER15"/>
    <x v="1"/>
    <x v="3"/>
    <n v="1777.76"/>
  </r>
  <r>
    <x v="161"/>
    <x v="148"/>
    <x v="0"/>
    <x v="5"/>
    <x v="0"/>
    <s v="C20752"/>
    <x v="0"/>
    <n v="1"/>
    <n v="572.13"/>
    <s v="150 Main St"/>
    <s v="Debit Card"/>
    <s v="Cancelled"/>
    <s v="TRK22298450"/>
    <n v="4"/>
    <s v="SAVE10"/>
    <x v="0"/>
    <x v="3"/>
    <n v="572.13"/>
  </r>
  <r>
    <x v="162"/>
    <x v="149"/>
    <x v="0"/>
    <x v="3"/>
    <x v="1"/>
    <s v="C20817"/>
    <x v="5"/>
    <n v="5"/>
    <n v="615.66999999999996"/>
    <s v="407 Main St"/>
    <s v="Online"/>
    <s v="Pending"/>
    <s v="TRK44164590"/>
    <n v="6"/>
    <s v="SAVE10"/>
    <x v="0"/>
    <x v="2"/>
    <n v="3078.35"/>
  </r>
  <r>
    <x v="163"/>
    <x v="150"/>
    <x v="2"/>
    <x v="3"/>
    <x v="1"/>
    <s v="C20861"/>
    <x v="6"/>
    <n v="5"/>
    <n v="488.35"/>
    <s v="968 Main St"/>
    <s v="Debit Card"/>
    <s v="Returned"/>
    <s v="TRK89372013"/>
    <n v="9"/>
    <s v="FREESHIP"/>
    <x v="2"/>
    <x v="2"/>
    <n v="2441.75"/>
  </r>
  <r>
    <x v="164"/>
    <x v="151"/>
    <x v="0"/>
    <x v="2"/>
    <x v="2"/>
    <s v="C20881"/>
    <x v="1"/>
    <n v="2"/>
    <n v="644.04999999999995"/>
    <s v="652 Main St"/>
    <s v="Gift Card"/>
    <s v="Cancelled"/>
    <s v="TRK26263902"/>
    <n v="5"/>
    <s v="WINTER15"/>
    <x v="1"/>
    <x v="4"/>
    <n v="1288.0999999999999"/>
  </r>
  <r>
    <x v="165"/>
    <x v="152"/>
    <x v="0"/>
    <x v="1"/>
    <x v="1"/>
    <s v="C20977"/>
    <x v="5"/>
    <n v="4"/>
    <n v="435.12"/>
    <s v="636 Main St"/>
    <s v="Credit Card"/>
    <s v="Delivered"/>
    <s v="TRK54991561"/>
    <n v="9"/>
    <s v="SAVE10"/>
    <x v="0"/>
    <x v="1"/>
    <n v="1740.48"/>
  </r>
  <r>
    <x v="166"/>
    <x v="153"/>
    <x v="1"/>
    <x v="2"/>
    <x v="2"/>
    <s v="C21043"/>
    <x v="6"/>
    <n v="1"/>
    <n v="694.5"/>
    <s v="195 Main St"/>
    <s v="Credit Card"/>
    <s v="Pending"/>
    <s v="TRK41691086"/>
    <n v="3"/>
    <s v="WINTER15"/>
    <x v="1"/>
    <x v="0"/>
    <n v="694.5"/>
  </r>
  <r>
    <x v="167"/>
    <x v="154"/>
    <x v="1"/>
    <x v="1"/>
    <x v="1"/>
    <s v="C21126"/>
    <x v="3"/>
    <n v="1"/>
    <n v="107.04"/>
    <s v="392 Main St"/>
    <s v="Credit Card"/>
    <s v="Cancelled"/>
    <s v="TRK38009181"/>
    <n v="6"/>
    <s v="FREESHIP"/>
    <x v="2"/>
    <x v="3"/>
    <n v="107.04"/>
  </r>
  <r>
    <x v="168"/>
    <x v="155"/>
    <x v="0"/>
    <x v="1"/>
    <x v="1"/>
    <s v="C21147"/>
    <x v="5"/>
    <n v="1"/>
    <n v="335.1"/>
    <s v="126 Main St"/>
    <s v="Debit Card"/>
    <s v="Pending"/>
    <s v="TRK93171043"/>
    <n v="6"/>
    <s v="FREESHIP"/>
    <x v="2"/>
    <x v="4"/>
    <n v="335.1"/>
  </r>
  <r>
    <x v="169"/>
    <x v="63"/>
    <x v="0"/>
    <x v="11"/>
    <x v="3"/>
    <s v="C21167"/>
    <x v="2"/>
    <n v="4"/>
    <n v="558.9"/>
    <s v="948 Main St"/>
    <s v="Gift Card"/>
    <s v="Shipped"/>
    <s v="TRK97737564"/>
    <n v="9"/>
    <s v="WINTER15"/>
    <x v="1"/>
    <x v="3"/>
    <n v="2235.6"/>
  </r>
  <r>
    <x v="170"/>
    <x v="156"/>
    <x v="1"/>
    <x v="8"/>
    <x v="1"/>
    <s v="C21181"/>
    <x v="4"/>
    <n v="2"/>
    <n v="675.1"/>
    <s v="938 Main St"/>
    <s v="Cash"/>
    <s v="Pending"/>
    <s v="TRK50363421"/>
    <n v="4"/>
    <s v="FREESHIP"/>
    <x v="2"/>
    <x v="3"/>
    <n v="1350.2"/>
  </r>
  <r>
    <x v="171"/>
    <x v="157"/>
    <x v="2"/>
    <x v="3"/>
    <x v="1"/>
    <s v="C21191"/>
    <x v="1"/>
    <n v="1"/>
    <n v="325.81"/>
    <s v="232 Main St"/>
    <s v="Credit Card"/>
    <s v="Pending"/>
    <s v="TRK85771230"/>
    <n v="1"/>
    <s v="WINTER15"/>
    <x v="1"/>
    <x v="4"/>
    <n v="325.81"/>
  </r>
  <r>
    <x v="172"/>
    <x v="158"/>
    <x v="1"/>
    <x v="8"/>
    <x v="1"/>
    <s v="C21191"/>
    <x v="6"/>
    <n v="2"/>
    <n v="160.97999999999999"/>
    <s v="381 Main St"/>
    <s v="Debit Card"/>
    <s v="Delivered"/>
    <s v="TRK86246309"/>
    <n v="3"/>
    <s v="SAVE10"/>
    <x v="0"/>
    <x v="4"/>
    <n v="321.95999999999998"/>
  </r>
  <r>
    <x v="173"/>
    <x v="159"/>
    <x v="0"/>
    <x v="11"/>
    <x v="3"/>
    <s v="C21227"/>
    <x v="5"/>
    <n v="1"/>
    <n v="590.87"/>
    <s v="689 Main St"/>
    <s v="Gift Card"/>
    <s v="Returned"/>
    <s v="TRK79129657"/>
    <n v="6"/>
    <s v="FREESHIP"/>
    <x v="2"/>
    <x v="4"/>
    <n v="590.87"/>
  </r>
  <r>
    <x v="174"/>
    <x v="160"/>
    <x v="1"/>
    <x v="3"/>
    <x v="1"/>
    <s v="C21437"/>
    <x v="6"/>
    <n v="1"/>
    <n v="222.73"/>
    <s v="120 Main St"/>
    <s v="Online"/>
    <s v="Returned"/>
    <s v="TRK81624772"/>
    <n v="4"/>
    <m/>
    <x v="3"/>
    <x v="3"/>
    <n v="222.73"/>
  </r>
  <r>
    <x v="175"/>
    <x v="161"/>
    <x v="0"/>
    <x v="4"/>
    <x v="2"/>
    <s v="C21665"/>
    <x v="5"/>
    <n v="4"/>
    <n v="425.18"/>
    <s v="560 Main St"/>
    <s v="Online"/>
    <s v="Returned"/>
    <s v="TRK29890761"/>
    <n v="8"/>
    <s v="WINTER15"/>
    <x v="1"/>
    <x v="0"/>
    <n v="1700.72"/>
  </r>
  <r>
    <x v="176"/>
    <x v="162"/>
    <x v="0"/>
    <x v="5"/>
    <x v="0"/>
    <s v="C21905"/>
    <x v="4"/>
    <n v="1"/>
    <n v="298.06"/>
    <s v="478 Main St"/>
    <s v="Debit Card"/>
    <s v="Pending"/>
    <s v="TRK31863841"/>
    <n v="3"/>
    <s v="WINTER15"/>
    <x v="1"/>
    <x v="3"/>
    <n v="298.06"/>
  </r>
  <r>
    <x v="177"/>
    <x v="136"/>
    <x v="1"/>
    <x v="7"/>
    <x v="3"/>
    <s v="C21944"/>
    <x v="1"/>
    <n v="5"/>
    <n v="59.55"/>
    <s v="296 Main St"/>
    <s v="Online"/>
    <s v="Delivered"/>
    <s v="TRK80276812"/>
    <n v="6"/>
    <m/>
    <x v="3"/>
    <x v="4"/>
    <n v="297.75"/>
  </r>
  <r>
    <x v="178"/>
    <x v="163"/>
    <x v="1"/>
    <x v="4"/>
    <x v="2"/>
    <s v="C21953"/>
    <x v="1"/>
    <n v="2"/>
    <n v="125.23"/>
    <s v="272 Main St"/>
    <s v="Cash"/>
    <s v="Cancelled"/>
    <s v="TRK60774796"/>
    <n v="3"/>
    <s v="FREESHIP"/>
    <x v="2"/>
    <x v="2"/>
    <n v="250.46"/>
  </r>
  <r>
    <x v="179"/>
    <x v="164"/>
    <x v="0"/>
    <x v="7"/>
    <x v="3"/>
    <s v="C22101"/>
    <x v="5"/>
    <n v="2"/>
    <n v="132.6"/>
    <s v="262 Main St"/>
    <s v="Debit Card"/>
    <s v="Cancelled"/>
    <s v="TRK70711522"/>
    <n v="4"/>
    <s v="WINTER15"/>
    <x v="1"/>
    <x v="2"/>
    <n v="265.2"/>
  </r>
  <r>
    <x v="180"/>
    <x v="165"/>
    <x v="0"/>
    <x v="4"/>
    <x v="2"/>
    <s v="C22123"/>
    <x v="4"/>
    <n v="1"/>
    <n v="672.89"/>
    <s v="519 Main St"/>
    <s v="Credit Card"/>
    <s v="Pending"/>
    <s v="TRK43250279"/>
    <n v="1"/>
    <s v="WINTER15"/>
    <x v="1"/>
    <x v="2"/>
    <n v="672.89"/>
  </r>
  <r>
    <x v="181"/>
    <x v="119"/>
    <x v="0"/>
    <x v="6"/>
    <x v="2"/>
    <s v="C22167"/>
    <x v="4"/>
    <n v="5"/>
    <n v="435.66"/>
    <s v="891 Main St"/>
    <s v="Online"/>
    <s v="Pending"/>
    <s v="TRK70269748"/>
    <n v="9"/>
    <m/>
    <x v="3"/>
    <x v="0"/>
    <n v="2178.3000000000002"/>
  </r>
  <r>
    <x v="182"/>
    <x v="166"/>
    <x v="0"/>
    <x v="2"/>
    <x v="2"/>
    <s v="C22429"/>
    <x v="5"/>
    <n v="4"/>
    <n v="151.19999999999999"/>
    <s v="965 Main St"/>
    <s v="Gift Card"/>
    <s v="Pending"/>
    <s v="TRK38572927"/>
    <n v="9"/>
    <s v="WINTER15"/>
    <x v="1"/>
    <x v="0"/>
    <n v="604.79999999999995"/>
  </r>
  <r>
    <x v="183"/>
    <x v="123"/>
    <x v="0"/>
    <x v="9"/>
    <x v="3"/>
    <s v="C22534"/>
    <x v="5"/>
    <n v="1"/>
    <n v="529.19000000000005"/>
    <s v="391 Main St"/>
    <s v="Cash"/>
    <s v="Cancelled"/>
    <s v="TRK17415798"/>
    <n v="5"/>
    <m/>
    <x v="3"/>
    <x v="4"/>
    <n v="529.19000000000005"/>
  </r>
  <r>
    <x v="184"/>
    <x v="15"/>
    <x v="0"/>
    <x v="5"/>
    <x v="0"/>
    <s v="C22657"/>
    <x v="0"/>
    <n v="3"/>
    <n v="633.97"/>
    <s v="152 Main St"/>
    <s v="Cash"/>
    <s v="Pending"/>
    <s v="TRK49157047"/>
    <n v="7"/>
    <s v="WINTER15"/>
    <x v="1"/>
    <x v="0"/>
    <n v="1901.91"/>
  </r>
  <r>
    <x v="185"/>
    <x v="167"/>
    <x v="1"/>
    <x v="4"/>
    <x v="2"/>
    <s v="C22783"/>
    <x v="6"/>
    <n v="4"/>
    <n v="692.91"/>
    <s v="673 Main St"/>
    <s v="Credit Card"/>
    <s v="Pending"/>
    <s v="TRK55009149"/>
    <n v="9"/>
    <s v="SAVE10"/>
    <x v="0"/>
    <x v="1"/>
    <n v="2771.64"/>
  </r>
  <r>
    <x v="186"/>
    <x v="168"/>
    <x v="2"/>
    <x v="3"/>
    <x v="1"/>
    <s v="C22919"/>
    <x v="4"/>
    <n v="1"/>
    <n v="195.86"/>
    <s v="267 Main St"/>
    <s v="Online"/>
    <s v="Pending"/>
    <s v="TRK82416295"/>
    <n v="3"/>
    <m/>
    <x v="3"/>
    <x v="0"/>
    <n v="195.86"/>
  </r>
  <r>
    <x v="187"/>
    <x v="169"/>
    <x v="1"/>
    <x v="8"/>
    <x v="1"/>
    <s v="C22981"/>
    <x v="3"/>
    <n v="3"/>
    <n v="157.4"/>
    <s v="454 Main St"/>
    <s v="Debit Card"/>
    <s v="Cancelled"/>
    <s v="TRK10115285"/>
    <n v="7"/>
    <s v="WINTER15"/>
    <x v="1"/>
    <x v="2"/>
    <n v="472.2"/>
  </r>
  <r>
    <x v="188"/>
    <x v="170"/>
    <x v="2"/>
    <x v="7"/>
    <x v="3"/>
    <s v="C22991"/>
    <x v="6"/>
    <n v="1"/>
    <n v="252.68"/>
    <s v="731 Main St"/>
    <s v="Online"/>
    <s v="Cancelled"/>
    <s v="TRK32796086"/>
    <n v="1"/>
    <m/>
    <x v="3"/>
    <x v="4"/>
    <n v="252.68"/>
  </r>
  <r>
    <x v="189"/>
    <x v="99"/>
    <x v="0"/>
    <x v="2"/>
    <x v="2"/>
    <s v="C23279"/>
    <x v="2"/>
    <n v="2"/>
    <n v="43.67"/>
    <s v="696 Main St"/>
    <s v="Cash"/>
    <s v="Returned"/>
    <s v="TRK58039693"/>
    <n v="4"/>
    <s v="WINTER15"/>
    <x v="1"/>
    <x v="1"/>
    <n v="87.34"/>
  </r>
  <r>
    <x v="190"/>
    <x v="171"/>
    <x v="1"/>
    <x v="3"/>
    <x v="1"/>
    <s v="C23334"/>
    <x v="4"/>
    <n v="1"/>
    <n v="331.06"/>
    <s v="737 Main St"/>
    <s v="Credit Card"/>
    <s v="Pending"/>
    <s v="TRK46335144"/>
    <n v="5"/>
    <s v="WINTER15"/>
    <x v="1"/>
    <x v="1"/>
    <n v="331.06"/>
  </r>
  <r>
    <x v="191"/>
    <x v="172"/>
    <x v="1"/>
    <x v="6"/>
    <x v="2"/>
    <s v="C23405"/>
    <x v="6"/>
    <n v="4"/>
    <n v="695.1"/>
    <s v="484 Main St"/>
    <s v="Debit Card"/>
    <s v="Returned"/>
    <s v="TRK83678708"/>
    <n v="8"/>
    <m/>
    <x v="3"/>
    <x v="2"/>
    <n v="2780.4"/>
  </r>
  <r>
    <x v="192"/>
    <x v="0"/>
    <x v="0"/>
    <x v="0"/>
    <x v="0"/>
    <s v="C23555"/>
    <x v="3"/>
    <n v="4"/>
    <n v="408.36"/>
    <s v="156 Main St"/>
    <s v="Gift Card"/>
    <s v="Cancelled"/>
    <s v="TRK67210247"/>
    <n v="4"/>
    <s v="FREESHIP"/>
    <x v="2"/>
    <x v="4"/>
    <n v="1633.44"/>
  </r>
  <r>
    <x v="193"/>
    <x v="173"/>
    <x v="0"/>
    <x v="3"/>
    <x v="1"/>
    <s v="C23637"/>
    <x v="4"/>
    <n v="1"/>
    <n v="553.55999999999995"/>
    <s v="644 Main St"/>
    <s v="Credit Card"/>
    <s v="Cancelled"/>
    <s v="TRK16749863"/>
    <n v="5"/>
    <m/>
    <x v="3"/>
    <x v="4"/>
    <n v="553.55999999999995"/>
  </r>
  <r>
    <x v="194"/>
    <x v="174"/>
    <x v="2"/>
    <x v="7"/>
    <x v="3"/>
    <s v="C23899"/>
    <x v="3"/>
    <n v="5"/>
    <n v="271.69"/>
    <s v="543 Main St"/>
    <s v="Online"/>
    <s v="Returned"/>
    <s v="TRK88914760"/>
    <n v="7"/>
    <s v="FREESHIP"/>
    <x v="2"/>
    <x v="1"/>
    <n v="1358.45"/>
  </r>
  <r>
    <x v="195"/>
    <x v="175"/>
    <x v="0"/>
    <x v="8"/>
    <x v="1"/>
    <s v="C23917"/>
    <x v="0"/>
    <n v="1"/>
    <n v="127.55"/>
    <s v="433 Main St"/>
    <s v="Cash"/>
    <s v="Shipped"/>
    <s v="TRK44434536"/>
    <n v="3"/>
    <s v="SAVE10"/>
    <x v="0"/>
    <x v="4"/>
    <n v="127.55"/>
  </r>
  <r>
    <x v="196"/>
    <x v="176"/>
    <x v="0"/>
    <x v="3"/>
    <x v="1"/>
    <s v="C23947"/>
    <x v="1"/>
    <n v="1"/>
    <n v="120.98"/>
    <s v="353 Main St"/>
    <s v="Debit Card"/>
    <s v="Delivered"/>
    <s v="TRK74812710"/>
    <n v="6"/>
    <s v="WINTER15"/>
    <x v="1"/>
    <x v="2"/>
    <n v="120.98"/>
  </r>
  <r>
    <x v="197"/>
    <x v="177"/>
    <x v="1"/>
    <x v="4"/>
    <x v="2"/>
    <s v="C23978"/>
    <x v="2"/>
    <n v="1"/>
    <n v="576.35"/>
    <s v="549 Main St"/>
    <s v="Gift Card"/>
    <s v="Returned"/>
    <s v="TRK87090813"/>
    <n v="1"/>
    <s v="WINTER15"/>
    <x v="1"/>
    <x v="1"/>
    <n v="576.35"/>
  </r>
  <r>
    <x v="198"/>
    <x v="178"/>
    <x v="0"/>
    <x v="3"/>
    <x v="1"/>
    <s v="C24047"/>
    <x v="2"/>
    <n v="4"/>
    <n v="234.45"/>
    <s v="362 Main St"/>
    <s v="Online"/>
    <s v="Cancelled"/>
    <s v="TRK91338580"/>
    <n v="9"/>
    <s v="FREESHIP"/>
    <x v="2"/>
    <x v="1"/>
    <n v="937.8"/>
  </r>
  <r>
    <x v="199"/>
    <x v="54"/>
    <x v="0"/>
    <x v="0"/>
    <x v="0"/>
    <s v="C24212"/>
    <x v="6"/>
    <n v="3"/>
    <n v="107.36"/>
    <s v="808 Main St"/>
    <s v="Gift Card"/>
    <s v="Delivered"/>
    <s v="TRK68894675"/>
    <n v="5"/>
    <s v="FREESHIP"/>
    <x v="2"/>
    <x v="3"/>
    <n v="322.08"/>
  </r>
  <r>
    <x v="200"/>
    <x v="179"/>
    <x v="1"/>
    <x v="0"/>
    <x v="0"/>
    <s v="C24301"/>
    <x v="6"/>
    <n v="2"/>
    <n v="642.04"/>
    <s v="964 Main St"/>
    <s v="Gift Card"/>
    <s v="Delivered"/>
    <s v="TRK55000075"/>
    <n v="4"/>
    <s v="WINTER15"/>
    <x v="1"/>
    <x v="2"/>
    <n v="1284.08"/>
  </r>
  <r>
    <x v="201"/>
    <x v="27"/>
    <x v="2"/>
    <x v="11"/>
    <x v="3"/>
    <s v="C24347"/>
    <x v="1"/>
    <n v="2"/>
    <n v="323.45"/>
    <s v="533 Main St"/>
    <s v="Credit Card"/>
    <s v="Returned"/>
    <s v="TRK27233265"/>
    <n v="5"/>
    <s v="FREESHIP"/>
    <x v="2"/>
    <x v="1"/>
    <n v="646.9"/>
  </r>
  <r>
    <x v="202"/>
    <x v="180"/>
    <x v="1"/>
    <x v="7"/>
    <x v="3"/>
    <s v="C24369"/>
    <x v="1"/>
    <n v="3"/>
    <n v="359.73"/>
    <s v="885 Main St"/>
    <s v="Debit Card"/>
    <s v="Returned"/>
    <s v="TRK72633998"/>
    <n v="7"/>
    <s v="FREESHIP"/>
    <x v="2"/>
    <x v="2"/>
    <n v="1079.19"/>
  </r>
  <r>
    <x v="203"/>
    <x v="181"/>
    <x v="0"/>
    <x v="5"/>
    <x v="0"/>
    <s v="C24751"/>
    <x v="4"/>
    <n v="5"/>
    <n v="501.26"/>
    <s v="259 Main St"/>
    <s v="Gift Card"/>
    <s v="Shipped"/>
    <s v="TRK37285406"/>
    <n v="10"/>
    <s v="FREESHIP"/>
    <x v="2"/>
    <x v="4"/>
    <n v="2506.3000000000002"/>
  </r>
  <r>
    <x v="204"/>
    <x v="182"/>
    <x v="1"/>
    <x v="2"/>
    <x v="2"/>
    <s v="C24765"/>
    <x v="3"/>
    <n v="2"/>
    <n v="359.86"/>
    <s v="646 Main St"/>
    <s v="Debit Card"/>
    <s v="Cancelled"/>
    <s v="TRK43977698"/>
    <n v="4"/>
    <m/>
    <x v="3"/>
    <x v="4"/>
    <n v="719.72"/>
  </r>
  <r>
    <x v="205"/>
    <x v="183"/>
    <x v="0"/>
    <x v="10"/>
    <x v="0"/>
    <s v="C24769"/>
    <x v="1"/>
    <n v="2"/>
    <n v="28.55"/>
    <s v="864 Main St"/>
    <s v="Gift Card"/>
    <s v="Shipped"/>
    <s v="TRK44538305"/>
    <n v="7"/>
    <s v="SAVE10"/>
    <x v="0"/>
    <x v="2"/>
    <n v="57.1"/>
  </r>
  <r>
    <x v="206"/>
    <x v="184"/>
    <x v="1"/>
    <x v="2"/>
    <x v="2"/>
    <s v="C24884"/>
    <x v="2"/>
    <n v="1"/>
    <n v="260.26"/>
    <s v="625 Main St"/>
    <s v="Online"/>
    <s v="Pending"/>
    <s v="TRK44538419"/>
    <n v="5"/>
    <s v="WINTER15"/>
    <x v="1"/>
    <x v="1"/>
    <n v="260.26"/>
  </r>
  <r>
    <x v="207"/>
    <x v="185"/>
    <x v="0"/>
    <x v="3"/>
    <x v="1"/>
    <s v="C24901"/>
    <x v="5"/>
    <n v="3"/>
    <n v="99.9"/>
    <s v="258 Main St"/>
    <s v="Cash"/>
    <s v="Delivered"/>
    <s v="TRK14029489"/>
    <n v="8"/>
    <s v="FREESHIP"/>
    <x v="2"/>
    <x v="0"/>
    <n v="299.7"/>
  </r>
  <r>
    <x v="208"/>
    <x v="186"/>
    <x v="2"/>
    <x v="1"/>
    <x v="1"/>
    <s v="C25110"/>
    <x v="4"/>
    <n v="2"/>
    <n v="63.21"/>
    <s v="282 Main St"/>
    <s v="Online"/>
    <s v="Cancelled"/>
    <s v="TRK80963328"/>
    <n v="4"/>
    <s v="SAVE10"/>
    <x v="0"/>
    <x v="3"/>
    <n v="126.42"/>
  </r>
  <r>
    <x v="209"/>
    <x v="187"/>
    <x v="0"/>
    <x v="3"/>
    <x v="1"/>
    <s v="C25123"/>
    <x v="3"/>
    <n v="1"/>
    <n v="629.21"/>
    <s v="384 Main St"/>
    <s v="Gift Card"/>
    <s v="Pending"/>
    <s v="TRK27812282"/>
    <n v="2"/>
    <s v="FREESHIP"/>
    <x v="2"/>
    <x v="1"/>
    <n v="629.21"/>
  </r>
  <r>
    <x v="210"/>
    <x v="104"/>
    <x v="0"/>
    <x v="4"/>
    <x v="2"/>
    <s v="C25149"/>
    <x v="4"/>
    <n v="4"/>
    <n v="263.62"/>
    <s v="672 Main St"/>
    <s v="Cash"/>
    <s v="Shipped"/>
    <s v="TRK33538608"/>
    <n v="5"/>
    <s v="SAVE10"/>
    <x v="0"/>
    <x v="2"/>
    <n v="1054.48"/>
  </r>
  <r>
    <x v="211"/>
    <x v="188"/>
    <x v="0"/>
    <x v="10"/>
    <x v="0"/>
    <s v="C25162"/>
    <x v="4"/>
    <n v="2"/>
    <n v="344.18"/>
    <s v="533 Main St"/>
    <s v="Credit Card"/>
    <s v="Shipped"/>
    <s v="TRK42183078"/>
    <n v="7"/>
    <m/>
    <x v="3"/>
    <x v="4"/>
    <n v="688.36"/>
  </r>
  <r>
    <x v="212"/>
    <x v="189"/>
    <x v="2"/>
    <x v="7"/>
    <x v="3"/>
    <s v="C25268"/>
    <x v="0"/>
    <n v="1"/>
    <n v="665.11"/>
    <s v="788 Main St"/>
    <s v="Cash"/>
    <s v="Pending"/>
    <s v="TRK20481215"/>
    <n v="3"/>
    <s v="FREESHIP"/>
    <x v="2"/>
    <x v="1"/>
    <n v="665.11"/>
  </r>
  <r>
    <x v="213"/>
    <x v="187"/>
    <x v="0"/>
    <x v="3"/>
    <x v="1"/>
    <s v="C25276"/>
    <x v="1"/>
    <n v="5"/>
    <n v="662.78"/>
    <s v="214 Main St"/>
    <s v="Debit Card"/>
    <s v="Shipped"/>
    <s v="TRK14011732"/>
    <n v="9"/>
    <s v="SAVE10"/>
    <x v="0"/>
    <x v="1"/>
    <n v="3313.9"/>
  </r>
  <r>
    <x v="214"/>
    <x v="57"/>
    <x v="1"/>
    <x v="1"/>
    <x v="1"/>
    <s v="C25316"/>
    <x v="0"/>
    <n v="2"/>
    <n v="39.53"/>
    <s v="904 Main St"/>
    <s v="Credit Card"/>
    <s v="Shipped"/>
    <s v="TRK55423551"/>
    <n v="3"/>
    <s v="WINTER15"/>
    <x v="1"/>
    <x v="3"/>
    <n v="79.06"/>
  </r>
  <r>
    <x v="215"/>
    <x v="190"/>
    <x v="0"/>
    <x v="1"/>
    <x v="1"/>
    <s v="C25382"/>
    <x v="6"/>
    <n v="5"/>
    <n v="90.87"/>
    <s v="622 Main St"/>
    <s v="Cash"/>
    <s v="Pending"/>
    <s v="TRK64691287"/>
    <n v="5"/>
    <m/>
    <x v="3"/>
    <x v="1"/>
    <n v="454.35"/>
  </r>
  <r>
    <x v="216"/>
    <x v="191"/>
    <x v="1"/>
    <x v="5"/>
    <x v="0"/>
    <s v="C25406"/>
    <x v="3"/>
    <n v="1"/>
    <n v="161.24"/>
    <s v="379 Main St"/>
    <s v="Credit Card"/>
    <s v="Pending"/>
    <s v="TRK70952564"/>
    <n v="3"/>
    <s v="WINTER15"/>
    <x v="1"/>
    <x v="1"/>
    <n v="161.24"/>
  </r>
  <r>
    <x v="217"/>
    <x v="192"/>
    <x v="2"/>
    <x v="9"/>
    <x v="3"/>
    <s v="C25445"/>
    <x v="1"/>
    <n v="5"/>
    <n v="131.69999999999999"/>
    <s v="830 Main St"/>
    <s v="Cash"/>
    <s v="Shipped"/>
    <s v="TRK12402431"/>
    <n v="8"/>
    <s v="FREESHIP"/>
    <x v="2"/>
    <x v="3"/>
    <n v="658.5"/>
  </r>
  <r>
    <x v="218"/>
    <x v="43"/>
    <x v="0"/>
    <x v="5"/>
    <x v="0"/>
    <s v="C25503"/>
    <x v="6"/>
    <n v="2"/>
    <n v="105.57"/>
    <s v="981 Main St"/>
    <s v="Debit Card"/>
    <s v="Returned"/>
    <s v="TRK29878837"/>
    <n v="5"/>
    <s v="WINTER15"/>
    <x v="1"/>
    <x v="3"/>
    <n v="211.14"/>
  </r>
  <r>
    <x v="219"/>
    <x v="62"/>
    <x v="0"/>
    <x v="9"/>
    <x v="3"/>
    <s v="C25534"/>
    <x v="3"/>
    <n v="5"/>
    <n v="196.84"/>
    <s v="319 Main St"/>
    <s v="Credit Card"/>
    <s v="Delivered"/>
    <s v="TRK68347402"/>
    <n v="5"/>
    <s v="WINTER15"/>
    <x v="1"/>
    <x v="1"/>
    <n v="984.2"/>
  </r>
  <r>
    <x v="220"/>
    <x v="193"/>
    <x v="0"/>
    <x v="7"/>
    <x v="3"/>
    <s v="C25580"/>
    <x v="6"/>
    <n v="4"/>
    <n v="390.84"/>
    <s v="860 Main St"/>
    <s v="Credit Card"/>
    <s v="Cancelled"/>
    <s v="TRK58781638"/>
    <n v="9"/>
    <s v="WINTER15"/>
    <x v="1"/>
    <x v="4"/>
    <n v="1563.36"/>
  </r>
  <r>
    <x v="221"/>
    <x v="194"/>
    <x v="1"/>
    <x v="5"/>
    <x v="0"/>
    <s v="C25587"/>
    <x v="0"/>
    <n v="4"/>
    <n v="12.1"/>
    <s v="440 Main St"/>
    <s v="Debit Card"/>
    <s v="Cancelled"/>
    <s v="TRK55105323"/>
    <n v="8"/>
    <m/>
    <x v="3"/>
    <x v="3"/>
    <n v="48.4"/>
  </r>
  <r>
    <x v="222"/>
    <x v="195"/>
    <x v="2"/>
    <x v="7"/>
    <x v="3"/>
    <s v="C25783"/>
    <x v="3"/>
    <n v="5"/>
    <n v="250.68"/>
    <s v="672 Main St"/>
    <s v="Cash"/>
    <s v="Shipped"/>
    <s v="TRK13289741"/>
    <n v="8"/>
    <s v="SAVE10"/>
    <x v="0"/>
    <x v="1"/>
    <n v="1253.4000000000001"/>
  </r>
  <r>
    <x v="223"/>
    <x v="61"/>
    <x v="1"/>
    <x v="3"/>
    <x v="1"/>
    <s v="C25841"/>
    <x v="2"/>
    <n v="3"/>
    <n v="301.55"/>
    <s v="242 Main St"/>
    <s v="Debit Card"/>
    <s v="Delivered"/>
    <s v="TRK21451375"/>
    <n v="5"/>
    <s v="FREESHIP"/>
    <x v="2"/>
    <x v="3"/>
    <n v="904.65000000000009"/>
  </r>
  <r>
    <x v="224"/>
    <x v="196"/>
    <x v="0"/>
    <x v="6"/>
    <x v="2"/>
    <s v="C25918"/>
    <x v="1"/>
    <n v="5"/>
    <n v="133.38999999999999"/>
    <s v="203 Main St"/>
    <s v="Credit Card"/>
    <s v="Delivered"/>
    <s v="TRK66473392"/>
    <n v="6"/>
    <s v="FREESHIP"/>
    <x v="2"/>
    <x v="4"/>
    <n v="666.94999999999993"/>
  </r>
  <r>
    <x v="225"/>
    <x v="197"/>
    <x v="1"/>
    <x v="9"/>
    <x v="3"/>
    <s v="C25967"/>
    <x v="4"/>
    <n v="5"/>
    <n v="341.96"/>
    <s v="747 Main St"/>
    <s v="Debit Card"/>
    <s v="Delivered"/>
    <s v="TRK88559278"/>
    <n v="6"/>
    <m/>
    <x v="3"/>
    <x v="2"/>
    <n v="1709.8"/>
  </r>
  <r>
    <x v="226"/>
    <x v="120"/>
    <x v="0"/>
    <x v="7"/>
    <x v="3"/>
    <s v="C26118"/>
    <x v="1"/>
    <n v="2"/>
    <n v="72.39"/>
    <s v="168 Main St"/>
    <s v="Online"/>
    <s v="Delivered"/>
    <s v="TRK15334251"/>
    <n v="7"/>
    <s v="WINTER15"/>
    <x v="1"/>
    <x v="1"/>
    <n v="144.78"/>
  </r>
  <r>
    <x v="227"/>
    <x v="198"/>
    <x v="2"/>
    <x v="7"/>
    <x v="3"/>
    <s v="C26137"/>
    <x v="4"/>
    <n v="2"/>
    <n v="428.09"/>
    <s v="978 Main St"/>
    <s v="Credit Card"/>
    <s v="Returned"/>
    <s v="TRK98110407"/>
    <n v="6"/>
    <m/>
    <x v="3"/>
    <x v="1"/>
    <n v="856.18"/>
  </r>
  <r>
    <x v="228"/>
    <x v="199"/>
    <x v="1"/>
    <x v="1"/>
    <x v="1"/>
    <s v="C26152"/>
    <x v="6"/>
    <n v="2"/>
    <n v="486.35"/>
    <s v="790 Main St"/>
    <s v="Online"/>
    <s v="Pending"/>
    <s v="TRK49382455"/>
    <n v="6"/>
    <s v="SAVE10"/>
    <x v="0"/>
    <x v="4"/>
    <n v="972.7"/>
  </r>
  <r>
    <x v="229"/>
    <x v="200"/>
    <x v="1"/>
    <x v="2"/>
    <x v="2"/>
    <s v="C26163"/>
    <x v="3"/>
    <n v="5"/>
    <n v="125.02"/>
    <s v="607 Main St"/>
    <s v="Debit Card"/>
    <s v="Pending"/>
    <s v="TRK67499316"/>
    <n v="9"/>
    <s v="SAVE10"/>
    <x v="0"/>
    <x v="3"/>
    <n v="625.1"/>
  </r>
  <r>
    <x v="230"/>
    <x v="201"/>
    <x v="0"/>
    <x v="8"/>
    <x v="1"/>
    <s v="C26188"/>
    <x v="5"/>
    <n v="1"/>
    <n v="618.67999999999995"/>
    <s v="990 Main St"/>
    <s v="Online"/>
    <s v="Delivered"/>
    <s v="TRK61634201"/>
    <n v="6"/>
    <s v="WINTER15"/>
    <x v="1"/>
    <x v="4"/>
    <n v="618.67999999999995"/>
  </r>
  <r>
    <x v="231"/>
    <x v="202"/>
    <x v="0"/>
    <x v="10"/>
    <x v="0"/>
    <s v="C26210"/>
    <x v="1"/>
    <n v="3"/>
    <n v="444.75"/>
    <s v="805 Main St"/>
    <s v="Cash"/>
    <s v="Delivered"/>
    <s v="TRK40616861"/>
    <n v="6"/>
    <s v="SAVE10"/>
    <x v="0"/>
    <x v="0"/>
    <n v="1334.25"/>
  </r>
  <r>
    <x v="232"/>
    <x v="203"/>
    <x v="1"/>
    <x v="0"/>
    <x v="0"/>
    <s v="C26223"/>
    <x v="4"/>
    <n v="1"/>
    <n v="657.07"/>
    <s v="800 Main St"/>
    <s v="Cash"/>
    <s v="Pending"/>
    <s v="TRK50900547"/>
    <n v="4"/>
    <s v="SAVE10"/>
    <x v="0"/>
    <x v="3"/>
    <n v="657.07"/>
  </r>
  <r>
    <x v="233"/>
    <x v="180"/>
    <x v="1"/>
    <x v="7"/>
    <x v="3"/>
    <s v="C26340"/>
    <x v="3"/>
    <n v="2"/>
    <n v="184.6"/>
    <s v="562 Main St"/>
    <s v="Gift Card"/>
    <s v="Delivered"/>
    <s v="TRK59962703"/>
    <n v="7"/>
    <s v="WINTER15"/>
    <x v="1"/>
    <x v="2"/>
    <n v="369.2"/>
  </r>
  <r>
    <x v="234"/>
    <x v="79"/>
    <x v="0"/>
    <x v="8"/>
    <x v="1"/>
    <s v="C26364"/>
    <x v="1"/>
    <n v="4"/>
    <n v="328.56"/>
    <s v="803 Main St"/>
    <s v="Debit Card"/>
    <s v="Returned"/>
    <s v="TRK78924436"/>
    <n v="4"/>
    <s v="FREESHIP"/>
    <x v="2"/>
    <x v="2"/>
    <n v="1314.24"/>
  </r>
  <r>
    <x v="235"/>
    <x v="204"/>
    <x v="0"/>
    <x v="1"/>
    <x v="1"/>
    <s v="C26445"/>
    <x v="5"/>
    <n v="3"/>
    <n v="500.08"/>
    <s v="996 Main St"/>
    <s v="Debit Card"/>
    <s v="Returned"/>
    <s v="TRK31229981"/>
    <n v="6"/>
    <m/>
    <x v="3"/>
    <x v="0"/>
    <n v="1500.24"/>
  </r>
  <r>
    <x v="236"/>
    <x v="205"/>
    <x v="0"/>
    <x v="6"/>
    <x v="2"/>
    <s v="C26637"/>
    <x v="5"/>
    <n v="5"/>
    <n v="173.96"/>
    <s v="995 Main St"/>
    <s v="Debit Card"/>
    <s v="Pending"/>
    <s v="TRK59546992"/>
    <n v="8"/>
    <s v="WINTER15"/>
    <x v="1"/>
    <x v="1"/>
    <n v="869.80000000000007"/>
  </r>
  <r>
    <x v="237"/>
    <x v="206"/>
    <x v="2"/>
    <x v="9"/>
    <x v="3"/>
    <s v="C26718"/>
    <x v="0"/>
    <n v="4"/>
    <n v="263.08999999999997"/>
    <s v="272 Main St"/>
    <s v="Debit Card"/>
    <s v="Shipped"/>
    <s v="TRK91702525"/>
    <n v="8"/>
    <s v="SAVE10"/>
    <x v="0"/>
    <x v="3"/>
    <n v="1052.3599999999999"/>
  </r>
  <r>
    <x v="238"/>
    <x v="207"/>
    <x v="0"/>
    <x v="6"/>
    <x v="2"/>
    <s v="C26767"/>
    <x v="0"/>
    <n v="1"/>
    <n v="303.60000000000002"/>
    <s v="432 Main St"/>
    <s v="Cash"/>
    <s v="Shipped"/>
    <s v="TRK24585307"/>
    <n v="5"/>
    <s v="FREESHIP"/>
    <x v="2"/>
    <x v="0"/>
    <n v="303.60000000000002"/>
  </r>
  <r>
    <x v="239"/>
    <x v="208"/>
    <x v="2"/>
    <x v="8"/>
    <x v="1"/>
    <s v="C26817"/>
    <x v="6"/>
    <n v="2"/>
    <n v="134.28"/>
    <s v="904 Main St"/>
    <s v="Gift Card"/>
    <s v="Cancelled"/>
    <s v="TRK61042692"/>
    <n v="2"/>
    <m/>
    <x v="3"/>
    <x v="2"/>
    <n v="268.56"/>
  </r>
  <r>
    <x v="240"/>
    <x v="178"/>
    <x v="0"/>
    <x v="3"/>
    <x v="1"/>
    <s v="C26966"/>
    <x v="0"/>
    <n v="5"/>
    <n v="374.58"/>
    <s v="907 Main St"/>
    <s v="Gift Card"/>
    <s v="Cancelled"/>
    <s v="TRK83889574"/>
    <n v="10"/>
    <s v="FREESHIP"/>
    <x v="2"/>
    <x v="1"/>
    <n v="1872.9"/>
  </r>
  <r>
    <x v="241"/>
    <x v="209"/>
    <x v="1"/>
    <x v="0"/>
    <x v="0"/>
    <s v="C27070"/>
    <x v="1"/>
    <n v="4"/>
    <n v="653.13"/>
    <s v="973 Main St"/>
    <s v="Credit Card"/>
    <s v="Shipped"/>
    <s v="TRK83842481"/>
    <n v="8"/>
    <s v="WINTER15"/>
    <x v="1"/>
    <x v="1"/>
    <n v="2612.52"/>
  </r>
  <r>
    <x v="242"/>
    <x v="210"/>
    <x v="2"/>
    <x v="1"/>
    <x v="1"/>
    <s v="C27072"/>
    <x v="5"/>
    <n v="3"/>
    <n v="154.37"/>
    <s v="996 Main St"/>
    <s v="Gift Card"/>
    <s v="Delivered"/>
    <s v="TRK29750379"/>
    <n v="4"/>
    <m/>
    <x v="3"/>
    <x v="1"/>
    <n v="463.11"/>
  </r>
  <r>
    <x v="243"/>
    <x v="211"/>
    <x v="1"/>
    <x v="10"/>
    <x v="0"/>
    <s v="C27078"/>
    <x v="3"/>
    <n v="5"/>
    <n v="236.38"/>
    <s v="128 Main St"/>
    <s v="Credit Card"/>
    <s v="Returned"/>
    <s v="TRK89314307"/>
    <n v="7"/>
    <m/>
    <x v="3"/>
    <x v="0"/>
    <n v="1181.9000000000001"/>
  </r>
  <r>
    <x v="244"/>
    <x v="212"/>
    <x v="1"/>
    <x v="6"/>
    <x v="2"/>
    <s v="C27202"/>
    <x v="5"/>
    <n v="5"/>
    <n v="653.47"/>
    <s v="967 Main St"/>
    <s v="Credit Card"/>
    <s v="Cancelled"/>
    <s v="TRK75406128"/>
    <n v="10"/>
    <s v="SAVE10"/>
    <x v="0"/>
    <x v="4"/>
    <n v="3267.35"/>
  </r>
  <r>
    <x v="245"/>
    <x v="213"/>
    <x v="0"/>
    <x v="11"/>
    <x v="3"/>
    <s v="C27203"/>
    <x v="1"/>
    <n v="5"/>
    <n v="208.17"/>
    <s v="516 Main St"/>
    <s v="Credit Card"/>
    <s v="Returned"/>
    <s v="TRK22023906"/>
    <n v="6"/>
    <s v="SAVE10"/>
    <x v="0"/>
    <x v="0"/>
    <n v="1040.8499999999999"/>
  </r>
  <r>
    <x v="246"/>
    <x v="94"/>
    <x v="1"/>
    <x v="2"/>
    <x v="2"/>
    <s v="C27305"/>
    <x v="5"/>
    <n v="2"/>
    <n v="695.29"/>
    <s v="957 Main St"/>
    <s v="Credit Card"/>
    <s v="Pending"/>
    <s v="TRK28789916"/>
    <n v="6"/>
    <s v="FREESHIP"/>
    <x v="2"/>
    <x v="1"/>
    <n v="1390.58"/>
  </r>
  <r>
    <x v="247"/>
    <x v="214"/>
    <x v="1"/>
    <x v="10"/>
    <x v="0"/>
    <s v="C27401"/>
    <x v="1"/>
    <n v="3"/>
    <n v="539.91"/>
    <s v="500 Main St"/>
    <s v="Credit Card"/>
    <s v="Delivered"/>
    <s v="TRK14332053"/>
    <n v="8"/>
    <m/>
    <x v="3"/>
    <x v="2"/>
    <n v="1619.73"/>
  </r>
  <r>
    <x v="248"/>
    <x v="215"/>
    <x v="2"/>
    <x v="11"/>
    <x v="3"/>
    <s v="C27430"/>
    <x v="0"/>
    <n v="5"/>
    <n v="94.85"/>
    <s v="788 Main St"/>
    <s v="Cash"/>
    <s v="Shipped"/>
    <s v="TRK45025840"/>
    <n v="6"/>
    <s v="WINTER15"/>
    <x v="1"/>
    <x v="2"/>
    <n v="474.25"/>
  </r>
  <r>
    <x v="249"/>
    <x v="216"/>
    <x v="1"/>
    <x v="3"/>
    <x v="1"/>
    <s v="C27435"/>
    <x v="4"/>
    <n v="5"/>
    <n v="420.98"/>
    <s v="860 Main St"/>
    <s v="Cash"/>
    <s v="Delivered"/>
    <s v="TRK91458233"/>
    <n v="7"/>
    <s v="SAVE10"/>
    <x v="0"/>
    <x v="0"/>
    <n v="2104.9"/>
  </r>
  <r>
    <x v="250"/>
    <x v="217"/>
    <x v="0"/>
    <x v="10"/>
    <x v="0"/>
    <s v="C27438"/>
    <x v="0"/>
    <n v="1"/>
    <n v="70.319999999999993"/>
    <s v="341 Main St"/>
    <s v="Cash"/>
    <s v="Returned"/>
    <s v="TRK69125497"/>
    <n v="4"/>
    <s v="WINTER15"/>
    <x v="1"/>
    <x v="0"/>
    <n v="70.319999999999993"/>
  </r>
  <r>
    <x v="251"/>
    <x v="57"/>
    <x v="1"/>
    <x v="1"/>
    <x v="1"/>
    <s v="C27613"/>
    <x v="4"/>
    <n v="4"/>
    <n v="615.65"/>
    <s v="971 Main St"/>
    <s v="Debit Card"/>
    <s v="Delivered"/>
    <s v="TRK63701318"/>
    <n v="9"/>
    <s v="WINTER15"/>
    <x v="1"/>
    <x v="3"/>
    <n v="2462.6"/>
  </r>
  <r>
    <x v="252"/>
    <x v="218"/>
    <x v="0"/>
    <x v="0"/>
    <x v="0"/>
    <s v="C27898"/>
    <x v="0"/>
    <n v="5"/>
    <n v="502.71"/>
    <s v="807 Main St"/>
    <s v="Gift Card"/>
    <s v="Shipped"/>
    <s v="TRK61957665"/>
    <n v="7"/>
    <s v="FREESHIP"/>
    <x v="2"/>
    <x v="3"/>
    <n v="2513.5500000000002"/>
  </r>
  <r>
    <x v="253"/>
    <x v="219"/>
    <x v="0"/>
    <x v="3"/>
    <x v="1"/>
    <s v="C28049"/>
    <x v="0"/>
    <n v="2"/>
    <n v="646.69000000000005"/>
    <s v="404 Main St"/>
    <s v="Debit Card"/>
    <s v="Shipped"/>
    <s v="TRK91426444"/>
    <n v="7"/>
    <s v="WINTER15"/>
    <x v="1"/>
    <x v="1"/>
    <n v="1293.3800000000001"/>
  </r>
  <r>
    <x v="254"/>
    <x v="220"/>
    <x v="2"/>
    <x v="3"/>
    <x v="1"/>
    <s v="C28152"/>
    <x v="3"/>
    <n v="3"/>
    <n v="571.53"/>
    <s v="821 Main St"/>
    <s v="Debit Card"/>
    <s v="Delivered"/>
    <s v="TRK59642814"/>
    <n v="6"/>
    <s v="FREESHIP"/>
    <x v="2"/>
    <x v="0"/>
    <n v="1714.59"/>
  </r>
  <r>
    <x v="255"/>
    <x v="221"/>
    <x v="1"/>
    <x v="8"/>
    <x v="1"/>
    <s v="C28386"/>
    <x v="3"/>
    <n v="1"/>
    <n v="277.08999999999997"/>
    <s v="293 Main St"/>
    <s v="Cash"/>
    <s v="Returned"/>
    <s v="TRK32954229"/>
    <n v="2"/>
    <s v="SAVE10"/>
    <x v="0"/>
    <x v="4"/>
    <n v="277.08999999999997"/>
  </r>
  <r>
    <x v="256"/>
    <x v="222"/>
    <x v="2"/>
    <x v="3"/>
    <x v="1"/>
    <s v="C28406"/>
    <x v="5"/>
    <n v="1"/>
    <n v="23.53"/>
    <s v="174 Main St"/>
    <s v="Gift Card"/>
    <s v="Delivered"/>
    <s v="TRK98841457"/>
    <n v="2"/>
    <s v="FREESHIP"/>
    <x v="2"/>
    <x v="1"/>
    <n v="23.53"/>
  </r>
  <r>
    <x v="257"/>
    <x v="98"/>
    <x v="2"/>
    <x v="11"/>
    <x v="3"/>
    <s v="C28552"/>
    <x v="5"/>
    <n v="2"/>
    <n v="14.93"/>
    <s v="449 Main St"/>
    <s v="Online"/>
    <s v="Shipped"/>
    <s v="TRK71597160"/>
    <n v="4"/>
    <m/>
    <x v="3"/>
    <x v="0"/>
    <n v="29.86"/>
  </r>
  <r>
    <x v="258"/>
    <x v="223"/>
    <x v="1"/>
    <x v="8"/>
    <x v="1"/>
    <s v="C28648"/>
    <x v="2"/>
    <n v="4"/>
    <n v="473.86"/>
    <s v="101 Main St"/>
    <s v="Debit Card"/>
    <s v="Delivered"/>
    <s v="TRK92240846"/>
    <n v="7"/>
    <s v="SAVE10"/>
    <x v="0"/>
    <x v="0"/>
    <n v="1895.44"/>
  </r>
  <r>
    <x v="259"/>
    <x v="224"/>
    <x v="1"/>
    <x v="3"/>
    <x v="1"/>
    <s v="C28712"/>
    <x v="0"/>
    <n v="2"/>
    <n v="151.66"/>
    <s v="980 Main St"/>
    <s v="Cash"/>
    <s v="Cancelled"/>
    <s v="TRK40772558"/>
    <n v="6"/>
    <m/>
    <x v="3"/>
    <x v="1"/>
    <n v="303.32"/>
  </r>
  <r>
    <x v="260"/>
    <x v="204"/>
    <x v="0"/>
    <x v="1"/>
    <x v="1"/>
    <s v="C28740"/>
    <x v="5"/>
    <n v="3"/>
    <n v="556.99"/>
    <s v="123 Main St"/>
    <s v="Online"/>
    <s v="Cancelled"/>
    <s v="TRK33642221"/>
    <n v="4"/>
    <s v="FREESHIP"/>
    <x v="2"/>
    <x v="0"/>
    <n v="1670.97"/>
  </r>
  <r>
    <x v="261"/>
    <x v="215"/>
    <x v="2"/>
    <x v="11"/>
    <x v="3"/>
    <s v="C28828"/>
    <x v="3"/>
    <n v="3"/>
    <n v="131.96"/>
    <s v="745 Main St"/>
    <s v="Credit Card"/>
    <s v="Pending"/>
    <s v="TRK32550359"/>
    <n v="8"/>
    <m/>
    <x v="3"/>
    <x v="1"/>
    <n v="395.88"/>
  </r>
  <r>
    <x v="262"/>
    <x v="189"/>
    <x v="2"/>
    <x v="7"/>
    <x v="3"/>
    <s v="C28889"/>
    <x v="5"/>
    <n v="3"/>
    <n v="86.29"/>
    <s v="565 Main St"/>
    <s v="Cash"/>
    <s v="Delivered"/>
    <s v="TRK23791726"/>
    <n v="6"/>
    <s v="WINTER15"/>
    <x v="1"/>
    <x v="1"/>
    <n v="258.87"/>
  </r>
  <r>
    <x v="263"/>
    <x v="101"/>
    <x v="1"/>
    <x v="10"/>
    <x v="0"/>
    <s v="C28893"/>
    <x v="4"/>
    <n v="1"/>
    <n v="620.21"/>
    <s v="740 Main St"/>
    <s v="Online"/>
    <s v="Returned"/>
    <s v="TRK98333066"/>
    <n v="1"/>
    <s v="FREESHIP"/>
    <x v="2"/>
    <x v="4"/>
    <n v="620.21"/>
  </r>
  <r>
    <x v="264"/>
    <x v="225"/>
    <x v="0"/>
    <x v="9"/>
    <x v="3"/>
    <s v="C28976"/>
    <x v="0"/>
    <n v="2"/>
    <n v="533.80999999999995"/>
    <s v="914 Main St"/>
    <s v="Credit Card"/>
    <s v="Pending"/>
    <s v="TRK13194259"/>
    <n v="3"/>
    <s v="FREESHIP"/>
    <x v="2"/>
    <x v="2"/>
    <n v="1067.6199999999999"/>
  </r>
  <r>
    <x v="265"/>
    <x v="226"/>
    <x v="0"/>
    <x v="1"/>
    <x v="1"/>
    <s v="C29041"/>
    <x v="6"/>
    <n v="3"/>
    <n v="589.55999999999995"/>
    <s v="591 Main St"/>
    <s v="Online"/>
    <s v="Returned"/>
    <s v="TRK28840655"/>
    <n v="6"/>
    <m/>
    <x v="3"/>
    <x v="0"/>
    <n v="1768.68"/>
  </r>
  <r>
    <x v="266"/>
    <x v="227"/>
    <x v="2"/>
    <x v="9"/>
    <x v="3"/>
    <s v="C29059"/>
    <x v="3"/>
    <n v="3"/>
    <n v="501.3"/>
    <s v="513 Main St"/>
    <s v="Online"/>
    <s v="Cancelled"/>
    <s v="TRK88360704"/>
    <n v="3"/>
    <s v="WINTER15"/>
    <x v="1"/>
    <x v="0"/>
    <n v="1503.9"/>
  </r>
  <r>
    <x v="267"/>
    <x v="228"/>
    <x v="1"/>
    <x v="4"/>
    <x v="2"/>
    <s v="C29063"/>
    <x v="5"/>
    <n v="5"/>
    <n v="95.75"/>
    <s v="379 Main St"/>
    <s v="Online"/>
    <s v="Shipped"/>
    <s v="TRK92745947"/>
    <n v="8"/>
    <s v="SAVE10"/>
    <x v="0"/>
    <x v="1"/>
    <n v="478.75"/>
  </r>
  <r>
    <x v="268"/>
    <x v="229"/>
    <x v="0"/>
    <x v="7"/>
    <x v="3"/>
    <s v="C29072"/>
    <x v="1"/>
    <n v="2"/>
    <n v="343.99"/>
    <s v="312 Main St"/>
    <s v="Online"/>
    <s v="Delivered"/>
    <s v="TRK72334047"/>
    <n v="4"/>
    <m/>
    <x v="3"/>
    <x v="3"/>
    <n v="687.98"/>
  </r>
  <r>
    <x v="269"/>
    <x v="61"/>
    <x v="1"/>
    <x v="3"/>
    <x v="1"/>
    <s v="C29092"/>
    <x v="5"/>
    <n v="4"/>
    <n v="15.01"/>
    <s v="767 Main St"/>
    <s v="Cash"/>
    <s v="Cancelled"/>
    <s v="TRK90455340"/>
    <n v="6"/>
    <m/>
    <x v="3"/>
    <x v="0"/>
    <n v="60.04"/>
  </r>
  <r>
    <x v="270"/>
    <x v="230"/>
    <x v="0"/>
    <x v="1"/>
    <x v="1"/>
    <s v="C29314"/>
    <x v="2"/>
    <n v="2"/>
    <n v="394.3"/>
    <s v="496 Main St"/>
    <s v="Cash"/>
    <s v="Shipped"/>
    <s v="TRK59876213"/>
    <n v="6"/>
    <s v="FREESHIP"/>
    <x v="2"/>
    <x v="2"/>
    <n v="788.6"/>
  </r>
  <r>
    <x v="271"/>
    <x v="231"/>
    <x v="1"/>
    <x v="2"/>
    <x v="2"/>
    <s v="C29318"/>
    <x v="2"/>
    <n v="1"/>
    <n v="24.48"/>
    <s v="128 Main St"/>
    <s v="Gift Card"/>
    <s v="Returned"/>
    <s v="TRK88666721"/>
    <n v="1"/>
    <m/>
    <x v="3"/>
    <x v="1"/>
    <n v="24.48"/>
  </r>
  <r>
    <x v="272"/>
    <x v="232"/>
    <x v="2"/>
    <x v="7"/>
    <x v="3"/>
    <s v="C29405"/>
    <x v="6"/>
    <n v="2"/>
    <n v="224.37"/>
    <s v="251 Main St"/>
    <s v="Debit Card"/>
    <s v="Delivered"/>
    <s v="TRK33125798"/>
    <n v="3"/>
    <s v="WINTER15"/>
    <x v="1"/>
    <x v="4"/>
    <n v="448.74"/>
  </r>
  <r>
    <x v="273"/>
    <x v="233"/>
    <x v="2"/>
    <x v="9"/>
    <x v="3"/>
    <s v="C29416"/>
    <x v="1"/>
    <n v="1"/>
    <n v="150.16999999999999"/>
    <s v="414 Main St"/>
    <s v="Debit Card"/>
    <s v="Returned"/>
    <s v="TRK63820842"/>
    <n v="1"/>
    <s v="SAVE10"/>
    <x v="0"/>
    <x v="4"/>
    <n v="150.16999999999999"/>
  </r>
  <r>
    <x v="274"/>
    <x v="149"/>
    <x v="0"/>
    <x v="3"/>
    <x v="1"/>
    <s v="C29432"/>
    <x v="5"/>
    <n v="3"/>
    <n v="468.74"/>
    <s v="121 Main St"/>
    <s v="Cash"/>
    <s v="Pending"/>
    <s v="TRK44142517"/>
    <n v="4"/>
    <s v="FREESHIP"/>
    <x v="2"/>
    <x v="1"/>
    <n v="1406.22"/>
  </r>
  <r>
    <x v="275"/>
    <x v="234"/>
    <x v="0"/>
    <x v="1"/>
    <x v="1"/>
    <s v="C29467"/>
    <x v="5"/>
    <n v="1"/>
    <n v="191.76"/>
    <s v="223 Main St"/>
    <s v="Credit Card"/>
    <s v="Returned"/>
    <s v="TRK98103385"/>
    <n v="1"/>
    <s v="FREESHIP"/>
    <x v="2"/>
    <x v="1"/>
    <n v="191.76"/>
  </r>
  <r>
    <x v="276"/>
    <x v="235"/>
    <x v="1"/>
    <x v="6"/>
    <x v="2"/>
    <s v="C29483"/>
    <x v="3"/>
    <n v="4"/>
    <n v="305.72000000000003"/>
    <s v="673 Main St"/>
    <s v="Online"/>
    <s v="Delivered"/>
    <s v="TRK89423603"/>
    <n v="5"/>
    <m/>
    <x v="3"/>
    <x v="0"/>
    <n v="1222.8800000000001"/>
  </r>
  <r>
    <x v="277"/>
    <x v="236"/>
    <x v="1"/>
    <x v="1"/>
    <x v="1"/>
    <s v="C29568"/>
    <x v="0"/>
    <n v="4"/>
    <n v="48.61"/>
    <s v="203 Main St"/>
    <s v="Online"/>
    <s v="Shipped"/>
    <s v="TRK46531075"/>
    <n v="7"/>
    <s v="FREESHIP"/>
    <x v="2"/>
    <x v="0"/>
    <n v="194.44"/>
  </r>
  <r>
    <x v="278"/>
    <x v="237"/>
    <x v="0"/>
    <x v="0"/>
    <x v="0"/>
    <s v="C29620"/>
    <x v="6"/>
    <n v="1"/>
    <n v="460.13"/>
    <s v="792 Main St"/>
    <s v="Credit Card"/>
    <s v="Returned"/>
    <s v="TRK22046456"/>
    <n v="1"/>
    <m/>
    <x v="3"/>
    <x v="3"/>
    <n v="460.13"/>
  </r>
  <r>
    <x v="279"/>
    <x v="238"/>
    <x v="1"/>
    <x v="9"/>
    <x v="3"/>
    <s v="C29685"/>
    <x v="5"/>
    <n v="5"/>
    <n v="384.69"/>
    <s v="275 Main St"/>
    <s v="Credit Card"/>
    <s v="Pending"/>
    <s v="TRK97733212"/>
    <n v="6"/>
    <s v="FREESHIP"/>
    <x v="2"/>
    <x v="2"/>
    <n v="1923.45"/>
  </r>
  <r>
    <x v="280"/>
    <x v="239"/>
    <x v="1"/>
    <x v="1"/>
    <x v="1"/>
    <s v="C29697"/>
    <x v="4"/>
    <n v="1"/>
    <n v="401.82"/>
    <s v="407 Main St"/>
    <s v="Credit Card"/>
    <s v="Shipped"/>
    <s v="TRK47776482"/>
    <n v="5"/>
    <s v="FREESHIP"/>
    <x v="2"/>
    <x v="3"/>
    <n v="401.82"/>
  </r>
  <r>
    <x v="281"/>
    <x v="240"/>
    <x v="2"/>
    <x v="8"/>
    <x v="1"/>
    <s v="C29701"/>
    <x v="5"/>
    <n v="3"/>
    <n v="20.54"/>
    <s v="257 Main St"/>
    <s v="Credit Card"/>
    <s v="Cancelled"/>
    <s v="TRK42266846"/>
    <n v="3"/>
    <s v="FREESHIP"/>
    <x v="2"/>
    <x v="1"/>
    <n v="61.62"/>
  </r>
  <r>
    <x v="282"/>
    <x v="241"/>
    <x v="0"/>
    <x v="5"/>
    <x v="0"/>
    <s v="C29703"/>
    <x v="3"/>
    <n v="4"/>
    <n v="697.5"/>
    <s v="558 Main St"/>
    <s v="Cash"/>
    <s v="Shipped"/>
    <s v="TRK40543461"/>
    <n v="7"/>
    <s v="FREESHIP"/>
    <x v="2"/>
    <x v="4"/>
    <n v="2790"/>
  </r>
  <r>
    <x v="283"/>
    <x v="242"/>
    <x v="0"/>
    <x v="4"/>
    <x v="2"/>
    <s v="C29758"/>
    <x v="5"/>
    <n v="2"/>
    <n v="399.32"/>
    <s v="119 Main St"/>
    <s v="Online"/>
    <s v="Pending"/>
    <s v="TRK12990043"/>
    <n v="6"/>
    <s v="WINTER15"/>
    <x v="1"/>
    <x v="1"/>
    <n v="798.64"/>
  </r>
  <r>
    <x v="284"/>
    <x v="243"/>
    <x v="2"/>
    <x v="8"/>
    <x v="1"/>
    <s v="C29844"/>
    <x v="4"/>
    <n v="2"/>
    <n v="438.62"/>
    <s v="363 Main St"/>
    <s v="Cash"/>
    <s v="Cancelled"/>
    <s v="TRK91642337"/>
    <n v="3"/>
    <s v="SAVE10"/>
    <x v="0"/>
    <x v="0"/>
    <n v="877.24"/>
  </r>
  <r>
    <x v="285"/>
    <x v="244"/>
    <x v="0"/>
    <x v="10"/>
    <x v="0"/>
    <s v="C29885"/>
    <x v="0"/>
    <n v="3"/>
    <n v="189.44"/>
    <s v="725 Main St"/>
    <s v="Cash"/>
    <s v="Pending"/>
    <s v="TRK62067865"/>
    <n v="4"/>
    <s v="FREESHIP"/>
    <x v="2"/>
    <x v="2"/>
    <n v="568.31999999999994"/>
  </r>
  <r>
    <x v="286"/>
    <x v="112"/>
    <x v="1"/>
    <x v="7"/>
    <x v="3"/>
    <s v="C29905"/>
    <x v="3"/>
    <n v="2"/>
    <n v="533.95000000000005"/>
    <s v="790 Main St"/>
    <s v="Online"/>
    <s v="Delivered"/>
    <s v="TRK16788127"/>
    <n v="5"/>
    <s v="WINTER15"/>
    <x v="1"/>
    <x v="3"/>
    <n v="1067.9000000000001"/>
  </r>
  <r>
    <x v="287"/>
    <x v="245"/>
    <x v="1"/>
    <x v="6"/>
    <x v="2"/>
    <s v="C29914"/>
    <x v="1"/>
    <n v="1"/>
    <n v="133.38999999999999"/>
    <s v="469 Main St"/>
    <s v="Debit Card"/>
    <s v="Shipped"/>
    <s v="TRK22073506"/>
    <n v="2"/>
    <s v="SAVE10"/>
    <x v="0"/>
    <x v="4"/>
    <n v="133.38999999999999"/>
  </r>
  <r>
    <x v="288"/>
    <x v="246"/>
    <x v="0"/>
    <x v="0"/>
    <x v="0"/>
    <s v="C29931"/>
    <x v="3"/>
    <n v="4"/>
    <n v="153.09"/>
    <s v="540 Main St"/>
    <s v="Online"/>
    <s v="Delivered"/>
    <s v="TRK48712417"/>
    <n v="4"/>
    <s v="FREESHIP"/>
    <x v="2"/>
    <x v="4"/>
    <n v="612.36"/>
  </r>
  <r>
    <x v="289"/>
    <x v="247"/>
    <x v="2"/>
    <x v="8"/>
    <x v="1"/>
    <s v="C30010"/>
    <x v="6"/>
    <n v="3"/>
    <n v="127.41"/>
    <s v="830 Main St"/>
    <s v="Gift Card"/>
    <s v="Delivered"/>
    <s v="TRK35386084"/>
    <n v="7"/>
    <s v="SAVE10"/>
    <x v="0"/>
    <x v="4"/>
    <n v="382.23"/>
  </r>
  <r>
    <x v="290"/>
    <x v="248"/>
    <x v="1"/>
    <x v="6"/>
    <x v="2"/>
    <s v="C30168"/>
    <x v="6"/>
    <n v="3"/>
    <n v="311.33"/>
    <s v="146 Main St"/>
    <s v="Cash"/>
    <s v="Cancelled"/>
    <s v="TRK73699939"/>
    <n v="3"/>
    <s v="WINTER15"/>
    <x v="1"/>
    <x v="1"/>
    <n v="933.99"/>
  </r>
  <r>
    <x v="291"/>
    <x v="249"/>
    <x v="0"/>
    <x v="4"/>
    <x v="2"/>
    <s v="C30184"/>
    <x v="2"/>
    <n v="1"/>
    <n v="427.06"/>
    <s v="987 Main St"/>
    <s v="Online"/>
    <s v="Cancelled"/>
    <s v="TRK86674704"/>
    <n v="1"/>
    <s v="WINTER15"/>
    <x v="1"/>
    <x v="4"/>
    <n v="427.06"/>
  </r>
  <r>
    <x v="292"/>
    <x v="181"/>
    <x v="0"/>
    <x v="5"/>
    <x v="0"/>
    <s v="C30334"/>
    <x v="6"/>
    <n v="2"/>
    <n v="133.55000000000001"/>
    <s v="322 Main St"/>
    <s v="Cash"/>
    <s v="Pending"/>
    <s v="TRK66388885"/>
    <n v="7"/>
    <s v="FREESHIP"/>
    <x v="2"/>
    <x v="0"/>
    <n v="267.10000000000002"/>
  </r>
  <r>
    <x v="293"/>
    <x v="250"/>
    <x v="2"/>
    <x v="8"/>
    <x v="1"/>
    <s v="C30411"/>
    <x v="0"/>
    <n v="4"/>
    <n v="637.79"/>
    <s v="375 Main St"/>
    <s v="Gift Card"/>
    <s v="Cancelled"/>
    <s v="TRK71810536"/>
    <n v="9"/>
    <s v="FREESHIP"/>
    <x v="2"/>
    <x v="3"/>
    <n v="2551.16"/>
  </r>
  <r>
    <x v="294"/>
    <x v="251"/>
    <x v="2"/>
    <x v="8"/>
    <x v="1"/>
    <s v="C30477"/>
    <x v="0"/>
    <n v="1"/>
    <n v="201.58"/>
    <s v="717 Main St"/>
    <s v="Debit Card"/>
    <s v="Cancelled"/>
    <s v="TRK51829648"/>
    <n v="2"/>
    <s v="WINTER15"/>
    <x v="1"/>
    <x v="2"/>
    <n v="201.58"/>
  </r>
  <r>
    <x v="295"/>
    <x v="252"/>
    <x v="1"/>
    <x v="4"/>
    <x v="2"/>
    <s v="C30513"/>
    <x v="4"/>
    <n v="1"/>
    <n v="586.44000000000005"/>
    <s v="232 Main St"/>
    <s v="Online"/>
    <s v="Returned"/>
    <s v="TRK64320429"/>
    <n v="5"/>
    <s v="SAVE10"/>
    <x v="0"/>
    <x v="0"/>
    <n v="586.44000000000005"/>
  </r>
  <r>
    <x v="296"/>
    <x v="253"/>
    <x v="1"/>
    <x v="1"/>
    <x v="1"/>
    <s v="C30643"/>
    <x v="1"/>
    <n v="3"/>
    <n v="306.29000000000002"/>
    <s v="966 Main St"/>
    <s v="Credit Card"/>
    <s v="Returned"/>
    <s v="TRK19477485"/>
    <n v="7"/>
    <s v="WINTER15"/>
    <x v="1"/>
    <x v="1"/>
    <n v="918.87000000000012"/>
  </r>
  <r>
    <x v="297"/>
    <x v="254"/>
    <x v="2"/>
    <x v="1"/>
    <x v="1"/>
    <s v="C30686"/>
    <x v="0"/>
    <n v="4"/>
    <n v="403.58"/>
    <s v="319 Main St"/>
    <s v="Online"/>
    <s v="Pending"/>
    <s v="TRK59807273"/>
    <n v="9"/>
    <s v="SAVE10"/>
    <x v="0"/>
    <x v="4"/>
    <n v="1614.32"/>
  </r>
  <r>
    <x v="298"/>
    <x v="255"/>
    <x v="1"/>
    <x v="9"/>
    <x v="3"/>
    <s v="C30711"/>
    <x v="2"/>
    <n v="1"/>
    <n v="278.66000000000003"/>
    <s v="856 Main St"/>
    <s v="Gift Card"/>
    <s v="Cancelled"/>
    <s v="TRK42696593"/>
    <n v="2"/>
    <s v="FREESHIP"/>
    <x v="2"/>
    <x v="1"/>
    <n v="278.66000000000003"/>
  </r>
  <r>
    <x v="299"/>
    <x v="5"/>
    <x v="0"/>
    <x v="4"/>
    <x v="2"/>
    <s v="C30722"/>
    <x v="3"/>
    <n v="5"/>
    <n v="266.77999999999997"/>
    <s v="274 Main St"/>
    <s v="Gift Card"/>
    <s v="Cancelled"/>
    <s v="TRK52088168"/>
    <n v="5"/>
    <m/>
    <x v="3"/>
    <x v="2"/>
    <n v="1333.9"/>
  </r>
  <r>
    <x v="300"/>
    <x v="256"/>
    <x v="0"/>
    <x v="9"/>
    <x v="3"/>
    <s v="C30923"/>
    <x v="1"/>
    <n v="1"/>
    <n v="654.27"/>
    <s v="932 Main St"/>
    <s v="Gift Card"/>
    <s v="Pending"/>
    <s v="TRK82609328"/>
    <n v="2"/>
    <s v="SAVE10"/>
    <x v="0"/>
    <x v="0"/>
    <n v="654.27"/>
  </r>
  <r>
    <x v="301"/>
    <x v="183"/>
    <x v="0"/>
    <x v="10"/>
    <x v="0"/>
    <s v="C30955"/>
    <x v="6"/>
    <n v="4"/>
    <n v="41.9"/>
    <s v="327 Main St"/>
    <s v="Gift Card"/>
    <s v="Pending"/>
    <s v="TRK46898848"/>
    <n v="9"/>
    <s v="FREESHIP"/>
    <x v="2"/>
    <x v="1"/>
    <n v="167.6"/>
  </r>
  <r>
    <x v="302"/>
    <x v="257"/>
    <x v="1"/>
    <x v="8"/>
    <x v="1"/>
    <s v="C31072"/>
    <x v="1"/>
    <n v="4"/>
    <n v="229.1"/>
    <s v="729 Main St"/>
    <s v="Gift Card"/>
    <s v="Returned"/>
    <s v="TRK77172975"/>
    <n v="8"/>
    <s v="WINTER15"/>
    <x v="1"/>
    <x v="2"/>
    <n v="916.4"/>
  </r>
  <r>
    <x v="303"/>
    <x v="258"/>
    <x v="0"/>
    <x v="3"/>
    <x v="1"/>
    <s v="C31105"/>
    <x v="5"/>
    <n v="1"/>
    <n v="583.99"/>
    <s v="726 Main St"/>
    <s v="Cash"/>
    <s v="Cancelled"/>
    <s v="TRK40149095"/>
    <n v="2"/>
    <s v="SAVE10"/>
    <x v="0"/>
    <x v="2"/>
    <n v="583.99"/>
  </r>
  <r>
    <x v="304"/>
    <x v="259"/>
    <x v="0"/>
    <x v="5"/>
    <x v="0"/>
    <s v="C31371"/>
    <x v="0"/>
    <n v="2"/>
    <n v="253.68"/>
    <s v="122 Main St"/>
    <s v="Gift Card"/>
    <s v="Shipped"/>
    <s v="TRK19554327"/>
    <n v="6"/>
    <m/>
    <x v="3"/>
    <x v="4"/>
    <n v="507.36"/>
  </r>
  <r>
    <x v="305"/>
    <x v="260"/>
    <x v="1"/>
    <x v="2"/>
    <x v="2"/>
    <s v="C31412"/>
    <x v="2"/>
    <n v="4"/>
    <n v="510.58"/>
    <s v="196 Main St"/>
    <s v="Credit Card"/>
    <s v="Returned"/>
    <s v="TRK61946127"/>
    <n v="7"/>
    <s v="WINTER15"/>
    <x v="1"/>
    <x v="2"/>
    <n v="2042.32"/>
  </r>
  <r>
    <x v="306"/>
    <x v="261"/>
    <x v="2"/>
    <x v="1"/>
    <x v="1"/>
    <s v="C31501"/>
    <x v="3"/>
    <n v="3"/>
    <n v="588.04999999999995"/>
    <s v="242 Main St"/>
    <s v="Gift Card"/>
    <s v="Delivered"/>
    <s v="TRK93063929"/>
    <n v="8"/>
    <m/>
    <x v="3"/>
    <x v="1"/>
    <n v="1764.15"/>
  </r>
  <r>
    <x v="307"/>
    <x v="262"/>
    <x v="1"/>
    <x v="3"/>
    <x v="1"/>
    <s v="C31668"/>
    <x v="1"/>
    <n v="5"/>
    <n v="113.87"/>
    <s v="871 Main St"/>
    <s v="Credit Card"/>
    <s v="Pending"/>
    <s v="TRK42584392"/>
    <n v="6"/>
    <s v="SAVE10"/>
    <x v="0"/>
    <x v="2"/>
    <n v="569.35"/>
  </r>
  <r>
    <x v="308"/>
    <x v="90"/>
    <x v="1"/>
    <x v="10"/>
    <x v="0"/>
    <s v="C31761"/>
    <x v="5"/>
    <n v="4"/>
    <n v="650.04"/>
    <s v="989 Main St"/>
    <s v="Gift Card"/>
    <s v="Cancelled"/>
    <s v="TRK17628852"/>
    <n v="6"/>
    <s v="SAVE10"/>
    <x v="0"/>
    <x v="0"/>
    <n v="2600.16"/>
  </r>
  <r>
    <x v="309"/>
    <x v="263"/>
    <x v="1"/>
    <x v="5"/>
    <x v="0"/>
    <s v="C31764"/>
    <x v="4"/>
    <n v="1"/>
    <n v="655.09"/>
    <s v="876 Main St"/>
    <s v="Cash"/>
    <s v="Pending"/>
    <s v="TRK44680433"/>
    <n v="6"/>
    <m/>
    <x v="3"/>
    <x v="4"/>
    <n v="655.09"/>
  </r>
  <r>
    <x v="310"/>
    <x v="264"/>
    <x v="0"/>
    <x v="2"/>
    <x v="2"/>
    <s v="C31772"/>
    <x v="6"/>
    <n v="1"/>
    <n v="693.41"/>
    <s v="992 Main St"/>
    <s v="Debit Card"/>
    <s v="Shipped"/>
    <s v="TRK11970357"/>
    <n v="4"/>
    <m/>
    <x v="3"/>
    <x v="1"/>
    <n v="693.41"/>
  </r>
  <r>
    <x v="311"/>
    <x v="265"/>
    <x v="0"/>
    <x v="11"/>
    <x v="3"/>
    <s v="C31810"/>
    <x v="6"/>
    <n v="1"/>
    <n v="178.44"/>
    <s v="328 Main St"/>
    <s v="Credit Card"/>
    <s v="Cancelled"/>
    <s v="TRK58725886"/>
    <n v="2"/>
    <s v="FREESHIP"/>
    <x v="2"/>
    <x v="3"/>
    <n v="178.44"/>
  </r>
  <r>
    <x v="312"/>
    <x v="266"/>
    <x v="0"/>
    <x v="10"/>
    <x v="0"/>
    <s v="C31946"/>
    <x v="3"/>
    <n v="4"/>
    <n v="509.38"/>
    <s v="102 Main St"/>
    <s v="Credit Card"/>
    <s v="Shipped"/>
    <s v="TRK33478363"/>
    <n v="6"/>
    <s v="SAVE10"/>
    <x v="0"/>
    <x v="3"/>
    <n v="2037.52"/>
  </r>
  <r>
    <x v="313"/>
    <x v="267"/>
    <x v="2"/>
    <x v="11"/>
    <x v="3"/>
    <s v="C32011"/>
    <x v="5"/>
    <n v="1"/>
    <n v="628.89"/>
    <s v="686 Main St"/>
    <s v="Credit Card"/>
    <s v="Returned"/>
    <s v="TRK70997744"/>
    <n v="2"/>
    <s v="SAVE10"/>
    <x v="0"/>
    <x v="4"/>
    <n v="628.89"/>
  </r>
  <r>
    <x v="314"/>
    <x v="268"/>
    <x v="1"/>
    <x v="6"/>
    <x v="2"/>
    <s v="C32029"/>
    <x v="0"/>
    <n v="4"/>
    <n v="175.36"/>
    <s v="146 Main St"/>
    <s v="Debit Card"/>
    <s v="Delivered"/>
    <s v="TRK68535532"/>
    <n v="4"/>
    <s v="FREESHIP"/>
    <x v="2"/>
    <x v="1"/>
    <n v="701.44"/>
  </r>
  <r>
    <x v="315"/>
    <x v="269"/>
    <x v="2"/>
    <x v="11"/>
    <x v="3"/>
    <s v="C32121"/>
    <x v="1"/>
    <n v="4"/>
    <n v="198.81"/>
    <s v="654 Main St"/>
    <s v="Cash"/>
    <s v="Returned"/>
    <s v="TRK96074264"/>
    <n v="9"/>
    <s v="FREESHIP"/>
    <x v="2"/>
    <x v="4"/>
    <n v="795.24"/>
  </r>
  <r>
    <x v="316"/>
    <x v="125"/>
    <x v="2"/>
    <x v="11"/>
    <x v="3"/>
    <s v="C32183"/>
    <x v="3"/>
    <n v="3"/>
    <n v="661.89"/>
    <s v="551 Main St"/>
    <s v="Online"/>
    <s v="Cancelled"/>
    <s v="TRK76287027"/>
    <n v="6"/>
    <s v="WINTER15"/>
    <x v="1"/>
    <x v="4"/>
    <n v="1985.67"/>
  </r>
  <r>
    <x v="317"/>
    <x v="43"/>
    <x v="0"/>
    <x v="5"/>
    <x v="0"/>
    <s v="C32347"/>
    <x v="0"/>
    <n v="1"/>
    <n v="249.81"/>
    <s v="408 Main St"/>
    <s v="Cash"/>
    <s v="Pending"/>
    <s v="TRK54073964"/>
    <n v="1"/>
    <s v="SAVE10"/>
    <x v="0"/>
    <x v="3"/>
    <n v="249.81"/>
  </r>
  <r>
    <x v="318"/>
    <x v="0"/>
    <x v="0"/>
    <x v="0"/>
    <x v="0"/>
    <s v="C32570"/>
    <x v="6"/>
    <n v="1"/>
    <n v="11.39"/>
    <s v="826 Main St"/>
    <s v="Cash"/>
    <s v="Cancelled"/>
    <s v="TRK35969968"/>
    <n v="6"/>
    <s v="WINTER15"/>
    <x v="1"/>
    <x v="2"/>
    <n v="11.39"/>
  </r>
  <r>
    <x v="319"/>
    <x v="202"/>
    <x v="0"/>
    <x v="10"/>
    <x v="0"/>
    <s v="C32580"/>
    <x v="6"/>
    <n v="5"/>
    <n v="374.99"/>
    <s v="122 Main St"/>
    <s v="Online"/>
    <s v="Shipped"/>
    <s v="TRK23670394"/>
    <n v="9"/>
    <s v="SAVE10"/>
    <x v="0"/>
    <x v="0"/>
    <n v="1874.95"/>
  </r>
  <r>
    <x v="320"/>
    <x v="216"/>
    <x v="1"/>
    <x v="3"/>
    <x v="1"/>
    <s v="C32650"/>
    <x v="2"/>
    <n v="2"/>
    <n v="605.26"/>
    <s v="934 Main St"/>
    <s v="Cash"/>
    <s v="Cancelled"/>
    <s v="TRK66648743"/>
    <n v="4"/>
    <s v="WINTER15"/>
    <x v="1"/>
    <x v="4"/>
    <n v="1210.52"/>
  </r>
  <r>
    <x v="321"/>
    <x v="270"/>
    <x v="1"/>
    <x v="5"/>
    <x v="0"/>
    <s v="C32687"/>
    <x v="1"/>
    <n v="2"/>
    <n v="426.22"/>
    <s v="448 Main St"/>
    <s v="Online"/>
    <s v="Delivered"/>
    <s v="TRK98284560"/>
    <n v="7"/>
    <s v="WINTER15"/>
    <x v="1"/>
    <x v="3"/>
    <n v="852.44"/>
  </r>
  <r>
    <x v="322"/>
    <x v="271"/>
    <x v="1"/>
    <x v="4"/>
    <x v="2"/>
    <s v="C32798"/>
    <x v="6"/>
    <n v="2"/>
    <n v="496.62"/>
    <s v="679 Main St"/>
    <s v="Online"/>
    <s v="Pending"/>
    <s v="TRK37375451"/>
    <n v="2"/>
    <s v="SAVE10"/>
    <x v="0"/>
    <x v="1"/>
    <n v="993.24"/>
  </r>
  <r>
    <x v="323"/>
    <x v="105"/>
    <x v="0"/>
    <x v="11"/>
    <x v="3"/>
    <s v="C32854"/>
    <x v="3"/>
    <n v="1"/>
    <n v="65.45"/>
    <s v="815 Main St"/>
    <s v="Cash"/>
    <s v="Pending"/>
    <s v="TRK30009218"/>
    <n v="2"/>
    <s v="WINTER15"/>
    <x v="1"/>
    <x v="3"/>
    <n v="65.45"/>
  </r>
  <r>
    <x v="324"/>
    <x v="272"/>
    <x v="0"/>
    <x v="4"/>
    <x v="2"/>
    <s v="C32943"/>
    <x v="3"/>
    <n v="2"/>
    <n v="412.14"/>
    <s v="127 Main St"/>
    <s v="Credit Card"/>
    <s v="Returned"/>
    <s v="TRK26949106"/>
    <n v="2"/>
    <s v="FREESHIP"/>
    <x v="2"/>
    <x v="1"/>
    <n v="824.28"/>
  </r>
  <r>
    <x v="325"/>
    <x v="273"/>
    <x v="1"/>
    <x v="2"/>
    <x v="2"/>
    <s v="C32956"/>
    <x v="1"/>
    <n v="5"/>
    <n v="543.16"/>
    <s v="788 Main St"/>
    <s v="Online"/>
    <s v="Cancelled"/>
    <s v="TRK73140103"/>
    <n v="6"/>
    <s v="SAVE10"/>
    <x v="0"/>
    <x v="1"/>
    <n v="2715.8"/>
  </r>
  <r>
    <x v="326"/>
    <x v="108"/>
    <x v="0"/>
    <x v="5"/>
    <x v="0"/>
    <s v="C32960"/>
    <x v="0"/>
    <n v="5"/>
    <n v="444.76"/>
    <s v="947 Main St"/>
    <s v="Debit Card"/>
    <s v="Returned"/>
    <s v="TRK91226500"/>
    <n v="7"/>
    <m/>
    <x v="3"/>
    <x v="2"/>
    <n v="2223.8000000000002"/>
  </r>
  <r>
    <x v="327"/>
    <x v="274"/>
    <x v="1"/>
    <x v="8"/>
    <x v="1"/>
    <s v="C33051"/>
    <x v="6"/>
    <n v="2"/>
    <n v="441.54"/>
    <s v="397 Main St"/>
    <s v="Online"/>
    <s v="Delivered"/>
    <s v="TRK92929755"/>
    <n v="2"/>
    <s v="SAVE10"/>
    <x v="0"/>
    <x v="2"/>
    <n v="883.08"/>
  </r>
  <r>
    <x v="328"/>
    <x v="275"/>
    <x v="1"/>
    <x v="5"/>
    <x v="0"/>
    <s v="C33099"/>
    <x v="1"/>
    <n v="5"/>
    <n v="48.38"/>
    <s v="522 Main St"/>
    <s v="Gift Card"/>
    <s v="Delivered"/>
    <s v="TRK28522330"/>
    <n v="9"/>
    <s v="WINTER15"/>
    <x v="1"/>
    <x v="2"/>
    <n v="241.9"/>
  </r>
  <r>
    <x v="329"/>
    <x v="276"/>
    <x v="2"/>
    <x v="3"/>
    <x v="1"/>
    <s v="C33110"/>
    <x v="5"/>
    <n v="3"/>
    <n v="528.14"/>
    <s v="388 Main St"/>
    <s v="Online"/>
    <s v="Delivered"/>
    <s v="TRK38624225"/>
    <n v="3"/>
    <s v="FREESHIP"/>
    <x v="2"/>
    <x v="2"/>
    <n v="1584.42"/>
  </r>
  <r>
    <x v="330"/>
    <x v="213"/>
    <x v="0"/>
    <x v="11"/>
    <x v="3"/>
    <s v="C33220"/>
    <x v="4"/>
    <n v="4"/>
    <n v="463.04"/>
    <s v="564 Main St"/>
    <s v="Gift Card"/>
    <s v="Returned"/>
    <s v="TRK40450219"/>
    <n v="9"/>
    <m/>
    <x v="3"/>
    <x v="1"/>
    <n v="1852.16"/>
  </r>
  <r>
    <x v="331"/>
    <x v="22"/>
    <x v="1"/>
    <x v="4"/>
    <x v="2"/>
    <s v="C33260"/>
    <x v="3"/>
    <n v="3"/>
    <n v="423.53"/>
    <s v="930 Main St"/>
    <s v="Credit Card"/>
    <s v="Delivered"/>
    <s v="TRK59744090"/>
    <n v="6"/>
    <s v="SAVE10"/>
    <x v="0"/>
    <x v="4"/>
    <n v="1270.5899999999999"/>
  </r>
  <r>
    <x v="332"/>
    <x v="277"/>
    <x v="2"/>
    <x v="8"/>
    <x v="1"/>
    <s v="C33313"/>
    <x v="6"/>
    <n v="3"/>
    <n v="579.54999999999995"/>
    <s v="882 Main St"/>
    <s v="Gift Card"/>
    <s v="Returned"/>
    <s v="TRK13349970"/>
    <n v="8"/>
    <s v="WINTER15"/>
    <x v="1"/>
    <x v="0"/>
    <n v="1738.65"/>
  </r>
  <r>
    <x v="333"/>
    <x v="121"/>
    <x v="1"/>
    <x v="1"/>
    <x v="1"/>
    <s v="C33315"/>
    <x v="0"/>
    <n v="3"/>
    <n v="562.54999999999995"/>
    <s v="154 Main St"/>
    <s v="Debit Card"/>
    <s v="Returned"/>
    <s v="TRK43589369"/>
    <n v="6"/>
    <m/>
    <x v="3"/>
    <x v="2"/>
    <n v="1687.65"/>
  </r>
  <r>
    <x v="334"/>
    <x v="278"/>
    <x v="0"/>
    <x v="0"/>
    <x v="0"/>
    <s v="C33540"/>
    <x v="5"/>
    <n v="1"/>
    <n v="273.19"/>
    <s v="275 Main St"/>
    <s v="Debit Card"/>
    <s v="Returned"/>
    <s v="TRK62788070"/>
    <n v="5"/>
    <s v="SAVE10"/>
    <x v="0"/>
    <x v="0"/>
    <n v="273.19"/>
  </r>
  <r>
    <x v="335"/>
    <x v="279"/>
    <x v="0"/>
    <x v="9"/>
    <x v="3"/>
    <s v="C33634"/>
    <x v="2"/>
    <n v="4"/>
    <n v="588.85"/>
    <s v="524 Main St"/>
    <s v="Gift Card"/>
    <s v="Pending"/>
    <s v="TRK93168008"/>
    <n v="7"/>
    <m/>
    <x v="3"/>
    <x v="2"/>
    <n v="2355.4"/>
  </r>
  <r>
    <x v="336"/>
    <x v="280"/>
    <x v="0"/>
    <x v="7"/>
    <x v="3"/>
    <s v="C33729"/>
    <x v="2"/>
    <n v="3"/>
    <n v="659.57"/>
    <s v="533 Main St"/>
    <s v="Credit Card"/>
    <s v="Cancelled"/>
    <s v="TRK35649833"/>
    <n v="6"/>
    <s v="SAVE10"/>
    <x v="0"/>
    <x v="2"/>
    <n v="1978.71"/>
  </r>
  <r>
    <x v="337"/>
    <x v="56"/>
    <x v="0"/>
    <x v="3"/>
    <x v="1"/>
    <s v="C33744"/>
    <x v="5"/>
    <n v="4"/>
    <n v="576.87"/>
    <s v="888 Main St"/>
    <s v="Gift Card"/>
    <s v="Returned"/>
    <s v="TRK40245983"/>
    <n v="5"/>
    <m/>
    <x v="3"/>
    <x v="1"/>
    <n v="2307.48"/>
  </r>
  <r>
    <x v="338"/>
    <x v="281"/>
    <x v="1"/>
    <x v="2"/>
    <x v="2"/>
    <s v="C33802"/>
    <x v="2"/>
    <n v="1"/>
    <n v="604.87"/>
    <s v="461 Main St"/>
    <s v="Online"/>
    <s v="Delivered"/>
    <s v="TRK25799478"/>
    <n v="4"/>
    <m/>
    <x v="3"/>
    <x v="1"/>
    <n v="604.87"/>
  </r>
  <r>
    <x v="339"/>
    <x v="282"/>
    <x v="2"/>
    <x v="8"/>
    <x v="1"/>
    <s v="C34134"/>
    <x v="0"/>
    <n v="1"/>
    <n v="254.12"/>
    <s v="365 Main St"/>
    <s v="Online"/>
    <s v="Delivered"/>
    <s v="TRK43074303"/>
    <n v="1"/>
    <s v="WINTER15"/>
    <x v="1"/>
    <x v="2"/>
    <n v="254.12"/>
  </r>
  <r>
    <x v="340"/>
    <x v="98"/>
    <x v="2"/>
    <x v="11"/>
    <x v="3"/>
    <s v="C34266"/>
    <x v="2"/>
    <n v="4"/>
    <n v="629.88"/>
    <s v="550 Main St"/>
    <s v="Debit Card"/>
    <s v="Cancelled"/>
    <s v="TRK56378197"/>
    <n v="8"/>
    <s v="WINTER15"/>
    <x v="1"/>
    <x v="1"/>
    <n v="2519.52"/>
  </r>
  <r>
    <x v="341"/>
    <x v="184"/>
    <x v="1"/>
    <x v="2"/>
    <x v="2"/>
    <s v="C34337"/>
    <x v="6"/>
    <n v="5"/>
    <n v="190.11"/>
    <s v="325 Main St"/>
    <s v="Cash"/>
    <s v="Delivered"/>
    <s v="TRK36195559"/>
    <n v="7"/>
    <s v="SAVE10"/>
    <x v="0"/>
    <x v="3"/>
    <n v="950.55000000000007"/>
  </r>
  <r>
    <x v="342"/>
    <x v="283"/>
    <x v="0"/>
    <x v="9"/>
    <x v="3"/>
    <s v="C34416"/>
    <x v="2"/>
    <n v="2"/>
    <n v="49.62"/>
    <s v="633 Main St"/>
    <s v="Online"/>
    <s v="Pending"/>
    <s v="TRK75937350"/>
    <n v="2"/>
    <s v="SAVE10"/>
    <x v="0"/>
    <x v="3"/>
    <n v="99.24"/>
  </r>
  <r>
    <x v="343"/>
    <x v="284"/>
    <x v="0"/>
    <x v="7"/>
    <x v="3"/>
    <s v="C34555"/>
    <x v="5"/>
    <n v="1"/>
    <n v="372.8"/>
    <s v="903 Main St"/>
    <s v="Cash"/>
    <s v="Cancelled"/>
    <s v="TRK72859458"/>
    <n v="6"/>
    <s v="SAVE10"/>
    <x v="0"/>
    <x v="0"/>
    <n v="372.8"/>
  </r>
  <r>
    <x v="344"/>
    <x v="82"/>
    <x v="2"/>
    <x v="7"/>
    <x v="3"/>
    <s v="C34686"/>
    <x v="4"/>
    <n v="1"/>
    <n v="68.39"/>
    <s v="412 Main St"/>
    <s v="Online"/>
    <s v="Returned"/>
    <s v="TRK99468332"/>
    <n v="3"/>
    <s v="WINTER15"/>
    <x v="1"/>
    <x v="0"/>
    <n v="68.39"/>
  </r>
  <r>
    <x v="345"/>
    <x v="285"/>
    <x v="2"/>
    <x v="7"/>
    <x v="3"/>
    <s v="C35043"/>
    <x v="2"/>
    <n v="5"/>
    <n v="26.43"/>
    <s v="820 Main St"/>
    <s v="Gift Card"/>
    <s v="Shipped"/>
    <s v="TRK65097450"/>
    <n v="5"/>
    <s v="FREESHIP"/>
    <x v="2"/>
    <x v="0"/>
    <n v="132.15"/>
  </r>
  <r>
    <x v="346"/>
    <x v="286"/>
    <x v="1"/>
    <x v="7"/>
    <x v="3"/>
    <s v="C35091"/>
    <x v="2"/>
    <n v="1"/>
    <n v="211.14"/>
    <s v="513 Main St"/>
    <s v="Credit Card"/>
    <s v="Cancelled"/>
    <s v="TRK53784452"/>
    <n v="1"/>
    <s v="SAVE10"/>
    <x v="0"/>
    <x v="0"/>
    <n v="211.14"/>
  </r>
  <r>
    <x v="347"/>
    <x v="287"/>
    <x v="1"/>
    <x v="5"/>
    <x v="0"/>
    <s v="C35100"/>
    <x v="6"/>
    <n v="2"/>
    <n v="319.91000000000003"/>
    <s v="139 Main St"/>
    <s v="Credit Card"/>
    <s v="Cancelled"/>
    <s v="TRK56853491"/>
    <n v="3"/>
    <s v="WINTER15"/>
    <x v="1"/>
    <x v="3"/>
    <n v="639.82000000000005"/>
  </r>
  <r>
    <x v="348"/>
    <x v="288"/>
    <x v="2"/>
    <x v="3"/>
    <x v="1"/>
    <s v="C35117"/>
    <x v="3"/>
    <n v="2"/>
    <n v="697.93"/>
    <s v="332 Main St"/>
    <s v="Credit Card"/>
    <s v="Cancelled"/>
    <s v="TRK27155709"/>
    <n v="2"/>
    <s v="SAVE10"/>
    <x v="0"/>
    <x v="3"/>
    <n v="1395.86"/>
  </r>
  <r>
    <x v="349"/>
    <x v="52"/>
    <x v="1"/>
    <x v="1"/>
    <x v="1"/>
    <s v="C35123"/>
    <x v="6"/>
    <n v="4"/>
    <n v="386.73"/>
    <s v="513 Main St"/>
    <s v="Cash"/>
    <s v="Delivered"/>
    <s v="TRK58979275"/>
    <n v="4"/>
    <s v="SAVE10"/>
    <x v="0"/>
    <x v="0"/>
    <n v="1546.92"/>
  </r>
  <r>
    <x v="350"/>
    <x v="289"/>
    <x v="0"/>
    <x v="7"/>
    <x v="3"/>
    <s v="C35136"/>
    <x v="1"/>
    <n v="1"/>
    <n v="634.94000000000005"/>
    <s v="462 Main St"/>
    <s v="Online"/>
    <s v="Cancelled"/>
    <s v="TRK49753703"/>
    <n v="5"/>
    <s v="WINTER15"/>
    <x v="1"/>
    <x v="1"/>
    <n v="634.94000000000005"/>
  </r>
  <r>
    <x v="351"/>
    <x v="225"/>
    <x v="0"/>
    <x v="9"/>
    <x v="3"/>
    <s v="C35168"/>
    <x v="4"/>
    <n v="2"/>
    <n v="599.86"/>
    <s v="455 Main St"/>
    <s v="Gift Card"/>
    <s v="Pending"/>
    <s v="TRK76960854"/>
    <n v="7"/>
    <s v="FREESHIP"/>
    <x v="2"/>
    <x v="0"/>
    <n v="1199.72"/>
  </r>
  <r>
    <x v="352"/>
    <x v="290"/>
    <x v="1"/>
    <x v="8"/>
    <x v="1"/>
    <s v="C35355"/>
    <x v="0"/>
    <n v="4"/>
    <n v="331.9"/>
    <s v="127 Main St"/>
    <s v="Cash"/>
    <s v="Pending"/>
    <s v="TRK52935059"/>
    <n v="5"/>
    <s v="SAVE10"/>
    <x v="0"/>
    <x v="1"/>
    <n v="1327.6"/>
  </r>
  <r>
    <x v="353"/>
    <x v="291"/>
    <x v="0"/>
    <x v="3"/>
    <x v="1"/>
    <s v="C35377"/>
    <x v="6"/>
    <n v="5"/>
    <n v="623.80999999999995"/>
    <s v="171 Main St"/>
    <s v="Cash"/>
    <s v="Returned"/>
    <s v="TRK17342157"/>
    <n v="6"/>
    <s v="FREESHIP"/>
    <x v="2"/>
    <x v="2"/>
    <n v="3119.05"/>
  </r>
  <r>
    <x v="354"/>
    <x v="292"/>
    <x v="2"/>
    <x v="3"/>
    <x v="1"/>
    <s v="C35397"/>
    <x v="0"/>
    <n v="5"/>
    <n v="66.31"/>
    <s v="579 Main St"/>
    <s v="Gift Card"/>
    <s v="Pending"/>
    <s v="TRK64742535"/>
    <n v="7"/>
    <s v="FREESHIP"/>
    <x v="2"/>
    <x v="4"/>
    <n v="331.55"/>
  </r>
  <r>
    <x v="355"/>
    <x v="293"/>
    <x v="1"/>
    <x v="6"/>
    <x v="2"/>
    <s v="C35483"/>
    <x v="0"/>
    <n v="3"/>
    <n v="223.7"/>
    <s v="725 Main St"/>
    <s v="Cash"/>
    <s v="Returned"/>
    <s v="TRK79638203"/>
    <n v="3"/>
    <s v="SAVE10"/>
    <x v="0"/>
    <x v="2"/>
    <n v="671.09999999999991"/>
  </r>
  <r>
    <x v="356"/>
    <x v="294"/>
    <x v="0"/>
    <x v="11"/>
    <x v="3"/>
    <s v="C35566"/>
    <x v="1"/>
    <n v="4"/>
    <n v="64.69"/>
    <s v="638 Main St"/>
    <s v="Debit Card"/>
    <s v="Shipped"/>
    <s v="TRK10003020"/>
    <n v="7"/>
    <s v="WINTER15"/>
    <x v="1"/>
    <x v="3"/>
    <n v="258.76"/>
  </r>
  <r>
    <x v="357"/>
    <x v="214"/>
    <x v="1"/>
    <x v="10"/>
    <x v="0"/>
    <s v="C35628"/>
    <x v="5"/>
    <n v="3"/>
    <n v="553.57000000000005"/>
    <s v="147 Main St"/>
    <s v="Credit Card"/>
    <s v="Returned"/>
    <s v="TRK45688220"/>
    <n v="4"/>
    <s v="FREESHIP"/>
    <x v="2"/>
    <x v="0"/>
    <n v="1660.71"/>
  </r>
  <r>
    <x v="358"/>
    <x v="295"/>
    <x v="1"/>
    <x v="1"/>
    <x v="1"/>
    <s v="C35669"/>
    <x v="0"/>
    <n v="5"/>
    <n v="578.83000000000004"/>
    <s v="165 Main St"/>
    <s v="Cash"/>
    <s v="Returned"/>
    <s v="TRK13928455"/>
    <n v="6"/>
    <m/>
    <x v="3"/>
    <x v="4"/>
    <n v="2894.15"/>
  </r>
  <r>
    <x v="359"/>
    <x v="293"/>
    <x v="1"/>
    <x v="6"/>
    <x v="2"/>
    <s v="C35711"/>
    <x v="2"/>
    <n v="4"/>
    <n v="327.12"/>
    <s v="788 Main St"/>
    <s v="Credit Card"/>
    <s v="Cancelled"/>
    <s v="TRK45281495"/>
    <n v="4"/>
    <m/>
    <x v="3"/>
    <x v="2"/>
    <n v="1308.48"/>
  </r>
  <r>
    <x v="360"/>
    <x v="156"/>
    <x v="1"/>
    <x v="8"/>
    <x v="1"/>
    <s v="C35785"/>
    <x v="0"/>
    <n v="1"/>
    <n v="427.82"/>
    <s v="732 Main St"/>
    <s v="Online"/>
    <s v="Delivered"/>
    <s v="TRK78923089"/>
    <n v="2"/>
    <s v="WINTER15"/>
    <x v="1"/>
    <x v="2"/>
    <n v="427.82"/>
  </r>
  <r>
    <x v="361"/>
    <x v="296"/>
    <x v="2"/>
    <x v="7"/>
    <x v="3"/>
    <s v="C35852"/>
    <x v="2"/>
    <n v="3"/>
    <n v="381.41"/>
    <s v="989 Main St"/>
    <s v="Online"/>
    <s v="Pending"/>
    <s v="TRK22302049"/>
    <n v="6"/>
    <m/>
    <x v="3"/>
    <x v="1"/>
    <n v="1144.23"/>
  </r>
  <r>
    <x v="362"/>
    <x v="297"/>
    <x v="1"/>
    <x v="7"/>
    <x v="3"/>
    <s v="C35852"/>
    <x v="4"/>
    <n v="4"/>
    <n v="26.04"/>
    <s v="982 Main St"/>
    <s v="Online"/>
    <s v="Pending"/>
    <s v="TRK64660134"/>
    <n v="5"/>
    <s v="SAVE10"/>
    <x v="0"/>
    <x v="1"/>
    <n v="104.16"/>
  </r>
  <r>
    <x v="363"/>
    <x v="47"/>
    <x v="0"/>
    <x v="6"/>
    <x v="2"/>
    <s v="C35854"/>
    <x v="4"/>
    <n v="5"/>
    <n v="187.97"/>
    <s v="706 Main St"/>
    <s v="Cash"/>
    <s v="Returned"/>
    <s v="TRK30615168"/>
    <n v="9"/>
    <s v="SAVE10"/>
    <x v="0"/>
    <x v="3"/>
    <n v="939.85"/>
  </r>
  <r>
    <x v="364"/>
    <x v="298"/>
    <x v="1"/>
    <x v="7"/>
    <x v="3"/>
    <s v="C35983"/>
    <x v="1"/>
    <n v="5"/>
    <n v="627.42999999999995"/>
    <s v="806 Main St"/>
    <s v="Credit Card"/>
    <s v="Cancelled"/>
    <s v="TRK14016163"/>
    <n v="10"/>
    <s v="FREESHIP"/>
    <x v="2"/>
    <x v="2"/>
    <n v="3137.15"/>
  </r>
  <r>
    <x v="365"/>
    <x v="92"/>
    <x v="0"/>
    <x v="4"/>
    <x v="2"/>
    <s v="C35987"/>
    <x v="4"/>
    <n v="5"/>
    <n v="653.46"/>
    <s v="165 Main St"/>
    <s v="Cash"/>
    <s v="Cancelled"/>
    <s v="TRK28918815"/>
    <n v="9"/>
    <s v="WINTER15"/>
    <x v="1"/>
    <x v="2"/>
    <n v="3267.3"/>
  </r>
  <r>
    <x v="366"/>
    <x v="152"/>
    <x v="0"/>
    <x v="1"/>
    <x v="1"/>
    <s v="C36014"/>
    <x v="0"/>
    <n v="2"/>
    <n v="434.97"/>
    <s v="558 Main St"/>
    <s v="Online"/>
    <s v="Shipped"/>
    <s v="TRK97246526"/>
    <n v="7"/>
    <m/>
    <x v="3"/>
    <x v="2"/>
    <n v="869.94"/>
  </r>
  <r>
    <x v="367"/>
    <x v="214"/>
    <x v="1"/>
    <x v="10"/>
    <x v="0"/>
    <s v="C36137"/>
    <x v="1"/>
    <n v="3"/>
    <n v="239.08"/>
    <s v="396 Main St"/>
    <s v="Cash"/>
    <s v="Shipped"/>
    <s v="TRK57376416"/>
    <n v="8"/>
    <m/>
    <x v="3"/>
    <x v="3"/>
    <n v="717.24"/>
  </r>
  <r>
    <x v="368"/>
    <x v="299"/>
    <x v="0"/>
    <x v="0"/>
    <x v="0"/>
    <s v="C36150"/>
    <x v="1"/>
    <n v="2"/>
    <n v="534.91"/>
    <s v="281 Main St"/>
    <s v="Debit Card"/>
    <s v="Returned"/>
    <s v="TRK96249043"/>
    <n v="5"/>
    <s v="SAVE10"/>
    <x v="0"/>
    <x v="3"/>
    <n v="1069.82"/>
  </r>
  <r>
    <x v="369"/>
    <x v="132"/>
    <x v="1"/>
    <x v="3"/>
    <x v="1"/>
    <s v="C36174"/>
    <x v="0"/>
    <n v="3"/>
    <n v="308.98"/>
    <s v="348 Main St"/>
    <s v="Cash"/>
    <s v="Delivered"/>
    <s v="TRK26397548"/>
    <n v="3"/>
    <s v="SAVE10"/>
    <x v="0"/>
    <x v="1"/>
    <n v="926.94"/>
  </r>
  <r>
    <x v="370"/>
    <x v="300"/>
    <x v="1"/>
    <x v="0"/>
    <x v="0"/>
    <s v="C36383"/>
    <x v="2"/>
    <n v="5"/>
    <n v="421.44"/>
    <s v="286 Main St"/>
    <s v="Cash"/>
    <s v="Pending"/>
    <s v="TRK93336357"/>
    <n v="5"/>
    <s v="SAVE10"/>
    <x v="0"/>
    <x v="1"/>
    <n v="2107.1999999999998"/>
  </r>
  <r>
    <x v="371"/>
    <x v="301"/>
    <x v="1"/>
    <x v="9"/>
    <x v="3"/>
    <s v="C36408"/>
    <x v="2"/>
    <n v="5"/>
    <n v="615.1"/>
    <s v="160 Main St"/>
    <s v="Gift Card"/>
    <s v="Returned"/>
    <s v="TRK94023253"/>
    <n v="10"/>
    <s v="WINTER15"/>
    <x v="1"/>
    <x v="1"/>
    <n v="3075.5"/>
  </r>
  <r>
    <x v="372"/>
    <x v="302"/>
    <x v="0"/>
    <x v="2"/>
    <x v="2"/>
    <s v="C36467"/>
    <x v="0"/>
    <n v="1"/>
    <n v="75.78"/>
    <s v="581 Main St"/>
    <s v="Cash"/>
    <s v="Pending"/>
    <s v="TRK20863987"/>
    <n v="5"/>
    <s v="SAVE10"/>
    <x v="0"/>
    <x v="3"/>
    <n v="75.78"/>
  </r>
  <r>
    <x v="373"/>
    <x v="303"/>
    <x v="1"/>
    <x v="6"/>
    <x v="2"/>
    <s v="C36492"/>
    <x v="3"/>
    <n v="1"/>
    <n v="45.94"/>
    <s v="572 Main St"/>
    <s v="Cash"/>
    <s v="Cancelled"/>
    <s v="TRK44350440"/>
    <n v="2"/>
    <s v="WINTER15"/>
    <x v="1"/>
    <x v="2"/>
    <n v="45.94"/>
  </r>
  <r>
    <x v="374"/>
    <x v="80"/>
    <x v="0"/>
    <x v="6"/>
    <x v="2"/>
    <s v="C36497"/>
    <x v="3"/>
    <n v="2"/>
    <n v="43.15"/>
    <s v="691 Main St"/>
    <s v="Debit Card"/>
    <s v="Pending"/>
    <s v="TRK12102911"/>
    <n v="3"/>
    <s v="WINTER15"/>
    <x v="1"/>
    <x v="2"/>
    <n v="86.3"/>
  </r>
  <r>
    <x v="375"/>
    <x v="217"/>
    <x v="0"/>
    <x v="10"/>
    <x v="0"/>
    <s v="C36534"/>
    <x v="2"/>
    <n v="3"/>
    <n v="654.54"/>
    <s v="918 Main St"/>
    <s v="Cash"/>
    <s v="Returned"/>
    <s v="TRK38952138"/>
    <n v="7"/>
    <s v="SAVE10"/>
    <x v="0"/>
    <x v="4"/>
    <n v="1963.62"/>
  </r>
  <r>
    <x v="376"/>
    <x v="304"/>
    <x v="0"/>
    <x v="4"/>
    <x v="2"/>
    <s v="C36540"/>
    <x v="5"/>
    <n v="4"/>
    <n v="182.08"/>
    <s v="611 Main St"/>
    <s v="Gift Card"/>
    <s v="Delivered"/>
    <s v="TRK35828122"/>
    <n v="4"/>
    <s v="SAVE10"/>
    <x v="0"/>
    <x v="2"/>
    <n v="728.32"/>
  </r>
  <r>
    <x v="377"/>
    <x v="32"/>
    <x v="0"/>
    <x v="6"/>
    <x v="2"/>
    <s v="C36613"/>
    <x v="2"/>
    <n v="3"/>
    <n v="631.64"/>
    <s v="785 Main St"/>
    <s v="Credit Card"/>
    <s v="Returned"/>
    <s v="TRK13282106"/>
    <n v="3"/>
    <s v="FREESHIP"/>
    <x v="2"/>
    <x v="0"/>
    <n v="1894.92"/>
  </r>
  <r>
    <x v="378"/>
    <x v="305"/>
    <x v="0"/>
    <x v="8"/>
    <x v="1"/>
    <s v="C36688"/>
    <x v="3"/>
    <n v="1"/>
    <n v="305.17"/>
    <s v="700 Main St"/>
    <s v="Gift Card"/>
    <s v="Returned"/>
    <s v="TRK35720426"/>
    <n v="3"/>
    <s v="WINTER15"/>
    <x v="1"/>
    <x v="4"/>
    <n v="305.17"/>
  </r>
  <r>
    <x v="379"/>
    <x v="21"/>
    <x v="1"/>
    <x v="0"/>
    <x v="0"/>
    <s v="C36725"/>
    <x v="2"/>
    <n v="5"/>
    <n v="650.72"/>
    <s v="350 Main St"/>
    <s v="Credit Card"/>
    <s v="Cancelled"/>
    <s v="TRK16808790"/>
    <n v="8"/>
    <s v="WINTER15"/>
    <x v="1"/>
    <x v="2"/>
    <n v="3253.6"/>
  </r>
  <r>
    <x v="380"/>
    <x v="306"/>
    <x v="1"/>
    <x v="5"/>
    <x v="0"/>
    <s v="C36778"/>
    <x v="4"/>
    <n v="1"/>
    <n v="388.33"/>
    <s v="434 Main St"/>
    <s v="Cash"/>
    <s v="Returned"/>
    <s v="TRK67610289"/>
    <n v="2"/>
    <s v="SAVE10"/>
    <x v="0"/>
    <x v="0"/>
    <n v="388.33"/>
  </r>
  <r>
    <x v="381"/>
    <x v="307"/>
    <x v="0"/>
    <x v="10"/>
    <x v="0"/>
    <s v="C36813"/>
    <x v="1"/>
    <n v="3"/>
    <n v="614.15"/>
    <s v="897 Main St"/>
    <s v="Gift Card"/>
    <s v="Cancelled"/>
    <s v="TRK84088900"/>
    <n v="3"/>
    <m/>
    <x v="3"/>
    <x v="0"/>
    <n v="1842.45"/>
  </r>
  <r>
    <x v="382"/>
    <x v="308"/>
    <x v="0"/>
    <x v="11"/>
    <x v="3"/>
    <s v="C36825"/>
    <x v="1"/>
    <n v="2"/>
    <n v="438.76"/>
    <s v="426 Main St"/>
    <s v="Debit Card"/>
    <s v="Returned"/>
    <s v="TRK72557318"/>
    <n v="2"/>
    <m/>
    <x v="3"/>
    <x v="0"/>
    <n v="877.52"/>
  </r>
  <r>
    <x v="383"/>
    <x v="309"/>
    <x v="2"/>
    <x v="11"/>
    <x v="3"/>
    <s v="C36938"/>
    <x v="2"/>
    <n v="3"/>
    <n v="253.98"/>
    <s v="636 Main St"/>
    <s v="Credit Card"/>
    <s v="Cancelled"/>
    <s v="TRK52522904"/>
    <n v="3"/>
    <s v="FREESHIP"/>
    <x v="2"/>
    <x v="2"/>
    <n v="761.93999999999994"/>
  </r>
  <r>
    <x v="384"/>
    <x v="310"/>
    <x v="0"/>
    <x v="2"/>
    <x v="2"/>
    <s v="C36992"/>
    <x v="5"/>
    <n v="3"/>
    <n v="223.79"/>
    <s v="617 Main St"/>
    <s v="Debit Card"/>
    <s v="Pending"/>
    <s v="TRK63460217"/>
    <n v="3"/>
    <m/>
    <x v="3"/>
    <x v="3"/>
    <n v="671.37"/>
  </r>
  <r>
    <x v="385"/>
    <x v="272"/>
    <x v="0"/>
    <x v="4"/>
    <x v="2"/>
    <s v="C36997"/>
    <x v="6"/>
    <n v="4"/>
    <n v="186.41"/>
    <s v="819 Main St"/>
    <s v="Gift Card"/>
    <s v="Pending"/>
    <s v="TRK92794872"/>
    <n v="6"/>
    <s v="SAVE10"/>
    <x v="0"/>
    <x v="3"/>
    <n v="745.64"/>
  </r>
  <r>
    <x v="386"/>
    <x v="311"/>
    <x v="0"/>
    <x v="6"/>
    <x v="2"/>
    <s v="C37032"/>
    <x v="6"/>
    <n v="2"/>
    <n v="423.88"/>
    <s v="655 Main St"/>
    <s v="Debit Card"/>
    <s v="Delivered"/>
    <s v="TRK48639226"/>
    <n v="7"/>
    <s v="SAVE10"/>
    <x v="0"/>
    <x v="4"/>
    <n v="847.76"/>
  </r>
  <r>
    <x v="387"/>
    <x v="312"/>
    <x v="0"/>
    <x v="1"/>
    <x v="1"/>
    <s v="C37235"/>
    <x v="3"/>
    <n v="4"/>
    <n v="37.76"/>
    <s v="217 Main St"/>
    <s v="Debit Card"/>
    <s v="Delivered"/>
    <s v="TRK67789367"/>
    <n v="7"/>
    <m/>
    <x v="3"/>
    <x v="3"/>
    <n v="151.04"/>
  </r>
  <r>
    <x v="388"/>
    <x v="8"/>
    <x v="0"/>
    <x v="0"/>
    <x v="0"/>
    <s v="C37249"/>
    <x v="6"/>
    <n v="2"/>
    <n v="245.86"/>
    <s v="934 Main St"/>
    <s v="Credit Card"/>
    <s v="Shipped"/>
    <s v="TRK72976927"/>
    <n v="4"/>
    <s v="SAVE10"/>
    <x v="0"/>
    <x v="1"/>
    <n v="491.72"/>
  </r>
  <r>
    <x v="389"/>
    <x v="313"/>
    <x v="1"/>
    <x v="9"/>
    <x v="3"/>
    <s v="C37375"/>
    <x v="4"/>
    <n v="2"/>
    <n v="518.23"/>
    <s v="184 Main St"/>
    <s v="Debit Card"/>
    <s v="Shipped"/>
    <s v="TRK52470162"/>
    <n v="5"/>
    <m/>
    <x v="3"/>
    <x v="2"/>
    <n v="1036.46"/>
  </r>
  <r>
    <x v="390"/>
    <x v="151"/>
    <x v="0"/>
    <x v="2"/>
    <x v="2"/>
    <s v="C37412"/>
    <x v="6"/>
    <n v="1"/>
    <n v="432.47"/>
    <s v="895 Main St"/>
    <s v="Cash"/>
    <s v="Delivered"/>
    <s v="TRK97829604"/>
    <n v="4"/>
    <s v="FREESHIP"/>
    <x v="2"/>
    <x v="4"/>
    <n v="432.47"/>
  </r>
  <r>
    <x v="391"/>
    <x v="314"/>
    <x v="2"/>
    <x v="1"/>
    <x v="1"/>
    <s v="C37454"/>
    <x v="2"/>
    <n v="3"/>
    <n v="434.45"/>
    <s v="923 Main St"/>
    <s v="Credit Card"/>
    <s v="Pending"/>
    <s v="TRK28252730"/>
    <n v="4"/>
    <m/>
    <x v="3"/>
    <x v="4"/>
    <n v="1303.3499999999999"/>
  </r>
  <r>
    <x v="392"/>
    <x v="315"/>
    <x v="0"/>
    <x v="0"/>
    <x v="0"/>
    <s v="C37455"/>
    <x v="6"/>
    <n v="5"/>
    <n v="476.01"/>
    <s v="146 Main St"/>
    <s v="Credit Card"/>
    <s v="Delivered"/>
    <s v="TRK82685594"/>
    <n v="7"/>
    <s v="WINTER15"/>
    <x v="1"/>
    <x v="3"/>
    <n v="2380.0500000000002"/>
  </r>
  <r>
    <x v="393"/>
    <x v="316"/>
    <x v="1"/>
    <x v="7"/>
    <x v="3"/>
    <s v="C37531"/>
    <x v="3"/>
    <n v="5"/>
    <n v="269.86"/>
    <s v="354 Main St"/>
    <s v="Cash"/>
    <s v="Shipped"/>
    <s v="TRK93877673"/>
    <n v="6"/>
    <s v="WINTER15"/>
    <x v="1"/>
    <x v="0"/>
    <n v="1349.3"/>
  </r>
  <r>
    <x v="394"/>
    <x v="253"/>
    <x v="1"/>
    <x v="1"/>
    <x v="1"/>
    <s v="C37594"/>
    <x v="1"/>
    <n v="4"/>
    <n v="340.3"/>
    <s v="926 Main St"/>
    <s v="Cash"/>
    <s v="Cancelled"/>
    <s v="TRK94405162"/>
    <n v="8"/>
    <s v="SAVE10"/>
    <x v="0"/>
    <x v="4"/>
    <n v="1361.2"/>
  </r>
  <r>
    <x v="395"/>
    <x v="317"/>
    <x v="0"/>
    <x v="5"/>
    <x v="0"/>
    <s v="C37969"/>
    <x v="3"/>
    <n v="3"/>
    <n v="120.82"/>
    <s v="799 Main St"/>
    <s v="Credit Card"/>
    <s v="Shipped"/>
    <s v="TRK69852386"/>
    <n v="5"/>
    <s v="SAVE10"/>
    <x v="0"/>
    <x v="4"/>
    <n v="362.46"/>
  </r>
  <r>
    <x v="396"/>
    <x v="318"/>
    <x v="1"/>
    <x v="3"/>
    <x v="1"/>
    <s v="C38024"/>
    <x v="4"/>
    <n v="2"/>
    <n v="273.43"/>
    <s v="824 Main St"/>
    <s v="Cash"/>
    <s v="Shipped"/>
    <s v="TRK93370912"/>
    <n v="7"/>
    <s v="WINTER15"/>
    <x v="1"/>
    <x v="4"/>
    <n v="546.86"/>
  </r>
  <r>
    <x v="397"/>
    <x v="193"/>
    <x v="0"/>
    <x v="7"/>
    <x v="3"/>
    <s v="C38065"/>
    <x v="0"/>
    <n v="3"/>
    <n v="392.85"/>
    <s v="426 Main St"/>
    <s v="Credit Card"/>
    <s v="Returned"/>
    <s v="TRK11448295"/>
    <n v="6"/>
    <m/>
    <x v="3"/>
    <x v="3"/>
    <n v="1178.55"/>
  </r>
  <r>
    <x v="398"/>
    <x v="319"/>
    <x v="1"/>
    <x v="1"/>
    <x v="1"/>
    <s v="C38068"/>
    <x v="3"/>
    <n v="5"/>
    <n v="260.52999999999997"/>
    <s v="532 Main St"/>
    <s v="Gift Card"/>
    <s v="Pending"/>
    <s v="TRK54059198"/>
    <n v="5"/>
    <s v="SAVE10"/>
    <x v="0"/>
    <x v="1"/>
    <n v="1302.6500000000001"/>
  </r>
  <r>
    <x v="399"/>
    <x v="69"/>
    <x v="1"/>
    <x v="5"/>
    <x v="0"/>
    <s v="C38126"/>
    <x v="0"/>
    <n v="4"/>
    <n v="515.19000000000005"/>
    <s v="522 Main St"/>
    <s v="Credit Card"/>
    <s v="Pending"/>
    <s v="TRK90838498"/>
    <n v="9"/>
    <s v="SAVE10"/>
    <x v="0"/>
    <x v="0"/>
    <n v="2060.7600000000002"/>
  </r>
  <r>
    <x v="400"/>
    <x v="144"/>
    <x v="0"/>
    <x v="2"/>
    <x v="2"/>
    <s v="C38134"/>
    <x v="3"/>
    <n v="2"/>
    <n v="209.94"/>
    <s v="323 Main St"/>
    <s v="Credit Card"/>
    <s v="Returned"/>
    <s v="TRK42450754"/>
    <n v="3"/>
    <s v="FREESHIP"/>
    <x v="2"/>
    <x v="2"/>
    <n v="419.88"/>
  </r>
  <r>
    <x v="401"/>
    <x v="320"/>
    <x v="1"/>
    <x v="9"/>
    <x v="3"/>
    <s v="C38262"/>
    <x v="4"/>
    <n v="1"/>
    <n v="155.27000000000001"/>
    <s v="548 Main St"/>
    <s v="Debit Card"/>
    <s v="Shipped"/>
    <s v="TRK47300502"/>
    <n v="6"/>
    <m/>
    <x v="3"/>
    <x v="2"/>
    <n v="155.27000000000001"/>
  </r>
  <r>
    <x v="402"/>
    <x v="321"/>
    <x v="2"/>
    <x v="8"/>
    <x v="1"/>
    <s v="C38557"/>
    <x v="2"/>
    <n v="3"/>
    <n v="638.5"/>
    <s v="890 Main St"/>
    <s v="Debit Card"/>
    <s v="Cancelled"/>
    <s v="TRK14832238"/>
    <n v="4"/>
    <s v="FREESHIP"/>
    <x v="2"/>
    <x v="1"/>
    <n v="1915.5"/>
  </r>
  <r>
    <x v="403"/>
    <x v="322"/>
    <x v="0"/>
    <x v="6"/>
    <x v="2"/>
    <s v="C38642"/>
    <x v="1"/>
    <n v="5"/>
    <n v="209.2"/>
    <s v="930 Main St"/>
    <s v="Debit Card"/>
    <s v="Delivered"/>
    <s v="TRK47744396"/>
    <n v="6"/>
    <s v="WINTER15"/>
    <x v="1"/>
    <x v="2"/>
    <n v="1046"/>
  </r>
  <r>
    <x v="404"/>
    <x v="323"/>
    <x v="0"/>
    <x v="11"/>
    <x v="3"/>
    <s v="C38669"/>
    <x v="2"/>
    <n v="4"/>
    <n v="101.32"/>
    <s v="240 Main St"/>
    <s v="Cash"/>
    <s v="Pending"/>
    <s v="TRK81738254"/>
    <n v="7"/>
    <m/>
    <x v="3"/>
    <x v="4"/>
    <n v="405.28"/>
  </r>
  <r>
    <x v="405"/>
    <x v="324"/>
    <x v="1"/>
    <x v="0"/>
    <x v="0"/>
    <s v="C38785"/>
    <x v="2"/>
    <n v="2"/>
    <n v="180.5"/>
    <s v="179 Main St"/>
    <s v="Debit Card"/>
    <s v="Pending"/>
    <s v="TRK20419991"/>
    <n v="6"/>
    <s v="FREESHIP"/>
    <x v="2"/>
    <x v="4"/>
    <n v="361"/>
  </r>
  <r>
    <x v="406"/>
    <x v="239"/>
    <x v="1"/>
    <x v="1"/>
    <x v="1"/>
    <s v="C38840"/>
    <x v="5"/>
    <n v="4"/>
    <n v="583.07000000000005"/>
    <s v="589 Main St"/>
    <s v="Credit Card"/>
    <s v="Cancelled"/>
    <s v="TRK48484633"/>
    <n v="6"/>
    <s v="FREESHIP"/>
    <x v="2"/>
    <x v="4"/>
    <n v="2332.2800000000002"/>
  </r>
  <r>
    <x v="407"/>
    <x v="234"/>
    <x v="0"/>
    <x v="1"/>
    <x v="1"/>
    <s v="C38840"/>
    <x v="2"/>
    <n v="5"/>
    <n v="678.19"/>
    <s v="766 Main St"/>
    <s v="Online"/>
    <s v="Returned"/>
    <s v="TRK32496970"/>
    <n v="8"/>
    <m/>
    <x v="3"/>
    <x v="0"/>
    <n v="3390.95"/>
  </r>
  <r>
    <x v="408"/>
    <x v="325"/>
    <x v="1"/>
    <x v="2"/>
    <x v="2"/>
    <s v="C38845"/>
    <x v="1"/>
    <n v="1"/>
    <n v="532.89"/>
    <s v="764 Main St"/>
    <s v="Gift Card"/>
    <s v="Pending"/>
    <s v="TRK47637374"/>
    <n v="2"/>
    <m/>
    <x v="3"/>
    <x v="4"/>
    <n v="532.89"/>
  </r>
  <r>
    <x v="409"/>
    <x v="326"/>
    <x v="1"/>
    <x v="4"/>
    <x v="2"/>
    <s v="C38928"/>
    <x v="1"/>
    <n v="4"/>
    <n v="417.89"/>
    <s v="302 Main St"/>
    <s v="Gift Card"/>
    <s v="Pending"/>
    <s v="TRK96636009"/>
    <n v="4"/>
    <m/>
    <x v="3"/>
    <x v="3"/>
    <n v="1671.56"/>
  </r>
  <r>
    <x v="410"/>
    <x v="293"/>
    <x v="1"/>
    <x v="6"/>
    <x v="2"/>
    <s v="C38966"/>
    <x v="0"/>
    <n v="5"/>
    <n v="404.39"/>
    <s v="247 Main St"/>
    <s v="Online"/>
    <s v="Shipped"/>
    <s v="TRK17205146"/>
    <n v="10"/>
    <m/>
    <x v="3"/>
    <x v="4"/>
    <n v="2021.95"/>
  </r>
  <r>
    <x v="411"/>
    <x v="327"/>
    <x v="1"/>
    <x v="4"/>
    <x v="2"/>
    <s v="C39000"/>
    <x v="6"/>
    <n v="1"/>
    <n v="287.45999999999998"/>
    <s v="894 Main St"/>
    <s v="Debit Card"/>
    <s v="Returned"/>
    <s v="TRK33753945"/>
    <n v="3"/>
    <s v="FREESHIP"/>
    <x v="2"/>
    <x v="0"/>
    <n v="287.45999999999998"/>
  </r>
  <r>
    <x v="412"/>
    <x v="71"/>
    <x v="0"/>
    <x v="2"/>
    <x v="2"/>
    <s v="C39017"/>
    <x v="5"/>
    <n v="3"/>
    <n v="331.46"/>
    <s v="696 Main St"/>
    <s v="Credit Card"/>
    <s v="Cancelled"/>
    <s v="TRK91155214"/>
    <n v="6"/>
    <s v="WINTER15"/>
    <x v="1"/>
    <x v="4"/>
    <n v="994.37999999999988"/>
  </r>
  <r>
    <x v="413"/>
    <x v="237"/>
    <x v="0"/>
    <x v="0"/>
    <x v="0"/>
    <s v="C39074"/>
    <x v="1"/>
    <n v="5"/>
    <n v="606.52"/>
    <s v="103 Main St"/>
    <s v="Debit Card"/>
    <s v="Shipped"/>
    <s v="TRK13027036"/>
    <n v="6"/>
    <s v="SAVE10"/>
    <x v="0"/>
    <x v="1"/>
    <n v="3032.6"/>
  </r>
  <r>
    <x v="414"/>
    <x v="328"/>
    <x v="1"/>
    <x v="11"/>
    <x v="3"/>
    <s v="C39106"/>
    <x v="0"/>
    <n v="1"/>
    <n v="546.19000000000005"/>
    <s v="245 Main St"/>
    <s v="Cash"/>
    <s v="Pending"/>
    <s v="TRK35464433"/>
    <n v="5"/>
    <s v="FREESHIP"/>
    <x v="2"/>
    <x v="4"/>
    <n v="546.19000000000005"/>
  </r>
  <r>
    <x v="415"/>
    <x v="51"/>
    <x v="0"/>
    <x v="6"/>
    <x v="2"/>
    <s v="C39130"/>
    <x v="5"/>
    <n v="5"/>
    <n v="45.31"/>
    <s v="774 Main St"/>
    <s v="Online"/>
    <s v="Cancelled"/>
    <s v="TRK99583414"/>
    <n v="8"/>
    <m/>
    <x v="3"/>
    <x v="4"/>
    <n v="226.55"/>
  </r>
  <r>
    <x v="416"/>
    <x v="164"/>
    <x v="0"/>
    <x v="7"/>
    <x v="3"/>
    <s v="C39176"/>
    <x v="4"/>
    <n v="4"/>
    <n v="434.42"/>
    <s v="739 Main St"/>
    <s v="Online"/>
    <s v="Cancelled"/>
    <s v="TRK71418686"/>
    <n v="6"/>
    <s v="FREESHIP"/>
    <x v="2"/>
    <x v="3"/>
    <n v="1737.68"/>
  </r>
  <r>
    <x v="417"/>
    <x v="64"/>
    <x v="1"/>
    <x v="8"/>
    <x v="1"/>
    <s v="C39246"/>
    <x v="2"/>
    <n v="5"/>
    <n v="186.28"/>
    <s v="258 Main St"/>
    <s v="Debit Card"/>
    <s v="Delivered"/>
    <s v="TRK16658182"/>
    <n v="8"/>
    <s v="SAVE10"/>
    <x v="0"/>
    <x v="2"/>
    <n v="931.4"/>
  </r>
  <r>
    <x v="418"/>
    <x v="235"/>
    <x v="1"/>
    <x v="6"/>
    <x v="2"/>
    <s v="C39256"/>
    <x v="3"/>
    <n v="1"/>
    <n v="417.1"/>
    <s v="634 Main St"/>
    <s v="Debit Card"/>
    <s v="Returned"/>
    <s v="TRK23412025"/>
    <n v="3"/>
    <s v="FREESHIP"/>
    <x v="2"/>
    <x v="4"/>
    <n v="417.1"/>
  </r>
  <r>
    <x v="419"/>
    <x v="329"/>
    <x v="0"/>
    <x v="6"/>
    <x v="2"/>
    <s v="C39260"/>
    <x v="4"/>
    <n v="2"/>
    <n v="213.83"/>
    <s v="374 Main St"/>
    <s v="Debit Card"/>
    <s v="Cancelled"/>
    <s v="TRK55587314"/>
    <n v="2"/>
    <s v="WINTER15"/>
    <x v="1"/>
    <x v="2"/>
    <n v="427.66"/>
  </r>
  <r>
    <x v="420"/>
    <x v="330"/>
    <x v="0"/>
    <x v="2"/>
    <x v="2"/>
    <s v="C39416"/>
    <x v="0"/>
    <n v="1"/>
    <n v="473.96"/>
    <s v="942 Main St"/>
    <s v="Cash"/>
    <s v="Delivered"/>
    <s v="TRK54930938"/>
    <n v="3"/>
    <m/>
    <x v="3"/>
    <x v="3"/>
    <n v="473.96"/>
  </r>
  <r>
    <x v="421"/>
    <x v="331"/>
    <x v="1"/>
    <x v="0"/>
    <x v="0"/>
    <s v="C39530"/>
    <x v="3"/>
    <n v="3"/>
    <n v="568.04999999999995"/>
    <s v="618 Main St"/>
    <s v="Gift Card"/>
    <s v="Pending"/>
    <s v="TRK69000497"/>
    <n v="6"/>
    <s v="SAVE10"/>
    <x v="0"/>
    <x v="3"/>
    <n v="1704.15"/>
  </r>
  <r>
    <x v="422"/>
    <x v="332"/>
    <x v="2"/>
    <x v="3"/>
    <x v="1"/>
    <s v="C39550"/>
    <x v="6"/>
    <n v="1"/>
    <n v="558.27"/>
    <s v="976 Main St"/>
    <s v="Online"/>
    <s v="Delivered"/>
    <s v="TRK24120267"/>
    <n v="1"/>
    <m/>
    <x v="3"/>
    <x v="4"/>
    <n v="558.27"/>
  </r>
  <r>
    <x v="423"/>
    <x v="333"/>
    <x v="0"/>
    <x v="11"/>
    <x v="3"/>
    <s v="C39551"/>
    <x v="2"/>
    <n v="1"/>
    <n v="76.930000000000007"/>
    <s v="685 Main St"/>
    <s v="Debit Card"/>
    <s v="Delivered"/>
    <s v="TRK68358007"/>
    <n v="6"/>
    <s v="WINTER15"/>
    <x v="1"/>
    <x v="1"/>
    <n v="76.930000000000007"/>
  </r>
  <r>
    <x v="424"/>
    <x v="334"/>
    <x v="0"/>
    <x v="10"/>
    <x v="0"/>
    <s v="C39593"/>
    <x v="6"/>
    <n v="3"/>
    <n v="692.71"/>
    <s v="398 Main St"/>
    <s v="Credit Card"/>
    <s v="Delivered"/>
    <s v="TRK62405253"/>
    <n v="3"/>
    <s v="FREESHIP"/>
    <x v="2"/>
    <x v="1"/>
    <n v="2078.13"/>
  </r>
  <r>
    <x v="425"/>
    <x v="335"/>
    <x v="2"/>
    <x v="11"/>
    <x v="3"/>
    <s v="C39638"/>
    <x v="1"/>
    <n v="4"/>
    <n v="540.33000000000004"/>
    <s v="990 Main St"/>
    <s v="Cash"/>
    <s v="Shipped"/>
    <s v="TRK69745608"/>
    <n v="6"/>
    <m/>
    <x v="3"/>
    <x v="3"/>
    <n v="2161.3200000000002"/>
  </r>
  <r>
    <x v="426"/>
    <x v="336"/>
    <x v="2"/>
    <x v="9"/>
    <x v="3"/>
    <s v="C39639"/>
    <x v="2"/>
    <n v="1"/>
    <n v="65.95"/>
    <s v="185 Main St"/>
    <s v="Credit Card"/>
    <s v="Delivered"/>
    <s v="TRK31042152"/>
    <n v="5"/>
    <m/>
    <x v="3"/>
    <x v="0"/>
    <n v="65.95"/>
  </r>
  <r>
    <x v="427"/>
    <x v="337"/>
    <x v="0"/>
    <x v="10"/>
    <x v="0"/>
    <s v="C39648"/>
    <x v="5"/>
    <n v="1"/>
    <n v="465.33"/>
    <s v="824 Main St"/>
    <s v="Gift Card"/>
    <s v="Delivered"/>
    <s v="TRK56016905"/>
    <n v="2"/>
    <s v="FREESHIP"/>
    <x v="2"/>
    <x v="3"/>
    <n v="465.33"/>
  </r>
  <r>
    <x v="428"/>
    <x v="338"/>
    <x v="1"/>
    <x v="2"/>
    <x v="2"/>
    <s v="C39664"/>
    <x v="3"/>
    <n v="5"/>
    <n v="189.25"/>
    <s v="693 Main St"/>
    <s v="Debit Card"/>
    <s v="Cancelled"/>
    <s v="TRK39917741"/>
    <n v="10"/>
    <s v="WINTER15"/>
    <x v="1"/>
    <x v="2"/>
    <n v="946.25"/>
  </r>
  <r>
    <x v="429"/>
    <x v="339"/>
    <x v="0"/>
    <x v="5"/>
    <x v="0"/>
    <s v="C39671"/>
    <x v="1"/>
    <n v="1"/>
    <n v="217.56"/>
    <s v="174 Main St"/>
    <s v="Debit Card"/>
    <s v="Delivered"/>
    <s v="TRK47153818"/>
    <n v="3"/>
    <m/>
    <x v="3"/>
    <x v="0"/>
    <n v="217.56"/>
  </r>
  <r>
    <x v="430"/>
    <x v="197"/>
    <x v="1"/>
    <x v="9"/>
    <x v="3"/>
    <s v="C39791"/>
    <x v="5"/>
    <n v="2"/>
    <n v="298.52999999999997"/>
    <s v="536 Main St"/>
    <s v="Debit Card"/>
    <s v="Cancelled"/>
    <s v="TRK46221436"/>
    <n v="5"/>
    <s v="WINTER15"/>
    <x v="1"/>
    <x v="2"/>
    <n v="597.05999999999995"/>
  </r>
  <r>
    <x v="431"/>
    <x v="340"/>
    <x v="1"/>
    <x v="2"/>
    <x v="2"/>
    <s v="C39906"/>
    <x v="0"/>
    <n v="1"/>
    <n v="75.010000000000005"/>
    <s v="921 Main St"/>
    <s v="Credit Card"/>
    <s v="Returned"/>
    <s v="TRK24632134"/>
    <n v="3"/>
    <m/>
    <x v="3"/>
    <x v="3"/>
    <n v="75.010000000000005"/>
  </r>
  <r>
    <x v="432"/>
    <x v="341"/>
    <x v="0"/>
    <x v="6"/>
    <x v="2"/>
    <s v="C39911"/>
    <x v="6"/>
    <n v="4"/>
    <n v="518.4"/>
    <s v="699 Main St"/>
    <s v="Credit Card"/>
    <s v="Delivered"/>
    <s v="TRK80431998"/>
    <n v="7"/>
    <s v="SAVE10"/>
    <x v="0"/>
    <x v="0"/>
    <n v="2073.6"/>
  </r>
  <r>
    <x v="433"/>
    <x v="342"/>
    <x v="0"/>
    <x v="7"/>
    <x v="3"/>
    <s v="C40136"/>
    <x v="0"/>
    <n v="3"/>
    <n v="346.52"/>
    <s v="211 Main St"/>
    <s v="Credit Card"/>
    <s v="Pending"/>
    <s v="TRK92924852"/>
    <n v="3"/>
    <s v="SAVE10"/>
    <x v="0"/>
    <x v="3"/>
    <n v="1039.56"/>
  </r>
  <r>
    <x v="434"/>
    <x v="343"/>
    <x v="1"/>
    <x v="11"/>
    <x v="3"/>
    <s v="C40140"/>
    <x v="6"/>
    <n v="5"/>
    <n v="72.64"/>
    <s v="598 Main St"/>
    <s v="Credit Card"/>
    <s v="Cancelled"/>
    <s v="TRK12671989"/>
    <n v="7"/>
    <m/>
    <x v="3"/>
    <x v="2"/>
    <n v="363.2"/>
  </r>
  <r>
    <x v="435"/>
    <x v="344"/>
    <x v="1"/>
    <x v="4"/>
    <x v="2"/>
    <s v="C40201"/>
    <x v="1"/>
    <n v="2"/>
    <n v="92.91"/>
    <s v="555 Main St"/>
    <s v="Cash"/>
    <s v="Returned"/>
    <s v="TRK30198779"/>
    <n v="3"/>
    <s v="WINTER15"/>
    <x v="1"/>
    <x v="1"/>
    <n v="185.82"/>
  </r>
  <r>
    <x v="436"/>
    <x v="345"/>
    <x v="2"/>
    <x v="1"/>
    <x v="1"/>
    <s v="C40304"/>
    <x v="1"/>
    <n v="4"/>
    <n v="119.84"/>
    <s v="692 Main St"/>
    <s v="Gift Card"/>
    <s v="Shipped"/>
    <s v="TRK85790948"/>
    <n v="8"/>
    <s v="FREESHIP"/>
    <x v="2"/>
    <x v="4"/>
    <n v="479.36"/>
  </r>
  <r>
    <x v="437"/>
    <x v="119"/>
    <x v="0"/>
    <x v="6"/>
    <x v="2"/>
    <s v="C40427"/>
    <x v="6"/>
    <n v="1"/>
    <n v="613.98"/>
    <s v="411 Main St"/>
    <s v="Online"/>
    <s v="Delivered"/>
    <s v="TRK25392280"/>
    <n v="4"/>
    <s v="FREESHIP"/>
    <x v="2"/>
    <x v="0"/>
    <n v="613.98"/>
  </r>
  <r>
    <x v="438"/>
    <x v="346"/>
    <x v="1"/>
    <x v="4"/>
    <x v="2"/>
    <s v="C40466"/>
    <x v="3"/>
    <n v="1"/>
    <n v="541.64"/>
    <s v="449 Main St"/>
    <s v="Debit Card"/>
    <s v="Shipped"/>
    <s v="TRK70255168"/>
    <n v="5"/>
    <s v="SAVE10"/>
    <x v="0"/>
    <x v="2"/>
    <n v="541.64"/>
  </r>
  <r>
    <x v="439"/>
    <x v="347"/>
    <x v="1"/>
    <x v="10"/>
    <x v="0"/>
    <s v="C40538"/>
    <x v="3"/>
    <n v="2"/>
    <n v="211.82"/>
    <s v="700 Main St"/>
    <s v="Gift Card"/>
    <s v="Cancelled"/>
    <s v="TRK29821356"/>
    <n v="4"/>
    <s v="WINTER15"/>
    <x v="1"/>
    <x v="2"/>
    <n v="423.64"/>
  </r>
  <r>
    <x v="440"/>
    <x v="342"/>
    <x v="0"/>
    <x v="7"/>
    <x v="3"/>
    <s v="C40648"/>
    <x v="1"/>
    <n v="2"/>
    <n v="301.88"/>
    <s v="488 Main St"/>
    <s v="Gift Card"/>
    <s v="Returned"/>
    <s v="TRK25325993"/>
    <n v="5"/>
    <s v="WINTER15"/>
    <x v="1"/>
    <x v="2"/>
    <n v="603.76"/>
  </r>
  <r>
    <x v="441"/>
    <x v="348"/>
    <x v="1"/>
    <x v="5"/>
    <x v="0"/>
    <s v="C40771"/>
    <x v="1"/>
    <n v="4"/>
    <n v="174.49"/>
    <s v="259 Main St"/>
    <s v="Credit Card"/>
    <s v="Delivered"/>
    <s v="TRK56310345"/>
    <n v="5"/>
    <s v="SAVE10"/>
    <x v="0"/>
    <x v="0"/>
    <n v="697.96"/>
  </r>
  <r>
    <x v="442"/>
    <x v="265"/>
    <x v="0"/>
    <x v="11"/>
    <x v="3"/>
    <s v="C40798"/>
    <x v="4"/>
    <n v="3"/>
    <n v="360.66"/>
    <s v="304 Main St"/>
    <s v="Online"/>
    <s v="Returned"/>
    <s v="TRK66106697"/>
    <n v="5"/>
    <s v="FREESHIP"/>
    <x v="2"/>
    <x v="1"/>
    <n v="1081.98"/>
  </r>
  <r>
    <x v="443"/>
    <x v="214"/>
    <x v="1"/>
    <x v="10"/>
    <x v="0"/>
    <s v="C40863"/>
    <x v="5"/>
    <n v="3"/>
    <n v="163.13"/>
    <s v="457 Main St"/>
    <s v="Gift Card"/>
    <s v="Shipped"/>
    <s v="TRK20553345"/>
    <n v="5"/>
    <s v="WINTER15"/>
    <x v="1"/>
    <x v="0"/>
    <n v="489.39"/>
  </r>
  <r>
    <x v="444"/>
    <x v="349"/>
    <x v="2"/>
    <x v="9"/>
    <x v="3"/>
    <s v="C40882"/>
    <x v="3"/>
    <n v="4"/>
    <n v="217.13"/>
    <s v="719 Main St"/>
    <s v="Cash"/>
    <s v="Delivered"/>
    <s v="TRK64165503"/>
    <n v="8"/>
    <s v="WINTER15"/>
    <x v="1"/>
    <x v="2"/>
    <n v="868.52"/>
  </r>
  <r>
    <x v="445"/>
    <x v="293"/>
    <x v="1"/>
    <x v="6"/>
    <x v="2"/>
    <s v="C40949"/>
    <x v="2"/>
    <n v="2"/>
    <n v="552.63"/>
    <s v="609 Main St"/>
    <s v="Debit Card"/>
    <s v="Delivered"/>
    <s v="TRK43066749"/>
    <n v="7"/>
    <s v="WINTER15"/>
    <x v="1"/>
    <x v="1"/>
    <n v="1105.26"/>
  </r>
  <r>
    <x v="446"/>
    <x v="350"/>
    <x v="2"/>
    <x v="7"/>
    <x v="3"/>
    <s v="C40967"/>
    <x v="2"/>
    <n v="5"/>
    <n v="57.45"/>
    <s v="315 Main St"/>
    <s v="Cash"/>
    <s v="Cancelled"/>
    <s v="TRK24839296"/>
    <n v="10"/>
    <m/>
    <x v="3"/>
    <x v="0"/>
    <n v="287.25"/>
  </r>
  <r>
    <x v="447"/>
    <x v="351"/>
    <x v="0"/>
    <x v="8"/>
    <x v="1"/>
    <s v="C41132"/>
    <x v="5"/>
    <n v="1"/>
    <n v="381.61"/>
    <s v="114 Main St"/>
    <s v="Debit Card"/>
    <s v="Pending"/>
    <s v="TRK51040137"/>
    <n v="5"/>
    <m/>
    <x v="3"/>
    <x v="2"/>
    <n v="381.61"/>
  </r>
  <r>
    <x v="448"/>
    <x v="352"/>
    <x v="2"/>
    <x v="9"/>
    <x v="3"/>
    <s v="C41137"/>
    <x v="5"/>
    <n v="3"/>
    <n v="449.13"/>
    <s v="809 Main St"/>
    <s v="Cash"/>
    <s v="Returned"/>
    <s v="TRK52732162"/>
    <n v="5"/>
    <s v="WINTER15"/>
    <x v="1"/>
    <x v="4"/>
    <n v="1347.39"/>
  </r>
  <r>
    <x v="449"/>
    <x v="353"/>
    <x v="1"/>
    <x v="7"/>
    <x v="3"/>
    <s v="C41284"/>
    <x v="1"/>
    <n v="4"/>
    <n v="184.48"/>
    <s v="661 Main St"/>
    <s v="Online"/>
    <s v="Cancelled"/>
    <s v="TRK73613128"/>
    <n v="4"/>
    <s v="WINTER15"/>
    <x v="1"/>
    <x v="3"/>
    <n v="737.92"/>
  </r>
  <r>
    <x v="450"/>
    <x v="354"/>
    <x v="1"/>
    <x v="6"/>
    <x v="2"/>
    <s v="C41320"/>
    <x v="0"/>
    <n v="3"/>
    <n v="569.84"/>
    <s v="920 Main St"/>
    <s v="Gift Card"/>
    <s v="Cancelled"/>
    <s v="TRK77539180"/>
    <n v="8"/>
    <s v="WINTER15"/>
    <x v="1"/>
    <x v="1"/>
    <n v="1709.52"/>
  </r>
  <r>
    <x v="451"/>
    <x v="355"/>
    <x v="0"/>
    <x v="3"/>
    <x v="1"/>
    <s v="C41331"/>
    <x v="2"/>
    <n v="5"/>
    <n v="240.61"/>
    <s v="785 Main St"/>
    <s v="Credit Card"/>
    <s v="Shipped"/>
    <s v="TRK94198179"/>
    <n v="10"/>
    <s v="FREESHIP"/>
    <x v="2"/>
    <x v="2"/>
    <n v="1203.05"/>
  </r>
  <r>
    <x v="452"/>
    <x v="356"/>
    <x v="0"/>
    <x v="3"/>
    <x v="1"/>
    <s v="C41460"/>
    <x v="2"/>
    <n v="5"/>
    <n v="149.55000000000001"/>
    <s v="706 Main St"/>
    <s v="Cash"/>
    <s v="Shipped"/>
    <s v="TRK78809193"/>
    <n v="9"/>
    <s v="FREESHIP"/>
    <x v="2"/>
    <x v="0"/>
    <n v="747.75"/>
  </r>
  <r>
    <x v="453"/>
    <x v="329"/>
    <x v="0"/>
    <x v="6"/>
    <x v="2"/>
    <s v="C41478"/>
    <x v="0"/>
    <n v="4"/>
    <n v="534.57000000000005"/>
    <s v="667 Main St"/>
    <s v="Credit Card"/>
    <s v="Delivered"/>
    <s v="TRK62068126"/>
    <n v="6"/>
    <s v="FREESHIP"/>
    <x v="2"/>
    <x v="0"/>
    <n v="2138.2800000000002"/>
  </r>
  <r>
    <x v="454"/>
    <x v="357"/>
    <x v="1"/>
    <x v="1"/>
    <x v="1"/>
    <s v="C41508"/>
    <x v="0"/>
    <n v="4"/>
    <n v="107.49"/>
    <s v="993 Main St"/>
    <s v="Cash"/>
    <s v="Delivered"/>
    <s v="TRK61047536"/>
    <n v="5"/>
    <m/>
    <x v="3"/>
    <x v="3"/>
    <n v="429.96"/>
  </r>
  <r>
    <x v="455"/>
    <x v="358"/>
    <x v="0"/>
    <x v="5"/>
    <x v="0"/>
    <s v="C41598"/>
    <x v="5"/>
    <n v="3"/>
    <n v="490.92"/>
    <s v="709 Main St"/>
    <s v="Credit Card"/>
    <s v="Pending"/>
    <s v="TRK81665940"/>
    <n v="5"/>
    <s v="FREESHIP"/>
    <x v="2"/>
    <x v="2"/>
    <n v="1472.76"/>
  </r>
  <r>
    <x v="456"/>
    <x v="155"/>
    <x v="0"/>
    <x v="1"/>
    <x v="1"/>
    <s v="C41709"/>
    <x v="3"/>
    <n v="2"/>
    <n v="356.35"/>
    <s v="746 Main St"/>
    <s v="Debit Card"/>
    <s v="Returned"/>
    <s v="TRK90995294"/>
    <n v="6"/>
    <s v="WINTER15"/>
    <x v="1"/>
    <x v="0"/>
    <n v="712.7"/>
  </r>
  <r>
    <x v="457"/>
    <x v="218"/>
    <x v="0"/>
    <x v="0"/>
    <x v="0"/>
    <s v="C41903"/>
    <x v="3"/>
    <n v="3"/>
    <n v="53.6"/>
    <s v="525 Main St"/>
    <s v="Cash"/>
    <s v="Pending"/>
    <s v="TRK59112382"/>
    <n v="4"/>
    <s v="WINTER15"/>
    <x v="1"/>
    <x v="0"/>
    <n v="160.80000000000001"/>
  </r>
  <r>
    <x v="458"/>
    <x v="359"/>
    <x v="1"/>
    <x v="10"/>
    <x v="0"/>
    <s v="C41974"/>
    <x v="1"/>
    <n v="3"/>
    <n v="699.93"/>
    <s v="726 Main St"/>
    <s v="Cash"/>
    <s v="Returned"/>
    <s v="TRK48051468"/>
    <n v="7"/>
    <s v="SAVE10"/>
    <x v="0"/>
    <x v="3"/>
    <n v="2099.79"/>
  </r>
  <r>
    <x v="459"/>
    <x v="360"/>
    <x v="1"/>
    <x v="1"/>
    <x v="1"/>
    <s v="C42108"/>
    <x v="3"/>
    <n v="2"/>
    <n v="320.68"/>
    <s v="336 Main St"/>
    <s v="Credit Card"/>
    <s v="Shipped"/>
    <s v="TRK58407918"/>
    <n v="5"/>
    <s v="FREESHIP"/>
    <x v="2"/>
    <x v="4"/>
    <n v="641.36"/>
  </r>
  <r>
    <x v="460"/>
    <x v="361"/>
    <x v="0"/>
    <x v="0"/>
    <x v="0"/>
    <s v="C42235"/>
    <x v="5"/>
    <n v="4"/>
    <n v="298.36"/>
    <s v="722 Main St"/>
    <s v="Debit Card"/>
    <s v="Pending"/>
    <s v="TRK49379882"/>
    <n v="8"/>
    <s v="FREESHIP"/>
    <x v="2"/>
    <x v="3"/>
    <n v="1193.44"/>
  </r>
  <r>
    <x v="461"/>
    <x v="362"/>
    <x v="1"/>
    <x v="8"/>
    <x v="1"/>
    <s v="C42270"/>
    <x v="6"/>
    <n v="2"/>
    <n v="241.49"/>
    <s v="864 Main St"/>
    <s v="Debit Card"/>
    <s v="Returned"/>
    <s v="TRK72697796"/>
    <n v="7"/>
    <s v="FREESHIP"/>
    <x v="2"/>
    <x v="1"/>
    <n v="482.98"/>
  </r>
  <r>
    <x v="462"/>
    <x v="274"/>
    <x v="1"/>
    <x v="8"/>
    <x v="1"/>
    <s v="C42306"/>
    <x v="6"/>
    <n v="3"/>
    <n v="204.27"/>
    <s v="938 Main St"/>
    <s v="Online"/>
    <s v="Returned"/>
    <s v="TRK15499648"/>
    <n v="4"/>
    <m/>
    <x v="3"/>
    <x v="3"/>
    <n v="612.81000000000006"/>
  </r>
  <r>
    <x v="463"/>
    <x v="363"/>
    <x v="1"/>
    <x v="10"/>
    <x v="0"/>
    <s v="C42365"/>
    <x v="4"/>
    <n v="1"/>
    <n v="214.08"/>
    <s v="867 Main St"/>
    <s v="Gift Card"/>
    <s v="Returned"/>
    <s v="TRK39563288"/>
    <n v="2"/>
    <s v="WINTER15"/>
    <x v="1"/>
    <x v="3"/>
    <n v="214.08"/>
  </r>
  <r>
    <x v="464"/>
    <x v="364"/>
    <x v="2"/>
    <x v="8"/>
    <x v="1"/>
    <s v="C42372"/>
    <x v="6"/>
    <n v="4"/>
    <n v="273.25"/>
    <s v="755 Main St"/>
    <s v="Debit Card"/>
    <s v="Cancelled"/>
    <s v="TRK36168083"/>
    <n v="5"/>
    <s v="FREESHIP"/>
    <x v="2"/>
    <x v="4"/>
    <n v="1093"/>
  </r>
  <r>
    <x v="465"/>
    <x v="365"/>
    <x v="2"/>
    <x v="8"/>
    <x v="1"/>
    <s v="C42451"/>
    <x v="4"/>
    <n v="5"/>
    <n v="133.01"/>
    <s v="246 Main St"/>
    <s v="Credit Card"/>
    <s v="Returned"/>
    <s v="TRK31313343"/>
    <n v="10"/>
    <m/>
    <x v="3"/>
    <x v="0"/>
    <n v="665.05"/>
  </r>
  <r>
    <x v="466"/>
    <x v="273"/>
    <x v="1"/>
    <x v="2"/>
    <x v="2"/>
    <s v="C42577"/>
    <x v="2"/>
    <n v="1"/>
    <n v="399.98"/>
    <s v="709 Main St"/>
    <s v="Debit Card"/>
    <s v="Delivered"/>
    <s v="TRK69423327"/>
    <n v="3"/>
    <s v="WINTER15"/>
    <x v="1"/>
    <x v="2"/>
    <n v="399.98"/>
  </r>
  <r>
    <x v="467"/>
    <x v="366"/>
    <x v="0"/>
    <x v="10"/>
    <x v="0"/>
    <s v="C42949"/>
    <x v="0"/>
    <n v="1"/>
    <n v="660.66"/>
    <s v="447 Main St"/>
    <s v="Debit Card"/>
    <s v="Delivered"/>
    <s v="TRK46415143"/>
    <n v="3"/>
    <s v="WINTER15"/>
    <x v="1"/>
    <x v="1"/>
    <n v="660.66"/>
  </r>
  <r>
    <x v="468"/>
    <x v="367"/>
    <x v="0"/>
    <x v="3"/>
    <x v="1"/>
    <s v="C43124"/>
    <x v="5"/>
    <n v="4"/>
    <n v="693.36"/>
    <s v="931 Main St"/>
    <s v="Online"/>
    <s v="Shipped"/>
    <s v="TRK17293348"/>
    <n v="8"/>
    <m/>
    <x v="3"/>
    <x v="1"/>
    <n v="2773.44"/>
  </r>
  <r>
    <x v="469"/>
    <x v="368"/>
    <x v="1"/>
    <x v="1"/>
    <x v="1"/>
    <s v="C43212"/>
    <x v="2"/>
    <n v="4"/>
    <n v="550.14"/>
    <s v="223 Main St"/>
    <s v="Debit Card"/>
    <s v="Pending"/>
    <s v="TRK25100762"/>
    <n v="4"/>
    <s v="FREESHIP"/>
    <x v="2"/>
    <x v="1"/>
    <n v="2200.56"/>
  </r>
  <r>
    <x v="470"/>
    <x v="369"/>
    <x v="2"/>
    <x v="7"/>
    <x v="3"/>
    <s v="C43249"/>
    <x v="0"/>
    <n v="3"/>
    <n v="463.81"/>
    <s v="283 Main St"/>
    <s v="Online"/>
    <s v="Returned"/>
    <s v="TRK32469820"/>
    <n v="8"/>
    <s v="WINTER15"/>
    <x v="1"/>
    <x v="2"/>
    <n v="1391.43"/>
  </r>
  <r>
    <x v="471"/>
    <x v="339"/>
    <x v="0"/>
    <x v="5"/>
    <x v="0"/>
    <s v="C43330"/>
    <x v="2"/>
    <n v="3"/>
    <n v="193.49"/>
    <s v="355 Main St"/>
    <s v="Gift Card"/>
    <s v="Returned"/>
    <s v="TRK71594838"/>
    <n v="6"/>
    <s v="FREESHIP"/>
    <x v="2"/>
    <x v="0"/>
    <n v="580.47"/>
  </r>
  <r>
    <x v="472"/>
    <x v="370"/>
    <x v="2"/>
    <x v="1"/>
    <x v="1"/>
    <s v="C43335"/>
    <x v="6"/>
    <n v="2"/>
    <n v="274.12"/>
    <s v="533 Main St"/>
    <s v="Cash"/>
    <s v="Delivered"/>
    <s v="TRK91848650"/>
    <n v="6"/>
    <s v="FREESHIP"/>
    <x v="2"/>
    <x v="4"/>
    <n v="548.24"/>
  </r>
  <r>
    <x v="473"/>
    <x v="258"/>
    <x v="0"/>
    <x v="3"/>
    <x v="1"/>
    <s v="C43338"/>
    <x v="2"/>
    <n v="3"/>
    <n v="478.65"/>
    <s v="552 Main St"/>
    <s v="Online"/>
    <s v="Shipped"/>
    <s v="TRK35241775"/>
    <n v="4"/>
    <m/>
    <x v="3"/>
    <x v="4"/>
    <n v="1435.95"/>
  </r>
  <r>
    <x v="474"/>
    <x v="140"/>
    <x v="0"/>
    <x v="5"/>
    <x v="0"/>
    <s v="C43443"/>
    <x v="4"/>
    <n v="5"/>
    <n v="625.97"/>
    <s v="333 Main St"/>
    <s v="Credit Card"/>
    <s v="Returned"/>
    <s v="TRK98859248"/>
    <n v="9"/>
    <s v="WINTER15"/>
    <x v="1"/>
    <x v="1"/>
    <n v="3129.85"/>
  </r>
  <r>
    <x v="475"/>
    <x v="371"/>
    <x v="1"/>
    <x v="9"/>
    <x v="3"/>
    <s v="C43524"/>
    <x v="6"/>
    <n v="5"/>
    <n v="524.26"/>
    <s v="934 Main St"/>
    <s v="Gift Card"/>
    <s v="Delivered"/>
    <s v="TRK51479426"/>
    <n v="5"/>
    <s v="FREESHIP"/>
    <x v="2"/>
    <x v="4"/>
    <n v="2621.3000000000002"/>
  </r>
  <r>
    <x v="476"/>
    <x v="372"/>
    <x v="2"/>
    <x v="3"/>
    <x v="1"/>
    <s v="C43538"/>
    <x v="3"/>
    <n v="3"/>
    <n v="430.06"/>
    <s v="534 Main St"/>
    <s v="Gift Card"/>
    <s v="Cancelled"/>
    <s v="TRK20961563"/>
    <n v="8"/>
    <s v="FREESHIP"/>
    <x v="2"/>
    <x v="1"/>
    <n v="1290.18"/>
  </r>
  <r>
    <x v="477"/>
    <x v="131"/>
    <x v="1"/>
    <x v="5"/>
    <x v="0"/>
    <s v="C43545"/>
    <x v="2"/>
    <n v="5"/>
    <n v="375.25"/>
    <s v="216 Main St"/>
    <s v="Gift Card"/>
    <s v="Pending"/>
    <s v="TRK73937402"/>
    <n v="9"/>
    <s v="SAVE10"/>
    <x v="0"/>
    <x v="2"/>
    <n v="1876.25"/>
  </r>
  <r>
    <x v="478"/>
    <x v="373"/>
    <x v="2"/>
    <x v="1"/>
    <x v="1"/>
    <s v="C43546"/>
    <x v="2"/>
    <n v="3"/>
    <n v="161.97"/>
    <s v="904 Main St"/>
    <s v="Cash"/>
    <s v="Pending"/>
    <s v="TRK85871121"/>
    <n v="4"/>
    <s v="SAVE10"/>
    <x v="0"/>
    <x v="2"/>
    <n v="485.91"/>
  </r>
  <r>
    <x v="479"/>
    <x v="372"/>
    <x v="2"/>
    <x v="3"/>
    <x v="1"/>
    <s v="C43595"/>
    <x v="0"/>
    <n v="5"/>
    <n v="561.48"/>
    <s v="451 Main St"/>
    <s v="Online"/>
    <s v="Delivered"/>
    <s v="TRK25317348"/>
    <n v="9"/>
    <s v="FREESHIP"/>
    <x v="2"/>
    <x v="0"/>
    <n v="2807.4"/>
  </r>
  <r>
    <x v="480"/>
    <x v="374"/>
    <x v="0"/>
    <x v="11"/>
    <x v="3"/>
    <s v="C43721"/>
    <x v="6"/>
    <n v="1"/>
    <n v="131.61000000000001"/>
    <s v="971 Main St"/>
    <s v="Cash"/>
    <s v="Shipped"/>
    <s v="TRK89392104"/>
    <n v="2"/>
    <s v="FREESHIP"/>
    <x v="2"/>
    <x v="0"/>
    <n v="131.61000000000001"/>
  </r>
  <r>
    <x v="481"/>
    <x v="375"/>
    <x v="1"/>
    <x v="0"/>
    <x v="0"/>
    <s v="C43842"/>
    <x v="5"/>
    <n v="2"/>
    <n v="651.57000000000005"/>
    <s v="933 Main St"/>
    <s v="Debit Card"/>
    <s v="Shipped"/>
    <s v="TRK54084424"/>
    <n v="7"/>
    <s v="WINTER15"/>
    <x v="1"/>
    <x v="0"/>
    <n v="1303.1400000000001"/>
  </r>
  <r>
    <x v="482"/>
    <x v="94"/>
    <x v="1"/>
    <x v="2"/>
    <x v="2"/>
    <s v="C43867"/>
    <x v="4"/>
    <n v="1"/>
    <n v="524.05999999999995"/>
    <s v="269 Main St"/>
    <s v="Debit Card"/>
    <s v="Pending"/>
    <s v="TRK97319127"/>
    <n v="3"/>
    <s v="FREESHIP"/>
    <x v="2"/>
    <x v="2"/>
    <n v="524.05999999999995"/>
  </r>
  <r>
    <x v="483"/>
    <x v="152"/>
    <x v="0"/>
    <x v="1"/>
    <x v="1"/>
    <s v="C43911"/>
    <x v="5"/>
    <n v="4"/>
    <n v="418.71"/>
    <s v="239 Main St"/>
    <s v="Cash"/>
    <s v="Pending"/>
    <s v="TRK37495481"/>
    <n v="8"/>
    <s v="FREESHIP"/>
    <x v="2"/>
    <x v="1"/>
    <n v="1674.84"/>
  </r>
  <r>
    <x v="484"/>
    <x v="376"/>
    <x v="1"/>
    <x v="0"/>
    <x v="0"/>
    <s v="C43919"/>
    <x v="4"/>
    <n v="3"/>
    <n v="601.6"/>
    <s v="984 Main St"/>
    <s v="Credit Card"/>
    <s v="Cancelled"/>
    <s v="TRK73113192"/>
    <n v="7"/>
    <s v="SAVE10"/>
    <x v="0"/>
    <x v="0"/>
    <n v="1804.8"/>
  </r>
  <r>
    <x v="485"/>
    <x v="377"/>
    <x v="2"/>
    <x v="9"/>
    <x v="3"/>
    <s v="C43965"/>
    <x v="4"/>
    <n v="2"/>
    <n v="179.96"/>
    <s v="675 Main St"/>
    <s v="Gift Card"/>
    <s v="Shipped"/>
    <s v="TRK94346739"/>
    <n v="5"/>
    <m/>
    <x v="3"/>
    <x v="1"/>
    <n v="359.92"/>
  </r>
  <r>
    <x v="486"/>
    <x v="378"/>
    <x v="2"/>
    <x v="11"/>
    <x v="3"/>
    <s v="C44148"/>
    <x v="3"/>
    <n v="4"/>
    <n v="376.43"/>
    <s v="809 Main St"/>
    <s v="Gift Card"/>
    <s v="Pending"/>
    <s v="TRK67872709"/>
    <n v="5"/>
    <s v="WINTER15"/>
    <x v="1"/>
    <x v="1"/>
    <n v="1505.72"/>
  </r>
  <r>
    <x v="487"/>
    <x v="335"/>
    <x v="2"/>
    <x v="11"/>
    <x v="3"/>
    <s v="C44176"/>
    <x v="3"/>
    <n v="1"/>
    <n v="77.64"/>
    <s v="706 Main St"/>
    <s v="Credit Card"/>
    <s v="Shipped"/>
    <s v="TRK68704764"/>
    <n v="1"/>
    <s v="FREESHIP"/>
    <x v="2"/>
    <x v="0"/>
    <n v="77.64"/>
  </r>
  <r>
    <x v="488"/>
    <x v="195"/>
    <x v="2"/>
    <x v="7"/>
    <x v="3"/>
    <s v="C44267"/>
    <x v="2"/>
    <n v="2"/>
    <n v="426.7"/>
    <s v="895 Main St"/>
    <s v="Online"/>
    <s v="Pending"/>
    <s v="TRK54751444"/>
    <n v="5"/>
    <s v="SAVE10"/>
    <x v="0"/>
    <x v="4"/>
    <n v="853.4"/>
  </r>
  <r>
    <x v="489"/>
    <x v="223"/>
    <x v="1"/>
    <x v="8"/>
    <x v="1"/>
    <s v="C44277"/>
    <x v="4"/>
    <n v="1"/>
    <n v="458.63"/>
    <s v="839 Main St"/>
    <s v="Debit Card"/>
    <s v="Returned"/>
    <s v="TRK79321479"/>
    <n v="4"/>
    <s v="WINTER15"/>
    <x v="1"/>
    <x v="4"/>
    <n v="458.63"/>
  </r>
  <r>
    <x v="490"/>
    <x v="379"/>
    <x v="0"/>
    <x v="9"/>
    <x v="3"/>
    <s v="C44366"/>
    <x v="1"/>
    <n v="2"/>
    <n v="388.22"/>
    <s v="169 Main St"/>
    <s v="Cash"/>
    <s v="Delivered"/>
    <s v="TRK48658394"/>
    <n v="2"/>
    <s v="WINTER15"/>
    <x v="1"/>
    <x v="1"/>
    <n v="776.44"/>
  </r>
  <r>
    <x v="491"/>
    <x v="380"/>
    <x v="0"/>
    <x v="0"/>
    <x v="0"/>
    <s v="C44492"/>
    <x v="1"/>
    <n v="5"/>
    <n v="55.41"/>
    <s v="954 Main St"/>
    <s v="Online"/>
    <s v="Cancelled"/>
    <s v="TRK51429869"/>
    <n v="5"/>
    <m/>
    <x v="3"/>
    <x v="3"/>
    <n v="277.05"/>
  </r>
  <r>
    <x v="492"/>
    <x v="285"/>
    <x v="2"/>
    <x v="7"/>
    <x v="3"/>
    <s v="C44619"/>
    <x v="2"/>
    <n v="3"/>
    <n v="158.37"/>
    <s v="742 Main St"/>
    <s v="Cash"/>
    <s v="Shipped"/>
    <s v="TRK66662528"/>
    <n v="6"/>
    <m/>
    <x v="3"/>
    <x v="4"/>
    <n v="475.11"/>
  </r>
  <r>
    <x v="493"/>
    <x v="381"/>
    <x v="1"/>
    <x v="10"/>
    <x v="0"/>
    <s v="C44674"/>
    <x v="1"/>
    <n v="1"/>
    <n v="627.34"/>
    <s v="942 Main St"/>
    <s v="Online"/>
    <s v="Delivered"/>
    <s v="TRK87158684"/>
    <n v="1"/>
    <m/>
    <x v="3"/>
    <x v="4"/>
    <n v="627.34"/>
  </r>
  <r>
    <x v="494"/>
    <x v="382"/>
    <x v="2"/>
    <x v="7"/>
    <x v="3"/>
    <s v="C44733"/>
    <x v="3"/>
    <n v="1"/>
    <n v="87.06"/>
    <s v="851 Main St"/>
    <s v="Credit Card"/>
    <s v="Shipped"/>
    <s v="TRK41500198"/>
    <n v="4"/>
    <s v="FREESHIP"/>
    <x v="2"/>
    <x v="2"/>
    <n v="87.06"/>
  </r>
  <r>
    <x v="495"/>
    <x v="237"/>
    <x v="0"/>
    <x v="0"/>
    <x v="0"/>
    <s v="C44778"/>
    <x v="6"/>
    <n v="1"/>
    <n v="153"/>
    <s v="103 Main St"/>
    <s v="Credit Card"/>
    <s v="Returned"/>
    <s v="TRK92617366"/>
    <n v="4"/>
    <m/>
    <x v="3"/>
    <x v="4"/>
    <n v="153"/>
  </r>
  <r>
    <x v="496"/>
    <x v="383"/>
    <x v="2"/>
    <x v="1"/>
    <x v="1"/>
    <s v="C45104"/>
    <x v="4"/>
    <n v="1"/>
    <n v="687.89"/>
    <s v="348 Main St"/>
    <s v="Cash"/>
    <s v="Returned"/>
    <s v="TRK38559816"/>
    <n v="1"/>
    <s v="FREESHIP"/>
    <x v="2"/>
    <x v="2"/>
    <n v="687.89"/>
  </r>
  <r>
    <x v="497"/>
    <x v="384"/>
    <x v="0"/>
    <x v="9"/>
    <x v="3"/>
    <s v="C45175"/>
    <x v="6"/>
    <n v="1"/>
    <n v="70.819999999999993"/>
    <s v="128 Main St"/>
    <s v="Gift Card"/>
    <s v="Pending"/>
    <s v="TRK41792296"/>
    <n v="1"/>
    <s v="WINTER15"/>
    <x v="1"/>
    <x v="1"/>
    <n v="70.819999999999993"/>
  </r>
  <r>
    <x v="498"/>
    <x v="385"/>
    <x v="0"/>
    <x v="1"/>
    <x v="1"/>
    <s v="C45187"/>
    <x v="3"/>
    <n v="5"/>
    <n v="84.13"/>
    <s v="767 Main St"/>
    <s v="Online"/>
    <s v="Delivered"/>
    <s v="TRK12320793"/>
    <n v="9"/>
    <s v="SAVE10"/>
    <x v="0"/>
    <x v="3"/>
    <n v="420.65"/>
  </r>
  <r>
    <x v="499"/>
    <x v="342"/>
    <x v="0"/>
    <x v="7"/>
    <x v="3"/>
    <s v="C45482"/>
    <x v="2"/>
    <n v="2"/>
    <n v="99.1"/>
    <s v="440 Main St"/>
    <s v="Cash"/>
    <s v="Delivered"/>
    <s v="TRK54571699"/>
    <n v="6"/>
    <m/>
    <x v="3"/>
    <x v="1"/>
    <n v="198.2"/>
  </r>
  <r>
    <x v="500"/>
    <x v="213"/>
    <x v="0"/>
    <x v="11"/>
    <x v="3"/>
    <s v="C45599"/>
    <x v="0"/>
    <n v="5"/>
    <n v="475.95"/>
    <s v="505 Main St"/>
    <s v="Credit Card"/>
    <s v="Returned"/>
    <s v="TRK62277685"/>
    <n v="8"/>
    <s v="WINTER15"/>
    <x v="1"/>
    <x v="0"/>
    <n v="2379.75"/>
  </r>
  <r>
    <x v="501"/>
    <x v="386"/>
    <x v="1"/>
    <x v="7"/>
    <x v="3"/>
    <s v="C45671"/>
    <x v="4"/>
    <n v="2"/>
    <n v="657.48"/>
    <s v="769 Main St"/>
    <s v="Online"/>
    <s v="Shipped"/>
    <s v="TRK18179773"/>
    <n v="5"/>
    <s v="SAVE10"/>
    <x v="0"/>
    <x v="4"/>
    <n v="1314.96"/>
  </r>
  <r>
    <x v="502"/>
    <x v="387"/>
    <x v="0"/>
    <x v="2"/>
    <x v="2"/>
    <s v="C45862"/>
    <x v="5"/>
    <n v="1"/>
    <n v="176.1"/>
    <s v="342 Main St"/>
    <s v="Credit Card"/>
    <s v="Pending"/>
    <s v="TRK53089983"/>
    <n v="1"/>
    <s v="SAVE10"/>
    <x v="0"/>
    <x v="1"/>
    <n v="176.1"/>
  </r>
  <r>
    <x v="503"/>
    <x v="388"/>
    <x v="0"/>
    <x v="5"/>
    <x v="0"/>
    <s v="C45899"/>
    <x v="2"/>
    <n v="2"/>
    <n v="642.98"/>
    <s v="153 Main St"/>
    <s v="Debit Card"/>
    <s v="Returned"/>
    <s v="TRK32932093"/>
    <n v="7"/>
    <s v="FREESHIP"/>
    <x v="2"/>
    <x v="2"/>
    <n v="1285.96"/>
  </r>
  <r>
    <x v="504"/>
    <x v="114"/>
    <x v="1"/>
    <x v="10"/>
    <x v="0"/>
    <s v="C46015"/>
    <x v="1"/>
    <n v="5"/>
    <n v="362.46"/>
    <s v="299 Main St"/>
    <s v="Cash"/>
    <s v="Delivered"/>
    <s v="TRK46598430"/>
    <n v="6"/>
    <s v="FREESHIP"/>
    <x v="2"/>
    <x v="1"/>
    <n v="1812.3"/>
  </r>
  <r>
    <x v="505"/>
    <x v="389"/>
    <x v="1"/>
    <x v="4"/>
    <x v="2"/>
    <s v="C46210"/>
    <x v="1"/>
    <n v="3"/>
    <n v="428.88"/>
    <s v="535 Main St"/>
    <s v="Debit Card"/>
    <s v="Shipped"/>
    <s v="TRK81611937"/>
    <n v="3"/>
    <s v="WINTER15"/>
    <x v="1"/>
    <x v="0"/>
    <n v="1286.6400000000001"/>
  </r>
  <r>
    <x v="506"/>
    <x v="288"/>
    <x v="2"/>
    <x v="3"/>
    <x v="1"/>
    <s v="C46316"/>
    <x v="1"/>
    <n v="2"/>
    <n v="465.18"/>
    <s v="893 Main St"/>
    <s v="Credit Card"/>
    <s v="Cancelled"/>
    <s v="TRK16196000"/>
    <n v="2"/>
    <s v="SAVE10"/>
    <x v="0"/>
    <x v="3"/>
    <n v="930.36"/>
  </r>
  <r>
    <x v="507"/>
    <x v="390"/>
    <x v="0"/>
    <x v="11"/>
    <x v="3"/>
    <s v="C46504"/>
    <x v="4"/>
    <n v="2"/>
    <n v="372.92"/>
    <s v="131 Main St"/>
    <s v="Credit Card"/>
    <s v="Delivered"/>
    <s v="TRK95024356"/>
    <n v="7"/>
    <s v="SAVE10"/>
    <x v="0"/>
    <x v="2"/>
    <n v="745.84"/>
  </r>
  <r>
    <x v="508"/>
    <x v="391"/>
    <x v="1"/>
    <x v="11"/>
    <x v="3"/>
    <s v="C46509"/>
    <x v="5"/>
    <n v="2"/>
    <n v="587.49"/>
    <s v="647 Main St"/>
    <s v="Gift Card"/>
    <s v="Returned"/>
    <s v="TRK24241664"/>
    <n v="6"/>
    <s v="SAVE10"/>
    <x v="0"/>
    <x v="4"/>
    <n v="1174.98"/>
  </r>
  <r>
    <x v="509"/>
    <x v="392"/>
    <x v="1"/>
    <x v="7"/>
    <x v="3"/>
    <s v="C46557"/>
    <x v="3"/>
    <n v="2"/>
    <n v="118.59"/>
    <s v="890 Main St"/>
    <s v="Credit Card"/>
    <s v="Delivered"/>
    <s v="TRK56110689"/>
    <n v="2"/>
    <m/>
    <x v="3"/>
    <x v="2"/>
    <n v="237.18"/>
  </r>
  <r>
    <x v="510"/>
    <x v="393"/>
    <x v="0"/>
    <x v="6"/>
    <x v="2"/>
    <s v="C46651"/>
    <x v="5"/>
    <n v="3"/>
    <n v="404.79"/>
    <s v="764 Main St"/>
    <s v="Cash"/>
    <s v="Shipped"/>
    <s v="TRK67679195"/>
    <n v="6"/>
    <s v="SAVE10"/>
    <x v="0"/>
    <x v="1"/>
    <n v="1214.3699999999999"/>
  </r>
  <r>
    <x v="511"/>
    <x v="394"/>
    <x v="1"/>
    <x v="7"/>
    <x v="3"/>
    <s v="C46651"/>
    <x v="2"/>
    <n v="2"/>
    <n v="73.260000000000005"/>
    <s v="839 Main St"/>
    <s v="Cash"/>
    <s v="Pending"/>
    <s v="TRK60444502"/>
    <n v="4"/>
    <s v="WINTER15"/>
    <x v="1"/>
    <x v="0"/>
    <n v="146.52000000000001"/>
  </r>
  <r>
    <x v="512"/>
    <x v="34"/>
    <x v="1"/>
    <x v="4"/>
    <x v="2"/>
    <s v="C46873"/>
    <x v="3"/>
    <n v="4"/>
    <n v="491.29"/>
    <s v="496 Main St"/>
    <s v="Debit Card"/>
    <s v="Pending"/>
    <s v="TRK10926575"/>
    <n v="6"/>
    <m/>
    <x v="3"/>
    <x v="2"/>
    <n v="1965.16"/>
  </r>
  <r>
    <x v="513"/>
    <x v="395"/>
    <x v="2"/>
    <x v="11"/>
    <x v="3"/>
    <s v="C46877"/>
    <x v="1"/>
    <n v="1"/>
    <n v="210.7"/>
    <s v="572 Main St"/>
    <s v="Online"/>
    <s v="Shipped"/>
    <s v="TRK96935978"/>
    <n v="2"/>
    <s v="WINTER15"/>
    <x v="1"/>
    <x v="4"/>
    <n v="210.7"/>
  </r>
  <r>
    <x v="514"/>
    <x v="373"/>
    <x v="2"/>
    <x v="1"/>
    <x v="1"/>
    <s v="C46886"/>
    <x v="3"/>
    <n v="3"/>
    <n v="616.39"/>
    <s v="754 Main St"/>
    <s v="Credit Card"/>
    <s v="Shipped"/>
    <s v="TRK82791646"/>
    <n v="6"/>
    <s v="FREESHIP"/>
    <x v="2"/>
    <x v="1"/>
    <n v="1849.17"/>
  </r>
  <r>
    <x v="515"/>
    <x v="396"/>
    <x v="1"/>
    <x v="9"/>
    <x v="3"/>
    <s v="C46920"/>
    <x v="1"/>
    <n v="2"/>
    <n v="681.06"/>
    <s v="703 Main St"/>
    <s v="Debit Card"/>
    <s v="Shipped"/>
    <s v="TRK86403837"/>
    <n v="3"/>
    <s v="FREESHIP"/>
    <x v="2"/>
    <x v="0"/>
    <n v="1362.12"/>
  </r>
  <r>
    <x v="516"/>
    <x v="388"/>
    <x v="0"/>
    <x v="5"/>
    <x v="0"/>
    <s v="C46967"/>
    <x v="4"/>
    <n v="2"/>
    <n v="513.41999999999996"/>
    <s v="401 Main St"/>
    <s v="Online"/>
    <s v="Pending"/>
    <s v="TRK91439791"/>
    <n v="5"/>
    <s v="WINTER15"/>
    <x v="1"/>
    <x v="1"/>
    <n v="1026.8399999999999"/>
  </r>
  <r>
    <x v="517"/>
    <x v="156"/>
    <x v="1"/>
    <x v="8"/>
    <x v="1"/>
    <s v="C47022"/>
    <x v="2"/>
    <n v="3"/>
    <n v="166.99"/>
    <s v="208 Main St"/>
    <s v="Cash"/>
    <s v="Returned"/>
    <s v="TRK28855040"/>
    <n v="8"/>
    <m/>
    <x v="3"/>
    <x v="0"/>
    <n v="500.97"/>
  </r>
  <r>
    <x v="518"/>
    <x v="397"/>
    <x v="0"/>
    <x v="6"/>
    <x v="2"/>
    <s v="C47086"/>
    <x v="6"/>
    <n v="4"/>
    <n v="152.29"/>
    <s v="135 Main St"/>
    <s v="Debit Card"/>
    <s v="Cancelled"/>
    <s v="TRK44194358"/>
    <n v="6"/>
    <s v="WINTER15"/>
    <x v="1"/>
    <x v="3"/>
    <n v="609.16"/>
  </r>
  <r>
    <x v="519"/>
    <x v="398"/>
    <x v="1"/>
    <x v="3"/>
    <x v="1"/>
    <s v="C47283"/>
    <x v="2"/>
    <n v="1"/>
    <n v="263.95999999999998"/>
    <s v="806 Main St"/>
    <s v="Gift Card"/>
    <s v="Returned"/>
    <s v="TRK56235117"/>
    <n v="2"/>
    <s v="SAVE10"/>
    <x v="0"/>
    <x v="3"/>
    <n v="263.95999999999998"/>
  </r>
  <r>
    <x v="520"/>
    <x v="399"/>
    <x v="1"/>
    <x v="4"/>
    <x v="2"/>
    <s v="C47284"/>
    <x v="6"/>
    <n v="3"/>
    <n v="297.67"/>
    <s v="500 Main St"/>
    <s v="Online"/>
    <s v="Shipped"/>
    <s v="TRK85756094"/>
    <n v="6"/>
    <m/>
    <x v="3"/>
    <x v="3"/>
    <n v="893.01"/>
  </r>
  <r>
    <x v="521"/>
    <x v="400"/>
    <x v="0"/>
    <x v="10"/>
    <x v="0"/>
    <s v="C47307"/>
    <x v="5"/>
    <n v="2"/>
    <n v="601.42999999999995"/>
    <s v="761 Main St"/>
    <s v="Online"/>
    <s v="Pending"/>
    <s v="TRK43516112"/>
    <n v="5"/>
    <s v="FREESHIP"/>
    <x v="2"/>
    <x v="1"/>
    <n v="1202.8599999999999"/>
  </r>
  <r>
    <x v="522"/>
    <x v="113"/>
    <x v="2"/>
    <x v="3"/>
    <x v="1"/>
    <s v="C47365"/>
    <x v="1"/>
    <n v="2"/>
    <n v="41"/>
    <s v="369 Main St"/>
    <s v="Online"/>
    <s v="Delivered"/>
    <s v="TRK42207882"/>
    <n v="7"/>
    <m/>
    <x v="3"/>
    <x v="2"/>
    <n v="82"/>
  </r>
  <r>
    <x v="523"/>
    <x v="401"/>
    <x v="1"/>
    <x v="5"/>
    <x v="0"/>
    <s v="C47486"/>
    <x v="5"/>
    <n v="1"/>
    <n v="320.92"/>
    <s v="883 Main St"/>
    <s v="Online"/>
    <s v="Returned"/>
    <s v="TRK75984759"/>
    <n v="5"/>
    <s v="FREESHIP"/>
    <x v="2"/>
    <x v="0"/>
    <n v="320.92"/>
  </r>
  <r>
    <x v="524"/>
    <x v="402"/>
    <x v="0"/>
    <x v="7"/>
    <x v="3"/>
    <s v="C47761"/>
    <x v="0"/>
    <n v="4"/>
    <n v="291.35000000000002"/>
    <s v="109 Main St"/>
    <s v="Credit Card"/>
    <s v="Cancelled"/>
    <s v="TRK66669207"/>
    <n v="6"/>
    <s v="WINTER15"/>
    <x v="1"/>
    <x v="0"/>
    <n v="1165.4000000000001"/>
  </r>
  <r>
    <x v="525"/>
    <x v="403"/>
    <x v="0"/>
    <x v="0"/>
    <x v="0"/>
    <s v="C47778"/>
    <x v="0"/>
    <n v="5"/>
    <n v="666.8"/>
    <s v="488 Main St"/>
    <s v="Debit Card"/>
    <s v="Delivered"/>
    <s v="TRK79504329"/>
    <n v="7"/>
    <s v="SAVE10"/>
    <x v="0"/>
    <x v="4"/>
    <n v="3334"/>
  </r>
  <r>
    <x v="526"/>
    <x v="404"/>
    <x v="1"/>
    <x v="5"/>
    <x v="0"/>
    <s v="C47823"/>
    <x v="6"/>
    <n v="2"/>
    <n v="478.36"/>
    <s v="654 Main St"/>
    <s v="Online"/>
    <s v="Shipped"/>
    <s v="TRK22271097"/>
    <n v="3"/>
    <m/>
    <x v="3"/>
    <x v="3"/>
    <n v="956.72"/>
  </r>
  <r>
    <x v="527"/>
    <x v="405"/>
    <x v="2"/>
    <x v="7"/>
    <x v="3"/>
    <s v="C48120"/>
    <x v="5"/>
    <n v="1"/>
    <n v="280.25"/>
    <s v="623 Main St"/>
    <s v="Online"/>
    <s v="Pending"/>
    <s v="TRK11014449"/>
    <n v="5"/>
    <s v="WINTER15"/>
    <x v="1"/>
    <x v="2"/>
    <n v="280.25"/>
  </r>
  <r>
    <x v="528"/>
    <x v="114"/>
    <x v="1"/>
    <x v="10"/>
    <x v="0"/>
    <s v="C48176"/>
    <x v="0"/>
    <n v="4"/>
    <n v="434.23"/>
    <s v="670 Main St"/>
    <s v="Online"/>
    <s v="Shipped"/>
    <s v="TRK90560300"/>
    <n v="8"/>
    <s v="FREESHIP"/>
    <x v="2"/>
    <x v="2"/>
    <n v="1736.92"/>
  </r>
  <r>
    <x v="529"/>
    <x v="156"/>
    <x v="1"/>
    <x v="8"/>
    <x v="1"/>
    <s v="C48207"/>
    <x v="0"/>
    <n v="2"/>
    <n v="416.81"/>
    <s v="356 Main St"/>
    <s v="Cash"/>
    <s v="Returned"/>
    <s v="TRK45355655"/>
    <n v="2"/>
    <m/>
    <x v="3"/>
    <x v="0"/>
    <n v="833.62"/>
  </r>
  <r>
    <x v="530"/>
    <x v="360"/>
    <x v="1"/>
    <x v="1"/>
    <x v="1"/>
    <s v="C48453"/>
    <x v="3"/>
    <n v="5"/>
    <n v="638.79999999999995"/>
    <s v="434 Main St"/>
    <s v="Debit Card"/>
    <s v="Cancelled"/>
    <s v="TRK52110494"/>
    <n v="10"/>
    <s v="WINTER15"/>
    <x v="1"/>
    <x v="4"/>
    <n v="3194"/>
  </r>
  <r>
    <x v="531"/>
    <x v="406"/>
    <x v="2"/>
    <x v="8"/>
    <x v="1"/>
    <s v="C48510"/>
    <x v="1"/>
    <n v="2"/>
    <n v="521.4"/>
    <s v="212 Main St"/>
    <s v="Cash"/>
    <s v="Delivered"/>
    <s v="TRK53152886"/>
    <n v="7"/>
    <s v="SAVE10"/>
    <x v="0"/>
    <x v="1"/>
    <n v="1042.8"/>
  </r>
  <r>
    <x v="532"/>
    <x v="96"/>
    <x v="1"/>
    <x v="5"/>
    <x v="0"/>
    <s v="C48531"/>
    <x v="4"/>
    <n v="1"/>
    <n v="30.54"/>
    <s v="368 Main St"/>
    <s v="Debit Card"/>
    <s v="Returned"/>
    <s v="TRK95462192"/>
    <n v="1"/>
    <m/>
    <x v="3"/>
    <x v="3"/>
    <n v="30.54"/>
  </r>
  <r>
    <x v="533"/>
    <x v="3"/>
    <x v="1"/>
    <x v="2"/>
    <x v="2"/>
    <s v="C48577"/>
    <x v="0"/>
    <n v="4"/>
    <n v="410.21"/>
    <s v="841 Main St"/>
    <s v="Cash"/>
    <s v="Pending"/>
    <s v="TRK59911645"/>
    <n v="5"/>
    <s v="WINTER15"/>
    <x v="1"/>
    <x v="1"/>
    <n v="1640.84"/>
  </r>
  <r>
    <x v="534"/>
    <x v="291"/>
    <x v="0"/>
    <x v="3"/>
    <x v="1"/>
    <s v="C48601"/>
    <x v="0"/>
    <n v="1"/>
    <n v="414.47"/>
    <s v="101 Main St"/>
    <s v="Debit Card"/>
    <s v="Returned"/>
    <s v="TRK97868309"/>
    <n v="3"/>
    <s v="FREESHIP"/>
    <x v="2"/>
    <x v="1"/>
    <n v="414.47"/>
  </r>
  <r>
    <x v="535"/>
    <x v="199"/>
    <x v="1"/>
    <x v="1"/>
    <x v="1"/>
    <s v="C48646"/>
    <x v="6"/>
    <n v="5"/>
    <n v="231.82"/>
    <s v="339 Main St"/>
    <s v="Debit Card"/>
    <s v="Delivered"/>
    <s v="TRK18233748"/>
    <n v="6"/>
    <s v="SAVE10"/>
    <x v="0"/>
    <x v="0"/>
    <n v="1159.0999999999999"/>
  </r>
  <r>
    <x v="536"/>
    <x v="273"/>
    <x v="1"/>
    <x v="2"/>
    <x v="2"/>
    <s v="C48649"/>
    <x v="2"/>
    <n v="3"/>
    <n v="68.12"/>
    <s v="332 Main St"/>
    <s v="Online"/>
    <s v="Cancelled"/>
    <s v="TRK45821445"/>
    <n v="3"/>
    <s v="FREESHIP"/>
    <x v="2"/>
    <x v="2"/>
    <n v="204.36"/>
  </r>
  <r>
    <x v="537"/>
    <x v="298"/>
    <x v="1"/>
    <x v="7"/>
    <x v="3"/>
    <s v="C48713"/>
    <x v="0"/>
    <n v="5"/>
    <n v="31.96"/>
    <s v="373 Main St"/>
    <s v="Credit Card"/>
    <s v="Returned"/>
    <s v="TRK96334419"/>
    <n v="5"/>
    <s v="FREESHIP"/>
    <x v="2"/>
    <x v="4"/>
    <n v="159.80000000000001"/>
  </r>
  <r>
    <x v="538"/>
    <x v="184"/>
    <x v="1"/>
    <x v="2"/>
    <x v="2"/>
    <s v="C48790"/>
    <x v="1"/>
    <n v="5"/>
    <n v="21.54"/>
    <s v="113 Main St"/>
    <s v="Gift Card"/>
    <s v="Returned"/>
    <s v="TRK19086608"/>
    <n v="10"/>
    <m/>
    <x v="3"/>
    <x v="3"/>
    <n v="107.7"/>
  </r>
  <r>
    <x v="539"/>
    <x v="276"/>
    <x v="2"/>
    <x v="3"/>
    <x v="1"/>
    <s v="C48846"/>
    <x v="0"/>
    <n v="2"/>
    <n v="452.05"/>
    <s v="983 Main St"/>
    <s v="Credit Card"/>
    <s v="Returned"/>
    <s v="TRK52804097"/>
    <n v="3"/>
    <s v="WINTER15"/>
    <x v="1"/>
    <x v="2"/>
    <n v="904.1"/>
  </r>
  <r>
    <x v="540"/>
    <x v="407"/>
    <x v="0"/>
    <x v="2"/>
    <x v="2"/>
    <s v="C48939"/>
    <x v="0"/>
    <n v="5"/>
    <n v="429.45"/>
    <s v="597 Main St"/>
    <s v="Gift Card"/>
    <s v="Cancelled"/>
    <s v="TRK62786764"/>
    <n v="5"/>
    <s v="WINTER15"/>
    <x v="1"/>
    <x v="2"/>
    <n v="2147.25"/>
  </r>
  <r>
    <x v="541"/>
    <x v="77"/>
    <x v="0"/>
    <x v="10"/>
    <x v="0"/>
    <s v="C48942"/>
    <x v="4"/>
    <n v="4"/>
    <n v="663.67"/>
    <s v="129 Main St"/>
    <s v="Credit Card"/>
    <s v="Pending"/>
    <s v="TRK29355120"/>
    <n v="7"/>
    <s v="FREESHIP"/>
    <x v="2"/>
    <x v="3"/>
    <n v="2654.68"/>
  </r>
  <r>
    <x v="542"/>
    <x v="72"/>
    <x v="2"/>
    <x v="3"/>
    <x v="1"/>
    <s v="C48946"/>
    <x v="1"/>
    <n v="5"/>
    <n v="61.97"/>
    <s v="457 Main St"/>
    <s v="Cash"/>
    <s v="Delivered"/>
    <s v="TRK99387220"/>
    <n v="6"/>
    <s v="SAVE10"/>
    <x v="0"/>
    <x v="2"/>
    <n v="309.85000000000002"/>
  </r>
  <r>
    <x v="543"/>
    <x v="361"/>
    <x v="0"/>
    <x v="0"/>
    <x v="0"/>
    <s v="C48965"/>
    <x v="0"/>
    <n v="1"/>
    <n v="299.35000000000002"/>
    <s v="819 Main St"/>
    <s v="Credit Card"/>
    <s v="Cancelled"/>
    <s v="TRK50921780"/>
    <n v="5"/>
    <s v="WINTER15"/>
    <x v="1"/>
    <x v="2"/>
    <n v="299.35000000000002"/>
  </r>
  <r>
    <x v="544"/>
    <x v="48"/>
    <x v="0"/>
    <x v="9"/>
    <x v="3"/>
    <s v="C49009"/>
    <x v="0"/>
    <n v="5"/>
    <n v="107.48"/>
    <s v="278 Main St"/>
    <s v="Debit Card"/>
    <s v="Cancelled"/>
    <s v="TRK46285799"/>
    <n v="9"/>
    <s v="FREESHIP"/>
    <x v="2"/>
    <x v="2"/>
    <n v="537.4"/>
  </r>
  <r>
    <x v="545"/>
    <x v="408"/>
    <x v="2"/>
    <x v="11"/>
    <x v="3"/>
    <s v="C49111"/>
    <x v="2"/>
    <n v="3"/>
    <n v="503.39"/>
    <s v="225 Main St"/>
    <s v="Online"/>
    <s v="Pending"/>
    <s v="TRK45303393"/>
    <n v="5"/>
    <m/>
    <x v="3"/>
    <x v="0"/>
    <n v="1510.17"/>
  </r>
  <r>
    <x v="546"/>
    <x v="370"/>
    <x v="2"/>
    <x v="1"/>
    <x v="1"/>
    <s v="C49137"/>
    <x v="3"/>
    <n v="2"/>
    <n v="299.23"/>
    <s v="177 Main St"/>
    <s v="Credit Card"/>
    <s v="Cancelled"/>
    <s v="TRK79362428"/>
    <n v="2"/>
    <s v="WINTER15"/>
    <x v="1"/>
    <x v="1"/>
    <n v="598.46"/>
  </r>
  <r>
    <x v="547"/>
    <x v="107"/>
    <x v="0"/>
    <x v="7"/>
    <x v="3"/>
    <s v="C49187"/>
    <x v="4"/>
    <n v="1"/>
    <n v="535.5"/>
    <s v="593 Main St"/>
    <s v="Gift Card"/>
    <s v="Cancelled"/>
    <s v="TRK81888598"/>
    <n v="5"/>
    <s v="WINTER15"/>
    <x v="1"/>
    <x v="4"/>
    <n v="535.5"/>
  </r>
  <r>
    <x v="548"/>
    <x v="74"/>
    <x v="0"/>
    <x v="6"/>
    <x v="2"/>
    <s v="C49198"/>
    <x v="2"/>
    <n v="3"/>
    <n v="646.79"/>
    <s v="447 Main St"/>
    <s v="Cash"/>
    <s v="Cancelled"/>
    <s v="TRK10883354"/>
    <n v="5"/>
    <s v="WINTER15"/>
    <x v="1"/>
    <x v="3"/>
    <n v="1940.37"/>
  </r>
  <r>
    <x v="549"/>
    <x v="409"/>
    <x v="0"/>
    <x v="1"/>
    <x v="1"/>
    <s v="C49282"/>
    <x v="5"/>
    <n v="5"/>
    <n v="50.74"/>
    <s v="737 Main St"/>
    <s v="Gift Card"/>
    <s v="Cancelled"/>
    <s v="TRK88653901"/>
    <n v="7"/>
    <s v="WINTER15"/>
    <x v="1"/>
    <x v="3"/>
    <n v="253.7"/>
  </r>
  <r>
    <x v="550"/>
    <x v="410"/>
    <x v="0"/>
    <x v="8"/>
    <x v="1"/>
    <s v="C49491"/>
    <x v="5"/>
    <n v="5"/>
    <n v="22.94"/>
    <s v="339 Main St"/>
    <s v="Cash"/>
    <s v="Pending"/>
    <s v="TRK64012257"/>
    <n v="10"/>
    <m/>
    <x v="3"/>
    <x v="2"/>
    <n v="114.7"/>
  </r>
  <r>
    <x v="551"/>
    <x v="411"/>
    <x v="2"/>
    <x v="9"/>
    <x v="3"/>
    <s v="C49517"/>
    <x v="0"/>
    <n v="1"/>
    <n v="594.96"/>
    <s v="878 Main St"/>
    <s v="Cash"/>
    <s v="Returned"/>
    <s v="TRK78551375"/>
    <n v="6"/>
    <m/>
    <x v="3"/>
    <x v="0"/>
    <n v="594.96"/>
  </r>
  <r>
    <x v="552"/>
    <x v="160"/>
    <x v="1"/>
    <x v="3"/>
    <x v="1"/>
    <s v="C49605"/>
    <x v="2"/>
    <n v="2"/>
    <n v="228.91"/>
    <s v="892 Main St"/>
    <s v="Debit Card"/>
    <s v="Shipped"/>
    <s v="TRK95620066"/>
    <n v="4"/>
    <s v="SAVE10"/>
    <x v="0"/>
    <x v="4"/>
    <n v="457.82"/>
  </r>
  <r>
    <x v="553"/>
    <x v="412"/>
    <x v="1"/>
    <x v="9"/>
    <x v="3"/>
    <s v="C49710"/>
    <x v="5"/>
    <n v="4"/>
    <n v="409.28"/>
    <s v="956 Main St"/>
    <s v="Cash"/>
    <s v="Pending"/>
    <s v="TRK92591237"/>
    <n v="8"/>
    <m/>
    <x v="3"/>
    <x v="2"/>
    <n v="1637.12"/>
  </r>
  <r>
    <x v="554"/>
    <x v="413"/>
    <x v="2"/>
    <x v="1"/>
    <x v="1"/>
    <s v="C49720"/>
    <x v="0"/>
    <n v="3"/>
    <n v="130.61000000000001"/>
    <s v="752 Main St"/>
    <s v="Debit Card"/>
    <s v="Cancelled"/>
    <s v="TRK55785217"/>
    <n v="4"/>
    <s v="FREESHIP"/>
    <x v="2"/>
    <x v="0"/>
    <n v="391.83"/>
  </r>
  <r>
    <x v="555"/>
    <x v="414"/>
    <x v="0"/>
    <x v="10"/>
    <x v="0"/>
    <s v="C49726"/>
    <x v="4"/>
    <n v="1"/>
    <n v="17.98"/>
    <s v="934 Main St"/>
    <s v="Cash"/>
    <s v="Cancelled"/>
    <s v="TRK20739460"/>
    <n v="6"/>
    <s v="FREESHIP"/>
    <x v="2"/>
    <x v="2"/>
    <n v="17.98"/>
  </r>
  <r>
    <x v="556"/>
    <x v="337"/>
    <x v="0"/>
    <x v="10"/>
    <x v="0"/>
    <s v="C49831"/>
    <x v="3"/>
    <n v="3"/>
    <n v="491.43"/>
    <s v="213 Main St"/>
    <s v="Gift Card"/>
    <s v="Shipped"/>
    <s v="TRK21232601"/>
    <n v="6"/>
    <s v="WINTER15"/>
    <x v="1"/>
    <x v="1"/>
    <n v="1474.29"/>
  </r>
  <r>
    <x v="557"/>
    <x v="415"/>
    <x v="1"/>
    <x v="1"/>
    <x v="1"/>
    <s v="C49838"/>
    <x v="0"/>
    <n v="2"/>
    <n v="552.83000000000004"/>
    <s v="904 Main St"/>
    <s v="Credit Card"/>
    <s v="Cancelled"/>
    <s v="TRK38297718"/>
    <n v="3"/>
    <m/>
    <x v="3"/>
    <x v="4"/>
    <n v="1105.6600000000001"/>
  </r>
  <r>
    <x v="558"/>
    <x v="416"/>
    <x v="1"/>
    <x v="4"/>
    <x v="2"/>
    <s v="C49938"/>
    <x v="2"/>
    <n v="1"/>
    <n v="62.12"/>
    <s v="141 Main St"/>
    <s v="Cash"/>
    <s v="Returned"/>
    <s v="TRK80175572"/>
    <n v="2"/>
    <m/>
    <x v="3"/>
    <x v="2"/>
    <n v="62.12"/>
  </r>
  <r>
    <x v="559"/>
    <x v="417"/>
    <x v="0"/>
    <x v="7"/>
    <x v="3"/>
    <s v="C49995"/>
    <x v="1"/>
    <n v="4"/>
    <n v="246.11"/>
    <s v="559 Main St"/>
    <s v="Credit Card"/>
    <s v="Pending"/>
    <s v="TRK33212013"/>
    <n v="4"/>
    <s v="SAVE10"/>
    <x v="0"/>
    <x v="1"/>
    <n v="984.44"/>
  </r>
  <r>
    <x v="560"/>
    <x v="0"/>
    <x v="0"/>
    <x v="0"/>
    <x v="0"/>
    <s v="C50087"/>
    <x v="5"/>
    <n v="3"/>
    <n v="122.11"/>
    <s v="707 Main St"/>
    <s v="Online"/>
    <s v="Delivered"/>
    <s v="TRK31143760"/>
    <n v="4"/>
    <s v="WINTER15"/>
    <x v="1"/>
    <x v="2"/>
    <n v="366.33"/>
  </r>
  <r>
    <x v="561"/>
    <x v="184"/>
    <x v="1"/>
    <x v="2"/>
    <x v="2"/>
    <s v="C50097"/>
    <x v="5"/>
    <n v="5"/>
    <n v="467.81"/>
    <s v="539 Main St"/>
    <s v="Online"/>
    <s v="Cancelled"/>
    <s v="TRK62785150"/>
    <n v="10"/>
    <m/>
    <x v="3"/>
    <x v="0"/>
    <n v="2339.0500000000002"/>
  </r>
  <r>
    <x v="562"/>
    <x v="418"/>
    <x v="2"/>
    <x v="7"/>
    <x v="3"/>
    <s v="C50114"/>
    <x v="2"/>
    <n v="2"/>
    <n v="49.08"/>
    <s v="420 Main St"/>
    <s v="Debit Card"/>
    <s v="Returned"/>
    <s v="TRK20214786"/>
    <n v="7"/>
    <s v="FREESHIP"/>
    <x v="2"/>
    <x v="1"/>
    <n v="98.16"/>
  </r>
  <r>
    <x v="563"/>
    <x v="262"/>
    <x v="1"/>
    <x v="3"/>
    <x v="1"/>
    <s v="C50121"/>
    <x v="6"/>
    <n v="1"/>
    <n v="583.17999999999995"/>
    <s v="348 Main St"/>
    <s v="Credit Card"/>
    <s v="Returned"/>
    <s v="TRK79810059"/>
    <n v="5"/>
    <m/>
    <x v="3"/>
    <x v="3"/>
    <n v="583.17999999999995"/>
  </r>
  <r>
    <x v="564"/>
    <x v="419"/>
    <x v="0"/>
    <x v="2"/>
    <x v="2"/>
    <s v="C50137"/>
    <x v="6"/>
    <n v="3"/>
    <n v="19.73"/>
    <s v="840 Main St"/>
    <s v="Online"/>
    <s v="Pending"/>
    <s v="TRK91836131"/>
    <n v="3"/>
    <m/>
    <x v="3"/>
    <x v="4"/>
    <n v="59.19"/>
  </r>
  <r>
    <x v="565"/>
    <x v="202"/>
    <x v="0"/>
    <x v="10"/>
    <x v="0"/>
    <s v="C50159"/>
    <x v="0"/>
    <n v="3"/>
    <n v="222.34"/>
    <s v="105 Main St"/>
    <s v="Credit Card"/>
    <s v="Returned"/>
    <s v="TRK53737452"/>
    <n v="5"/>
    <s v="WINTER15"/>
    <x v="1"/>
    <x v="2"/>
    <n v="667.02"/>
  </r>
  <r>
    <x v="566"/>
    <x v="420"/>
    <x v="1"/>
    <x v="8"/>
    <x v="1"/>
    <s v="C50211"/>
    <x v="4"/>
    <n v="2"/>
    <n v="26.5"/>
    <s v="312 Main St"/>
    <s v="Online"/>
    <s v="Delivered"/>
    <s v="TRK47787981"/>
    <n v="3"/>
    <s v="SAVE10"/>
    <x v="0"/>
    <x v="1"/>
    <n v="53"/>
  </r>
  <r>
    <x v="567"/>
    <x v="421"/>
    <x v="2"/>
    <x v="3"/>
    <x v="1"/>
    <s v="C50236"/>
    <x v="3"/>
    <n v="4"/>
    <n v="615.83000000000004"/>
    <s v="545 Main St"/>
    <s v="Online"/>
    <s v="Returned"/>
    <s v="TRK67692578"/>
    <n v="4"/>
    <s v="WINTER15"/>
    <x v="1"/>
    <x v="1"/>
    <n v="2463.3200000000002"/>
  </r>
  <r>
    <x v="568"/>
    <x v="302"/>
    <x v="0"/>
    <x v="2"/>
    <x v="2"/>
    <s v="C50274"/>
    <x v="2"/>
    <n v="3"/>
    <n v="509.42"/>
    <s v="449 Main St"/>
    <s v="Credit Card"/>
    <s v="Cancelled"/>
    <s v="TRK91729086"/>
    <n v="5"/>
    <s v="FREESHIP"/>
    <x v="2"/>
    <x v="3"/>
    <n v="1528.26"/>
  </r>
  <r>
    <x v="569"/>
    <x v="346"/>
    <x v="1"/>
    <x v="4"/>
    <x v="2"/>
    <s v="C50275"/>
    <x v="6"/>
    <n v="5"/>
    <n v="53.93"/>
    <s v="729 Main St"/>
    <s v="Gift Card"/>
    <s v="Shipped"/>
    <s v="TRK98925264"/>
    <n v="7"/>
    <s v="SAVE10"/>
    <x v="0"/>
    <x v="1"/>
    <n v="269.64999999999998"/>
  </r>
  <r>
    <x v="570"/>
    <x v="96"/>
    <x v="1"/>
    <x v="5"/>
    <x v="0"/>
    <s v="C50304"/>
    <x v="2"/>
    <n v="2"/>
    <n v="465.15"/>
    <s v="128 Main St"/>
    <s v="Online"/>
    <s v="Shipped"/>
    <s v="TRK46850888"/>
    <n v="2"/>
    <s v="SAVE10"/>
    <x v="0"/>
    <x v="0"/>
    <n v="930.3"/>
  </r>
  <r>
    <x v="571"/>
    <x v="422"/>
    <x v="1"/>
    <x v="0"/>
    <x v="0"/>
    <s v="C50415"/>
    <x v="2"/>
    <n v="5"/>
    <n v="566.07000000000005"/>
    <s v="587 Main St"/>
    <s v="Credit Card"/>
    <s v="Delivered"/>
    <s v="TRK41345634"/>
    <n v="6"/>
    <s v="SAVE10"/>
    <x v="0"/>
    <x v="1"/>
    <n v="2830.35"/>
  </r>
  <r>
    <x v="572"/>
    <x v="423"/>
    <x v="2"/>
    <x v="11"/>
    <x v="3"/>
    <s v="C50422"/>
    <x v="2"/>
    <n v="2"/>
    <n v="564.58000000000004"/>
    <s v="636 Main St"/>
    <s v="Online"/>
    <s v="Returned"/>
    <s v="TRK71227815"/>
    <n v="4"/>
    <s v="WINTER15"/>
    <x v="1"/>
    <x v="0"/>
    <n v="1129.1600000000001"/>
  </r>
  <r>
    <x v="573"/>
    <x v="416"/>
    <x v="1"/>
    <x v="4"/>
    <x v="2"/>
    <s v="C50565"/>
    <x v="4"/>
    <n v="1"/>
    <n v="411.34"/>
    <s v="399 Main St"/>
    <s v="Debit Card"/>
    <s v="Returned"/>
    <s v="TRK97981418"/>
    <n v="5"/>
    <m/>
    <x v="3"/>
    <x v="1"/>
    <n v="411.34"/>
  </r>
  <r>
    <x v="574"/>
    <x v="424"/>
    <x v="1"/>
    <x v="9"/>
    <x v="3"/>
    <s v="C50612"/>
    <x v="5"/>
    <n v="4"/>
    <n v="56.66"/>
    <s v="737 Main St"/>
    <s v="Online"/>
    <s v="Delivered"/>
    <s v="TRK44140968"/>
    <n v="4"/>
    <s v="SAVE10"/>
    <x v="0"/>
    <x v="1"/>
    <n v="226.64"/>
  </r>
  <r>
    <x v="575"/>
    <x v="425"/>
    <x v="1"/>
    <x v="10"/>
    <x v="0"/>
    <s v="C50682"/>
    <x v="2"/>
    <n v="2"/>
    <n v="250.98"/>
    <s v="598 Main St"/>
    <s v="Credit Card"/>
    <s v="Delivered"/>
    <s v="TRK12242337"/>
    <n v="5"/>
    <m/>
    <x v="3"/>
    <x v="3"/>
    <n v="501.96"/>
  </r>
  <r>
    <x v="576"/>
    <x v="278"/>
    <x v="0"/>
    <x v="0"/>
    <x v="0"/>
    <s v="C50683"/>
    <x v="5"/>
    <n v="2"/>
    <n v="288.20999999999998"/>
    <s v="769 Main St"/>
    <s v="Debit Card"/>
    <s v="Cancelled"/>
    <s v="TRK53032122"/>
    <n v="5"/>
    <m/>
    <x v="3"/>
    <x v="2"/>
    <n v="576.41999999999996"/>
  </r>
  <r>
    <x v="577"/>
    <x v="139"/>
    <x v="1"/>
    <x v="5"/>
    <x v="0"/>
    <s v="C50732"/>
    <x v="5"/>
    <n v="4"/>
    <n v="147.51"/>
    <s v="979 Main St"/>
    <s v="Debit Card"/>
    <s v="Pending"/>
    <s v="TRK21082461"/>
    <n v="4"/>
    <s v="WINTER15"/>
    <x v="1"/>
    <x v="1"/>
    <n v="590.04"/>
  </r>
  <r>
    <x v="578"/>
    <x v="426"/>
    <x v="0"/>
    <x v="11"/>
    <x v="3"/>
    <s v="C50967"/>
    <x v="6"/>
    <n v="2"/>
    <n v="182.4"/>
    <s v="884 Main St"/>
    <s v="Gift Card"/>
    <s v="Cancelled"/>
    <s v="TRK65300814"/>
    <n v="5"/>
    <s v="SAVE10"/>
    <x v="0"/>
    <x v="4"/>
    <n v="364.8"/>
  </r>
  <r>
    <x v="579"/>
    <x v="427"/>
    <x v="0"/>
    <x v="6"/>
    <x v="2"/>
    <s v="C51024"/>
    <x v="2"/>
    <n v="1"/>
    <n v="489.8"/>
    <s v="636 Main St"/>
    <s v="Gift Card"/>
    <s v="Shipped"/>
    <s v="TRK31375086"/>
    <n v="4"/>
    <s v="FREESHIP"/>
    <x v="2"/>
    <x v="0"/>
    <n v="489.8"/>
  </r>
  <r>
    <x v="580"/>
    <x v="257"/>
    <x v="1"/>
    <x v="8"/>
    <x v="1"/>
    <s v="C51145"/>
    <x v="0"/>
    <n v="4"/>
    <n v="600.80999999999995"/>
    <s v="790 Main St"/>
    <s v="Debit Card"/>
    <s v="Delivered"/>
    <s v="TRK59154274"/>
    <n v="9"/>
    <s v="SAVE10"/>
    <x v="0"/>
    <x v="2"/>
    <n v="2403.2399999999998"/>
  </r>
  <r>
    <x v="581"/>
    <x v="428"/>
    <x v="0"/>
    <x v="4"/>
    <x v="2"/>
    <s v="C51157"/>
    <x v="3"/>
    <n v="3"/>
    <n v="592.87"/>
    <s v="131 Main St"/>
    <s v="Gift Card"/>
    <s v="Shipped"/>
    <s v="TRK18674578"/>
    <n v="3"/>
    <s v="FREESHIP"/>
    <x v="2"/>
    <x v="4"/>
    <n v="1778.61"/>
  </r>
  <r>
    <x v="582"/>
    <x v="313"/>
    <x v="1"/>
    <x v="9"/>
    <x v="3"/>
    <s v="C51404"/>
    <x v="2"/>
    <n v="2"/>
    <n v="189.06"/>
    <s v="835 Main St"/>
    <s v="Gift Card"/>
    <s v="Shipped"/>
    <s v="TRK85682500"/>
    <n v="7"/>
    <s v="SAVE10"/>
    <x v="0"/>
    <x v="0"/>
    <n v="378.12"/>
  </r>
  <r>
    <x v="583"/>
    <x v="429"/>
    <x v="0"/>
    <x v="1"/>
    <x v="1"/>
    <s v="C51481"/>
    <x v="2"/>
    <n v="5"/>
    <n v="248.84"/>
    <s v="140 Main St"/>
    <s v="Debit Card"/>
    <s v="Cancelled"/>
    <s v="TRK33437701"/>
    <n v="10"/>
    <m/>
    <x v="3"/>
    <x v="1"/>
    <n v="1244.2"/>
  </r>
  <r>
    <x v="584"/>
    <x v="369"/>
    <x v="2"/>
    <x v="7"/>
    <x v="3"/>
    <s v="C51494"/>
    <x v="1"/>
    <n v="2"/>
    <n v="488.87"/>
    <s v="505 Main St"/>
    <s v="Online"/>
    <s v="Cancelled"/>
    <s v="TRK58520306"/>
    <n v="4"/>
    <s v="FREESHIP"/>
    <x v="2"/>
    <x v="3"/>
    <n v="977.74"/>
  </r>
  <r>
    <x v="585"/>
    <x v="430"/>
    <x v="1"/>
    <x v="6"/>
    <x v="2"/>
    <s v="C51694"/>
    <x v="5"/>
    <n v="2"/>
    <n v="680.85"/>
    <s v="953 Main St"/>
    <s v="Gift Card"/>
    <s v="Delivered"/>
    <s v="TRK83122112"/>
    <n v="6"/>
    <s v="FREESHIP"/>
    <x v="2"/>
    <x v="4"/>
    <n v="1361.7"/>
  </r>
  <r>
    <x v="586"/>
    <x v="312"/>
    <x v="0"/>
    <x v="1"/>
    <x v="1"/>
    <s v="C51811"/>
    <x v="5"/>
    <n v="3"/>
    <n v="445.12"/>
    <s v="339 Main St"/>
    <s v="Gift Card"/>
    <s v="Cancelled"/>
    <s v="TRK82377939"/>
    <n v="8"/>
    <m/>
    <x v="3"/>
    <x v="3"/>
    <n v="1335.36"/>
  </r>
  <r>
    <x v="587"/>
    <x v="431"/>
    <x v="1"/>
    <x v="9"/>
    <x v="3"/>
    <s v="C51898"/>
    <x v="0"/>
    <n v="4"/>
    <n v="224.61"/>
    <s v="630 Main St"/>
    <s v="Credit Card"/>
    <s v="Returned"/>
    <s v="TRK19767885"/>
    <n v="6"/>
    <s v="WINTER15"/>
    <x v="1"/>
    <x v="0"/>
    <n v="898.44"/>
  </r>
  <r>
    <x v="588"/>
    <x v="311"/>
    <x v="0"/>
    <x v="6"/>
    <x v="2"/>
    <s v="C51921"/>
    <x v="1"/>
    <n v="3"/>
    <n v="439.53"/>
    <s v="943 Main St"/>
    <s v="Debit Card"/>
    <s v="Pending"/>
    <s v="TRK85741716"/>
    <n v="5"/>
    <m/>
    <x v="3"/>
    <x v="3"/>
    <n v="1318.59"/>
  </r>
  <r>
    <x v="589"/>
    <x v="432"/>
    <x v="0"/>
    <x v="1"/>
    <x v="1"/>
    <s v="C52184"/>
    <x v="5"/>
    <n v="1"/>
    <n v="162.77000000000001"/>
    <s v="912 Main St"/>
    <s v="Online"/>
    <s v="Cancelled"/>
    <s v="TRK73312471"/>
    <n v="4"/>
    <s v="WINTER15"/>
    <x v="1"/>
    <x v="0"/>
    <n v="162.77000000000001"/>
  </r>
  <r>
    <x v="590"/>
    <x v="244"/>
    <x v="0"/>
    <x v="10"/>
    <x v="0"/>
    <s v="C52313"/>
    <x v="6"/>
    <n v="2"/>
    <n v="418.26"/>
    <s v="913 Main St"/>
    <s v="Debit Card"/>
    <s v="Pending"/>
    <s v="TRK67368559"/>
    <n v="2"/>
    <s v="SAVE10"/>
    <x v="0"/>
    <x v="3"/>
    <n v="836.52"/>
  </r>
  <r>
    <x v="591"/>
    <x v="433"/>
    <x v="2"/>
    <x v="11"/>
    <x v="3"/>
    <s v="C52342"/>
    <x v="1"/>
    <n v="5"/>
    <n v="73.83"/>
    <s v="991 Main St"/>
    <s v="Debit Card"/>
    <s v="Pending"/>
    <s v="TRK67342586"/>
    <n v="9"/>
    <m/>
    <x v="3"/>
    <x v="1"/>
    <n v="369.15"/>
  </r>
  <r>
    <x v="592"/>
    <x v="363"/>
    <x v="1"/>
    <x v="10"/>
    <x v="0"/>
    <s v="C52604"/>
    <x v="0"/>
    <n v="5"/>
    <n v="101.3"/>
    <s v="553 Main St"/>
    <s v="Online"/>
    <s v="Shipped"/>
    <s v="TRK48839788"/>
    <n v="7"/>
    <s v="FREESHIP"/>
    <x v="2"/>
    <x v="2"/>
    <n v="506.5"/>
  </r>
  <r>
    <x v="593"/>
    <x v="243"/>
    <x v="2"/>
    <x v="8"/>
    <x v="1"/>
    <s v="C52717"/>
    <x v="3"/>
    <n v="5"/>
    <n v="551.27"/>
    <s v="395 Main St"/>
    <s v="Online"/>
    <s v="Cancelled"/>
    <s v="TRK27625571"/>
    <n v="7"/>
    <s v="FREESHIP"/>
    <x v="2"/>
    <x v="4"/>
    <n v="2756.35"/>
  </r>
  <r>
    <x v="594"/>
    <x v="434"/>
    <x v="0"/>
    <x v="0"/>
    <x v="0"/>
    <s v="C52751"/>
    <x v="1"/>
    <n v="4"/>
    <n v="263.93"/>
    <s v="427 Main St"/>
    <s v="Debit Card"/>
    <s v="Shipped"/>
    <s v="TRK72481234"/>
    <n v="4"/>
    <s v="FREESHIP"/>
    <x v="2"/>
    <x v="0"/>
    <n v="1055.72"/>
  </r>
  <r>
    <x v="595"/>
    <x v="288"/>
    <x v="2"/>
    <x v="3"/>
    <x v="1"/>
    <s v="C52879"/>
    <x v="4"/>
    <n v="5"/>
    <n v="638.91999999999996"/>
    <s v="502 Main St"/>
    <s v="Credit Card"/>
    <s v="Returned"/>
    <s v="TRK67403284"/>
    <n v="5"/>
    <s v="FREESHIP"/>
    <x v="2"/>
    <x v="3"/>
    <n v="3194.6"/>
  </r>
  <r>
    <x v="596"/>
    <x v="402"/>
    <x v="0"/>
    <x v="7"/>
    <x v="3"/>
    <s v="C52914"/>
    <x v="3"/>
    <n v="4"/>
    <n v="209.99"/>
    <s v="168 Main St"/>
    <s v="Cash"/>
    <s v="Delivered"/>
    <s v="TRK80819053"/>
    <n v="8"/>
    <m/>
    <x v="3"/>
    <x v="3"/>
    <n v="839.96"/>
  </r>
  <r>
    <x v="597"/>
    <x v="43"/>
    <x v="0"/>
    <x v="5"/>
    <x v="0"/>
    <s v="C52915"/>
    <x v="0"/>
    <n v="2"/>
    <n v="328.54"/>
    <s v="475 Main St"/>
    <s v="Gift Card"/>
    <s v="Returned"/>
    <s v="TRK79466982"/>
    <n v="6"/>
    <s v="FREESHIP"/>
    <x v="2"/>
    <x v="2"/>
    <n v="657.08"/>
  </r>
  <r>
    <x v="598"/>
    <x v="317"/>
    <x v="0"/>
    <x v="5"/>
    <x v="0"/>
    <s v="C53049"/>
    <x v="1"/>
    <n v="2"/>
    <n v="563.05999999999995"/>
    <s v="413 Main St"/>
    <s v="Cash"/>
    <s v="Returned"/>
    <s v="TRK48974907"/>
    <n v="6"/>
    <m/>
    <x v="3"/>
    <x v="1"/>
    <n v="1126.1199999999999"/>
  </r>
  <r>
    <x v="599"/>
    <x v="158"/>
    <x v="1"/>
    <x v="8"/>
    <x v="1"/>
    <s v="C53070"/>
    <x v="5"/>
    <n v="4"/>
    <n v="512.05999999999995"/>
    <s v="283 Main St"/>
    <s v="Online"/>
    <s v="Delivered"/>
    <s v="TRK49791755"/>
    <n v="5"/>
    <s v="SAVE10"/>
    <x v="0"/>
    <x v="3"/>
    <n v="2048.2399999999998"/>
  </r>
  <r>
    <x v="600"/>
    <x v="435"/>
    <x v="0"/>
    <x v="1"/>
    <x v="1"/>
    <s v="C53215"/>
    <x v="2"/>
    <n v="1"/>
    <n v="265.38"/>
    <s v="367 Main St"/>
    <s v="Credit Card"/>
    <s v="Cancelled"/>
    <s v="TRK34751835"/>
    <n v="6"/>
    <s v="WINTER15"/>
    <x v="1"/>
    <x v="2"/>
    <n v="265.38"/>
  </r>
  <r>
    <x v="601"/>
    <x v="436"/>
    <x v="1"/>
    <x v="3"/>
    <x v="1"/>
    <s v="C53252"/>
    <x v="0"/>
    <n v="4"/>
    <n v="142.58000000000001"/>
    <s v="351 Main St"/>
    <s v="Cash"/>
    <s v="Delivered"/>
    <s v="TRK65831261"/>
    <n v="4"/>
    <s v="FREESHIP"/>
    <x v="2"/>
    <x v="0"/>
    <n v="570.32000000000005"/>
  </r>
  <r>
    <x v="602"/>
    <x v="437"/>
    <x v="2"/>
    <x v="11"/>
    <x v="3"/>
    <s v="C53277"/>
    <x v="3"/>
    <n v="3"/>
    <n v="531.72"/>
    <s v="473 Main St"/>
    <s v="Gift Card"/>
    <s v="Delivered"/>
    <s v="TRK17653832"/>
    <n v="7"/>
    <s v="SAVE10"/>
    <x v="0"/>
    <x v="3"/>
    <n v="1595.16"/>
  </r>
  <r>
    <x v="603"/>
    <x v="438"/>
    <x v="0"/>
    <x v="6"/>
    <x v="2"/>
    <s v="C53334"/>
    <x v="5"/>
    <n v="3"/>
    <n v="498.68"/>
    <s v="879 Main St"/>
    <s v="Online"/>
    <s v="Returned"/>
    <s v="TRK31724421"/>
    <n v="4"/>
    <s v="FREESHIP"/>
    <x v="2"/>
    <x v="2"/>
    <n v="1496.04"/>
  </r>
  <r>
    <x v="604"/>
    <x v="439"/>
    <x v="1"/>
    <x v="1"/>
    <x v="1"/>
    <s v="C53464"/>
    <x v="0"/>
    <n v="5"/>
    <n v="659.85"/>
    <s v="197 Main St"/>
    <s v="Credit Card"/>
    <s v="Delivered"/>
    <s v="TRK32743531"/>
    <n v="9"/>
    <s v="SAVE10"/>
    <x v="0"/>
    <x v="0"/>
    <n v="3299.25"/>
  </r>
  <r>
    <x v="605"/>
    <x v="440"/>
    <x v="1"/>
    <x v="3"/>
    <x v="1"/>
    <s v="C53488"/>
    <x v="3"/>
    <n v="3"/>
    <n v="136.84"/>
    <s v="448 Main St"/>
    <s v="Cash"/>
    <s v="Delivered"/>
    <s v="TRK27365050"/>
    <n v="3"/>
    <s v="SAVE10"/>
    <x v="0"/>
    <x v="0"/>
    <n v="410.52"/>
  </r>
  <r>
    <x v="606"/>
    <x v="239"/>
    <x v="1"/>
    <x v="1"/>
    <x v="1"/>
    <s v="C53501"/>
    <x v="2"/>
    <n v="1"/>
    <n v="249.57"/>
    <s v="899 Main St"/>
    <s v="Cash"/>
    <s v="Shipped"/>
    <s v="TRK90144892"/>
    <n v="3"/>
    <s v="FREESHIP"/>
    <x v="2"/>
    <x v="3"/>
    <n v="249.57"/>
  </r>
  <r>
    <x v="607"/>
    <x v="441"/>
    <x v="0"/>
    <x v="1"/>
    <x v="1"/>
    <s v="C53545"/>
    <x v="3"/>
    <n v="3"/>
    <n v="361.39"/>
    <s v="665 Main St"/>
    <s v="Credit Card"/>
    <s v="Shipped"/>
    <s v="TRK61123177"/>
    <n v="8"/>
    <m/>
    <x v="3"/>
    <x v="4"/>
    <n v="1084.17"/>
  </r>
  <r>
    <x v="608"/>
    <x v="442"/>
    <x v="0"/>
    <x v="10"/>
    <x v="0"/>
    <s v="C53627"/>
    <x v="6"/>
    <n v="5"/>
    <n v="305.49"/>
    <s v="704 Main St"/>
    <s v="Debit Card"/>
    <s v="Shipped"/>
    <s v="TRK64112352"/>
    <n v="10"/>
    <m/>
    <x v="3"/>
    <x v="4"/>
    <n v="1527.45"/>
  </r>
  <r>
    <x v="609"/>
    <x v="19"/>
    <x v="2"/>
    <x v="1"/>
    <x v="1"/>
    <s v="C53631"/>
    <x v="2"/>
    <n v="3"/>
    <n v="198.63"/>
    <s v="593 Main St"/>
    <s v="Cash"/>
    <s v="Pending"/>
    <s v="TRK67589167"/>
    <n v="8"/>
    <s v="SAVE10"/>
    <x v="0"/>
    <x v="1"/>
    <n v="595.89"/>
  </r>
  <r>
    <x v="610"/>
    <x v="443"/>
    <x v="2"/>
    <x v="11"/>
    <x v="3"/>
    <s v="C53645"/>
    <x v="5"/>
    <n v="3"/>
    <n v="483.53"/>
    <s v="166 Main St"/>
    <s v="Cash"/>
    <s v="Returned"/>
    <s v="TRK12123939"/>
    <n v="4"/>
    <m/>
    <x v="3"/>
    <x v="4"/>
    <n v="1450.59"/>
  </r>
  <r>
    <x v="611"/>
    <x v="226"/>
    <x v="0"/>
    <x v="1"/>
    <x v="1"/>
    <s v="C53697"/>
    <x v="2"/>
    <n v="4"/>
    <n v="206.84"/>
    <s v="312 Main St"/>
    <s v="Cash"/>
    <s v="Cancelled"/>
    <s v="TRK60476656"/>
    <n v="5"/>
    <s v="WINTER15"/>
    <x v="1"/>
    <x v="1"/>
    <n v="827.36"/>
  </r>
  <r>
    <x v="612"/>
    <x v="444"/>
    <x v="1"/>
    <x v="1"/>
    <x v="1"/>
    <s v="C53810"/>
    <x v="6"/>
    <n v="4"/>
    <n v="589.57000000000005"/>
    <s v="779 Main St"/>
    <s v="Cash"/>
    <s v="Pending"/>
    <s v="TRK34630612"/>
    <n v="8"/>
    <m/>
    <x v="3"/>
    <x v="1"/>
    <n v="2358.2800000000002"/>
  </r>
  <r>
    <x v="613"/>
    <x v="445"/>
    <x v="0"/>
    <x v="1"/>
    <x v="1"/>
    <s v="C54160"/>
    <x v="3"/>
    <n v="3"/>
    <n v="336.71"/>
    <s v="658 Main St"/>
    <s v="Credit Card"/>
    <s v="Pending"/>
    <s v="TRK60515972"/>
    <n v="4"/>
    <m/>
    <x v="3"/>
    <x v="2"/>
    <n v="1010.13"/>
  </r>
  <r>
    <x v="614"/>
    <x v="198"/>
    <x v="2"/>
    <x v="7"/>
    <x v="3"/>
    <s v="C54277"/>
    <x v="4"/>
    <n v="2"/>
    <n v="259.58"/>
    <s v="940 Main St"/>
    <s v="Debit Card"/>
    <s v="Delivered"/>
    <s v="TRK26500181"/>
    <n v="7"/>
    <s v="FREESHIP"/>
    <x v="2"/>
    <x v="1"/>
    <n v="519.16"/>
  </r>
  <r>
    <x v="615"/>
    <x v="219"/>
    <x v="0"/>
    <x v="3"/>
    <x v="1"/>
    <s v="C54298"/>
    <x v="4"/>
    <n v="3"/>
    <n v="479.21"/>
    <s v="566 Main St"/>
    <s v="Cash"/>
    <s v="Cancelled"/>
    <s v="TRK62902341"/>
    <n v="5"/>
    <s v="WINTER15"/>
    <x v="1"/>
    <x v="4"/>
    <n v="1437.63"/>
  </r>
  <r>
    <x v="616"/>
    <x v="446"/>
    <x v="2"/>
    <x v="9"/>
    <x v="3"/>
    <s v="C54390"/>
    <x v="0"/>
    <n v="3"/>
    <n v="193.58"/>
    <s v="185 Main St"/>
    <s v="Gift Card"/>
    <s v="Pending"/>
    <s v="TRK83853742"/>
    <n v="7"/>
    <s v="FREESHIP"/>
    <x v="2"/>
    <x v="2"/>
    <n v="580.74"/>
  </r>
  <r>
    <x v="617"/>
    <x v="447"/>
    <x v="2"/>
    <x v="8"/>
    <x v="1"/>
    <s v="C54409"/>
    <x v="3"/>
    <n v="3"/>
    <n v="339.39"/>
    <s v="667 Main St"/>
    <s v="Cash"/>
    <s v="Returned"/>
    <s v="TRK67671316"/>
    <n v="7"/>
    <s v="FREESHIP"/>
    <x v="2"/>
    <x v="3"/>
    <n v="1018.17"/>
  </r>
  <r>
    <x v="618"/>
    <x v="448"/>
    <x v="0"/>
    <x v="4"/>
    <x v="2"/>
    <s v="C54494"/>
    <x v="4"/>
    <n v="2"/>
    <n v="176.46"/>
    <s v="696 Main St"/>
    <s v="Credit Card"/>
    <s v="Delivered"/>
    <s v="TRK95958645"/>
    <n v="2"/>
    <s v="FREESHIP"/>
    <x v="2"/>
    <x v="2"/>
    <n v="352.92"/>
  </r>
  <r>
    <x v="619"/>
    <x v="449"/>
    <x v="0"/>
    <x v="5"/>
    <x v="0"/>
    <s v="C54499"/>
    <x v="2"/>
    <n v="1"/>
    <n v="668.48"/>
    <s v="160 Main St"/>
    <s v="Debit Card"/>
    <s v="Shipped"/>
    <s v="TRK18061555"/>
    <n v="1"/>
    <s v="SAVE10"/>
    <x v="0"/>
    <x v="2"/>
    <n v="668.48"/>
  </r>
  <r>
    <x v="620"/>
    <x v="450"/>
    <x v="2"/>
    <x v="7"/>
    <x v="3"/>
    <s v="C54595"/>
    <x v="6"/>
    <n v="1"/>
    <n v="121.96"/>
    <s v="999 Main St"/>
    <s v="Debit Card"/>
    <s v="Delivered"/>
    <s v="TRK44416659"/>
    <n v="3"/>
    <m/>
    <x v="3"/>
    <x v="3"/>
    <n v="121.96"/>
  </r>
  <r>
    <x v="621"/>
    <x v="68"/>
    <x v="0"/>
    <x v="9"/>
    <x v="3"/>
    <s v="C54675"/>
    <x v="5"/>
    <n v="2"/>
    <n v="645.85"/>
    <s v="634 Main St"/>
    <s v="Online"/>
    <s v="Shipped"/>
    <s v="TRK18049633"/>
    <n v="5"/>
    <m/>
    <x v="3"/>
    <x v="4"/>
    <n v="1291.7"/>
  </r>
  <r>
    <x v="622"/>
    <x v="451"/>
    <x v="2"/>
    <x v="3"/>
    <x v="1"/>
    <s v="C54725"/>
    <x v="5"/>
    <n v="2"/>
    <n v="144.66"/>
    <s v="506 Main St"/>
    <s v="Online"/>
    <s v="Cancelled"/>
    <s v="TRK30601940"/>
    <n v="7"/>
    <s v="FREESHIP"/>
    <x v="2"/>
    <x v="3"/>
    <n v="289.32"/>
  </r>
  <r>
    <x v="623"/>
    <x v="452"/>
    <x v="1"/>
    <x v="10"/>
    <x v="0"/>
    <s v="C54759"/>
    <x v="1"/>
    <n v="1"/>
    <n v="109.29"/>
    <s v="686 Main St"/>
    <s v="Debit Card"/>
    <s v="Cancelled"/>
    <s v="TRK75583042"/>
    <n v="5"/>
    <s v="FREESHIP"/>
    <x v="2"/>
    <x v="3"/>
    <n v="109.29"/>
  </r>
  <r>
    <x v="624"/>
    <x v="453"/>
    <x v="0"/>
    <x v="3"/>
    <x v="1"/>
    <s v="C54829"/>
    <x v="5"/>
    <n v="5"/>
    <n v="62.51"/>
    <s v="587 Main St"/>
    <s v="Cash"/>
    <s v="Pending"/>
    <s v="TRK16718651"/>
    <n v="9"/>
    <s v="WINTER15"/>
    <x v="1"/>
    <x v="1"/>
    <n v="312.55"/>
  </r>
  <r>
    <x v="625"/>
    <x v="357"/>
    <x v="1"/>
    <x v="1"/>
    <x v="1"/>
    <s v="C54886"/>
    <x v="6"/>
    <n v="1"/>
    <n v="355.15"/>
    <s v="442 Main St"/>
    <s v="Cash"/>
    <s v="Returned"/>
    <s v="TRK66241930"/>
    <n v="2"/>
    <s v="SAVE10"/>
    <x v="0"/>
    <x v="2"/>
    <n v="355.15"/>
  </r>
  <r>
    <x v="626"/>
    <x v="454"/>
    <x v="0"/>
    <x v="7"/>
    <x v="3"/>
    <s v="C55164"/>
    <x v="4"/>
    <n v="3"/>
    <n v="659.88"/>
    <s v="609 Main St"/>
    <s v="Gift Card"/>
    <s v="Cancelled"/>
    <s v="TRK79610967"/>
    <n v="3"/>
    <m/>
    <x v="3"/>
    <x v="3"/>
    <n v="1979.64"/>
  </r>
  <r>
    <x v="627"/>
    <x v="146"/>
    <x v="1"/>
    <x v="8"/>
    <x v="1"/>
    <s v="C55205"/>
    <x v="4"/>
    <n v="4"/>
    <n v="198.35"/>
    <s v="943 Main St"/>
    <s v="Cash"/>
    <s v="Cancelled"/>
    <s v="TRK88141634"/>
    <n v="7"/>
    <s v="FREESHIP"/>
    <x v="2"/>
    <x v="3"/>
    <n v="793.4"/>
  </r>
  <r>
    <x v="628"/>
    <x v="343"/>
    <x v="1"/>
    <x v="11"/>
    <x v="3"/>
    <s v="C55286"/>
    <x v="4"/>
    <n v="5"/>
    <n v="574.79"/>
    <s v="497 Main St"/>
    <s v="Credit Card"/>
    <s v="Pending"/>
    <s v="TRK39058734"/>
    <n v="8"/>
    <s v="WINTER15"/>
    <x v="1"/>
    <x v="4"/>
    <n v="2873.95"/>
  </r>
  <r>
    <x v="629"/>
    <x v="303"/>
    <x v="1"/>
    <x v="6"/>
    <x v="2"/>
    <s v="C55354"/>
    <x v="3"/>
    <n v="2"/>
    <n v="342.11"/>
    <s v="164 Main St"/>
    <s v="Gift Card"/>
    <s v="Shipped"/>
    <s v="TRK15439493"/>
    <n v="2"/>
    <s v="WINTER15"/>
    <x v="1"/>
    <x v="1"/>
    <n v="684.22"/>
  </r>
  <r>
    <x v="630"/>
    <x v="91"/>
    <x v="0"/>
    <x v="7"/>
    <x v="3"/>
    <s v="C55388"/>
    <x v="4"/>
    <n v="3"/>
    <n v="404.62"/>
    <s v="740 Main St"/>
    <s v="Gift Card"/>
    <s v="Delivered"/>
    <s v="TRK75741001"/>
    <n v="6"/>
    <s v="FREESHIP"/>
    <x v="2"/>
    <x v="1"/>
    <n v="1213.8599999999999"/>
  </r>
  <r>
    <x v="631"/>
    <x v="31"/>
    <x v="0"/>
    <x v="3"/>
    <x v="1"/>
    <s v="C55454"/>
    <x v="2"/>
    <n v="1"/>
    <n v="677.48"/>
    <s v="807 Main St"/>
    <s v="Online"/>
    <s v="Delivered"/>
    <s v="TRK13281370"/>
    <n v="1"/>
    <s v="WINTER15"/>
    <x v="1"/>
    <x v="0"/>
    <n v="677.48"/>
  </r>
  <r>
    <x v="632"/>
    <x v="381"/>
    <x v="1"/>
    <x v="10"/>
    <x v="0"/>
    <s v="C55464"/>
    <x v="6"/>
    <n v="1"/>
    <n v="601.36"/>
    <s v="532 Main St"/>
    <s v="Online"/>
    <s v="Shipped"/>
    <s v="TRK81178598"/>
    <n v="1"/>
    <m/>
    <x v="3"/>
    <x v="0"/>
    <n v="601.36"/>
  </r>
  <r>
    <x v="633"/>
    <x v="69"/>
    <x v="1"/>
    <x v="5"/>
    <x v="0"/>
    <s v="C55590"/>
    <x v="0"/>
    <n v="1"/>
    <n v="625.51"/>
    <s v="772 Main St"/>
    <s v="Credit Card"/>
    <s v="Shipped"/>
    <s v="TRK48792951"/>
    <n v="1"/>
    <s v="FREESHIP"/>
    <x v="2"/>
    <x v="0"/>
    <n v="625.51"/>
  </r>
  <r>
    <x v="634"/>
    <x v="113"/>
    <x v="2"/>
    <x v="3"/>
    <x v="1"/>
    <s v="C55606"/>
    <x v="3"/>
    <n v="4"/>
    <n v="275.5"/>
    <s v="353 Main St"/>
    <s v="Gift Card"/>
    <s v="Shipped"/>
    <s v="TRK68250319"/>
    <n v="8"/>
    <s v="FREESHIP"/>
    <x v="2"/>
    <x v="3"/>
    <n v="1102"/>
  </r>
  <r>
    <x v="635"/>
    <x v="455"/>
    <x v="0"/>
    <x v="6"/>
    <x v="2"/>
    <s v="C55632"/>
    <x v="5"/>
    <n v="5"/>
    <n v="431.69"/>
    <s v="354 Main St"/>
    <s v="Credit Card"/>
    <s v="Pending"/>
    <s v="TRK13003066"/>
    <n v="10"/>
    <m/>
    <x v="3"/>
    <x v="0"/>
    <n v="2158.4499999999998"/>
  </r>
  <r>
    <x v="636"/>
    <x v="305"/>
    <x v="0"/>
    <x v="8"/>
    <x v="1"/>
    <s v="C55636"/>
    <x v="2"/>
    <n v="4"/>
    <n v="425.6"/>
    <s v="494 Main St"/>
    <s v="Credit Card"/>
    <s v="Pending"/>
    <s v="TRK85897054"/>
    <n v="5"/>
    <s v="FREESHIP"/>
    <x v="2"/>
    <x v="3"/>
    <n v="1702.4"/>
  </r>
  <r>
    <x v="637"/>
    <x v="456"/>
    <x v="0"/>
    <x v="4"/>
    <x v="2"/>
    <s v="C55757"/>
    <x v="0"/>
    <n v="2"/>
    <n v="461.13"/>
    <s v="175 Main St"/>
    <s v="Gift Card"/>
    <s v="Returned"/>
    <s v="TRK27356242"/>
    <n v="4"/>
    <m/>
    <x v="3"/>
    <x v="2"/>
    <n v="922.26"/>
  </r>
  <r>
    <x v="638"/>
    <x v="188"/>
    <x v="0"/>
    <x v="10"/>
    <x v="0"/>
    <s v="C55778"/>
    <x v="3"/>
    <n v="5"/>
    <n v="110.38"/>
    <s v="319 Main St"/>
    <s v="Cash"/>
    <s v="Pending"/>
    <s v="TRK93797108"/>
    <n v="10"/>
    <m/>
    <x v="3"/>
    <x v="4"/>
    <n v="551.9"/>
  </r>
  <r>
    <x v="639"/>
    <x v="457"/>
    <x v="0"/>
    <x v="4"/>
    <x v="2"/>
    <s v="C55819"/>
    <x v="5"/>
    <n v="5"/>
    <n v="253.75"/>
    <s v="740 Main St"/>
    <s v="Online"/>
    <s v="Pending"/>
    <s v="TRK13775054"/>
    <n v="9"/>
    <s v="WINTER15"/>
    <x v="1"/>
    <x v="1"/>
    <n v="1268.75"/>
  </r>
  <r>
    <x v="640"/>
    <x v="310"/>
    <x v="0"/>
    <x v="2"/>
    <x v="2"/>
    <s v="C55996"/>
    <x v="0"/>
    <n v="5"/>
    <n v="508.69"/>
    <s v="885 Main St"/>
    <s v="Cash"/>
    <s v="Delivered"/>
    <s v="TRK30547638"/>
    <n v="10"/>
    <s v="FREESHIP"/>
    <x v="2"/>
    <x v="3"/>
    <n v="2543.4499999999998"/>
  </r>
  <r>
    <x v="641"/>
    <x v="458"/>
    <x v="1"/>
    <x v="4"/>
    <x v="2"/>
    <s v="C56266"/>
    <x v="3"/>
    <n v="4"/>
    <n v="160.22"/>
    <s v="304 Main St"/>
    <s v="Debit Card"/>
    <s v="Returned"/>
    <s v="TRK60088901"/>
    <n v="9"/>
    <s v="WINTER15"/>
    <x v="1"/>
    <x v="1"/>
    <n v="640.88"/>
  </r>
  <r>
    <x v="642"/>
    <x v="298"/>
    <x v="1"/>
    <x v="7"/>
    <x v="3"/>
    <s v="C56506"/>
    <x v="6"/>
    <n v="3"/>
    <n v="257.83999999999997"/>
    <s v="185 Main St"/>
    <s v="Online"/>
    <s v="Delivered"/>
    <s v="TRK86808324"/>
    <n v="4"/>
    <m/>
    <x v="3"/>
    <x v="1"/>
    <n v="773.52"/>
  </r>
  <r>
    <x v="643"/>
    <x v="459"/>
    <x v="1"/>
    <x v="2"/>
    <x v="2"/>
    <s v="C56553"/>
    <x v="4"/>
    <n v="3"/>
    <n v="70.81"/>
    <s v="249 Main St"/>
    <s v="Credit Card"/>
    <s v="Shipped"/>
    <s v="TRK37667360"/>
    <n v="8"/>
    <s v="FREESHIP"/>
    <x v="2"/>
    <x v="4"/>
    <n v="212.43"/>
  </r>
  <r>
    <x v="644"/>
    <x v="285"/>
    <x v="2"/>
    <x v="7"/>
    <x v="3"/>
    <s v="C56564"/>
    <x v="6"/>
    <n v="2"/>
    <n v="253.74"/>
    <s v="481 Main St"/>
    <s v="Online"/>
    <s v="Shipped"/>
    <s v="TRK13166044"/>
    <n v="5"/>
    <s v="SAVE10"/>
    <x v="0"/>
    <x v="3"/>
    <n v="507.48"/>
  </r>
  <r>
    <x v="645"/>
    <x v="460"/>
    <x v="2"/>
    <x v="8"/>
    <x v="1"/>
    <s v="C56622"/>
    <x v="6"/>
    <n v="2"/>
    <n v="547.66999999999996"/>
    <s v="932 Main St"/>
    <s v="Gift Card"/>
    <s v="Shipped"/>
    <s v="TRK86373987"/>
    <n v="3"/>
    <m/>
    <x v="3"/>
    <x v="1"/>
    <n v="1095.3399999999999"/>
  </r>
  <r>
    <x v="646"/>
    <x v="461"/>
    <x v="2"/>
    <x v="8"/>
    <x v="1"/>
    <s v="C56722"/>
    <x v="4"/>
    <n v="5"/>
    <n v="22.07"/>
    <s v="179 Main St"/>
    <s v="Online"/>
    <s v="Cancelled"/>
    <s v="TRK78778569"/>
    <n v="7"/>
    <s v="FREESHIP"/>
    <x v="2"/>
    <x v="1"/>
    <n v="110.35"/>
  </r>
  <r>
    <x v="647"/>
    <x v="443"/>
    <x v="2"/>
    <x v="11"/>
    <x v="3"/>
    <s v="C56796"/>
    <x v="6"/>
    <n v="1"/>
    <n v="678.38"/>
    <s v="607 Main St"/>
    <s v="Credit Card"/>
    <s v="Cancelled"/>
    <s v="TRK74263180"/>
    <n v="4"/>
    <s v="SAVE10"/>
    <x v="0"/>
    <x v="4"/>
    <n v="678.38"/>
  </r>
  <r>
    <x v="648"/>
    <x v="361"/>
    <x v="0"/>
    <x v="0"/>
    <x v="0"/>
    <s v="C56851"/>
    <x v="5"/>
    <n v="5"/>
    <n v="191.63"/>
    <s v="752 Main St"/>
    <s v="Gift Card"/>
    <s v="Delivered"/>
    <s v="TRK65290904"/>
    <n v="6"/>
    <s v="FREESHIP"/>
    <x v="2"/>
    <x v="0"/>
    <n v="958.15"/>
  </r>
  <r>
    <x v="649"/>
    <x v="462"/>
    <x v="1"/>
    <x v="9"/>
    <x v="3"/>
    <s v="C56928"/>
    <x v="1"/>
    <n v="4"/>
    <n v="358.75"/>
    <s v="860 Main St"/>
    <s v="Gift Card"/>
    <s v="Delivered"/>
    <s v="TRK57792939"/>
    <n v="9"/>
    <s v="SAVE10"/>
    <x v="0"/>
    <x v="0"/>
    <n v="1435"/>
  </r>
  <r>
    <x v="650"/>
    <x v="254"/>
    <x v="2"/>
    <x v="1"/>
    <x v="1"/>
    <s v="C56938"/>
    <x v="1"/>
    <n v="3"/>
    <n v="372.6"/>
    <s v="356 Main St"/>
    <s v="Credit Card"/>
    <s v="Delivered"/>
    <s v="TRK67735987"/>
    <n v="7"/>
    <s v="WINTER15"/>
    <x v="1"/>
    <x v="4"/>
    <n v="1117.8"/>
  </r>
  <r>
    <x v="651"/>
    <x v="441"/>
    <x v="0"/>
    <x v="1"/>
    <x v="1"/>
    <s v="C56969"/>
    <x v="4"/>
    <n v="1"/>
    <n v="56.2"/>
    <s v="130 Main St"/>
    <s v="Debit Card"/>
    <s v="Pending"/>
    <s v="TRK40719215"/>
    <n v="1"/>
    <s v="WINTER15"/>
    <x v="1"/>
    <x v="0"/>
    <n v="56.2"/>
  </r>
  <r>
    <x v="652"/>
    <x v="462"/>
    <x v="1"/>
    <x v="9"/>
    <x v="3"/>
    <s v="C56969"/>
    <x v="4"/>
    <n v="2"/>
    <n v="68.400000000000006"/>
    <s v="993 Main St"/>
    <s v="Gift Card"/>
    <s v="Pending"/>
    <s v="TRK10513339"/>
    <n v="7"/>
    <s v="FREESHIP"/>
    <x v="2"/>
    <x v="2"/>
    <n v="136.80000000000001"/>
  </r>
  <r>
    <x v="653"/>
    <x v="463"/>
    <x v="1"/>
    <x v="11"/>
    <x v="3"/>
    <s v="C57093"/>
    <x v="4"/>
    <n v="3"/>
    <n v="184.47"/>
    <s v="834 Main St"/>
    <s v="Online"/>
    <s v="Cancelled"/>
    <s v="TRK75469057"/>
    <n v="4"/>
    <m/>
    <x v="3"/>
    <x v="4"/>
    <n v="553.41"/>
  </r>
  <r>
    <x v="654"/>
    <x v="74"/>
    <x v="0"/>
    <x v="6"/>
    <x v="2"/>
    <s v="C57276"/>
    <x v="4"/>
    <n v="5"/>
    <n v="691.28"/>
    <s v="183 Main St"/>
    <s v="Online"/>
    <s v="Delivered"/>
    <s v="TRK75899752"/>
    <n v="10"/>
    <s v="SAVE10"/>
    <x v="0"/>
    <x v="2"/>
    <n v="3456.4"/>
  </r>
  <r>
    <x v="655"/>
    <x v="152"/>
    <x v="0"/>
    <x v="1"/>
    <x v="1"/>
    <s v="C57502"/>
    <x v="4"/>
    <n v="4"/>
    <n v="560.58000000000004"/>
    <s v="201 Main St"/>
    <s v="Gift Card"/>
    <s v="Returned"/>
    <s v="TRK51116746"/>
    <n v="6"/>
    <s v="SAVE10"/>
    <x v="0"/>
    <x v="4"/>
    <n v="2242.3200000000002"/>
  </r>
  <r>
    <x v="656"/>
    <x v="13"/>
    <x v="1"/>
    <x v="4"/>
    <x v="2"/>
    <s v="C57601"/>
    <x v="2"/>
    <n v="4"/>
    <n v="73.650000000000006"/>
    <s v="889 Main St"/>
    <s v="Debit Card"/>
    <s v="Shipped"/>
    <s v="TRK21153699"/>
    <n v="9"/>
    <m/>
    <x v="3"/>
    <x v="3"/>
    <n v="294.60000000000002"/>
  </r>
  <r>
    <x v="657"/>
    <x v="158"/>
    <x v="1"/>
    <x v="8"/>
    <x v="1"/>
    <s v="C57798"/>
    <x v="3"/>
    <n v="4"/>
    <n v="577.08000000000004"/>
    <s v="384 Main St"/>
    <s v="Online"/>
    <s v="Pending"/>
    <s v="TRK68797566"/>
    <n v="8"/>
    <m/>
    <x v="3"/>
    <x v="0"/>
    <n v="2308.3200000000002"/>
  </r>
  <r>
    <x v="658"/>
    <x v="464"/>
    <x v="2"/>
    <x v="7"/>
    <x v="3"/>
    <s v="C57861"/>
    <x v="0"/>
    <n v="3"/>
    <n v="305.16000000000003"/>
    <s v="115 Main St"/>
    <s v="Credit Card"/>
    <s v="Cancelled"/>
    <s v="TRK47775217"/>
    <n v="8"/>
    <s v="SAVE10"/>
    <x v="0"/>
    <x v="4"/>
    <n v="915.48"/>
  </r>
  <r>
    <x v="659"/>
    <x v="29"/>
    <x v="0"/>
    <x v="3"/>
    <x v="1"/>
    <s v="C57867"/>
    <x v="5"/>
    <n v="4"/>
    <n v="385.92"/>
    <s v="579 Main St"/>
    <s v="Credit Card"/>
    <s v="Cancelled"/>
    <s v="TRK92055007"/>
    <n v="8"/>
    <m/>
    <x v="3"/>
    <x v="1"/>
    <n v="1543.68"/>
  </r>
  <r>
    <x v="660"/>
    <x v="465"/>
    <x v="1"/>
    <x v="6"/>
    <x v="2"/>
    <s v="C58063"/>
    <x v="2"/>
    <n v="2"/>
    <n v="493.63"/>
    <s v="167 Main St"/>
    <s v="Online"/>
    <s v="Returned"/>
    <s v="TRK50548869"/>
    <n v="6"/>
    <s v="SAVE10"/>
    <x v="0"/>
    <x v="4"/>
    <n v="987.26"/>
  </r>
  <r>
    <x v="661"/>
    <x v="466"/>
    <x v="0"/>
    <x v="8"/>
    <x v="1"/>
    <s v="C58108"/>
    <x v="4"/>
    <n v="4"/>
    <n v="629.34"/>
    <s v="986 Main St"/>
    <s v="Cash"/>
    <s v="Cancelled"/>
    <s v="TRK66218053"/>
    <n v="4"/>
    <s v="WINTER15"/>
    <x v="1"/>
    <x v="1"/>
    <n v="2517.36"/>
  </r>
  <r>
    <x v="662"/>
    <x v="109"/>
    <x v="1"/>
    <x v="10"/>
    <x v="0"/>
    <s v="C58156"/>
    <x v="0"/>
    <n v="1"/>
    <n v="95.1"/>
    <s v="516 Main St"/>
    <s v="Gift Card"/>
    <s v="Pending"/>
    <s v="TRK49719458"/>
    <n v="1"/>
    <s v="WINTER15"/>
    <x v="1"/>
    <x v="1"/>
    <n v="95.1"/>
  </r>
  <r>
    <x v="663"/>
    <x v="262"/>
    <x v="1"/>
    <x v="3"/>
    <x v="1"/>
    <s v="C58168"/>
    <x v="6"/>
    <n v="3"/>
    <n v="251.48"/>
    <s v="359 Main St"/>
    <s v="Credit Card"/>
    <s v="Returned"/>
    <s v="TRK99102265"/>
    <n v="4"/>
    <m/>
    <x v="3"/>
    <x v="2"/>
    <n v="754.43999999999994"/>
  </r>
  <r>
    <x v="664"/>
    <x v="85"/>
    <x v="1"/>
    <x v="7"/>
    <x v="3"/>
    <s v="C58341"/>
    <x v="6"/>
    <n v="1"/>
    <n v="639.83000000000004"/>
    <s v="874 Main St"/>
    <s v="Debit Card"/>
    <s v="Pending"/>
    <s v="TRK32856728"/>
    <n v="2"/>
    <s v="SAVE10"/>
    <x v="0"/>
    <x v="4"/>
    <n v="639.83000000000004"/>
  </r>
  <r>
    <x v="665"/>
    <x v="311"/>
    <x v="0"/>
    <x v="6"/>
    <x v="2"/>
    <s v="C58410"/>
    <x v="3"/>
    <n v="1"/>
    <n v="645.46"/>
    <s v="151 Main St"/>
    <s v="Gift Card"/>
    <s v="Cancelled"/>
    <s v="TRK19749672"/>
    <n v="5"/>
    <s v="SAVE10"/>
    <x v="0"/>
    <x v="3"/>
    <n v="645.46"/>
  </r>
  <r>
    <x v="666"/>
    <x v="92"/>
    <x v="0"/>
    <x v="4"/>
    <x v="2"/>
    <s v="C58443"/>
    <x v="4"/>
    <n v="2"/>
    <n v="424.32"/>
    <s v="662 Main St"/>
    <s v="Credit Card"/>
    <s v="Returned"/>
    <s v="TRK77163738"/>
    <n v="6"/>
    <m/>
    <x v="3"/>
    <x v="4"/>
    <n v="848.64"/>
  </r>
  <r>
    <x v="667"/>
    <x v="467"/>
    <x v="2"/>
    <x v="3"/>
    <x v="1"/>
    <s v="C58503"/>
    <x v="2"/>
    <n v="5"/>
    <n v="280.52"/>
    <s v="290 Main St"/>
    <s v="Credit Card"/>
    <s v="Cancelled"/>
    <s v="TRK12981657"/>
    <n v="7"/>
    <s v="WINTER15"/>
    <x v="1"/>
    <x v="0"/>
    <n v="1402.6"/>
  </r>
  <r>
    <x v="668"/>
    <x v="353"/>
    <x v="1"/>
    <x v="7"/>
    <x v="3"/>
    <s v="C58638"/>
    <x v="1"/>
    <n v="4"/>
    <n v="382.88"/>
    <s v="239 Main St"/>
    <s v="Cash"/>
    <s v="Cancelled"/>
    <s v="TRK38224871"/>
    <n v="6"/>
    <s v="WINTER15"/>
    <x v="1"/>
    <x v="2"/>
    <n v="1531.52"/>
  </r>
  <r>
    <x v="669"/>
    <x v="468"/>
    <x v="2"/>
    <x v="7"/>
    <x v="3"/>
    <s v="C58721"/>
    <x v="4"/>
    <n v="3"/>
    <n v="205.86"/>
    <s v="978 Main St"/>
    <s v="Gift Card"/>
    <s v="Shipped"/>
    <s v="TRK34801199"/>
    <n v="4"/>
    <m/>
    <x v="3"/>
    <x v="2"/>
    <n v="617.58000000000004"/>
  </r>
  <r>
    <x v="670"/>
    <x v="469"/>
    <x v="1"/>
    <x v="11"/>
    <x v="3"/>
    <s v="C58773"/>
    <x v="0"/>
    <n v="5"/>
    <n v="513.49"/>
    <s v="391 Main St"/>
    <s v="Gift Card"/>
    <s v="Cancelled"/>
    <s v="TRK65438300"/>
    <n v="8"/>
    <m/>
    <x v="3"/>
    <x v="3"/>
    <n v="2567.4499999999998"/>
  </r>
  <r>
    <x v="671"/>
    <x v="470"/>
    <x v="1"/>
    <x v="10"/>
    <x v="0"/>
    <s v="C58808"/>
    <x v="5"/>
    <n v="2"/>
    <n v="269.83"/>
    <s v="651 Main St"/>
    <s v="Online"/>
    <s v="Delivered"/>
    <s v="TRK24451893"/>
    <n v="4"/>
    <s v="SAVE10"/>
    <x v="0"/>
    <x v="2"/>
    <n v="539.66"/>
  </r>
  <r>
    <x v="672"/>
    <x v="471"/>
    <x v="1"/>
    <x v="5"/>
    <x v="0"/>
    <s v="C58858"/>
    <x v="5"/>
    <n v="2"/>
    <n v="337.32"/>
    <s v="948 Main St"/>
    <s v="Credit Card"/>
    <s v="Cancelled"/>
    <s v="TRK30406357"/>
    <n v="4"/>
    <s v="SAVE10"/>
    <x v="0"/>
    <x v="2"/>
    <n v="674.64"/>
  </r>
  <r>
    <x v="673"/>
    <x v="220"/>
    <x v="2"/>
    <x v="3"/>
    <x v="1"/>
    <s v="C59139"/>
    <x v="4"/>
    <n v="5"/>
    <n v="91.67"/>
    <s v="301 Main St"/>
    <s v="Online"/>
    <s v="Cancelled"/>
    <s v="TRK45507090"/>
    <n v="9"/>
    <s v="FREESHIP"/>
    <x v="2"/>
    <x v="2"/>
    <n v="458.35"/>
  </r>
  <r>
    <x v="674"/>
    <x v="472"/>
    <x v="0"/>
    <x v="2"/>
    <x v="2"/>
    <s v="C59169"/>
    <x v="5"/>
    <n v="4"/>
    <n v="629.34"/>
    <s v="172 Main St"/>
    <s v="Cash"/>
    <s v="Shipped"/>
    <s v="TRK90883858"/>
    <n v="7"/>
    <m/>
    <x v="3"/>
    <x v="2"/>
    <n v="2517.36"/>
  </r>
  <r>
    <x v="675"/>
    <x v="116"/>
    <x v="0"/>
    <x v="11"/>
    <x v="3"/>
    <s v="C59183"/>
    <x v="6"/>
    <n v="5"/>
    <n v="664.51"/>
    <s v="136 Main St"/>
    <s v="Debit Card"/>
    <s v="Pending"/>
    <s v="TRK18129706"/>
    <n v="8"/>
    <s v="SAVE10"/>
    <x v="0"/>
    <x v="2"/>
    <n v="3322.55"/>
  </r>
  <r>
    <x v="676"/>
    <x v="324"/>
    <x v="1"/>
    <x v="0"/>
    <x v="0"/>
    <s v="C59278"/>
    <x v="1"/>
    <n v="5"/>
    <n v="472.01"/>
    <s v="178 Main St"/>
    <s v="Gift Card"/>
    <s v="Cancelled"/>
    <s v="TRK14590037"/>
    <n v="10"/>
    <s v="SAVE10"/>
    <x v="0"/>
    <x v="2"/>
    <n v="2360.0500000000002"/>
  </r>
  <r>
    <x v="677"/>
    <x v="473"/>
    <x v="2"/>
    <x v="3"/>
    <x v="1"/>
    <s v="C59337"/>
    <x v="1"/>
    <n v="2"/>
    <n v="534.42999999999995"/>
    <s v="465 Main St"/>
    <s v="Debit Card"/>
    <s v="Pending"/>
    <s v="TRK50961250"/>
    <n v="5"/>
    <m/>
    <x v="3"/>
    <x v="0"/>
    <n v="1068.8599999999999"/>
  </r>
  <r>
    <x v="678"/>
    <x v="35"/>
    <x v="1"/>
    <x v="11"/>
    <x v="3"/>
    <s v="C59338"/>
    <x v="0"/>
    <n v="3"/>
    <n v="690.3"/>
    <s v="747 Main St"/>
    <s v="Credit Card"/>
    <s v="Shipped"/>
    <s v="TRK12902764"/>
    <n v="6"/>
    <s v="WINTER15"/>
    <x v="1"/>
    <x v="3"/>
    <n v="2070.9"/>
  </r>
  <r>
    <x v="679"/>
    <x v="474"/>
    <x v="1"/>
    <x v="11"/>
    <x v="3"/>
    <s v="C59441"/>
    <x v="2"/>
    <n v="5"/>
    <n v="418.53"/>
    <s v="696 Main St"/>
    <s v="Credit Card"/>
    <s v="Pending"/>
    <s v="TRK66186874"/>
    <n v="6"/>
    <s v="FREESHIP"/>
    <x v="2"/>
    <x v="3"/>
    <n v="2092.65"/>
  </r>
  <r>
    <x v="680"/>
    <x v="270"/>
    <x v="1"/>
    <x v="5"/>
    <x v="0"/>
    <s v="C59554"/>
    <x v="6"/>
    <n v="2"/>
    <n v="456.04"/>
    <s v="382 Main St"/>
    <s v="Debit Card"/>
    <s v="Returned"/>
    <s v="TRK28182447"/>
    <n v="4"/>
    <s v="FREESHIP"/>
    <x v="2"/>
    <x v="2"/>
    <n v="912.08"/>
  </r>
  <r>
    <x v="681"/>
    <x v="475"/>
    <x v="0"/>
    <x v="7"/>
    <x v="3"/>
    <s v="C59572"/>
    <x v="2"/>
    <n v="1"/>
    <n v="542.07000000000005"/>
    <s v="791 Main St"/>
    <s v="Cash"/>
    <s v="Shipped"/>
    <s v="TRK16792991"/>
    <n v="6"/>
    <s v="WINTER15"/>
    <x v="1"/>
    <x v="4"/>
    <n v="542.07000000000005"/>
  </r>
  <r>
    <x v="682"/>
    <x v="476"/>
    <x v="0"/>
    <x v="9"/>
    <x v="3"/>
    <s v="C59579"/>
    <x v="4"/>
    <n v="2"/>
    <n v="448.85"/>
    <s v="386 Main St"/>
    <s v="Credit Card"/>
    <s v="Pending"/>
    <s v="TRK48000034"/>
    <n v="6"/>
    <m/>
    <x v="3"/>
    <x v="1"/>
    <n v="897.7"/>
  </r>
  <r>
    <x v="683"/>
    <x v="477"/>
    <x v="0"/>
    <x v="9"/>
    <x v="3"/>
    <s v="C59685"/>
    <x v="2"/>
    <n v="2"/>
    <n v="394.16"/>
    <s v="255 Main St"/>
    <s v="Online"/>
    <s v="Shipped"/>
    <s v="TRK43718093"/>
    <n v="2"/>
    <m/>
    <x v="3"/>
    <x v="4"/>
    <n v="788.32"/>
  </r>
  <r>
    <x v="684"/>
    <x v="194"/>
    <x v="1"/>
    <x v="5"/>
    <x v="0"/>
    <s v="C59724"/>
    <x v="4"/>
    <n v="2"/>
    <n v="409.75"/>
    <s v="414 Main St"/>
    <s v="Debit Card"/>
    <s v="Shipped"/>
    <s v="TRK67878272"/>
    <n v="2"/>
    <s v="WINTER15"/>
    <x v="1"/>
    <x v="0"/>
    <n v="819.5"/>
  </r>
  <r>
    <x v="685"/>
    <x v="478"/>
    <x v="0"/>
    <x v="9"/>
    <x v="3"/>
    <s v="C59752"/>
    <x v="6"/>
    <n v="5"/>
    <n v="307.76"/>
    <s v="179 Main St"/>
    <s v="Gift Card"/>
    <s v="Pending"/>
    <s v="TRK82229639"/>
    <n v="9"/>
    <s v="FREESHIP"/>
    <x v="2"/>
    <x v="3"/>
    <n v="1538.8"/>
  </r>
  <r>
    <x v="686"/>
    <x v="169"/>
    <x v="1"/>
    <x v="8"/>
    <x v="1"/>
    <s v="C59774"/>
    <x v="2"/>
    <n v="1"/>
    <n v="72.599999999999994"/>
    <s v="941 Main St"/>
    <s v="Debit Card"/>
    <s v="Cancelled"/>
    <s v="TRK87635135"/>
    <n v="6"/>
    <s v="FREESHIP"/>
    <x v="2"/>
    <x v="1"/>
    <n v="72.599999999999994"/>
  </r>
  <r>
    <x v="687"/>
    <x v="266"/>
    <x v="0"/>
    <x v="10"/>
    <x v="0"/>
    <s v="C59823"/>
    <x v="6"/>
    <n v="4"/>
    <n v="160.07"/>
    <s v="568 Main St"/>
    <s v="Online"/>
    <s v="Pending"/>
    <s v="TRK65895539"/>
    <n v="5"/>
    <m/>
    <x v="3"/>
    <x v="2"/>
    <n v="640.28"/>
  </r>
  <r>
    <x v="688"/>
    <x v="479"/>
    <x v="0"/>
    <x v="9"/>
    <x v="3"/>
    <s v="C60029"/>
    <x v="5"/>
    <n v="3"/>
    <n v="508.12"/>
    <s v="796 Main St"/>
    <s v="Credit Card"/>
    <s v="Cancelled"/>
    <s v="TRK86461316"/>
    <n v="8"/>
    <s v="FREESHIP"/>
    <x v="2"/>
    <x v="4"/>
    <n v="1524.36"/>
  </r>
  <r>
    <x v="689"/>
    <x v="480"/>
    <x v="2"/>
    <x v="9"/>
    <x v="3"/>
    <s v="C60037"/>
    <x v="1"/>
    <n v="2"/>
    <n v="527.46"/>
    <s v="516 Main St"/>
    <s v="Debit Card"/>
    <s v="Cancelled"/>
    <s v="TRK82009557"/>
    <n v="3"/>
    <s v="FREESHIP"/>
    <x v="2"/>
    <x v="4"/>
    <n v="1054.92"/>
  </r>
  <r>
    <x v="690"/>
    <x v="323"/>
    <x v="0"/>
    <x v="11"/>
    <x v="3"/>
    <s v="C60042"/>
    <x v="3"/>
    <n v="4"/>
    <n v="440.31"/>
    <s v="610 Main St"/>
    <s v="Cash"/>
    <s v="Cancelled"/>
    <s v="TRK84651559"/>
    <n v="6"/>
    <m/>
    <x v="3"/>
    <x v="1"/>
    <n v="1761.24"/>
  </r>
  <r>
    <x v="691"/>
    <x v="481"/>
    <x v="0"/>
    <x v="9"/>
    <x v="3"/>
    <s v="C60178"/>
    <x v="1"/>
    <n v="3"/>
    <n v="341.15"/>
    <s v="969 Main St"/>
    <s v="Cash"/>
    <s v="Pending"/>
    <s v="TRK84505143"/>
    <n v="4"/>
    <s v="FREESHIP"/>
    <x v="2"/>
    <x v="1"/>
    <n v="1023.45"/>
  </r>
  <r>
    <x v="692"/>
    <x v="482"/>
    <x v="0"/>
    <x v="9"/>
    <x v="3"/>
    <s v="C60190"/>
    <x v="6"/>
    <n v="4"/>
    <n v="474.69"/>
    <s v="202 Main St"/>
    <s v="Gift Card"/>
    <s v="Cancelled"/>
    <s v="TRK70857868"/>
    <n v="6"/>
    <s v="SAVE10"/>
    <x v="0"/>
    <x v="3"/>
    <n v="1898.76"/>
  </r>
  <r>
    <x v="693"/>
    <x v="216"/>
    <x v="1"/>
    <x v="3"/>
    <x v="1"/>
    <s v="C60203"/>
    <x v="4"/>
    <n v="2"/>
    <n v="291.85000000000002"/>
    <s v="569 Main St"/>
    <s v="Cash"/>
    <s v="Shipped"/>
    <s v="TRK76525279"/>
    <n v="5"/>
    <s v="FREESHIP"/>
    <x v="2"/>
    <x v="1"/>
    <n v="583.70000000000005"/>
  </r>
  <r>
    <x v="694"/>
    <x v="483"/>
    <x v="1"/>
    <x v="10"/>
    <x v="0"/>
    <s v="C60215"/>
    <x v="3"/>
    <n v="4"/>
    <n v="83.6"/>
    <s v="978 Main St"/>
    <s v="Debit Card"/>
    <s v="Pending"/>
    <s v="TRK31727767"/>
    <n v="4"/>
    <s v="SAVE10"/>
    <x v="0"/>
    <x v="0"/>
    <n v="334.4"/>
  </r>
  <r>
    <x v="695"/>
    <x v="484"/>
    <x v="1"/>
    <x v="8"/>
    <x v="1"/>
    <s v="C60329"/>
    <x v="3"/>
    <n v="5"/>
    <n v="495.35"/>
    <s v="826 Main St"/>
    <s v="Credit Card"/>
    <s v="Pending"/>
    <s v="TRK59069987"/>
    <n v="5"/>
    <m/>
    <x v="3"/>
    <x v="0"/>
    <n v="2476.75"/>
  </r>
  <r>
    <x v="696"/>
    <x v="326"/>
    <x v="1"/>
    <x v="4"/>
    <x v="2"/>
    <s v="C60355"/>
    <x v="2"/>
    <n v="2"/>
    <n v="500.29"/>
    <s v="226 Main St"/>
    <s v="Online"/>
    <s v="Returned"/>
    <s v="TRK30155194"/>
    <n v="7"/>
    <s v="WINTER15"/>
    <x v="1"/>
    <x v="3"/>
    <n v="1000.58"/>
  </r>
  <r>
    <x v="697"/>
    <x v="485"/>
    <x v="1"/>
    <x v="1"/>
    <x v="1"/>
    <s v="C60361"/>
    <x v="3"/>
    <n v="5"/>
    <n v="389.62"/>
    <s v="623 Main St"/>
    <s v="Cash"/>
    <s v="Returned"/>
    <s v="TRK83566924"/>
    <n v="7"/>
    <s v="FREESHIP"/>
    <x v="2"/>
    <x v="0"/>
    <n v="1948.1"/>
  </r>
  <r>
    <x v="698"/>
    <x v="486"/>
    <x v="0"/>
    <x v="0"/>
    <x v="0"/>
    <s v="C60384"/>
    <x v="1"/>
    <n v="4"/>
    <n v="371.07"/>
    <s v="336 Main St"/>
    <s v="Cash"/>
    <s v="Cancelled"/>
    <s v="TRK92080037"/>
    <n v="7"/>
    <s v="WINTER15"/>
    <x v="1"/>
    <x v="0"/>
    <n v="1484.28"/>
  </r>
  <r>
    <x v="699"/>
    <x v="333"/>
    <x v="0"/>
    <x v="11"/>
    <x v="3"/>
    <s v="C60547"/>
    <x v="3"/>
    <n v="1"/>
    <n v="257"/>
    <s v="812 Main St"/>
    <s v="Debit Card"/>
    <s v="Cancelled"/>
    <s v="TRK65694249"/>
    <n v="5"/>
    <m/>
    <x v="3"/>
    <x v="4"/>
    <n v="257"/>
  </r>
  <r>
    <x v="700"/>
    <x v="487"/>
    <x v="0"/>
    <x v="5"/>
    <x v="0"/>
    <s v="C60572"/>
    <x v="5"/>
    <n v="3"/>
    <n v="499.21"/>
    <s v="871 Main St"/>
    <s v="Online"/>
    <s v="Cancelled"/>
    <s v="TRK20351666"/>
    <n v="8"/>
    <m/>
    <x v="3"/>
    <x v="1"/>
    <n v="1497.63"/>
  </r>
  <r>
    <x v="701"/>
    <x v="153"/>
    <x v="1"/>
    <x v="2"/>
    <x v="2"/>
    <s v="C60575"/>
    <x v="3"/>
    <n v="5"/>
    <n v="391.86"/>
    <s v="587 Main St"/>
    <s v="Credit Card"/>
    <s v="Shipped"/>
    <s v="TRK44468232"/>
    <n v="6"/>
    <m/>
    <x v="3"/>
    <x v="1"/>
    <n v="1959.3"/>
  </r>
  <r>
    <x v="702"/>
    <x v="488"/>
    <x v="1"/>
    <x v="7"/>
    <x v="3"/>
    <s v="C60672"/>
    <x v="4"/>
    <n v="1"/>
    <n v="423.4"/>
    <s v="382 Main St"/>
    <s v="Debit Card"/>
    <s v="Shipped"/>
    <s v="TRK11972116"/>
    <n v="3"/>
    <m/>
    <x v="3"/>
    <x v="4"/>
    <n v="423.4"/>
  </r>
  <r>
    <x v="703"/>
    <x v="489"/>
    <x v="1"/>
    <x v="9"/>
    <x v="3"/>
    <s v="C60699"/>
    <x v="5"/>
    <n v="3"/>
    <n v="411.95"/>
    <s v="672 Main St"/>
    <s v="Credit Card"/>
    <s v="Delivered"/>
    <s v="TRK88660574"/>
    <n v="7"/>
    <s v="FREESHIP"/>
    <x v="2"/>
    <x v="4"/>
    <n v="1235.8499999999999"/>
  </r>
  <r>
    <x v="704"/>
    <x v="182"/>
    <x v="1"/>
    <x v="2"/>
    <x v="2"/>
    <s v="C61070"/>
    <x v="4"/>
    <n v="2"/>
    <n v="475.78"/>
    <s v="632 Main St"/>
    <s v="Online"/>
    <s v="Shipped"/>
    <s v="TRK90764894"/>
    <n v="2"/>
    <s v="WINTER15"/>
    <x v="1"/>
    <x v="3"/>
    <n v="951.56"/>
  </r>
  <r>
    <x v="705"/>
    <x v="156"/>
    <x v="1"/>
    <x v="8"/>
    <x v="1"/>
    <s v="C61090"/>
    <x v="1"/>
    <n v="4"/>
    <n v="515.59"/>
    <s v="387 Main St"/>
    <s v="Credit Card"/>
    <s v="Shipped"/>
    <s v="TRK36388962"/>
    <n v="7"/>
    <s v="FREESHIP"/>
    <x v="2"/>
    <x v="3"/>
    <n v="2062.36"/>
  </r>
  <r>
    <x v="706"/>
    <x v="490"/>
    <x v="1"/>
    <x v="2"/>
    <x v="2"/>
    <s v="C61162"/>
    <x v="2"/>
    <n v="4"/>
    <n v="180.25"/>
    <s v="813 Main St"/>
    <s v="Debit Card"/>
    <s v="Cancelled"/>
    <s v="TRK76712124"/>
    <n v="7"/>
    <m/>
    <x v="3"/>
    <x v="0"/>
    <n v="721"/>
  </r>
  <r>
    <x v="707"/>
    <x v="491"/>
    <x v="0"/>
    <x v="11"/>
    <x v="3"/>
    <s v="C61225"/>
    <x v="2"/>
    <n v="2"/>
    <n v="650.25"/>
    <s v="996 Main St"/>
    <s v="Gift Card"/>
    <s v="Returned"/>
    <s v="TRK37022954"/>
    <n v="6"/>
    <m/>
    <x v="3"/>
    <x v="1"/>
    <n v="1300.5"/>
  </r>
  <r>
    <x v="708"/>
    <x v="492"/>
    <x v="1"/>
    <x v="2"/>
    <x v="2"/>
    <s v="C61257"/>
    <x v="2"/>
    <n v="2"/>
    <n v="253.67"/>
    <s v="981 Main St"/>
    <s v="Cash"/>
    <s v="Returned"/>
    <s v="TRK25226070"/>
    <n v="3"/>
    <s v="WINTER15"/>
    <x v="1"/>
    <x v="0"/>
    <n v="507.34"/>
  </r>
  <r>
    <x v="709"/>
    <x v="262"/>
    <x v="1"/>
    <x v="3"/>
    <x v="1"/>
    <s v="C61280"/>
    <x v="6"/>
    <n v="3"/>
    <n v="490.74"/>
    <s v="100 Main St"/>
    <s v="Cash"/>
    <s v="Shipped"/>
    <s v="TRK95487711"/>
    <n v="3"/>
    <s v="WINTER15"/>
    <x v="1"/>
    <x v="2"/>
    <n v="1472.22"/>
  </r>
  <r>
    <x v="710"/>
    <x v="221"/>
    <x v="1"/>
    <x v="8"/>
    <x v="1"/>
    <s v="C61384"/>
    <x v="2"/>
    <n v="3"/>
    <n v="267.45"/>
    <s v="576 Main St"/>
    <s v="Gift Card"/>
    <s v="Delivered"/>
    <s v="TRK33323210"/>
    <n v="5"/>
    <s v="WINTER15"/>
    <x v="1"/>
    <x v="1"/>
    <n v="802.34999999999991"/>
  </r>
  <r>
    <x v="711"/>
    <x v="493"/>
    <x v="0"/>
    <x v="8"/>
    <x v="1"/>
    <s v="C61440"/>
    <x v="6"/>
    <n v="1"/>
    <n v="583.9"/>
    <s v="714 Main St"/>
    <s v="Cash"/>
    <s v="Returned"/>
    <s v="TRK33114521"/>
    <n v="1"/>
    <m/>
    <x v="3"/>
    <x v="2"/>
    <n v="583.9"/>
  </r>
  <r>
    <x v="712"/>
    <x v="440"/>
    <x v="1"/>
    <x v="3"/>
    <x v="1"/>
    <s v="C61521"/>
    <x v="6"/>
    <n v="2"/>
    <n v="345.01"/>
    <s v="670 Main St"/>
    <s v="Credit Card"/>
    <s v="Delivered"/>
    <s v="TRK93676567"/>
    <n v="6"/>
    <s v="FREESHIP"/>
    <x v="2"/>
    <x v="3"/>
    <n v="690.02"/>
  </r>
  <r>
    <x v="713"/>
    <x v="494"/>
    <x v="1"/>
    <x v="3"/>
    <x v="1"/>
    <s v="C61549"/>
    <x v="3"/>
    <n v="4"/>
    <n v="321.51"/>
    <s v="908 Main St"/>
    <s v="Cash"/>
    <s v="Returned"/>
    <s v="TRK65596914"/>
    <n v="9"/>
    <m/>
    <x v="3"/>
    <x v="3"/>
    <n v="1286.04"/>
  </r>
  <r>
    <x v="714"/>
    <x v="495"/>
    <x v="1"/>
    <x v="7"/>
    <x v="3"/>
    <s v="C61618"/>
    <x v="3"/>
    <n v="4"/>
    <n v="122.2"/>
    <s v="104 Main St"/>
    <s v="Cash"/>
    <s v="Delivered"/>
    <s v="TRK43458485"/>
    <n v="7"/>
    <s v="FREESHIP"/>
    <x v="2"/>
    <x v="0"/>
    <n v="488.8"/>
  </r>
  <r>
    <x v="715"/>
    <x v="496"/>
    <x v="1"/>
    <x v="3"/>
    <x v="1"/>
    <s v="C61668"/>
    <x v="5"/>
    <n v="2"/>
    <n v="69.64"/>
    <s v="813 Main St"/>
    <s v="Cash"/>
    <s v="Returned"/>
    <s v="TRK58970302"/>
    <n v="6"/>
    <m/>
    <x v="3"/>
    <x v="0"/>
    <n v="139.28"/>
  </r>
  <r>
    <x v="716"/>
    <x v="36"/>
    <x v="0"/>
    <x v="0"/>
    <x v="0"/>
    <s v="C61773"/>
    <x v="6"/>
    <n v="4"/>
    <n v="245.28"/>
    <s v="176 Main St"/>
    <s v="Credit Card"/>
    <s v="Delivered"/>
    <s v="TRK12936357"/>
    <n v="6"/>
    <s v="WINTER15"/>
    <x v="1"/>
    <x v="2"/>
    <n v="981.12"/>
  </r>
  <r>
    <x v="717"/>
    <x v="497"/>
    <x v="1"/>
    <x v="5"/>
    <x v="0"/>
    <s v="C61849"/>
    <x v="2"/>
    <n v="4"/>
    <n v="577.82000000000005"/>
    <s v="811 Main St"/>
    <s v="Credit Card"/>
    <s v="Delivered"/>
    <s v="TRK47613918"/>
    <n v="9"/>
    <m/>
    <x v="3"/>
    <x v="3"/>
    <n v="2311.2800000000002"/>
  </r>
  <r>
    <x v="718"/>
    <x v="498"/>
    <x v="2"/>
    <x v="3"/>
    <x v="1"/>
    <s v="C61943"/>
    <x v="1"/>
    <n v="2"/>
    <n v="492.9"/>
    <s v="610 Main St"/>
    <s v="Cash"/>
    <s v="Returned"/>
    <s v="TRK66126496"/>
    <n v="5"/>
    <s v="FREESHIP"/>
    <x v="2"/>
    <x v="1"/>
    <n v="985.8"/>
  </r>
  <r>
    <x v="719"/>
    <x v="128"/>
    <x v="0"/>
    <x v="5"/>
    <x v="0"/>
    <s v="C61957"/>
    <x v="0"/>
    <n v="1"/>
    <n v="483.38"/>
    <s v="652 Main St"/>
    <s v="Cash"/>
    <s v="Pending"/>
    <s v="TRK43983841"/>
    <n v="6"/>
    <s v="FREESHIP"/>
    <x v="2"/>
    <x v="3"/>
    <n v="483.38"/>
  </r>
  <r>
    <x v="720"/>
    <x v="499"/>
    <x v="0"/>
    <x v="3"/>
    <x v="1"/>
    <s v="C62042"/>
    <x v="4"/>
    <n v="5"/>
    <n v="307.98"/>
    <s v="214 Main St"/>
    <s v="Online"/>
    <s v="Pending"/>
    <s v="TRK42605492"/>
    <n v="10"/>
    <m/>
    <x v="3"/>
    <x v="0"/>
    <n v="1539.9"/>
  </r>
  <r>
    <x v="721"/>
    <x v="198"/>
    <x v="2"/>
    <x v="7"/>
    <x v="3"/>
    <s v="C62070"/>
    <x v="2"/>
    <n v="1"/>
    <n v="176.58"/>
    <s v="674 Main St"/>
    <s v="Debit Card"/>
    <s v="Returned"/>
    <s v="TRK10267127"/>
    <n v="4"/>
    <m/>
    <x v="3"/>
    <x v="4"/>
    <n v="176.58"/>
  </r>
  <r>
    <x v="722"/>
    <x v="282"/>
    <x v="2"/>
    <x v="8"/>
    <x v="1"/>
    <s v="C62169"/>
    <x v="5"/>
    <n v="1"/>
    <n v="184.15"/>
    <s v="655 Main St"/>
    <s v="Gift Card"/>
    <s v="Shipped"/>
    <s v="TRK64558985"/>
    <n v="5"/>
    <s v="FREESHIP"/>
    <x v="2"/>
    <x v="0"/>
    <n v="184.15"/>
  </r>
  <r>
    <x v="723"/>
    <x v="500"/>
    <x v="1"/>
    <x v="8"/>
    <x v="1"/>
    <s v="C62277"/>
    <x v="0"/>
    <n v="4"/>
    <n v="77.47"/>
    <s v="474 Main St"/>
    <s v="Gift Card"/>
    <s v="Returned"/>
    <s v="TRK32026174"/>
    <n v="7"/>
    <s v="SAVE10"/>
    <x v="0"/>
    <x v="1"/>
    <n v="309.88"/>
  </r>
  <r>
    <x v="724"/>
    <x v="501"/>
    <x v="1"/>
    <x v="0"/>
    <x v="0"/>
    <s v="C62312"/>
    <x v="0"/>
    <n v="1"/>
    <n v="52.54"/>
    <s v="651 Main St"/>
    <s v="Debit Card"/>
    <s v="Cancelled"/>
    <s v="TRK59623037"/>
    <n v="6"/>
    <s v="WINTER15"/>
    <x v="1"/>
    <x v="0"/>
    <n v="52.54"/>
  </r>
  <r>
    <x v="725"/>
    <x v="69"/>
    <x v="1"/>
    <x v="5"/>
    <x v="0"/>
    <s v="C62405"/>
    <x v="1"/>
    <n v="2"/>
    <n v="230.36"/>
    <s v="154 Main St"/>
    <s v="Online"/>
    <s v="Returned"/>
    <s v="TRK14721763"/>
    <n v="4"/>
    <s v="WINTER15"/>
    <x v="1"/>
    <x v="2"/>
    <n v="460.72"/>
  </r>
  <r>
    <x v="726"/>
    <x v="502"/>
    <x v="1"/>
    <x v="4"/>
    <x v="2"/>
    <s v="C62512"/>
    <x v="0"/>
    <n v="3"/>
    <n v="91.74"/>
    <s v="368 Main St"/>
    <s v="Debit Card"/>
    <s v="Returned"/>
    <s v="TRK24139954"/>
    <n v="8"/>
    <s v="FREESHIP"/>
    <x v="2"/>
    <x v="4"/>
    <n v="275.22000000000003"/>
  </r>
  <r>
    <x v="727"/>
    <x v="503"/>
    <x v="0"/>
    <x v="9"/>
    <x v="3"/>
    <s v="C62557"/>
    <x v="2"/>
    <n v="3"/>
    <n v="410.88"/>
    <s v="257 Main St"/>
    <s v="Cash"/>
    <s v="Delivered"/>
    <s v="TRK12742366"/>
    <n v="8"/>
    <s v="FREESHIP"/>
    <x v="2"/>
    <x v="1"/>
    <n v="1232.6400000000001"/>
  </r>
  <r>
    <x v="728"/>
    <x v="82"/>
    <x v="2"/>
    <x v="7"/>
    <x v="3"/>
    <s v="C62622"/>
    <x v="4"/>
    <n v="1"/>
    <n v="562.61"/>
    <s v="762 Main St"/>
    <s v="Credit Card"/>
    <s v="Delivered"/>
    <s v="TRK70997648"/>
    <n v="3"/>
    <s v="WINTER15"/>
    <x v="1"/>
    <x v="0"/>
    <n v="562.61"/>
  </r>
  <r>
    <x v="729"/>
    <x v="504"/>
    <x v="0"/>
    <x v="7"/>
    <x v="3"/>
    <s v="C62627"/>
    <x v="3"/>
    <n v="1"/>
    <n v="41.09"/>
    <s v="881 Main St"/>
    <s v="Online"/>
    <s v="Returned"/>
    <s v="TRK90060232"/>
    <n v="4"/>
    <s v="WINTER15"/>
    <x v="1"/>
    <x v="2"/>
    <n v="41.09"/>
  </r>
  <r>
    <x v="730"/>
    <x v="505"/>
    <x v="2"/>
    <x v="9"/>
    <x v="3"/>
    <s v="C62656"/>
    <x v="6"/>
    <n v="4"/>
    <n v="218.43"/>
    <s v="514 Main St"/>
    <s v="Credit Card"/>
    <s v="Cancelled"/>
    <s v="TRK86296459"/>
    <n v="9"/>
    <s v="SAVE10"/>
    <x v="0"/>
    <x v="2"/>
    <n v="873.72"/>
  </r>
  <r>
    <x v="731"/>
    <x v="122"/>
    <x v="0"/>
    <x v="1"/>
    <x v="1"/>
    <s v="C62661"/>
    <x v="4"/>
    <n v="3"/>
    <n v="382.37"/>
    <s v="863 Main St"/>
    <s v="Debit Card"/>
    <s v="Returned"/>
    <s v="TRK25748100"/>
    <n v="8"/>
    <m/>
    <x v="3"/>
    <x v="1"/>
    <n v="1147.1099999999999"/>
  </r>
  <r>
    <x v="732"/>
    <x v="506"/>
    <x v="1"/>
    <x v="11"/>
    <x v="3"/>
    <s v="C62666"/>
    <x v="5"/>
    <n v="5"/>
    <n v="64.5"/>
    <s v="148 Main St"/>
    <s v="Credit Card"/>
    <s v="Pending"/>
    <s v="TRK91029390"/>
    <n v="8"/>
    <s v="WINTER15"/>
    <x v="1"/>
    <x v="1"/>
    <n v="322.5"/>
  </r>
  <r>
    <x v="733"/>
    <x v="308"/>
    <x v="0"/>
    <x v="11"/>
    <x v="3"/>
    <s v="C62740"/>
    <x v="6"/>
    <n v="1"/>
    <n v="424.4"/>
    <s v="446 Main St"/>
    <s v="Online"/>
    <s v="Shipped"/>
    <s v="TRK20706408"/>
    <n v="6"/>
    <s v="WINTER15"/>
    <x v="1"/>
    <x v="4"/>
    <n v="424.4"/>
  </r>
  <r>
    <x v="734"/>
    <x v="507"/>
    <x v="2"/>
    <x v="1"/>
    <x v="1"/>
    <s v="C63018"/>
    <x v="0"/>
    <n v="1"/>
    <n v="38.49"/>
    <s v="215 Main St"/>
    <s v="Credit Card"/>
    <s v="Delivered"/>
    <s v="TRK52335337"/>
    <n v="4"/>
    <s v="FREESHIP"/>
    <x v="2"/>
    <x v="4"/>
    <n v="38.49"/>
  </r>
  <r>
    <x v="735"/>
    <x v="508"/>
    <x v="1"/>
    <x v="0"/>
    <x v="0"/>
    <s v="C63150"/>
    <x v="0"/>
    <n v="3"/>
    <n v="136.97"/>
    <s v="326 Main St"/>
    <s v="Credit Card"/>
    <s v="Returned"/>
    <s v="TRK19348078"/>
    <n v="4"/>
    <s v="FREESHIP"/>
    <x v="2"/>
    <x v="4"/>
    <n v="410.91"/>
  </r>
  <r>
    <x v="736"/>
    <x v="509"/>
    <x v="0"/>
    <x v="0"/>
    <x v="0"/>
    <s v="C63153"/>
    <x v="5"/>
    <n v="4"/>
    <n v="549.76"/>
    <s v="625 Main St"/>
    <s v="Debit Card"/>
    <s v="Delivered"/>
    <s v="TRK38033305"/>
    <n v="4"/>
    <s v="FREESHIP"/>
    <x v="2"/>
    <x v="0"/>
    <n v="2199.04"/>
  </r>
  <r>
    <x v="737"/>
    <x v="510"/>
    <x v="0"/>
    <x v="6"/>
    <x v="2"/>
    <s v="C63365"/>
    <x v="3"/>
    <n v="5"/>
    <n v="219.78"/>
    <s v="895 Main St"/>
    <s v="Credit Card"/>
    <s v="Pending"/>
    <s v="TRK80100887"/>
    <n v="8"/>
    <m/>
    <x v="3"/>
    <x v="0"/>
    <n v="1098.9000000000001"/>
  </r>
  <r>
    <x v="738"/>
    <x v="511"/>
    <x v="1"/>
    <x v="7"/>
    <x v="3"/>
    <s v="C63372"/>
    <x v="5"/>
    <n v="5"/>
    <n v="485.71"/>
    <s v="903 Main St"/>
    <s v="Online"/>
    <s v="Pending"/>
    <s v="TRK14661811"/>
    <n v="10"/>
    <s v="SAVE10"/>
    <x v="0"/>
    <x v="4"/>
    <n v="2428.5500000000002"/>
  </r>
  <r>
    <x v="739"/>
    <x v="64"/>
    <x v="1"/>
    <x v="8"/>
    <x v="1"/>
    <s v="C63378"/>
    <x v="6"/>
    <n v="1"/>
    <n v="512.39"/>
    <s v="955 Main St"/>
    <s v="Online"/>
    <s v="Delivered"/>
    <s v="TRK20863705"/>
    <n v="2"/>
    <s v="FREESHIP"/>
    <x v="2"/>
    <x v="1"/>
    <n v="512.39"/>
  </r>
  <r>
    <x v="740"/>
    <x v="420"/>
    <x v="1"/>
    <x v="8"/>
    <x v="1"/>
    <s v="C63619"/>
    <x v="5"/>
    <n v="3"/>
    <n v="619.21"/>
    <s v="801 Main St"/>
    <s v="Debit Card"/>
    <s v="Cancelled"/>
    <s v="TRK65385674"/>
    <n v="6"/>
    <m/>
    <x v="3"/>
    <x v="2"/>
    <n v="1857.63"/>
  </r>
  <r>
    <x v="741"/>
    <x v="335"/>
    <x v="2"/>
    <x v="11"/>
    <x v="3"/>
    <s v="C63657"/>
    <x v="4"/>
    <n v="3"/>
    <n v="424.89"/>
    <s v="116 Main St"/>
    <s v="Debit Card"/>
    <s v="Cancelled"/>
    <s v="TRK86378984"/>
    <n v="6"/>
    <s v="FREESHIP"/>
    <x v="2"/>
    <x v="3"/>
    <n v="1274.67"/>
  </r>
  <r>
    <x v="742"/>
    <x v="512"/>
    <x v="1"/>
    <x v="5"/>
    <x v="0"/>
    <s v="C63727"/>
    <x v="3"/>
    <n v="2"/>
    <n v="362.14"/>
    <s v="122 Main St"/>
    <s v="Debit Card"/>
    <s v="Pending"/>
    <s v="TRK13611021"/>
    <n v="2"/>
    <s v="SAVE10"/>
    <x v="0"/>
    <x v="1"/>
    <n v="724.28"/>
  </r>
  <r>
    <x v="743"/>
    <x v="77"/>
    <x v="0"/>
    <x v="10"/>
    <x v="0"/>
    <s v="C63822"/>
    <x v="1"/>
    <n v="4"/>
    <n v="126.89"/>
    <s v="235 Main St"/>
    <s v="Cash"/>
    <s v="Pending"/>
    <s v="TRK59353216"/>
    <n v="9"/>
    <s v="FREESHIP"/>
    <x v="2"/>
    <x v="1"/>
    <n v="507.56"/>
  </r>
  <r>
    <x v="744"/>
    <x v="130"/>
    <x v="2"/>
    <x v="1"/>
    <x v="1"/>
    <s v="C63827"/>
    <x v="6"/>
    <n v="4"/>
    <n v="493.73"/>
    <s v="947 Main St"/>
    <s v="Debit Card"/>
    <s v="Pending"/>
    <s v="TRK35730581"/>
    <n v="6"/>
    <s v="SAVE10"/>
    <x v="0"/>
    <x v="0"/>
    <n v="1974.92"/>
  </r>
  <r>
    <x v="745"/>
    <x v="513"/>
    <x v="2"/>
    <x v="11"/>
    <x v="3"/>
    <s v="C64128"/>
    <x v="4"/>
    <n v="3"/>
    <n v="94.88"/>
    <s v="533 Main St"/>
    <s v="Gift Card"/>
    <s v="Shipped"/>
    <s v="TRK37053575"/>
    <n v="8"/>
    <m/>
    <x v="3"/>
    <x v="4"/>
    <n v="284.64"/>
  </r>
  <r>
    <x v="746"/>
    <x v="341"/>
    <x v="0"/>
    <x v="6"/>
    <x v="2"/>
    <s v="C64160"/>
    <x v="2"/>
    <n v="2"/>
    <n v="165.49"/>
    <s v="967 Main St"/>
    <s v="Online"/>
    <s v="Shipped"/>
    <s v="TRK34121529"/>
    <n v="4"/>
    <s v="WINTER15"/>
    <x v="1"/>
    <x v="1"/>
    <n v="330.98"/>
  </r>
  <r>
    <x v="747"/>
    <x v="260"/>
    <x v="1"/>
    <x v="2"/>
    <x v="2"/>
    <s v="C64502"/>
    <x v="3"/>
    <n v="5"/>
    <n v="320.01"/>
    <s v="722 Main St"/>
    <s v="Gift Card"/>
    <s v="Delivered"/>
    <s v="TRK14914388"/>
    <n v="6"/>
    <m/>
    <x v="3"/>
    <x v="4"/>
    <n v="1600.05"/>
  </r>
  <r>
    <x v="748"/>
    <x v="144"/>
    <x v="0"/>
    <x v="2"/>
    <x v="2"/>
    <s v="C64516"/>
    <x v="1"/>
    <n v="3"/>
    <n v="505.79"/>
    <s v="459 Main St"/>
    <s v="Debit Card"/>
    <s v="Pending"/>
    <s v="TRK63920573"/>
    <n v="3"/>
    <s v="FREESHIP"/>
    <x v="2"/>
    <x v="4"/>
    <n v="1517.37"/>
  </r>
  <r>
    <x v="749"/>
    <x v="514"/>
    <x v="0"/>
    <x v="6"/>
    <x v="2"/>
    <s v="C64549"/>
    <x v="2"/>
    <n v="5"/>
    <n v="201.22"/>
    <s v="341 Main St"/>
    <s v="Debit Card"/>
    <s v="Pending"/>
    <s v="TRK20788231"/>
    <n v="6"/>
    <s v="FREESHIP"/>
    <x v="2"/>
    <x v="0"/>
    <n v="1006.1"/>
  </r>
  <r>
    <x v="750"/>
    <x v="205"/>
    <x v="0"/>
    <x v="6"/>
    <x v="2"/>
    <s v="C64554"/>
    <x v="4"/>
    <n v="3"/>
    <n v="136.84"/>
    <s v="498 Main St"/>
    <s v="Online"/>
    <s v="Pending"/>
    <s v="TRK95384568"/>
    <n v="4"/>
    <s v="FREESHIP"/>
    <x v="2"/>
    <x v="0"/>
    <n v="410.52"/>
  </r>
  <r>
    <x v="751"/>
    <x v="433"/>
    <x v="2"/>
    <x v="11"/>
    <x v="3"/>
    <s v="C64579"/>
    <x v="3"/>
    <n v="1"/>
    <n v="234.37"/>
    <s v="638 Main St"/>
    <s v="Debit Card"/>
    <s v="Shipped"/>
    <s v="TRK10276565"/>
    <n v="5"/>
    <s v="FREESHIP"/>
    <x v="2"/>
    <x v="2"/>
    <n v="234.37"/>
  </r>
  <r>
    <x v="752"/>
    <x v="515"/>
    <x v="0"/>
    <x v="11"/>
    <x v="3"/>
    <s v="C64638"/>
    <x v="0"/>
    <n v="1"/>
    <n v="527.57000000000005"/>
    <s v="919 Main St"/>
    <s v="Debit Card"/>
    <s v="Pending"/>
    <s v="TRK64087938"/>
    <n v="3"/>
    <s v="FREESHIP"/>
    <x v="2"/>
    <x v="0"/>
    <n v="527.57000000000005"/>
  </r>
  <r>
    <x v="753"/>
    <x v="516"/>
    <x v="1"/>
    <x v="9"/>
    <x v="3"/>
    <s v="C64641"/>
    <x v="4"/>
    <n v="5"/>
    <n v="423.93"/>
    <s v="319 Main St"/>
    <s v="Debit Card"/>
    <s v="Returned"/>
    <s v="TRK32012588"/>
    <n v="5"/>
    <s v="FREESHIP"/>
    <x v="2"/>
    <x v="0"/>
    <n v="2119.65"/>
  </r>
  <r>
    <x v="754"/>
    <x v="517"/>
    <x v="1"/>
    <x v="6"/>
    <x v="2"/>
    <s v="C64753"/>
    <x v="5"/>
    <n v="4"/>
    <n v="262.52"/>
    <s v="509 Main St"/>
    <s v="Debit Card"/>
    <s v="Cancelled"/>
    <s v="TRK71683331"/>
    <n v="4"/>
    <s v="WINTER15"/>
    <x v="1"/>
    <x v="1"/>
    <n v="1050.08"/>
  </r>
  <r>
    <x v="755"/>
    <x v="34"/>
    <x v="1"/>
    <x v="4"/>
    <x v="2"/>
    <s v="C64935"/>
    <x v="2"/>
    <n v="1"/>
    <n v="304.11"/>
    <s v="707 Main St"/>
    <s v="Gift Card"/>
    <s v="Shipped"/>
    <s v="TRK42969065"/>
    <n v="2"/>
    <s v="SAVE10"/>
    <x v="0"/>
    <x v="4"/>
    <n v="304.11"/>
  </r>
  <r>
    <x v="756"/>
    <x v="518"/>
    <x v="1"/>
    <x v="3"/>
    <x v="1"/>
    <s v="C65021"/>
    <x v="6"/>
    <n v="2"/>
    <n v="404.96"/>
    <s v="546 Main St"/>
    <s v="Cash"/>
    <s v="Shipped"/>
    <s v="TRK20626179"/>
    <n v="4"/>
    <s v="SAVE10"/>
    <x v="0"/>
    <x v="2"/>
    <n v="809.92"/>
  </r>
  <r>
    <x v="757"/>
    <x v="519"/>
    <x v="2"/>
    <x v="1"/>
    <x v="1"/>
    <s v="C65056"/>
    <x v="4"/>
    <n v="4"/>
    <n v="532.49"/>
    <s v="638 Main St"/>
    <s v="Online"/>
    <s v="Cancelled"/>
    <s v="TRK31705278"/>
    <n v="6"/>
    <s v="SAVE10"/>
    <x v="0"/>
    <x v="0"/>
    <n v="2129.96"/>
  </r>
  <r>
    <x v="758"/>
    <x v="437"/>
    <x v="2"/>
    <x v="11"/>
    <x v="3"/>
    <s v="C65083"/>
    <x v="3"/>
    <n v="4"/>
    <n v="657.79"/>
    <s v="652 Main St"/>
    <s v="Credit Card"/>
    <s v="Returned"/>
    <s v="TRK60937148"/>
    <n v="6"/>
    <s v="WINTER15"/>
    <x v="1"/>
    <x v="3"/>
    <n v="2631.16"/>
  </r>
  <r>
    <x v="759"/>
    <x v="252"/>
    <x v="1"/>
    <x v="4"/>
    <x v="2"/>
    <s v="C65107"/>
    <x v="2"/>
    <n v="1"/>
    <n v="70.239999999999995"/>
    <s v="456 Main St"/>
    <s v="Credit Card"/>
    <s v="Cancelled"/>
    <s v="TRK10261578"/>
    <n v="4"/>
    <s v="FREESHIP"/>
    <x v="2"/>
    <x v="3"/>
    <n v="70.239999999999995"/>
  </r>
  <r>
    <x v="760"/>
    <x v="124"/>
    <x v="1"/>
    <x v="8"/>
    <x v="1"/>
    <s v="C65180"/>
    <x v="4"/>
    <n v="4"/>
    <n v="214.54"/>
    <s v="231 Main St"/>
    <s v="Gift Card"/>
    <s v="Cancelled"/>
    <s v="TRK39255469"/>
    <n v="7"/>
    <m/>
    <x v="3"/>
    <x v="4"/>
    <n v="858.16"/>
  </r>
  <r>
    <x v="761"/>
    <x v="520"/>
    <x v="1"/>
    <x v="4"/>
    <x v="2"/>
    <s v="C65251"/>
    <x v="1"/>
    <n v="5"/>
    <n v="233.67"/>
    <s v="291 Main St"/>
    <s v="Cash"/>
    <s v="Shipped"/>
    <s v="TRK32059025"/>
    <n v="10"/>
    <m/>
    <x v="3"/>
    <x v="4"/>
    <n v="1168.3499999999999"/>
  </r>
  <r>
    <x v="762"/>
    <x v="521"/>
    <x v="2"/>
    <x v="8"/>
    <x v="1"/>
    <s v="C65414"/>
    <x v="6"/>
    <n v="2"/>
    <n v="297.70999999999998"/>
    <s v="208 Main St"/>
    <s v="Online"/>
    <s v="Shipped"/>
    <s v="TRK67562517"/>
    <n v="7"/>
    <s v="SAVE10"/>
    <x v="0"/>
    <x v="4"/>
    <n v="595.41999999999996"/>
  </r>
  <r>
    <x v="763"/>
    <x v="522"/>
    <x v="0"/>
    <x v="10"/>
    <x v="0"/>
    <s v="C65497"/>
    <x v="2"/>
    <n v="1"/>
    <n v="163.32"/>
    <s v="676 Main St"/>
    <s v="Cash"/>
    <s v="Shipped"/>
    <s v="TRK83702761"/>
    <n v="6"/>
    <s v="WINTER15"/>
    <x v="1"/>
    <x v="0"/>
    <n v="163.32"/>
  </r>
  <r>
    <x v="764"/>
    <x v="523"/>
    <x v="2"/>
    <x v="9"/>
    <x v="3"/>
    <s v="C65524"/>
    <x v="1"/>
    <n v="5"/>
    <n v="383.82"/>
    <s v="836 Main St"/>
    <s v="Credit Card"/>
    <s v="Returned"/>
    <s v="TRK19315310"/>
    <n v="7"/>
    <s v="FREESHIP"/>
    <x v="2"/>
    <x v="3"/>
    <n v="1919.1"/>
  </r>
  <r>
    <x v="765"/>
    <x v="524"/>
    <x v="1"/>
    <x v="11"/>
    <x v="3"/>
    <s v="C65565"/>
    <x v="3"/>
    <n v="3"/>
    <n v="134.05000000000001"/>
    <s v="192 Main St"/>
    <s v="Credit Card"/>
    <s v="Shipped"/>
    <s v="TRK80383756"/>
    <n v="3"/>
    <m/>
    <x v="3"/>
    <x v="3"/>
    <n v="402.15"/>
  </r>
  <r>
    <x v="766"/>
    <x v="525"/>
    <x v="1"/>
    <x v="2"/>
    <x v="2"/>
    <s v="C65744"/>
    <x v="6"/>
    <n v="1"/>
    <n v="582.04"/>
    <s v="647 Main St"/>
    <s v="Gift Card"/>
    <s v="Delivered"/>
    <s v="TRK39906058"/>
    <n v="1"/>
    <s v="FREESHIP"/>
    <x v="2"/>
    <x v="2"/>
    <n v="582.04"/>
  </r>
  <r>
    <x v="767"/>
    <x v="95"/>
    <x v="1"/>
    <x v="9"/>
    <x v="3"/>
    <s v="C65799"/>
    <x v="4"/>
    <n v="4"/>
    <n v="565.20000000000005"/>
    <s v="971 Main St"/>
    <s v="Debit Card"/>
    <s v="Shipped"/>
    <s v="TRK66906607"/>
    <n v="9"/>
    <s v="SAVE10"/>
    <x v="0"/>
    <x v="3"/>
    <n v="2260.8000000000002"/>
  </r>
  <r>
    <x v="768"/>
    <x v="37"/>
    <x v="1"/>
    <x v="9"/>
    <x v="3"/>
    <s v="C65890"/>
    <x v="4"/>
    <n v="5"/>
    <n v="315.57"/>
    <s v="340 Main St"/>
    <s v="Debit Card"/>
    <s v="Delivered"/>
    <s v="TRK64530489"/>
    <n v="6"/>
    <s v="WINTER15"/>
    <x v="1"/>
    <x v="2"/>
    <n v="1577.85"/>
  </r>
  <r>
    <x v="769"/>
    <x v="526"/>
    <x v="1"/>
    <x v="9"/>
    <x v="3"/>
    <s v="C65905"/>
    <x v="1"/>
    <n v="5"/>
    <n v="190.08"/>
    <s v="605 Main St"/>
    <s v="Cash"/>
    <s v="Shipped"/>
    <s v="TRK73954365"/>
    <n v="9"/>
    <s v="FREESHIP"/>
    <x v="2"/>
    <x v="1"/>
    <n v="950.40000000000009"/>
  </r>
  <r>
    <x v="770"/>
    <x v="527"/>
    <x v="1"/>
    <x v="2"/>
    <x v="2"/>
    <s v="C65986"/>
    <x v="1"/>
    <n v="5"/>
    <n v="670.48"/>
    <s v="273 Main St"/>
    <s v="Gift Card"/>
    <s v="Returned"/>
    <s v="TRK98353867"/>
    <n v="5"/>
    <s v="SAVE10"/>
    <x v="0"/>
    <x v="0"/>
    <n v="3352.4"/>
  </r>
  <r>
    <x v="771"/>
    <x v="36"/>
    <x v="0"/>
    <x v="0"/>
    <x v="0"/>
    <s v="C66078"/>
    <x v="3"/>
    <n v="4"/>
    <n v="275.27999999999997"/>
    <s v="101 Main St"/>
    <s v="Gift Card"/>
    <s v="Shipped"/>
    <s v="TRK86474559"/>
    <n v="9"/>
    <s v="WINTER15"/>
    <x v="1"/>
    <x v="0"/>
    <n v="1101.1199999999999"/>
  </r>
  <r>
    <x v="772"/>
    <x v="385"/>
    <x v="0"/>
    <x v="1"/>
    <x v="1"/>
    <s v="C66093"/>
    <x v="0"/>
    <n v="4"/>
    <n v="648.91"/>
    <s v="615 Main St"/>
    <s v="Credit Card"/>
    <s v="Shipped"/>
    <s v="TRK54950785"/>
    <n v="6"/>
    <s v="SAVE10"/>
    <x v="0"/>
    <x v="1"/>
    <n v="2595.64"/>
  </r>
  <r>
    <x v="773"/>
    <x v="528"/>
    <x v="1"/>
    <x v="11"/>
    <x v="3"/>
    <s v="C66112"/>
    <x v="3"/>
    <n v="4"/>
    <n v="466.7"/>
    <s v="874 Main St"/>
    <s v="Debit Card"/>
    <s v="Returned"/>
    <s v="TRK60955607"/>
    <n v="8"/>
    <m/>
    <x v="3"/>
    <x v="1"/>
    <n v="1866.8"/>
  </r>
  <r>
    <x v="774"/>
    <x v="76"/>
    <x v="2"/>
    <x v="7"/>
    <x v="3"/>
    <s v="C66116"/>
    <x v="5"/>
    <n v="5"/>
    <n v="64.489999999999995"/>
    <s v="633 Main St"/>
    <s v="Online"/>
    <s v="Cancelled"/>
    <s v="TRK41967983"/>
    <n v="7"/>
    <m/>
    <x v="3"/>
    <x v="0"/>
    <n v="322.45"/>
  </r>
  <r>
    <x v="775"/>
    <x v="529"/>
    <x v="1"/>
    <x v="5"/>
    <x v="0"/>
    <s v="C66149"/>
    <x v="3"/>
    <n v="4"/>
    <n v="384.32"/>
    <s v="770 Main St"/>
    <s v="Credit Card"/>
    <s v="Pending"/>
    <s v="TRK76307307"/>
    <n v="6"/>
    <s v="WINTER15"/>
    <x v="1"/>
    <x v="3"/>
    <n v="1537.28"/>
  </r>
  <r>
    <x v="776"/>
    <x v="458"/>
    <x v="1"/>
    <x v="4"/>
    <x v="2"/>
    <s v="C66196"/>
    <x v="6"/>
    <n v="2"/>
    <n v="398.45"/>
    <s v="650 Main St"/>
    <s v="Debit Card"/>
    <s v="Cancelled"/>
    <s v="TRK38104650"/>
    <n v="7"/>
    <s v="SAVE10"/>
    <x v="0"/>
    <x v="3"/>
    <n v="796.9"/>
  </r>
  <r>
    <x v="777"/>
    <x v="290"/>
    <x v="1"/>
    <x v="8"/>
    <x v="1"/>
    <s v="C66254"/>
    <x v="5"/>
    <n v="1"/>
    <n v="515.32000000000005"/>
    <s v="740 Main St"/>
    <s v="Gift Card"/>
    <s v="Cancelled"/>
    <s v="TRK82843861"/>
    <n v="1"/>
    <s v="FREESHIP"/>
    <x v="2"/>
    <x v="2"/>
    <n v="515.32000000000005"/>
  </r>
  <r>
    <x v="778"/>
    <x v="229"/>
    <x v="0"/>
    <x v="7"/>
    <x v="3"/>
    <s v="C66332"/>
    <x v="2"/>
    <n v="3"/>
    <n v="635.98"/>
    <s v="959 Main St"/>
    <s v="Cash"/>
    <s v="Returned"/>
    <s v="TRK27063398"/>
    <n v="5"/>
    <m/>
    <x v="3"/>
    <x v="4"/>
    <n v="1907.94"/>
  </r>
  <r>
    <x v="779"/>
    <x v="530"/>
    <x v="0"/>
    <x v="7"/>
    <x v="3"/>
    <s v="C66349"/>
    <x v="3"/>
    <n v="1"/>
    <n v="565.85"/>
    <s v="715 Main St"/>
    <s v="Gift Card"/>
    <s v="Returned"/>
    <s v="TRK63550793"/>
    <n v="1"/>
    <s v="FREESHIP"/>
    <x v="2"/>
    <x v="0"/>
    <n v="565.85"/>
  </r>
  <r>
    <x v="780"/>
    <x v="121"/>
    <x v="1"/>
    <x v="1"/>
    <x v="1"/>
    <s v="C66438"/>
    <x v="1"/>
    <n v="1"/>
    <n v="90.27"/>
    <s v="816 Main St"/>
    <s v="Cash"/>
    <s v="Delivered"/>
    <s v="TRK32035271"/>
    <n v="5"/>
    <s v="SAVE10"/>
    <x v="0"/>
    <x v="0"/>
    <n v="90.27"/>
  </r>
  <r>
    <x v="781"/>
    <x v="531"/>
    <x v="0"/>
    <x v="9"/>
    <x v="3"/>
    <s v="C66462"/>
    <x v="6"/>
    <n v="5"/>
    <n v="347.92"/>
    <s v="982 Main St"/>
    <s v="Cash"/>
    <s v="Pending"/>
    <s v="TRK52743700"/>
    <n v="6"/>
    <s v="WINTER15"/>
    <x v="1"/>
    <x v="3"/>
    <n v="1739.6"/>
  </r>
  <r>
    <x v="782"/>
    <x v="52"/>
    <x v="1"/>
    <x v="1"/>
    <x v="1"/>
    <s v="C66521"/>
    <x v="5"/>
    <n v="4"/>
    <n v="400.07"/>
    <s v="933 Main St"/>
    <s v="Online"/>
    <s v="Shipped"/>
    <s v="TRK34654244"/>
    <n v="5"/>
    <m/>
    <x v="3"/>
    <x v="4"/>
    <n v="1600.28"/>
  </r>
  <r>
    <x v="783"/>
    <x v="360"/>
    <x v="1"/>
    <x v="1"/>
    <x v="1"/>
    <s v="C66567"/>
    <x v="3"/>
    <n v="2"/>
    <n v="39.51"/>
    <s v="981 Main St"/>
    <s v="Online"/>
    <s v="Shipped"/>
    <s v="TRK21174822"/>
    <n v="5"/>
    <m/>
    <x v="3"/>
    <x v="0"/>
    <n v="79.02"/>
  </r>
  <r>
    <x v="784"/>
    <x v="278"/>
    <x v="0"/>
    <x v="0"/>
    <x v="0"/>
    <s v="C66840"/>
    <x v="4"/>
    <n v="4"/>
    <n v="578.27"/>
    <s v="547 Main St"/>
    <s v="Online"/>
    <s v="Delivered"/>
    <s v="TRK76929637"/>
    <n v="9"/>
    <s v="WINTER15"/>
    <x v="1"/>
    <x v="2"/>
    <n v="2313.08"/>
  </r>
  <r>
    <x v="785"/>
    <x v="45"/>
    <x v="1"/>
    <x v="8"/>
    <x v="1"/>
    <s v="C66906"/>
    <x v="0"/>
    <n v="2"/>
    <n v="259.32"/>
    <s v="117 Main St"/>
    <s v="Gift Card"/>
    <s v="Delivered"/>
    <s v="TRK31633755"/>
    <n v="2"/>
    <s v="WINTER15"/>
    <x v="1"/>
    <x v="4"/>
    <n v="518.64"/>
  </r>
  <r>
    <x v="786"/>
    <x v="532"/>
    <x v="0"/>
    <x v="9"/>
    <x v="3"/>
    <s v="C67195"/>
    <x v="5"/>
    <n v="4"/>
    <n v="576.52"/>
    <s v="926 Main St"/>
    <s v="Credit Card"/>
    <s v="Pending"/>
    <s v="TRK55467915"/>
    <n v="5"/>
    <s v="WINTER15"/>
    <x v="1"/>
    <x v="0"/>
    <n v="2306.08"/>
  </r>
  <r>
    <x v="787"/>
    <x v="533"/>
    <x v="0"/>
    <x v="3"/>
    <x v="1"/>
    <s v="C67260"/>
    <x v="1"/>
    <n v="5"/>
    <n v="678.16"/>
    <s v="463 Main St"/>
    <s v="Gift Card"/>
    <s v="Delivered"/>
    <s v="TRK38229104"/>
    <n v="7"/>
    <s v="WINTER15"/>
    <x v="1"/>
    <x v="0"/>
    <n v="3390.8"/>
  </r>
  <r>
    <x v="788"/>
    <x v="130"/>
    <x v="2"/>
    <x v="1"/>
    <x v="1"/>
    <s v="C67387"/>
    <x v="6"/>
    <n v="5"/>
    <n v="283.73"/>
    <s v="436 Main St"/>
    <s v="Gift Card"/>
    <s v="Pending"/>
    <s v="TRK54120003"/>
    <n v="8"/>
    <s v="FREESHIP"/>
    <x v="2"/>
    <x v="1"/>
    <n v="1418.65"/>
  </r>
  <r>
    <x v="789"/>
    <x v="214"/>
    <x v="1"/>
    <x v="10"/>
    <x v="0"/>
    <s v="C67528"/>
    <x v="2"/>
    <n v="4"/>
    <n v="296.27999999999997"/>
    <s v="110 Main St"/>
    <s v="Gift Card"/>
    <s v="Shipped"/>
    <s v="TRK60865210"/>
    <n v="5"/>
    <s v="SAVE10"/>
    <x v="0"/>
    <x v="2"/>
    <n v="1185.1199999999999"/>
  </r>
  <r>
    <x v="790"/>
    <x v="394"/>
    <x v="1"/>
    <x v="7"/>
    <x v="3"/>
    <s v="C67533"/>
    <x v="3"/>
    <n v="1"/>
    <n v="26.95"/>
    <s v="672 Main St"/>
    <s v="Cash"/>
    <s v="Delivered"/>
    <s v="TRK14566395"/>
    <n v="1"/>
    <s v="WINTER15"/>
    <x v="1"/>
    <x v="2"/>
    <n v="26.95"/>
  </r>
  <r>
    <x v="791"/>
    <x v="534"/>
    <x v="1"/>
    <x v="3"/>
    <x v="1"/>
    <s v="C67551"/>
    <x v="6"/>
    <n v="4"/>
    <n v="488.78"/>
    <s v="512 Main St"/>
    <s v="Online"/>
    <s v="Returned"/>
    <s v="TRK94992552"/>
    <n v="5"/>
    <s v="FREESHIP"/>
    <x v="2"/>
    <x v="3"/>
    <n v="1955.12"/>
  </r>
  <r>
    <x v="792"/>
    <x v="164"/>
    <x v="0"/>
    <x v="7"/>
    <x v="3"/>
    <s v="C67561"/>
    <x v="6"/>
    <n v="3"/>
    <n v="553.52"/>
    <s v="160 Main St"/>
    <s v="Gift Card"/>
    <s v="Shipped"/>
    <s v="TRK75900717"/>
    <n v="4"/>
    <s v="FREESHIP"/>
    <x v="2"/>
    <x v="0"/>
    <n v="1660.56"/>
  </r>
  <r>
    <x v="793"/>
    <x v="314"/>
    <x v="2"/>
    <x v="1"/>
    <x v="1"/>
    <s v="C67583"/>
    <x v="6"/>
    <n v="1"/>
    <n v="338.31"/>
    <s v="974 Main St"/>
    <s v="Online"/>
    <s v="Delivered"/>
    <s v="TRK93281700"/>
    <n v="3"/>
    <m/>
    <x v="3"/>
    <x v="3"/>
    <n v="338.31"/>
  </r>
  <r>
    <x v="794"/>
    <x v="535"/>
    <x v="1"/>
    <x v="9"/>
    <x v="3"/>
    <s v="C67604"/>
    <x v="3"/>
    <n v="2"/>
    <n v="139.69"/>
    <s v="318 Main St"/>
    <s v="Online"/>
    <s v="Returned"/>
    <s v="TRK85545920"/>
    <n v="7"/>
    <s v="FREESHIP"/>
    <x v="2"/>
    <x v="2"/>
    <n v="279.38"/>
  </r>
  <r>
    <x v="795"/>
    <x v="536"/>
    <x v="0"/>
    <x v="2"/>
    <x v="2"/>
    <s v="C67687"/>
    <x v="5"/>
    <n v="2"/>
    <n v="434.3"/>
    <s v="978 Main St"/>
    <s v="Cash"/>
    <s v="Delivered"/>
    <s v="TRK22838735"/>
    <n v="7"/>
    <s v="SAVE10"/>
    <x v="0"/>
    <x v="1"/>
    <n v="868.6"/>
  </r>
  <r>
    <x v="796"/>
    <x v="537"/>
    <x v="0"/>
    <x v="10"/>
    <x v="0"/>
    <s v="C67818"/>
    <x v="1"/>
    <n v="1"/>
    <n v="442.39"/>
    <s v="101 Main St"/>
    <s v="Gift Card"/>
    <s v="Pending"/>
    <s v="TRK81978113"/>
    <n v="6"/>
    <s v="FREESHIP"/>
    <x v="2"/>
    <x v="0"/>
    <n v="442.39"/>
  </r>
  <r>
    <x v="797"/>
    <x v="463"/>
    <x v="1"/>
    <x v="11"/>
    <x v="3"/>
    <s v="C67870"/>
    <x v="2"/>
    <n v="4"/>
    <n v="412.2"/>
    <s v="664 Main St"/>
    <s v="Credit Card"/>
    <s v="Shipped"/>
    <s v="TRK72602178"/>
    <n v="6"/>
    <s v="WINTER15"/>
    <x v="1"/>
    <x v="4"/>
    <n v="1648.8"/>
  </r>
  <r>
    <x v="798"/>
    <x v="69"/>
    <x v="1"/>
    <x v="5"/>
    <x v="0"/>
    <s v="C67932"/>
    <x v="5"/>
    <n v="3"/>
    <n v="171.66"/>
    <s v="857 Main St"/>
    <s v="Debit Card"/>
    <s v="Delivered"/>
    <s v="TRK88547534"/>
    <n v="7"/>
    <m/>
    <x v="3"/>
    <x v="3"/>
    <n v="514.98"/>
  </r>
  <r>
    <x v="799"/>
    <x v="538"/>
    <x v="1"/>
    <x v="0"/>
    <x v="0"/>
    <s v="C67936"/>
    <x v="4"/>
    <n v="2"/>
    <n v="536.25"/>
    <s v="553 Main St"/>
    <s v="Debit Card"/>
    <s v="Pending"/>
    <s v="TRK71803414"/>
    <n v="3"/>
    <m/>
    <x v="3"/>
    <x v="2"/>
    <n v="1072.5"/>
  </r>
  <r>
    <x v="800"/>
    <x v="539"/>
    <x v="0"/>
    <x v="11"/>
    <x v="3"/>
    <s v="C68078"/>
    <x v="3"/>
    <n v="2"/>
    <n v="493.88"/>
    <s v="252 Main St"/>
    <s v="Credit Card"/>
    <s v="Returned"/>
    <s v="TRK64862812"/>
    <n v="7"/>
    <s v="SAVE10"/>
    <x v="0"/>
    <x v="1"/>
    <n v="987.76"/>
  </r>
  <r>
    <x v="801"/>
    <x v="338"/>
    <x v="1"/>
    <x v="2"/>
    <x v="2"/>
    <s v="C68266"/>
    <x v="0"/>
    <n v="3"/>
    <n v="653.63"/>
    <s v="281 Main St"/>
    <s v="Online"/>
    <s v="Delivered"/>
    <s v="TRK96161062"/>
    <n v="7"/>
    <s v="FREESHIP"/>
    <x v="2"/>
    <x v="2"/>
    <n v="1960.89"/>
  </r>
  <r>
    <x v="802"/>
    <x v="540"/>
    <x v="1"/>
    <x v="2"/>
    <x v="2"/>
    <s v="C68508"/>
    <x v="5"/>
    <n v="1"/>
    <n v="123.28"/>
    <s v="895 Main St"/>
    <s v="Credit Card"/>
    <s v="Delivered"/>
    <s v="TRK98960285"/>
    <n v="3"/>
    <s v="SAVE10"/>
    <x v="0"/>
    <x v="2"/>
    <n v="123.28"/>
  </r>
  <r>
    <x v="803"/>
    <x v="541"/>
    <x v="2"/>
    <x v="7"/>
    <x v="3"/>
    <s v="C68553"/>
    <x v="4"/>
    <n v="3"/>
    <n v="247.47"/>
    <s v="385 Main St"/>
    <s v="Online"/>
    <s v="Delivered"/>
    <s v="TRK58218971"/>
    <n v="4"/>
    <s v="SAVE10"/>
    <x v="0"/>
    <x v="0"/>
    <n v="742.41"/>
  </r>
  <r>
    <x v="804"/>
    <x v="542"/>
    <x v="1"/>
    <x v="0"/>
    <x v="0"/>
    <s v="C68609"/>
    <x v="5"/>
    <n v="3"/>
    <n v="443.44"/>
    <s v="240 Main St"/>
    <s v="Gift Card"/>
    <s v="Shipped"/>
    <s v="TRK58273778"/>
    <n v="3"/>
    <s v="FREESHIP"/>
    <x v="2"/>
    <x v="3"/>
    <n v="1330.32"/>
  </r>
  <r>
    <x v="805"/>
    <x v="543"/>
    <x v="0"/>
    <x v="8"/>
    <x v="1"/>
    <s v="C68936"/>
    <x v="4"/>
    <n v="3"/>
    <n v="554.25"/>
    <s v="843 Main St"/>
    <s v="Debit Card"/>
    <s v="Shipped"/>
    <s v="TRK73163634"/>
    <n v="6"/>
    <s v="WINTER15"/>
    <x v="1"/>
    <x v="4"/>
    <n v="1662.75"/>
  </r>
  <r>
    <x v="806"/>
    <x v="544"/>
    <x v="0"/>
    <x v="11"/>
    <x v="3"/>
    <s v="C68937"/>
    <x v="1"/>
    <n v="2"/>
    <n v="425.03"/>
    <s v="560 Main St"/>
    <s v="Cash"/>
    <s v="Returned"/>
    <s v="TRK31908657"/>
    <n v="2"/>
    <s v="WINTER15"/>
    <x v="1"/>
    <x v="3"/>
    <n v="850.06"/>
  </r>
  <r>
    <x v="807"/>
    <x v="545"/>
    <x v="2"/>
    <x v="3"/>
    <x v="1"/>
    <s v="C68976"/>
    <x v="6"/>
    <n v="5"/>
    <n v="173.65"/>
    <s v="460 Main St"/>
    <s v="Gift Card"/>
    <s v="Delivered"/>
    <s v="TRK25491356"/>
    <n v="9"/>
    <s v="SAVE10"/>
    <x v="0"/>
    <x v="2"/>
    <n v="868.25"/>
  </r>
  <r>
    <x v="808"/>
    <x v="546"/>
    <x v="0"/>
    <x v="6"/>
    <x v="2"/>
    <s v="C69009"/>
    <x v="0"/>
    <n v="5"/>
    <n v="456.06"/>
    <s v="879 Main St"/>
    <s v="Cash"/>
    <s v="Pending"/>
    <s v="TRK61295842"/>
    <n v="10"/>
    <m/>
    <x v="3"/>
    <x v="1"/>
    <n v="2280.3000000000002"/>
  </r>
  <r>
    <x v="809"/>
    <x v="120"/>
    <x v="0"/>
    <x v="7"/>
    <x v="3"/>
    <s v="C69021"/>
    <x v="4"/>
    <n v="3"/>
    <n v="624.84"/>
    <s v="917 Main St"/>
    <s v="Credit Card"/>
    <s v="Cancelled"/>
    <s v="TRK57148510"/>
    <n v="8"/>
    <s v="WINTER15"/>
    <x v="1"/>
    <x v="0"/>
    <n v="1874.52"/>
  </r>
  <r>
    <x v="810"/>
    <x v="547"/>
    <x v="0"/>
    <x v="0"/>
    <x v="0"/>
    <s v="C69149"/>
    <x v="0"/>
    <n v="2"/>
    <n v="531.49"/>
    <s v="562 Main St"/>
    <s v="Credit Card"/>
    <s v="Delivered"/>
    <s v="TRK61265132"/>
    <n v="7"/>
    <s v="WINTER15"/>
    <x v="1"/>
    <x v="0"/>
    <n v="1062.98"/>
  </r>
  <r>
    <x v="811"/>
    <x v="548"/>
    <x v="0"/>
    <x v="0"/>
    <x v="0"/>
    <s v="C69167"/>
    <x v="5"/>
    <n v="3"/>
    <n v="55.01"/>
    <s v="263 Main St"/>
    <s v="Online"/>
    <s v="Pending"/>
    <s v="TRK12425655"/>
    <n v="7"/>
    <s v="WINTER15"/>
    <x v="1"/>
    <x v="2"/>
    <n v="165.03"/>
  </r>
  <r>
    <x v="812"/>
    <x v="322"/>
    <x v="0"/>
    <x v="6"/>
    <x v="2"/>
    <s v="C69168"/>
    <x v="4"/>
    <n v="1"/>
    <n v="21.19"/>
    <s v="482 Main St"/>
    <s v="Cash"/>
    <s v="Returned"/>
    <s v="TRK10446197"/>
    <n v="5"/>
    <s v="WINTER15"/>
    <x v="1"/>
    <x v="3"/>
    <n v="21.19"/>
  </r>
  <r>
    <x v="813"/>
    <x v="549"/>
    <x v="1"/>
    <x v="4"/>
    <x v="2"/>
    <s v="C69213"/>
    <x v="1"/>
    <n v="4"/>
    <n v="644.96"/>
    <s v="533 Main St"/>
    <s v="Credit Card"/>
    <s v="Pending"/>
    <s v="TRK67837331"/>
    <n v="7"/>
    <s v="FREESHIP"/>
    <x v="2"/>
    <x v="2"/>
    <n v="2579.84"/>
  </r>
  <r>
    <x v="814"/>
    <x v="550"/>
    <x v="0"/>
    <x v="3"/>
    <x v="1"/>
    <s v="C69332"/>
    <x v="2"/>
    <n v="3"/>
    <n v="565.25"/>
    <s v="745 Main St"/>
    <s v="Debit Card"/>
    <s v="Returned"/>
    <s v="TRK65718848"/>
    <n v="7"/>
    <s v="SAVE10"/>
    <x v="0"/>
    <x v="2"/>
    <n v="1695.75"/>
  </r>
  <r>
    <x v="815"/>
    <x v="42"/>
    <x v="2"/>
    <x v="7"/>
    <x v="3"/>
    <s v="C69396"/>
    <x v="0"/>
    <n v="3"/>
    <n v="602.75"/>
    <s v="920 Main St"/>
    <s v="Credit Card"/>
    <s v="Shipped"/>
    <s v="TRK33155049"/>
    <n v="6"/>
    <s v="SAVE10"/>
    <x v="0"/>
    <x v="2"/>
    <n v="1808.25"/>
  </r>
  <r>
    <x v="816"/>
    <x v="551"/>
    <x v="1"/>
    <x v="0"/>
    <x v="0"/>
    <s v="C69471"/>
    <x v="4"/>
    <n v="4"/>
    <n v="362.06"/>
    <s v="294 Main St"/>
    <s v="Debit Card"/>
    <s v="Returned"/>
    <s v="TRK11107152"/>
    <n v="4"/>
    <m/>
    <x v="3"/>
    <x v="0"/>
    <n v="1448.24"/>
  </r>
  <r>
    <x v="817"/>
    <x v="552"/>
    <x v="0"/>
    <x v="9"/>
    <x v="3"/>
    <s v="C69476"/>
    <x v="6"/>
    <n v="4"/>
    <n v="249.07"/>
    <s v="642 Main St"/>
    <s v="Credit Card"/>
    <s v="Returned"/>
    <s v="TRK65869386"/>
    <n v="5"/>
    <s v="WINTER15"/>
    <x v="1"/>
    <x v="4"/>
    <n v="996.28"/>
  </r>
  <r>
    <x v="818"/>
    <x v="431"/>
    <x v="1"/>
    <x v="9"/>
    <x v="3"/>
    <s v="C69542"/>
    <x v="0"/>
    <n v="1"/>
    <n v="422.54"/>
    <s v="876 Main St"/>
    <s v="Cash"/>
    <s v="Delivered"/>
    <s v="TRK20746505"/>
    <n v="1"/>
    <s v="SAVE10"/>
    <x v="0"/>
    <x v="3"/>
    <n v="422.54"/>
  </r>
  <r>
    <x v="819"/>
    <x v="553"/>
    <x v="2"/>
    <x v="1"/>
    <x v="1"/>
    <s v="C69994"/>
    <x v="2"/>
    <n v="5"/>
    <n v="466.42"/>
    <s v="619 Main St"/>
    <s v="Gift Card"/>
    <s v="Returned"/>
    <s v="TRK95935805"/>
    <n v="5"/>
    <m/>
    <x v="3"/>
    <x v="4"/>
    <n v="2332.1"/>
  </r>
  <r>
    <x v="820"/>
    <x v="87"/>
    <x v="2"/>
    <x v="1"/>
    <x v="1"/>
    <s v="C70010"/>
    <x v="3"/>
    <n v="5"/>
    <n v="230.77"/>
    <s v="141 Main St"/>
    <s v="Online"/>
    <s v="Pending"/>
    <s v="TRK50594008"/>
    <n v="10"/>
    <s v="WINTER15"/>
    <x v="1"/>
    <x v="4"/>
    <n v="1153.8499999999999"/>
  </r>
  <r>
    <x v="821"/>
    <x v="407"/>
    <x v="0"/>
    <x v="2"/>
    <x v="2"/>
    <s v="C70148"/>
    <x v="3"/>
    <n v="5"/>
    <n v="529.54999999999995"/>
    <s v="359 Main St"/>
    <s v="Gift Card"/>
    <s v="Shipped"/>
    <s v="TRK34848650"/>
    <n v="10"/>
    <m/>
    <x v="3"/>
    <x v="0"/>
    <n v="2647.75"/>
  </r>
  <r>
    <x v="822"/>
    <x v="554"/>
    <x v="0"/>
    <x v="2"/>
    <x v="2"/>
    <s v="C70246"/>
    <x v="3"/>
    <n v="3"/>
    <n v="158.74"/>
    <s v="293 Main St"/>
    <s v="Online"/>
    <s v="Pending"/>
    <s v="TRK45708320"/>
    <n v="7"/>
    <s v="FREESHIP"/>
    <x v="2"/>
    <x v="1"/>
    <n v="476.22"/>
  </r>
  <r>
    <x v="823"/>
    <x v="555"/>
    <x v="0"/>
    <x v="10"/>
    <x v="0"/>
    <s v="C70315"/>
    <x v="1"/>
    <n v="4"/>
    <n v="506.11"/>
    <s v="911 Main St"/>
    <s v="Cash"/>
    <s v="Cancelled"/>
    <s v="TRK97732085"/>
    <n v="5"/>
    <m/>
    <x v="3"/>
    <x v="4"/>
    <n v="2024.44"/>
  </r>
  <r>
    <x v="824"/>
    <x v="378"/>
    <x v="2"/>
    <x v="11"/>
    <x v="3"/>
    <s v="C70352"/>
    <x v="3"/>
    <n v="1"/>
    <n v="626.6"/>
    <s v="955 Main St"/>
    <s v="Gift Card"/>
    <s v="Returned"/>
    <s v="TRK51589589"/>
    <n v="4"/>
    <s v="WINTER15"/>
    <x v="1"/>
    <x v="0"/>
    <n v="626.6"/>
  </r>
  <r>
    <x v="825"/>
    <x v="556"/>
    <x v="2"/>
    <x v="1"/>
    <x v="1"/>
    <s v="C70412"/>
    <x v="1"/>
    <n v="4"/>
    <n v="578.28"/>
    <s v="791 Main St"/>
    <s v="Gift Card"/>
    <s v="Cancelled"/>
    <s v="TRK22192783"/>
    <n v="5"/>
    <s v="FREESHIP"/>
    <x v="2"/>
    <x v="2"/>
    <n v="2313.12"/>
  </r>
  <r>
    <x v="826"/>
    <x v="557"/>
    <x v="2"/>
    <x v="1"/>
    <x v="1"/>
    <s v="C70426"/>
    <x v="1"/>
    <n v="2"/>
    <n v="336.32"/>
    <s v="562 Main St"/>
    <s v="Online"/>
    <s v="Returned"/>
    <s v="TRK89687816"/>
    <n v="3"/>
    <m/>
    <x v="3"/>
    <x v="3"/>
    <n v="672.64"/>
  </r>
  <r>
    <x v="827"/>
    <x v="334"/>
    <x v="0"/>
    <x v="10"/>
    <x v="0"/>
    <s v="C70437"/>
    <x v="5"/>
    <n v="4"/>
    <n v="655.17999999999995"/>
    <s v="630 Main St"/>
    <s v="Online"/>
    <s v="Shipped"/>
    <s v="TRK26628830"/>
    <n v="5"/>
    <m/>
    <x v="3"/>
    <x v="0"/>
    <n v="2620.7199999999998"/>
  </r>
  <r>
    <x v="828"/>
    <x v="439"/>
    <x v="1"/>
    <x v="1"/>
    <x v="1"/>
    <s v="C70452"/>
    <x v="2"/>
    <n v="4"/>
    <n v="316.32"/>
    <s v="309 Main St"/>
    <s v="Debit Card"/>
    <s v="Delivered"/>
    <s v="TRK42985882"/>
    <n v="7"/>
    <m/>
    <x v="3"/>
    <x v="0"/>
    <n v="1265.28"/>
  </r>
  <r>
    <x v="829"/>
    <x v="240"/>
    <x v="2"/>
    <x v="8"/>
    <x v="1"/>
    <s v="C70492"/>
    <x v="2"/>
    <n v="4"/>
    <n v="496"/>
    <s v="811 Main St"/>
    <s v="Online"/>
    <s v="Cancelled"/>
    <s v="TRK84625405"/>
    <n v="8"/>
    <s v="WINTER15"/>
    <x v="1"/>
    <x v="3"/>
    <n v="1984"/>
  </r>
  <r>
    <x v="830"/>
    <x v="558"/>
    <x v="1"/>
    <x v="1"/>
    <x v="1"/>
    <s v="C70495"/>
    <x v="0"/>
    <n v="2"/>
    <n v="57.07"/>
    <s v="238 Main St"/>
    <s v="Debit Card"/>
    <s v="Returned"/>
    <s v="TRK65511225"/>
    <n v="3"/>
    <s v="SAVE10"/>
    <x v="0"/>
    <x v="1"/>
    <n v="114.14"/>
  </r>
  <r>
    <x v="831"/>
    <x v="491"/>
    <x v="0"/>
    <x v="11"/>
    <x v="3"/>
    <s v="C70506"/>
    <x v="2"/>
    <n v="1"/>
    <n v="454.23"/>
    <s v="255 Main St"/>
    <s v="Gift Card"/>
    <s v="Returned"/>
    <s v="TRK12518384"/>
    <n v="3"/>
    <m/>
    <x v="3"/>
    <x v="0"/>
    <n v="454.23"/>
  </r>
  <r>
    <x v="832"/>
    <x v="176"/>
    <x v="0"/>
    <x v="3"/>
    <x v="1"/>
    <s v="C70529"/>
    <x v="3"/>
    <n v="1"/>
    <n v="105.92"/>
    <s v="974 Main St"/>
    <s v="Gift Card"/>
    <s v="Returned"/>
    <s v="TRK82165408"/>
    <n v="6"/>
    <s v="SAVE10"/>
    <x v="0"/>
    <x v="2"/>
    <n v="105.92"/>
  </r>
  <r>
    <x v="833"/>
    <x v="559"/>
    <x v="2"/>
    <x v="8"/>
    <x v="1"/>
    <s v="C70554"/>
    <x v="2"/>
    <n v="3"/>
    <n v="139.44999999999999"/>
    <s v="187 Main St"/>
    <s v="Gift Card"/>
    <s v="Returned"/>
    <s v="TRK61086952"/>
    <n v="8"/>
    <s v="WINTER15"/>
    <x v="1"/>
    <x v="3"/>
    <n v="418.35"/>
  </r>
  <r>
    <x v="834"/>
    <x v="15"/>
    <x v="0"/>
    <x v="5"/>
    <x v="0"/>
    <s v="C70566"/>
    <x v="3"/>
    <n v="5"/>
    <n v="536.58000000000004"/>
    <s v="667 Main St"/>
    <s v="Gift Card"/>
    <s v="Pending"/>
    <s v="TRK49673411"/>
    <n v="5"/>
    <s v="SAVE10"/>
    <x v="0"/>
    <x v="3"/>
    <n v="2682.9"/>
  </r>
  <r>
    <x v="835"/>
    <x v="123"/>
    <x v="0"/>
    <x v="9"/>
    <x v="3"/>
    <s v="C70613"/>
    <x v="1"/>
    <n v="5"/>
    <n v="464.74"/>
    <s v="438 Main St"/>
    <s v="Gift Card"/>
    <s v="Delivered"/>
    <s v="TRK33140293"/>
    <n v="7"/>
    <m/>
    <x v="3"/>
    <x v="4"/>
    <n v="2323.6999999999998"/>
  </r>
  <r>
    <x v="836"/>
    <x v="156"/>
    <x v="1"/>
    <x v="8"/>
    <x v="1"/>
    <s v="C70633"/>
    <x v="4"/>
    <n v="2"/>
    <n v="183.67"/>
    <s v="747 Main St"/>
    <s v="Online"/>
    <s v="Cancelled"/>
    <s v="TRK82540521"/>
    <n v="3"/>
    <s v="SAVE10"/>
    <x v="0"/>
    <x v="3"/>
    <n v="367.34"/>
  </r>
  <r>
    <x v="837"/>
    <x v="119"/>
    <x v="0"/>
    <x v="6"/>
    <x v="2"/>
    <s v="C70659"/>
    <x v="1"/>
    <n v="5"/>
    <n v="69.7"/>
    <s v="722 Main St"/>
    <s v="Online"/>
    <s v="Returned"/>
    <s v="TRK49663597"/>
    <n v="9"/>
    <m/>
    <x v="3"/>
    <x v="1"/>
    <n v="348.5"/>
  </r>
  <r>
    <x v="838"/>
    <x v="382"/>
    <x v="2"/>
    <x v="7"/>
    <x v="3"/>
    <s v="C70659"/>
    <x v="5"/>
    <n v="3"/>
    <n v="501.82"/>
    <s v="568 Main St"/>
    <s v="Gift Card"/>
    <s v="Cancelled"/>
    <s v="TRK28290825"/>
    <n v="4"/>
    <s v="FREESHIP"/>
    <x v="2"/>
    <x v="2"/>
    <n v="1505.46"/>
  </r>
  <r>
    <x v="839"/>
    <x v="66"/>
    <x v="0"/>
    <x v="9"/>
    <x v="3"/>
    <s v="C70921"/>
    <x v="0"/>
    <n v="2"/>
    <n v="228.54"/>
    <s v="533 Main St"/>
    <s v="Debit Card"/>
    <s v="Pending"/>
    <s v="TRK54983109"/>
    <n v="3"/>
    <m/>
    <x v="3"/>
    <x v="2"/>
    <n v="457.08"/>
  </r>
  <r>
    <x v="840"/>
    <x v="560"/>
    <x v="1"/>
    <x v="8"/>
    <x v="1"/>
    <s v="C70999"/>
    <x v="4"/>
    <n v="2"/>
    <n v="216.66"/>
    <s v="885 Main St"/>
    <s v="Debit Card"/>
    <s v="Pending"/>
    <s v="TRK75644156"/>
    <n v="6"/>
    <s v="FREESHIP"/>
    <x v="2"/>
    <x v="1"/>
    <n v="433.32"/>
  </r>
  <r>
    <x v="841"/>
    <x v="245"/>
    <x v="1"/>
    <x v="6"/>
    <x v="2"/>
    <s v="C71035"/>
    <x v="4"/>
    <n v="1"/>
    <n v="436.77"/>
    <s v="977 Main St"/>
    <s v="Cash"/>
    <s v="Returned"/>
    <s v="TRK19599578"/>
    <n v="5"/>
    <s v="FREESHIP"/>
    <x v="2"/>
    <x v="3"/>
    <n v="436.77"/>
  </r>
  <r>
    <x v="842"/>
    <x v="561"/>
    <x v="0"/>
    <x v="7"/>
    <x v="3"/>
    <s v="C71040"/>
    <x v="6"/>
    <n v="4"/>
    <n v="434.85"/>
    <s v="250 Main St"/>
    <s v="Credit Card"/>
    <s v="Pending"/>
    <s v="TRK41397604"/>
    <n v="4"/>
    <s v="WINTER15"/>
    <x v="1"/>
    <x v="3"/>
    <n v="1739.4"/>
  </r>
  <r>
    <x v="843"/>
    <x v="414"/>
    <x v="0"/>
    <x v="10"/>
    <x v="0"/>
    <s v="C71076"/>
    <x v="2"/>
    <n v="2"/>
    <n v="255.99"/>
    <s v="340 Main St"/>
    <s v="Credit Card"/>
    <s v="Delivered"/>
    <s v="TRK65148292"/>
    <n v="4"/>
    <s v="SAVE10"/>
    <x v="0"/>
    <x v="1"/>
    <n v="511.98"/>
  </r>
  <r>
    <x v="844"/>
    <x v="201"/>
    <x v="0"/>
    <x v="8"/>
    <x v="1"/>
    <s v="C71122"/>
    <x v="1"/>
    <n v="1"/>
    <n v="634.4"/>
    <s v="317 Main St"/>
    <s v="Cash"/>
    <s v="Cancelled"/>
    <s v="TRK54757882"/>
    <n v="6"/>
    <s v="SAVE10"/>
    <x v="0"/>
    <x v="2"/>
    <n v="634.4"/>
  </r>
  <r>
    <x v="845"/>
    <x v="558"/>
    <x v="1"/>
    <x v="1"/>
    <x v="1"/>
    <s v="C71310"/>
    <x v="0"/>
    <n v="5"/>
    <n v="584.46"/>
    <s v="308 Main St"/>
    <s v="Credit Card"/>
    <s v="Returned"/>
    <s v="TRK48292586"/>
    <n v="8"/>
    <m/>
    <x v="3"/>
    <x v="2"/>
    <n v="2922.3"/>
  </r>
  <r>
    <x v="846"/>
    <x v="562"/>
    <x v="1"/>
    <x v="3"/>
    <x v="1"/>
    <s v="C71471"/>
    <x v="5"/>
    <n v="1"/>
    <n v="595.54"/>
    <s v="817 Main St"/>
    <s v="Gift Card"/>
    <s v="Shipped"/>
    <s v="TRK52137079"/>
    <n v="4"/>
    <m/>
    <x v="3"/>
    <x v="1"/>
    <n v="595.54"/>
  </r>
  <r>
    <x v="847"/>
    <x v="563"/>
    <x v="1"/>
    <x v="1"/>
    <x v="1"/>
    <s v="C71473"/>
    <x v="5"/>
    <n v="5"/>
    <n v="341.84"/>
    <s v="328 Main St"/>
    <s v="Online"/>
    <s v="Shipped"/>
    <s v="TRK94857335"/>
    <n v="8"/>
    <s v="FREESHIP"/>
    <x v="2"/>
    <x v="1"/>
    <n v="1709.2"/>
  </r>
  <r>
    <x v="848"/>
    <x v="207"/>
    <x v="0"/>
    <x v="6"/>
    <x v="2"/>
    <s v="C71486"/>
    <x v="3"/>
    <n v="3"/>
    <n v="469.32"/>
    <s v="365 Main St"/>
    <s v="Debit Card"/>
    <s v="Shipped"/>
    <s v="TRK73929833"/>
    <n v="3"/>
    <m/>
    <x v="3"/>
    <x v="3"/>
    <n v="1407.96"/>
  </r>
  <r>
    <x v="849"/>
    <x v="191"/>
    <x v="1"/>
    <x v="5"/>
    <x v="0"/>
    <s v="C71570"/>
    <x v="5"/>
    <n v="4"/>
    <n v="534.48"/>
    <s v="437 Main St"/>
    <s v="Online"/>
    <s v="Returned"/>
    <s v="TRK95992269"/>
    <n v="9"/>
    <s v="WINTER15"/>
    <x v="1"/>
    <x v="1"/>
    <n v="2137.92"/>
  </r>
  <r>
    <x v="850"/>
    <x v="564"/>
    <x v="1"/>
    <x v="1"/>
    <x v="1"/>
    <s v="C71680"/>
    <x v="0"/>
    <n v="4"/>
    <n v="567.57000000000005"/>
    <s v="814 Main St"/>
    <s v="Debit Card"/>
    <s v="Pending"/>
    <s v="TRK47386650"/>
    <n v="9"/>
    <s v="WINTER15"/>
    <x v="1"/>
    <x v="3"/>
    <n v="2270.2800000000002"/>
  </r>
  <r>
    <x v="851"/>
    <x v="222"/>
    <x v="2"/>
    <x v="3"/>
    <x v="1"/>
    <s v="C71698"/>
    <x v="3"/>
    <n v="5"/>
    <n v="489.37"/>
    <s v="274 Main St"/>
    <s v="Online"/>
    <s v="Returned"/>
    <s v="TRK34786818"/>
    <n v="8"/>
    <m/>
    <x v="3"/>
    <x v="1"/>
    <n v="2446.85"/>
  </r>
  <r>
    <x v="852"/>
    <x v="168"/>
    <x v="2"/>
    <x v="3"/>
    <x v="1"/>
    <s v="C71797"/>
    <x v="1"/>
    <n v="4"/>
    <n v="464.29"/>
    <s v="941 Main St"/>
    <s v="Debit Card"/>
    <s v="Returned"/>
    <s v="TRK66010667"/>
    <n v="5"/>
    <s v="SAVE10"/>
    <x v="0"/>
    <x v="2"/>
    <n v="1857.16"/>
  </r>
  <r>
    <x v="853"/>
    <x v="165"/>
    <x v="0"/>
    <x v="4"/>
    <x v="2"/>
    <s v="C71899"/>
    <x v="4"/>
    <n v="3"/>
    <n v="668.33"/>
    <s v="799 Main St"/>
    <s v="Gift Card"/>
    <s v="Pending"/>
    <s v="TRK34856025"/>
    <n v="4"/>
    <s v="WINTER15"/>
    <x v="1"/>
    <x v="0"/>
    <n v="2004.99"/>
  </r>
  <r>
    <x v="854"/>
    <x v="565"/>
    <x v="1"/>
    <x v="11"/>
    <x v="3"/>
    <s v="C72007"/>
    <x v="5"/>
    <n v="3"/>
    <n v="432.85"/>
    <s v="999 Main St"/>
    <s v="Online"/>
    <s v="Pending"/>
    <s v="TRK16240916"/>
    <n v="4"/>
    <m/>
    <x v="3"/>
    <x v="1"/>
    <n v="1298.55"/>
  </r>
  <r>
    <x v="855"/>
    <x v="566"/>
    <x v="1"/>
    <x v="1"/>
    <x v="1"/>
    <s v="C72043"/>
    <x v="3"/>
    <n v="1"/>
    <n v="394.53"/>
    <s v="480 Main St"/>
    <s v="Cash"/>
    <s v="Shipped"/>
    <s v="TRK40896408"/>
    <n v="2"/>
    <s v="FREESHIP"/>
    <x v="2"/>
    <x v="4"/>
    <n v="394.53"/>
  </r>
  <r>
    <x v="856"/>
    <x v="567"/>
    <x v="1"/>
    <x v="11"/>
    <x v="3"/>
    <s v="C72166"/>
    <x v="3"/>
    <n v="1"/>
    <n v="314.38"/>
    <s v="227 Main St"/>
    <s v="Online"/>
    <s v="Returned"/>
    <s v="TRK67733444"/>
    <n v="6"/>
    <m/>
    <x v="3"/>
    <x v="3"/>
    <n v="314.38"/>
  </r>
  <r>
    <x v="857"/>
    <x v="568"/>
    <x v="0"/>
    <x v="8"/>
    <x v="1"/>
    <s v="C72241"/>
    <x v="2"/>
    <n v="4"/>
    <n v="677.37"/>
    <s v="156 Main St"/>
    <s v="Cash"/>
    <s v="Pending"/>
    <s v="TRK76270481"/>
    <n v="8"/>
    <s v="SAVE10"/>
    <x v="0"/>
    <x v="3"/>
    <n v="2709.48"/>
  </r>
  <r>
    <x v="858"/>
    <x v="331"/>
    <x v="1"/>
    <x v="0"/>
    <x v="0"/>
    <s v="C72290"/>
    <x v="0"/>
    <n v="3"/>
    <n v="185.4"/>
    <s v="810 Main St"/>
    <s v="Gift Card"/>
    <s v="Cancelled"/>
    <s v="TRK68792129"/>
    <n v="7"/>
    <m/>
    <x v="3"/>
    <x v="0"/>
    <n v="556.20000000000005"/>
  </r>
  <r>
    <x v="859"/>
    <x v="46"/>
    <x v="0"/>
    <x v="10"/>
    <x v="0"/>
    <s v="C72293"/>
    <x v="0"/>
    <n v="3"/>
    <n v="229.34"/>
    <s v="398 Main St"/>
    <s v="Credit Card"/>
    <s v="Shipped"/>
    <s v="TRK84378003"/>
    <n v="6"/>
    <s v="SAVE10"/>
    <x v="0"/>
    <x v="4"/>
    <n v="688.02"/>
  </r>
  <r>
    <x v="860"/>
    <x v="270"/>
    <x v="1"/>
    <x v="5"/>
    <x v="0"/>
    <s v="C72533"/>
    <x v="0"/>
    <n v="1"/>
    <n v="376.76"/>
    <s v="389 Main St"/>
    <s v="Debit Card"/>
    <s v="Delivered"/>
    <s v="TRK51288986"/>
    <n v="5"/>
    <s v="SAVE10"/>
    <x v="0"/>
    <x v="2"/>
    <n v="376.76"/>
  </r>
  <r>
    <x v="861"/>
    <x v="224"/>
    <x v="1"/>
    <x v="3"/>
    <x v="1"/>
    <s v="C72588"/>
    <x v="5"/>
    <n v="5"/>
    <n v="314.94"/>
    <s v="661 Main St"/>
    <s v="Cash"/>
    <s v="Pending"/>
    <s v="TRK43410829"/>
    <n v="8"/>
    <s v="SAVE10"/>
    <x v="0"/>
    <x v="1"/>
    <n v="1574.7"/>
  </r>
  <r>
    <x v="862"/>
    <x v="569"/>
    <x v="2"/>
    <x v="9"/>
    <x v="3"/>
    <s v="C72596"/>
    <x v="0"/>
    <n v="2"/>
    <n v="385.16"/>
    <s v="491 Main St"/>
    <s v="Online"/>
    <s v="Pending"/>
    <s v="TRK83870446"/>
    <n v="7"/>
    <s v="SAVE10"/>
    <x v="0"/>
    <x v="2"/>
    <n v="770.32"/>
  </r>
  <r>
    <x v="863"/>
    <x v="379"/>
    <x v="0"/>
    <x v="9"/>
    <x v="3"/>
    <s v="C72649"/>
    <x v="2"/>
    <n v="5"/>
    <n v="570.62"/>
    <s v="928 Main St"/>
    <s v="Debit Card"/>
    <s v="Shipped"/>
    <s v="TRK37947903"/>
    <n v="7"/>
    <s v="SAVE10"/>
    <x v="0"/>
    <x v="1"/>
    <n v="2853.1"/>
  </r>
  <r>
    <x v="864"/>
    <x v="549"/>
    <x v="1"/>
    <x v="4"/>
    <x v="2"/>
    <s v="C72664"/>
    <x v="3"/>
    <n v="1"/>
    <n v="627.15"/>
    <s v="241 Main St"/>
    <s v="Cash"/>
    <s v="Delivered"/>
    <s v="TRK86694331"/>
    <n v="5"/>
    <s v="SAVE10"/>
    <x v="0"/>
    <x v="1"/>
    <n v="627.15"/>
  </r>
  <r>
    <x v="865"/>
    <x v="384"/>
    <x v="0"/>
    <x v="9"/>
    <x v="3"/>
    <s v="C72862"/>
    <x v="4"/>
    <n v="1"/>
    <n v="84.8"/>
    <s v="606 Main St"/>
    <s v="Gift Card"/>
    <s v="Pending"/>
    <s v="TRK51648833"/>
    <n v="5"/>
    <m/>
    <x v="3"/>
    <x v="1"/>
    <n v="84.8"/>
  </r>
  <r>
    <x v="866"/>
    <x v="570"/>
    <x v="2"/>
    <x v="8"/>
    <x v="1"/>
    <s v="C73225"/>
    <x v="6"/>
    <n v="2"/>
    <n v="550.17999999999995"/>
    <s v="996 Main St"/>
    <s v="Gift Card"/>
    <s v="Returned"/>
    <s v="TRK73848522"/>
    <n v="3"/>
    <s v="FREESHIP"/>
    <x v="2"/>
    <x v="4"/>
    <n v="1100.3599999999999"/>
  </r>
  <r>
    <x v="867"/>
    <x v="444"/>
    <x v="1"/>
    <x v="1"/>
    <x v="1"/>
    <s v="C73289"/>
    <x v="5"/>
    <n v="3"/>
    <n v="648.59"/>
    <s v="906 Main St"/>
    <s v="Debit Card"/>
    <s v="Cancelled"/>
    <s v="TRK70872738"/>
    <n v="4"/>
    <s v="SAVE10"/>
    <x v="0"/>
    <x v="2"/>
    <n v="1945.77"/>
  </r>
  <r>
    <x v="868"/>
    <x v="571"/>
    <x v="1"/>
    <x v="8"/>
    <x v="1"/>
    <s v="C73370"/>
    <x v="1"/>
    <n v="1"/>
    <n v="44.35"/>
    <s v="595 Main St"/>
    <s v="Gift Card"/>
    <s v="Cancelled"/>
    <s v="TRK67820278"/>
    <n v="1"/>
    <s v="SAVE10"/>
    <x v="0"/>
    <x v="1"/>
    <n v="44.35"/>
  </r>
  <r>
    <x v="869"/>
    <x v="272"/>
    <x v="0"/>
    <x v="4"/>
    <x v="2"/>
    <s v="C73514"/>
    <x v="3"/>
    <n v="3"/>
    <n v="465.05"/>
    <s v="126 Main St"/>
    <s v="Credit Card"/>
    <s v="Cancelled"/>
    <s v="TRK96777924"/>
    <n v="3"/>
    <s v="SAVE10"/>
    <x v="0"/>
    <x v="2"/>
    <n v="1395.15"/>
  </r>
  <r>
    <x v="870"/>
    <x v="572"/>
    <x v="0"/>
    <x v="9"/>
    <x v="3"/>
    <s v="C73575"/>
    <x v="2"/>
    <n v="5"/>
    <n v="643.89"/>
    <s v="851 Main St"/>
    <s v="Cash"/>
    <s v="Returned"/>
    <s v="TRK23387612"/>
    <n v="8"/>
    <s v="WINTER15"/>
    <x v="1"/>
    <x v="0"/>
    <n v="3219.45"/>
  </r>
  <r>
    <x v="871"/>
    <x v="65"/>
    <x v="0"/>
    <x v="2"/>
    <x v="2"/>
    <s v="C73587"/>
    <x v="6"/>
    <n v="4"/>
    <n v="408.21"/>
    <s v="727 Main St"/>
    <s v="Credit Card"/>
    <s v="Pending"/>
    <s v="TRK13955543"/>
    <n v="9"/>
    <m/>
    <x v="3"/>
    <x v="1"/>
    <n v="1632.84"/>
  </r>
  <r>
    <x v="872"/>
    <x v="573"/>
    <x v="1"/>
    <x v="4"/>
    <x v="2"/>
    <s v="C73629"/>
    <x v="3"/>
    <n v="1"/>
    <n v="265.64"/>
    <s v="601 Main St"/>
    <s v="Credit Card"/>
    <s v="Returned"/>
    <s v="TRK11492924"/>
    <n v="3"/>
    <s v="WINTER15"/>
    <x v="1"/>
    <x v="1"/>
    <n v="265.64"/>
  </r>
  <r>
    <x v="873"/>
    <x v="193"/>
    <x v="0"/>
    <x v="7"/>
    <x v="3"/>
    <s v="C73813"/>
    <x v="0"/>
    <n v="4"/>
    <n v="111.3"/>
    <s v="364 Main St"/>
    <s v="Debit Card"/>
    <s v="Pending"/>
    <s v="TRK89906749"/>
    <n v="7"/>
    <s v="FREESHIP"/>
    <x v="2"/>
    <x v="2"/>
    <n v="445.2"/>
  </r>
  <r>
    <x v="874"/>
    <x v="574"/>
    <x v="0"/>
    <x v="1"/>
    <x v="1"/>
    <s v="C73873"/>
    <x v="3"/>
    <n v="2"/>
    <n v="330.69"/>
    <s v="393 Main St"/>
    <s v="Online"/>
    <s v="Cancelled"/>
    <s v="TRK56423132"/>
    <n v="5"/>
    <s v="SAVE10"/>
    <x v="0"/>
    <x v="3"/>
    <n v="661.38"/>
  </r>
  <r>
    <x v="875"/>
    <x v="315"/>
    <x v="0"/>
    <x v="0"/>
    <x v="0"/>
    <s v="C73893"/>
    <x v="0"/>
    <n v="5"/>
    <n v="327.68"/>
    <s v="384 Main St"/>
    <s v="Credit Card"/>
    <s v="Returned"/>
    <s v="TRK85939879"/>
    <n v="6"/>
    <m/>
    <x v="3"/>
    <x v="0"/>
    <n v="1638.4"/>
  </r>
  <r>
    <x v="876"/>
    <x v="126"/>
    <x v="0"/>
    <x v="7"/>
    <x v="3"/>
    <s v="C73941"/>
    <x v="6"/>
    <n v="2"/>
    <n v="625.22"/>
    <s v="569 Main St"/>
    <s v="Online"/>
    <s v="Cancelled"/>
    <s v="TRK22051900"/>
    <n v="5"/>
    <m/>
    <x v="3"/>
    <x v="3"/>
    <n v="1250.44"/>
  </r>
  <r>
    <x v="877"/>
    <x v="71"/>
    <x v="0"/>
    <x v="2"/>
    <x v="2"/>
    <s v="C73961"/>
    <x v="4"/>
    <n v="4"/>
    <n v="132.56"/>
    <s v="306 Main St"/>
    <s v="Cash"/>
    <s v="Returned"/>
    <s v="TRK32607173"/>
    <n v="8"/>
    <s v="WINTER15"/>
    <x v="1"/>
    <x v="1"/>
    <n v="530.24"/>
  </r>
  <r>
    <x v="878"/>
    <x v="575"/>
    <x v="1"/>
    <x v="8"/>
    <x v="1"/>
    <s v="C73996"/>
    <x v="4"/>
    <n v="2"/>
    <n v="143.82"/>
    <s v="856 Main St"/>
    <s v="Credit Card"/>
    <s v="Returned"/>
    <s v="TRK74579570"/>
    <n v="6"/>
    <s v="SAVE10"/>
    <x v="0"/>
    <x v="1"/>
    <n v="287.64"/>
  </r>
  <r>
    <x v="879"/>
    <x v="53"/>
    <x v="0"/>
    <x v="1"/>
    <x v="1"/>
    <s v="C73999"/>
    <x v="4"/>
    <n v="2"/>
    <n v="187.88"/>
    <s v="413 Main St"/>
    <s v="Online"/>
    <s v="Shipped"/>
    <s v="TRK67919507"/>
    <n v="4"/>
    <s v="WINTER15"/>
    <x v="1"/>
    <x v="0"/>
    <n v="375.76"/>
  </r>
  <r>
    <x v="880"/>
    <x v="91"/>
    <x v="0"/>
    <x v="7"/>
    <x v="3"/>
    <s v="C74003"/>
    <x v="0"/>
    <n v="4"/>
    <n v="305.32"/>
    <s v="679 Main St"/>
    <s v="Online"/>
    <s v="Cancelled"/>
    <s v="TRK91525779"/>
    <n v="4"/>
    <s v="SAVE10"/>
    <x v="0"/>
    <x v="3"/>
    <n v="1221.28"/>
  </r>
  <r>
    <x v="881"/>
    <x v="234"/>
    <x v="0"/>
    <x v="1"/>
    <x v="1"/>
    <s v="C74005"/>
    <x v="5"/>
    <n v="5"/>
    <n v="448.15"/>
    <s v="528 Main St"/>
    <s v="Gift Card"/>
    <s v="Returned"/>
    <s v="TRK61640534"/>
    <n v="7"/>
    <s v="SAVE10"/>
    <x v="0"/>
    <x v="3"/>
    <n v="2240.75"/>
  </r>
  <r>
    <x v="882"/>
    <x v="129"/>
    <x v="0"/>
    <x v="5"/>
    <x v="0"/>
    <s v="C74138"/>
    <x v="2"/>
    <n v="2"/>
    <n v="98.47"/>
    <s v="964 Main St"/>
    <s v="Cash"/>
    <s v="Returned"/>
    <s v="TRK74091695"/>
    <n v="3"/>
    <m/>
    <x v="3"/>
    <x v="1"/>
    <n v="196.94"/>
  </r>
  <r>
    <x v="883"/>
    <x v="576"/>
    <x v="0"/>
    <x v="9"/>
    <x v="3"/>
    <s v="C74169"/>
    <x v="0"/>
    <n v="1"/>
    <n v="310.93"/>
    <s v="862 Main St"/>
    <s v="Online"/>
    <s v="Cancelled"/>
    <s v="TRK66144809"/>
    <n v="3"/>
    <m/>
    <x v="3"/>
    <x v="0"/>
    <n v="310.93"/>
  </r>
  <r>
    <x v="884"/>
    <x v="553"/>
    <x v="2"/>
    <x v="1"/>
    <x v="1"/>
    <s v="C74359"/>
    <x v="1"/>
    <n v="5"/>
    <n v="368.25"/>
    <s v="706 Main St"/>
    <s v="Online"/>
    <s v="Delivered"/>
    <s v="TRK18250450"/>
    <n v="5"/>
    <m/>
    <x v="3"/>
    <x v="1"/>
    <n v="1841.25"/>
  </r>
  <r>
    <x v="885"/>
    <x v="176"/>
    <x v="0"/>
    <x v="3"/>
    <x v="1"/>
    <s v="C74499"/>
    <x v="3"/>
    <n v="2"/>
    <n v="372.23"/>
    <s v="518 Main St"/>
    <s v="Gift Card"/>
    <s v="Delivered"/>
    <s v="TRK93767278"/>
    <n v="7"/>
    <s v="SAVE10"/>
    <x v="0"/>
    <x v="2"/>
    <n v="744.46"/>
  </r>
  <r>
    <x v="886"/>
    <x v="8"/>
    <x v="0"/>
    <x v="0"/>
    <x v="0"/>
    <s v="C74519"/>
    <x v="6"/>
    <n v="3"/>
    <n v="315.27"/>
    <s v="309 Main St"/>
    <s v="Credit Card"/>
    <s v="Cancelled"/>
    <s v="TRK97351945"/>
    <n v="4"/>
    <s v="SAVE10"/>
    <x v="0"/>
    <x v="2"/>
    <n v="945.81"/>
  </r>
  <r>
    <x v="887"/>
    <x v="577"/>
    <x v="1"/>
    <x v="8"/>
    <x v="1"/>
    <s v="C74562"/>
    <x v="4"/>
    <n v="1"/>
    <n v="220.77"/>
    <s v="388 Main St"/>
    <s v="Gift Card"/>
    <s v="Pending"/>
    <s v="TRK32062079"/>
    <n v="5"/>
    <s v="FREESHIP"/>
    <x v="2"/>
    <x v="1"/>
    <n v="220.77"/>
  </r>
  <r>
    <x v="888"/>
    <x v="323"/>
    <x v="0"/>
    <x v="11"/>
    <x v="3"/>
    <s v="C74866"/>
    <x v="6"/>
    <n v="3"/>
    <n v="664.79"/>
    <s v="743 Main St"/>
    <s v="Online"/>
    <s v="Delivered"/>
    <s v="TRK53783265"/>
    <n v="6"/>
    <m/>
    <x v="3"/>
    <x v="0"/>
    <n v="1994.37"/>
  </r>
  <r>
    <x v="889"/>
    <x v="184"/>
    <x v="1"/>
    <x v="2"/>
    <x v="2"/>
    <s v="C74928"/>
    <x v="0"/>
    <n v="2"/>
    <n v="306.24"/>
    <s v="589 Main St"/>
    <s v="Online"/>
    <s v="Returned"/>
    <s v="TRK39845914"/>
    <n v="4"/>
    <s v="FREESHIP"/>
    <x v="2"/>
    <x v="2"/>
    <n v="612.48"/>
  </r>
  <r>
    <x v="890"/>
    <x v="578"/>
    <x v="0"/>
    <x v="2"/>
    <x v="2"/>
    <s v="C74982"/>
    <x v="1"/>
    <n v="5"/>
    <n v="408.56"/>
    <s v="398 Main St"/>
    <s v="Debit Card"/>
    <s v="Delivered"/>
    <s v="TRK98700702"/>
    <n v="8"/>
    <s v="FREESHIP"/>
    <x v="2"/>
    <x v="1"/>
    <n v="2042.8"/>
  </r>
  <r>
    <x v="891"/>
    <x v="173"/>
    <x v="0"/>
    <x v="3"/>
    <x v="1"/>
    <s v="C75018"/>
    <x v="2"/>
    <n v="3"/>
    <n v="669.06"/>
    <s v="299 Main St"/>
    <s v="Cash"/>
    <s v="Delivered"/>
    <s v="TRK51794806"/>
    <n v="7"/>
    <s v="SAVE10"/>
    <x v="0"/>
    <x v="0"/>
    <n v="2007.18"/>
  </r>
  <r>
    <x v="892"/>
    <x v="130"/>
    <x v="2"/>
    <x v="1"/>
    <x v="1"/>
    <s v="C75439"/>
    <x v="3"/>
    <n v="3"/>
    <n v="114.81"/>
    <s v="318 Main St"/>
    <s v="Gift Card"/>
    <s v="Cancelled"/>
    <s v="TRK19831653"/>
    <n v="7"/>
    <m/>
    <x v="3"/>
    <x v="3"/>
    <n v="344.43"/>
  </r>
  <r>
    <x v="893"/>
    <x v="579"/>
    <x v="1"/>
    <x v="1"/>
    <x v="1"/>
    <s v="C75456"/>
    <x v="2"/>
    <n v="3"/>
    <n v="92.22"/>
    <s v="115 Main St"/>
    <s v="Credit Card"/>
    <s v="Delivered"/>
    <s v="TRK90519490"/>
    <n v="5"/>
    <s v="FREESHIP"/>
    <x v="2"/>
    <x v="2"/>
    <n v="276.66000000000003"/>
  </r>
  <r>
    <x v="894"/>
    <x v="26"/>
    <x v="0"/>
    <x v="0"/>
    <x v="0"/>
    <s v="C75619"/>
    <x v="0"/>
    <n v="2"/>
    <n v="371.29"/>
    <s v="924 Main St"/>
    <s v="Gift Card"/>
    <s v="Shipped"/>
    <s v="TRK23086941"/>
    <n v="5"/>
    <s v="WINTER15"/>
    <x v="1"/>
    <x v="0"/>
    <n v="742.58"/>
  </r>
  <r>
    <x v="895"/>
    <x v="172"/>
    <x v="1"/>
    <x v="6"/>
    <x v="2"/>
    <s v="C75739"/>
    <x v="6"/>
    <n v="2"/>
    <n v="151.35"/>
    <s v="823 Main St"/>
    <s v="Online"/>
    <s v="Shipped"/>
    <s v="TRK91186779"/>
    <n v="3"/>
    <s v="SAVE10"/>
    <x v="0"/>
    <x v="4"/>
    <n v="302.7"/>
  </r>
  <r>
    <x v="896"/>
    <x v="358"/>
    <x v="0"/>
    <x v="5"/>
    <x v="0"/>
    <s v="C75888"/>
    <x v="0"/>
    <n v="3"/>
    <n v="448.9"/>
    <s v="790 Main St"/>
    <s v="Debit Card"/>
    <s v="Returned"/>
    <s v="TRK98467398"/>
    <n v="7"/>
    <s v="SAVE10"/>
    <x v="0"/>
    <x v="1"/>
    <n v="1346.7"/>
  </r>
  <r>
    <x v="897"/>
    <x v="432"/>
    <x v="0"/>
    <x v="1"/>
    <x v="1"/>
    <s v="C76140"/>
    <x v="6"/>
    <n v="4"/>
    <n v="206.6"/>
    <s v="914 Main St"/>
    <s v="Gift Card"/>
    <s v="Returned"/>
    <s v="TRK25861469"/>
    <n v="6"/>
    <s v="WINTER15"/>
    <x v="1"/>
    <x v="4"/>
    <n v="826.4"/>
  </r>
  <r>
    <x v="898"/>
    <x v="580"/>
    <x v="0"/>
    <x v="8"/>
    <x v="1"/>
    <s v="C76207"/>
    <x v="1"/>
    <n v="5"/>
    <n v="521.25"/>
    <s v="826 Main St"/>
    <s v="Cash"/>
    <s v="Cancelled"/>
    <s v="TRK25569378"/>
    <n v="8"/>
    <m/>
    <x v="3"/>
    <x v="2"/>
    <n v="2606.25"/>
  </r>
  <r>
    <x v="899"/>
    <x v="55"/>
    <x v="1"/>
    <x v="9"/>
    <x v="3"/>
    <s v="C76362"/>
    <x v="5"/>
    <n v="3"/>
    <n v="236.5"/>
    <s v="916 Main St"/>
    <s v="Online"/>
    <s v="Delivered"/>
    <s v="TRK11868618"/>
    <n v="8"/>
    <s v="FREESHIP"/>
    <x v="2"/>
    <x v="2"/>
    <n v="709.5"/>
  </r>
  <r>
    <x v="900"/>
    <x v="342"/>
    <x v="0"/>
    <x v="7"/>
    <x v="3"/>
    <s v="C76653"/>
    <x v="0"/>
    <n v="4"/>
    <n v="384.85"/>
    <s v="988 Main St"/>
    <s v="Online"/>
    <s v="Delivered"/>
    <s v="TRK77052196"/>
    <n v="9"/>
    <s v="FREESHIP"/>
    <x v="2"/>
    <x v="1"/>
    <n v="1539.4"/>
  </r>
  <r>
    <x v="901"/>
    <x v="299"/>
    <x v="0"/>
    <x v="0"/>
    <x v="0"/>
    <s v="C76675"/>
    <x v="1"/>
    <n v="3"/>
    <n v="663.93"/>
    <s v="922 Main St"/>
    <s v="Gift Card"/>
    <s v="Returned"/>
    <s v="TRK28043915"/>
    <n v="6"/>
    <s v="FREESHIP"/>
    <x v="2"/>
    <x v="2"/>
    <n v="1991.79"/>
  </r>
  <r>
    <x v="902"/>
    <x v="581"/>
    <x v="2"/>
    <x v="7"/>
    <x v="3"/>
    <s v="C76700"/>
    <x v="4"/>
    <n v="2"/>
    <n v="311.91000000000003"/>
    <s v="103 Main St"/>
    <s v="Online"/>
    <s v="Shipped"/>
    <s v="TRK13036341"/>
    <n v="2"/>
    <m/>
    <x v="3"/>
    <x v="0"/>
    <n v="623.82000000000005"/>
  </r>
  <r>
    <x v="903"/>
    <x v="582"/>
    <x v="0"/>
    <x v="7"/>
    <x v="3"/>
    <s v="C76761"/>
    <x v="0"/>
    <n v="4"/>
    <n v="117.51"/>
    <s v="839 Main St"/>
    <s v="Debit Card"/>
    <s v="Returned"/>
    <s v="TRK60179774"/>
    <n v="7"/>
    <m/>
    <x v="3"/>
    <x v="4"/>
    <n v="470.04"/>
  </r>
  <r>
    <x v="904"/>
    <x v="325"/>
    <x v="1"/>
    <x v="2"/>
    <x v="2"/>
    <s v="C76766"/>
    <x v="6"/>
    <n v="4"/>
    <n v="628.12"/>
    <s v="485 Main St"/>
    <s v="Online"/>
    <s v="Delivered"/>
    <s v="TRK32052962"/>
    <n v="6"/>
    <s v="WINTER15"/>
    <x v="1"/>
    <x v="1"/>
    <n v="2512.48"/>
  </r>
  <r>
    <x v="905"/>
    <x v="583"/>
    <x v="0"/>
    <x v="0"/>
    <x v="0"/>
    <s v="C76929"/>
    <x v="3"/>
    <n v="1"/>
    <n v="356.81"/>
    <s v="563 Main St"/>
    <s v="Online"/>
    <s v="Delivered"/>
    <s v="TRK80694400"/>
    <n v="1"/>
    <s v="WINTER15"/>
    <x v="1"/>
    <x v="1"/>
    <n v="356.81"/>
  </r>
  <r>
    <x v="906"/>
    <x v="584"/>
    <x v="0"/>
    <x v="9"/>
    <x v="3"/>
    <s v="C77046"/>
    <x v="4"/>
    <n v="4"/>
    <n v="185.41"/>
    <s v="967 Main St"/>
    <s v="Online"/>
    <s v="Returned"/>
    <s v="TRK44401497"/>
    <n v="9"/>
    <s v="WINTER15"/>
    <x v="1"/>
    <x v="3"/>
    <n v="741.64"/>
  </r>
  <r>
    <x v="907"/>
    <x v="425"/>
    <x v="1"/>
    <x v="10"/>
    <x v="0"/>
    <s v="C77085"/>
    <x v="5"/>
    <n v="4"/>
    <n v="262.58"/>
    <s v="895 Main St"/>
    <s v="Online"/>
    <s v="Cancelled"/>
    <s v="TRK57227640"/>
    <n v="8"/>
    <s v="WINTER15"/>
    <x v="1"/>
    <x v="2"/>
    <n v="1050.32"/>
  </r>
  <r>
    <x v="908"/>
    <x v="585"/>
    <x v="1"/>
    <x v="6"/>
    <x v="2"/>
    <s v="C77122"/>
    <x v="1"/>
    <n v="1"/>
    <n v="438.37"/>
    <s v="647 Main St"/>
    <s v="Cash"/>
    <s v="Cancelled"/>
    <s v="TRK75814880"/>
    <n v="4"/>
    <s v="SAVE10"/>
    <x v="0"/>
    <x v="4"/>
    <n v="438.37"/>
  </r>
  <r>
    <x v="909"/>
    <x v="4"/>
    <x v="1"/>
    <x v="3"/>
    <x v="1"/>
    <s v="C77166"/>
    <x v="1"/>
    <n v="3"/>
    <n v="247.11"/>
    <s v="821 Main St"/>
    <s v="Debit Card"/>
    <s v="Returned"/>
    <s v="TRK18896595"/>
    <n v="3"/>
    <s v="WINTER15"/>
    <x v="1"/>
    <x v="4"/>
    <n v="741.33"/>
  </r>
  <r>
    <x v="910"/>
    <x v="352"/>
    <x v="2"/>
    <x v="9"/>
    <x v="3"/>
    <s v="C77272"/>
    <x v="2"/>
    <n v="5"/>
    <n v="498.48"/>
    <s v="115 Main St"/>
    <s v="Online"/>
    <s v="Pending"/>
    <s v="TRK29708128"/>
    <n v="8"/>
    <s v="SAVE10"/>
    <x v="0"/>
    <x v="3"/>
    <n v="2492.4"/>
  </r>
  <r>
    <x v="911"/>
    <x v="586"/>
    <x v="1"/>
    <x v="2"/>
    <x v="2"/>
    <s v="C77344"/>
    <x v="5"/>
    <n v="1"/>
    <n v="343.31"/>
    <s v="777 Main St"/>
    <s v="Gift Card"/>
    <s v="Returned"/>
    <s v="TRK20605055"/>
    <n v="6"/>
    <s v="SAVE10"/>
    <x v="0"/>
    <x v="3"/>
    <n v="343.31"/>
  </r>
  <r>
    <x v="912"/>
    <x v="587"/>
    <x v="2"/>
    <x v="11"/>
    <x v="3"/>
    <s v="C77357"/>
    <x v="6"/>
    <n v="1"/>
    <n v="474.6"/>
    <s v="407 Main St"/>
    <s v="Debit Card"/>
    <s v="Delivered"/>
    <s v="TRK91943923"/>
    <n v="4"/>
    <s v="SAVE10"/>
    <x v="0"/>
    <x v="2"/>
    <n v="474.6"/>
  </r>
  <r>
    <x v="913"/>
    <x v="588"/>
    <x v="1"/>
    <x v="7"/>
    <x v="3"/>
    <s v="C77363"/>
    <x v="6"/>
    <n v="1"/>
    <n v="96.81"/>
    <s v="807 Main St"/>
    <s v="Gift Card"/>
    <s v="Cancelled"/>
    <s v="TRK12439827"/>
    <n v="3"/>
    <m/>
    <x v="3"/>
    <x v="4"/>
    <n v="96.81"/>
  </r>
  <r>
    <x v="914"/>
    <x v="578"/>
    <x v="0"/>
    <x v="2"/>
    <x v="2"/>
    <s v="C77499"/>
    <x v="1"/>
    <n v="3"/>
    <n v="182.48"/>
    <s v="209 Main St"/>
    <s v="Cash"/>
    <s v="Delivered"/>
    <s v="TRK20703086"/>
    <n v="3"/>
    <m/>
    <x v="3"/>
    <x v="1"/>
    <n v="547.43999999999994"/>
  </r>
  <r>
    <x v="915"/>
    <x v="134"/>
    <x v="2"/>
    <x v="9"/>
    <x v="3"/>
    <s v="C77736"/>
    <x v="5"/>
    <n v="2"/>
    <n v="399.04"/>
    <s v="659 Main St"/>
    <s v="Cash"/>
    <s v="Cancelled"/>
    <s v="TRK90329250"/>
    <n v="3"/>
    <s v="FREESHIP"/>
    <x v="2"/>
    <x v="4"/>
    <n v="798.08"/>
  </r>
  <r>
    <x v="916"/>
    <x v="589"/>
    <x v="0"/>
    <x v="3"/>
    <x v="1"/>
    <s v="C77763"/>
    <x v="4"/>
    <n v="3"/>
    <n v="502.77"/>
    <s v="599 Main St"/>
    <s v="Debit Card"/>
    <s v="Returned"/>
    <s v="TRK66980447"/>
    <n v="8"/>
    <s v="WINTER15"/>
    <x v="1"/>
    <x v="2"/>
    <n v="1508.31"/>
  </r>
  <r>
    <x v="917"/>
    <x v="446"/>
    <x v="2"/>
    <x v="9"/>
    <x v="3"/>
    <s v="C77800"/>
    <x v="4"/>
    <n v="3"/>
    <n v="459.34"/>
    <s v="436 Main St"/>
    <s v="Gift Card"/>
    <s v="Pending"/>
    <s v="TRK27439574"/>
    <n v="3"/>
    <s v="SAVE10"/>
    <x v="0"/>
    <x v="1"/>
    <n v="1378.02"/>
  </r>
  <r>
    <x v="918"/>
    <x v="301"/>
    <x v="1"/>
    <x v="9"/>
    <x v="3"/>
    <s v="C77872"/>
    <x v="6"/>
    <n v="2"/>
    <n v="513.59"/>
    <s v="867 Main St"/>
    <s v="Online"/>
    <s v="Returned"/>
    <s v="TRK19292184"/>
    <n v="4"/>
    <s v="FREESHIP"/>
    <x v="2"/>
    <x v="4"/>
    <n v="1027.18"/>
  </r>
  <r>
    <x v="919"/>
    <x v="42"/>
    <x v="2"/>
    <x v="7"/>
    <x v="3"/>
    <s v="C77961"/>
    <x v="4"/>
    <n v="3"/>
    <n v="362.53"/>
    <s v="422 Main St"/>
    <s v="Debit Card"/>
    <s v="Returned"/>
    <s v="TRK28969024"/>
    <n v="5"/>
    <m/>
    <x v="3"/>
    <x v="0"/>
    <n v="1087.5899999999999"/>
  </r>
  <r>
    <x v="920"/>
    <x v="590"/>
    <x v="2"/>
    <x v="11"/>
    <x v="3"/>
    <s v="C78170"/>
    <x v="5"/>
    <n v="5"/>
    <n v="68.34"/>
    <s v="332 Main St"/>
    <s v="Debit Card"/>
    <s v="Pending"/>
    <s v="TRK71410605"/>
    <n v="6"/>
    <s v="WINTER15"/>
    <x v="1"/>
    <x v="4"/>
    <n v="341.7"/>
  </r>
  <r>
    <x v="921"/>
    <x v="591"/>
    <x v="2"/>
    <x v="3"/>
    <x v="1"/>
    <s v="C78305"/>
    <x v="1"/>
    <n v="3"/>
    <n v="364.14"/>
    <s v="396 Main St"/>
    <s v="Online"/>
    <s v="Pending"/>
    <s v="TRK88312618"/>
    <n v="7"/>
    <s v="WINTER15"/>
    <x v="1"/>
    <x v="4"/>
    <n v="1092.42"/>
  </r>
  <r>
    <x v="922"/>
    <x v="592"/>
    <x v="1"/>
    <x v="5"/>
    <x v="0"/>
    <s v="C78500"/>
    <x v="2"/>
    <n v="5"/>
    <n v="502.47"/>
    <s v="304 Main St"/>
    <s v="Online"/>
    <s v="Shipped"/>
    <s v="TRK97460884"/>
    <n v="10"/>
    <s v="WINTER15"/>
    <x v="1"/>
    <x v="2"/>
    <n v="2512.35"/>
  </r>
  <r>
    <x v="923"/>
    <x v="494"/>
    <x v="1"/>
    <x v="3"/>
    <x v="1"/>
    <s v="C78684"/>
    <x v="5"/>
    <n v="3"/>
    <n v="588.44000000000005"/>
    <s v="858 Main St"/>
    <s v="Gift Card"/>
    <s v="Shipped"/>
    <s v="TRK95779073"/>
    <n v="8"/>
    <s v="WINTER15"/>
    <x v="1"/>
    <x v="3"/>
    <n v="1765.32"/>
  </r>
  <r>
    <x v="924"/>
    <x v="593"/>
    <x v="0"/>
    <x v="8"/>
    <x v="1"/>
    <s v="C78724"/>
    <x v="0"/>
    <n v="3"/>
    <n v="422.13"/>
    <s v="187 Main St"/>
    <s v="Online"/>
    <s v="Delivered"/>
    <s v="TRK25703134"/>
    <n v="7"/>
    <s v="SAVE10"/>
    <x v="0"/>
    <x v="0"/>
    <n v="1266.3900000000001"/>
  </r>
  <r>
    <x v="925"/>
    <x v="345"/>
    <x v="2"/>
    <x v="1"/>
    <x v="1"/>
    <s v="C78725"/>
    <x v="6"/>
    <n v="4"/>
    <n v="470.09"/>
    <s v="541 Main St"/>
    <s v="Debit Card"/>
    <s v="Delivered"/>
    <s v="TRK72001139"/>
    <n v="4"/>
    <s v="FREESHIP"/>
    <x v="2"/>
    <x v="3"/>
    <n v="1880.36"/>
  </r>
  <r>
    <x v="926"/>
    <x v="594"/>
    <x v="0"/>
    <x v="1"/>
    <x v="1"/>
    <s v="C78959"/>
    <x v="6"/>
    <n v="2"/>
    <n v="316.2"/>
    <s v="384 Main St"/>
    <s v="Online"/>
    <s v="Returned"/>
    <s v="TRK37426359"/>
    <n v="2"/>
    <m/>
    <x v="3"/>
    <x v="1"/>
    <n v="632.4"/>
  </r>
  <r>
    <x v="927"/>
    <x v="111"/>
    <x v="0"/>
    <x v="8"/>
    <x v="1"/>
    <s v="C79142"/>
    <x v="1"/>
    <n v="1"/>
    <n v="569.96"/>
    <s v="533 Main St"/>
    <s v="Online"/>
    <s v="Delivered"/>
    <s v="TRK30915955"/>
    <n v="4"/>
    <s v="FREESHIP"/>
    <x v="2"/>
    <x v="2"/>
    <n v="569.96"/>
  </r>
  <r>
    <x v="928"/>
    <x v="156"/>
    <x v="1"/>
    <x v="8"/>
    <x v="1"/>
    <s v="C79475"/>
    <x v="1"/>
    <n v="5"/>
    <n v="508.59"/>
    <s v="169 Main St"/>
    <s v="Cash"/>
    <s v="Returned"/>
    <s v="TRK42168516"/>
    <n v="8"/>
    <s v="WINTER15"/>
    <x v="1"/>
    <x v="0"/>
    <n v="2542.9499999999998"/>
  </r>
  <r>
    <x v="929"/>
    <x v="151"/>
    <x v="0"/>
    <x v="2"/>
    <x v="2"/>
    <s v="C79506"/>
    <x v="1"/>
    <n v="2"/>
    <n v="373.17"/>
    <s v="497 Main St"/>
    <s v="Credit Card"/>
    <s v="Pending"/>
    <s v="TRK95188748"/>
    <n v="6"/>
    <s v="SAVE10"/>
    <x v="0"/>
    <x v="4"/>
    <n v="746.34"/>
  </r>
  <r>
    <x v="930"/>
    <x v="239"/>
    <x v="1"/>
    <x v="1"/>
    <x v="1"/>
    <s v="C79508"/>
    <x v="0"/>
    <n v="1"/>
    <n v="135.16999999999999"/>
    <s v="585 Main St"/>
    <s v="Online"/>
    <s v="Shipped"/>
    <s v="TRK61882353"/>
    <n v="6"/>
    <s v="FREESHIP"/>
    <x v="2"/>
    <x v="1"/>
    <n v="135.16999999999999"/>
  </r>
  <r>
    <x v="931"/>
    <x v="595"/>
    <x v="1"/>
    <x v="8"/>
    <x v="1"/>
    <s v="C79533"/>
    <x v="1"/>
    <n v="5"/>
    <n v="601.72"/>
    <s v="921 Main St"/>
    <s v="Gift Card"/>
    <s v="Cancelled"/>
    <s v="TRK54711422"/>
    <n v="5"/>
    <s v="WINTER15"/>
    <x v="1"/>
    <x v="1"/>
    <n v="3008.6"/>
  </r>
  <r>
    <x v="932"/>
    <x v="596"/>
    <x v="0"/>
    <x v="2"/>
    <x v="2"/>
    <s v="C79674"/>
    <x v="4"/>
    <n v="2"/>
    <n v="436.84"/>
    <s v="275 Main St"/>
    <s v="Online"/>
    <s v="Delivered"/>
    <s v="TRK88039356"/>
    <n v="2"/>
    <s v="FREESHIP"/>
    <x v="2"/>
    <x v="1"/>
    <n v="873.68"/>
  </r>
  <r>
    <x v="933"/>
    <x v="119"/>
    <x v="0"/>
    <x v="6"/>
    <x v="2"/>
    <s v="C79722"/>
    <x v="4"/>
    <n v="5"/>
    <n v="276.44"/>
    <s v="619 Main St"/>
    <s v="Gift Card"/>
    <s v="Shipped"/>
    <s v="TRK29976438"/>
    <n v="10"/>
    <s v="FREESHIP"/>
    <x v="2"/>
    <x v="4"/>
    <n v="1382.2"/>
  </r>
  <r>
    <x v="934"/>
    <x v="63"/>
    <x v="0"/>
    <x v="11"/>
    <x v="3"/>
    <s v="C79821"/>
    <x v="5"/>
    <n v="1"/>
    <n v="531.17999999999995"/>
    <s v="781 Main St"/>
    <s v="Gift Card"/>
    <s v="Returned"/>
    <s v="TRK12780193"/>
    <n v="6"/>
    <s v="WINTER15"/>
    <x v="1"/>
    <x v="1"/>
    <n v="531.17999999999995"/>
  </r>
  <r>
    <x v="935"/>
    <x v="425"/>
    <x v="1"/>
    <x v="10"/>
    <x v="0"/>
    <s v="C79842"/>
    <x v="0"/>
    <n v="4"/>
    <n v="236.41"/>
    <s v="337 Main St"/>
    <s v="Debit Card"/>
    <s v="Pending"/>
    <s v="TRK26957950"/>
    <n v="7"/>
    <s v="SAVE10"/>
    <x v="0"/>
    <x v="3"/>
    <n v="945.64"/>
  </r>
  <r>
    <x v="936"/>
    <x v="510"/>
    <x v="0"/>
    <x v="6"/>
    <x v="2"/>
    <s v="C79909"/>
    <x v="0"/>
    <n v="2"/>
    <n v="68.81"/>
    <s v="642 Main St"/>
    <s v="Gift Card"/>
    <s v="Shipped"/>
    <s v="TRK86742257"/>
    <n v="5"/>
    <s v="SAVE10"/>
    <x v="0"/>
    <x v="4"/>
    <n v="137.62"/>
  </r>
  <r>
    <x v="937"/>
    <x v="522"/>
    <x v="0"/>
    <x v="10"/>
    <x v="0"/>
    <s v="C80004"/>
    <x v="0"/>
    <n v="3"/>
    <n v="684.14"/>
    <s v="151 Main St"/>
    <s v="Cash"/>
    <s v="Cancelled"/>
    <s v="TRK66230753"/>
    <n v="3"/>
    <s v="WINTER15"/>
    <x v="1"/>
    <x v="1"/>
    <n v="2052.42"/>
  </r>
  <r>
    <x v="938"/>
    <x v="89"/>
    <x v="0"/>
    <x v="6"/>
    <x v="2"/>
    <s v="C80135"/>
    <x v="1"/>
    <n v="5"/>
    <n v="221.51"/>
    <s v="723 Main St"/>
    <s v="Cash"/>
    <s v="Returned"/>
    <s v="TRK95222269"/>
    <n v="5"/>
    <s v="WINTER15"/>
    <x v="1"/>
    <x v="4"/>
    <n v="1107.55"/>
  </r>
  <r>
    <x v="939"/>
    <x v="370"/>
    <x v="2"/>
    <x v="1"/>
    <x v="1"/>
    <s v="C80151"/>
    <x v="4"/>
    <n v="4"/>
    <n v="430.83"/>
    <s v="553 Main St"/>
    <s v="Gift Card"/>
    <s v="Pending"/>
    <s v="TRK88251529"/>
    <n v="8"/>
    <s v="WINTER15"/>
    <x v="1"/>
    <x v="4"/>
    <n v="1723.32"/>
  </r>
  <r>
    <x v="940"/>
    <x v="28"/>
    <x v="0"/>
    <x v="5"/>
    <x v="0"/>
    <s v="C80183"/>
    <x v="1"/>
    <n v="1"/>
    <n v="365.57"/>
    <s v="146 Main St"/>
    <s v="Online"/>
    <s v="Cancelled"/>
    <s v="TRK20814598"/>
    <n v="5"/>
    <s v="SAVE10"/>
    <x v="0"/>
    <x v="2"/>
    <n v="365.57"/>
  </r>
  <r>
    <x v="941"/>
    <x v="597"/>
    <x v="2"/>
    <x v="8"/>
    <x v="1"/>
    <s v="C80223"/>
    <x v="3"/>
    <n v="4"/>
    <n v="662.94"/>
    <s v="535 Main St"/>
    <s v="Cash"/>
    <s v="Cancelled"/>
    <s v="TRK68632951"/>
    <n v="8"/>
    <s v="SAVE10"/>
    <x v="0"/>
    <x v="1"/>
    <n v="2651.76"/>
  </r>
  <r>
    <x v="942"/>
    <x v="146"/>
    <x v="1"/>
    <x v="8"/>
    <x v="1"/>
    <s v="C80416"/>
    <x v="3"/>
    <n v="5"/>
    <n v="217.43"/>
    <s v="752 Main St"/>
    <s v="Debit Card"/>
    <s v="Shipped"/>
    <s v="TRK54385892"/>
    <n v="10"/>
    <s v="SAVE10"/>
    <x v="0"/>
    <x v="1"/>
    <n v="1087.1500000000001"/>
  </r>
  <r>
    <x v="943"/>
    <x v="113"/>
    <x v="2"/>
    <x v="3"/>
    <x v="1"/>
    <s v="C80649"/>
    <x v="6"/>
    <n v="1"/>
    <n v="312.11"/>
    <s v="870 Main St"/>
    <s v="Online"/>
    <s v="Cancelled"/>
    <s v="TRK41143313"/>
    <n v="4"/>
    <s v="WINTER15"/>
    <x v="1"/>
    <x v="0"/>
    <n v="312.11"/>
  </r>
  <r>
    <x v="944"/>
    <x v="598"/>
    <x v="0"/>
    <x v="4"/>
    <x v="2"/>
    <s v="C80651"/>
    <x v="4"/>
    <n v="3"/>
    <n v="398.17"/>
    <s v="917 Main St"/>
    <s v="Debit Card"/>
    <s v="Delivered"/>
    <s v="TRK14846720"/>
    <n v="5"/>
    <s v="SAVE10"/>
    <x v="0"/>
    <x v="2"/>
    <n v="1194.51"/>
  </r>
  <r>
    <x v="945"/>
    <x v="599"/>
    <x v="0"/>
    <x v="10"/>
    <x v="0"/>
    <s v="C80735"/>
    <x v="5"/>
    <n v="2"/>
    <n v="65.069999999999993"/>
    <s v="360 Main St"/>
    <s v="Credit Card"/>
    <s v="Cancelled"/>
    <s v="TRK99880231"/>
    <n v="4"/>
    <s v="SAVE10"/>
    <x v="0"/>
    <x v="3"/>
    <n v="130.13999999999999"/>
  </r>
  <r>
    <x v="946"/>
    <x v="29"/>
    <x v="0"/>
    <x v="3"/>
    <x v="1"/>
    <s v="C80868"/>
    <x v="2"/>
    <n v="3"/>
    <n v="473.49"/>
    <s v="205 Main St"/>
    <s v="Credit Card"/>
    <s v="Pending"/>
    <s v="TRK56186636"/>
    <n v="7"/>
    <m/>
    <x v="3"/>
    <x v="2"/>
    <n v="1420.47"/>
  </r>
  <r>
    <x v="947"/>
    <x v="600"/>
    <x v="1"/>
    <x v="6"/>
    <x v="2"/>
    <s v="C80872"/>
    <x v="3"/>
    <n v="5"/>
    <n v="396.86"/>
    <s v="593 Main St"/>
    <s v="Cash"/>
    <s v="Cancelled"/>
    <s v="TRK43967487"/>
    <n v="9"/>
    <s v="SAVE10"/>
    <x v="0"/>
    <x v="1"/>
    <n v="1984.3"/>
  </r>
  <r>
    <x v="948"/>
    <x v="464"/>
    <x v="2"/>
    <x v="7"/>
    <x v="3"/>
    <s v="C80987"/>
    <x v="1"/>
    <n v="1"/>
    <n v="132.05000000000001"/>
    <s v="787 Main St"/>
    <s v="Online"/>
    <s v="Delivered"/>
    <s v="TRK42187776"/>
    <n v="2"/>
    <m/>
    <x v="3"/>
    <x v="3"/>
    <n v="132.05000000000001"/>
  </r>
  <r>
    <x v="949"/>
    <x v="601"/>
    <x v="1"/>
    <x v="11"/>
    <x v="3"/>
    <s v="C81074"/>
    <x v="3"/>
    <n v="1"/>
    <n v="157.72"/>
    <s v="597 Main St"/>
    <s v="Debit Card"/>
    <s v="Delivered"/>
    <s v="TRK91105190"/>
    <n v="2"/>
    <s v="FREESHIP"/>
    <x v="2"/>
    <x v="3"/>
    <n v="157.72"/>
  </r>
  <r>
    <x v="950"/>
    <x v="602"/>
    <x v="1"/>
    <x v="10"/>
    <x v="0"/>
    <s v="C81192"/>
    <x v="5"/>
    <n v="3"/>
    <n v="646.34"/>
    <s v="429 Main St"/>
    <s v="Debit Card"/>
    <s v="Pending"/>
    <s v="TRK76931118"/>
    <n v="5"/>
    <m/>
    <x v="3"/>
    <x v="3"/>
    <n v="1939.02"/>
  </r>
  <r>
    <x v="951"/>
    <x v="195"/>
    <x v="2"/>
    <x v="7"/>
    <x v="3"/>
    <s v="C81319"/>
    <x v="0"/>
    <n v="5"/>
    <n v="268.43"/>
    <s v="991 Main St"/>
    <s v="Cash"/>
    <s v="Returned"/>
    <s v="TRK55330558"/>
    <n v="5"/>
    <s v="SAVE10"/>
    <x v="0"/>
    <x v="2"/>
    <n v="1342.15"/>
  </r>
  <r>
    <x v="952"/>
    <x v="68"/>
    <x v="0"/>
    <x v="9"/>
    <x v="3"/>
    <s v="C81366"/>
    <x v="2"/>
    <n v="1"/>
    <n v="410.6"/>
    <s v="423 Main St"/>
    <s v="Online"/>
    <s v="Cancelled"/>
    <s v="TRK17062206"/>
    <n v="2"/>
    <s v="WINTER15"/>
    <x v="1"/>
    <x v="4"/>
    <n v="410.6"/>
  </r>
  <r>
    <x v="953"/>
    <x v="603"/>
    <x v="1"/>
    <x v="5"/>
    <x v="0"/>
    <s v="C81370"/>
    <x v="2"/>
    <n v="5"/>
    <n v="506.45"/>
    <s v="344 Main St"/>
    <s v="Gift Card"/>
    <s v="Shipped"/>
    <s v="TRK99682998"/>
    <n v="7"/>
    <s v="WINTER15"/>
    <x v="1"/>
    <x v="3"/>
    <n v="2532.25"/>
  </r>
  <r>
    <x v="954"/>
    <x v="604"/>
    <x v="1"/>
    <x v="9"/>
    <x v="3"/>
    <s v="C81547"/>
    <x v="6"/>
    <n v="2"/>
    <n v="255.26"/>
    <s v="803 Main St"/>
    <s v="Credit Card"/>
    <s v="Cancelled"/>
    <s v="TRK88437123"/>
    <n v="6"/>
    <s v="FREESHIP"/>
    <x v="2"/>
    <x v="3"/>
    <n v="510.52"/>
  </r>
  <r>
    <x v="955"/>
    <x v="605"/>
    <x v="1"/>
    <x v="5"/>
    <x v="0"/>
    <s v="C81573"/>
    <x v="5"/>
    <n v="1"/>
    <n v="36.65"/>
    <s v="556 Main St"/>
    <s v="Online"/>
    <s v="Cancelled"/>
    <s v="TRK96522994"/>
    <n v="1"/>
    <s v="WINTER15"/>
    <x v="1"/>
    <x v="2"/>
    <n v="36.65"/>
  </r>
  <r>
    <x v="956"/>
    <x v="429"/>
    <x v="0"/>
    <x v="1"/>
    <x v="1"/>
    <s v="C81726"/>
    <x v="5"/>
    <n v="4"/>
    <n v="540.34"/>
    <s v="394 Main St"/>
    <s v="Gift Card"/>
    <s v="Shipped"/>
    <s v="TRK69872994"/>
    <n v="6"/>
    <s v="WINTER15"/>
    <x v="1"/>
    <x v="4"/>
    <n v="2161.36"/>
  </r>
  <r>
    <x v="957"/>
    <x v="391"/>
    <x v="1"/>
    <x v="11"/>
    <x v="3"/>
    <s v="C81728"/>
    <x v="4"/>
    <n v="5"/>
    <n v="550.67999999999995"/>
    <s v="512 Main St"/>
    <s v="Credit Card"/>
    <s v="Cancelled"/>
    <s v="TRK42903982"/>
    <n v="8"/>
    <s v="FREESHIP"/>
    <x v="2"/>
    <x v="2"/>
    <n v="2753.4"/>
  </r>
  <r>
    <x v="958"/>
    <x v="473"/>
    <x v="2"/>
    <x v="3"/>
    <x v="1"/>
    <s v="C81840"/>
    <x v="0"/>
    <n v="4"/>
    <n v="626.01"/>
    <s v="668 Main St"/>
    <s v="Online"/>
    <s v="Delivered"/>
    <s v="TRK29241424"/>
    <n v="8"/>
    <s v="SAVE10"/>
    <x v="0"/>
    <x v="2"/>
    <n v="2504.04"/>
  </r>
  <r>
    <x v="959"/>
    <x v="606"/>
    <x v="1"/>
    <x v="1"/>
    <x v="1"/>
    <s v="C81857"/>
    <x v="3"/>
    <n v="2"/>
    <n v="563.82000000000005"/>
    <s v="487 Main St"/>
    <s v="Credit Card"/>
    <s v="Pending"/>
    <s v="TRK79737732"/>
    <n v="3"/>
    <m/>
    <x v="3"/>
    <x v="1"/>
    <n v="1127.6400000000001"/>
  </r>
  <r>
    <x v="960"/>
    <x v="188"/>
    <x v="0"/>
    <x v="10"/>
    <x v="0"/>
    <s v="C81882"/>
    <x v="5"/>
    <n v="3"/>
    <n v="154.63999999999999"/>
    <s v="832 Main St"/>
    <s v="Debit Card"/>
    <s v="Pending"/>
    <s v="TRK62371264"/>
    <n v="6"/>
    <s v="WINTER15"/>
    <x v="1"/>
    <x v="0"/>
    <n v="463.92"/>
  </r>
  <r>
    <x v="961"/>
    <x v="62"/>
    <x v="0"/>
    <x v="9"/>
    <x v="3"/>
    <s v="C82068"/>
    <x v="5"/>
    <n v="1"/>
    <n v="408.13"/>
    <s v="164 Main St"/>
    <s v="Gift Card"/>
    <s v="Shipped"/>
    <s v="TRK25779180"/>
    <n v="3"/>
    <s v="WINTER15"/>
    <x v="1"/>
    <x v="1"/>
    <n v="408.13"/>
  </r>
  <r>
    <x v="962"/>
    <x v="300"/>
    <x v="1"/>
    <x v="0"/>
    <x v="0"/>
    <s v="C82217"/>
    <x v="6"/>
    <n v="4"/>
    <n v="429.37"/>
    <s v="299 Main St"/>
    <s v="Credit Card"/>
    <s v="Delivered"/>
    <s v="TRK33305694"/>
    <n v="8"/>
    <s v="FREESHIP"/>
    <x v="2"/>
    <x v="3"/>
    <n v="1717.48"/>
  </r>
  <r>
    <x v="963"/>
    <x v="554"/>
    <x v="0"/>
    <x v="2"/>
    <x v="2"/>
    <s v="C82313"/>
    <x v="5"/>
    <n v="3"/>
    <n v="65.86"/>
    <s v="917 Main St"/>
    <s v="Online"/>
    <s v="Pending"/>
    <s v="TRK79854624"/>
    <n v="8"/>
    <s v="WINTER15"/>
    <x v="1"/>
    <x v="3"/>
    <n v="197.58"/>
  </r>
  <r>
    <x v="964"/>
    <x v="35"/>
    <x v="1"/>
    <x v="11"/>
    <x v="3"/>
    <s v="C82318"/>
    <x v="6"/>
    <n v="1"/>
    <n v="528.05999999999995"/>
    <s v="991 Main St"/>
    <s v="Credit Card"/>
    <s v="Shipped"/>
    <s v="TRK37534165"/>
    <n v="2"/>
    <m/>
    <x v="3"/>
    <x v="0"/>
    <n v="528.05999999999995"/>
  </r>
  <r>
    <x v="965"/>
    <x v="101"/>
    <x v="1"/>
    <x v="10"/>
    <x v="0"/>
    <s v="C82344"/>
    <x v="2"/>
    <n v="3"/>
    <n v="676.21"/>
    <s v="260 Main St"/>
    <s v="Online"/>
    <s v="Delivered"/>
    <s v="TRK70957219"/>
    <n v="5"/>
    <s v="SAVE10"/>
    <x v="0"/>
    <x v="3"/>
    <n v="2028.63"/>
  </r>
  <r>
    <x v="966"/>
    <x v="386"/>
    <x v="1"/>
    <x v="7"/>
    <x v="3"/>
    <s v="C82399"/>
    <x v="2"/>
    <n v="1"/>
    <n v="158.68"/>
    <s v="928 Main St"/>
    <s v="Credit Card"/>
    <s v="Returned"/>
    <s v="TRK77177284"/>
    <n v="6"/>
    <s v="WINTER15"/>
    <x v="1"/>
    <x v="1"/>
    <n v="158.68"/>
  </r>
  <r>
    <x v="967"/>
    <x v="51"/>
    <x v="0"/>
    <x v="6"/>
    <x v="2"/>
    <s v="C82550"/>
    <x v="6"/>
    <n v="2"/>
    <n v="333.83"/>
    <s v="828 Main St"/>
    <s v="Gift Card"/>
    <s v="Cancelled"/>
    <s v="TRK74103758"/>
    <n v="4"/>
    <s v="FREESHIP"/>
    <x v="2"/>
    <x v="4"/>
    <n v="667.66"/>
  </r>
  <r>
    <x v="968"/>
    <x v="607"/>
    <x v="0"/>
    <x v="3"/>
    <x v="1"/>
    <s v="C82685"/>
    <x v="3"/>
    <n v="3"/>
    <n v="158.66"/>
    <s v="537 Main St"/>
    <s v="Gift Card"/>
    <s v="Delivered"/>
    <s v="TRK70184320"/>
    <n v="7"/>
    <s v="WINTER15"/>
    <x v="1"/>
    <x v="2"/>
    <n v="475.98"/>
  </r>
  <r>
    <x v="969"/>
    <x v="201"/>
    <x v="0"/>
    <x v="8"/>
    <x v="1"/>
    <s v="C82781"/>
    <x v="2"/>
    <n v="4"/>
    <n v="27.42"/>
    <s v="661 Main St"/>
    <s v="Debit Card"/>
    <s v="Pending"/>
    <s v="TRK20605418"/>
    <n v="4"/>
    <s v="SAVE10"/>
    <x v="0"/>
    <x v="4"/>
    <n v="109.68"/>
  </r>
  <r>
    <x v="970"/>
    <x v="514"/>
    <x v="0"/>
    <x v="6"/>
    <x v="2"/>
    <s v="C82858"/>
    <x v="5"/>
    <n v="3"/>
    <n v="197.97"/>
    <s v="551 Main St"/>
    <s v="Online"/>
    <s v="Cancelled"/>
    <s v="TRK90618490"/>
    <n v="5"/>
    <m/>
    <x v="3"/>
    <x v="3"/>
    <n v="593.91"/>
  </r>
  <r>
    <x v="971"/>
    <x v="203"/>
    <x v="1"/>
    <x v="0"/>
    <x v="0"/>
    <s v="C82921"/>
    <x v="2"/>
    <n v="1"/>
    <n v="208.36"/>
    <s v="703 Main St"/>
    <s v="Online"/>
    <s v="Shipped"/>
    <s v="TRK31079911"/>
    <n v="4"/>
    <s v="FREESHIP"/>
    <x v="2"/>
    <x v="2"/>
    <n v="208.36"/>
  </r>
  <r>
    <x v="972"/>
    <x v="481"/>
    <x v="0"/>
    <x v="9"/>
    <x v="3"/>
    <s v="C82990"/>
    <x v="1"/>
    <n v="2"/>
    <n v="150.05000000000001"/>
    <s v="727 Main St"/>
    <s v="Credit Card"/>
    <s v="Cancelled"/>
    <s v="TRK68574801"/>
    <n v="4"/>
    <s v="SAVE10"/>
    <x v="0"/>
    <x v="0"/>
    <n v="300.10000000000002"/>
  </r>
  <r>
    <x v="973"/>
    <x v="608"/>
    <x v="0"/>
    <x v="8"/>
    <x v="1"/>
    <s v="C83026"/>
    <x v="0"/>
    <n v="5"/>
    <n v="337.38"/>
    <s v="858 Main St"/>
    <s v="Gift Card"/>
    <s v="Shipped"/>
    <s v="TRK79746259"/>
    <n v="5"/>
    <m/>
    <x v="3"/>
    <x v="4"/>
    <n v="1686.9"/>
  </r>
  <r>
    <x v="974"/>
    <x v="64"/>
    <x v="1"/>
    <x v="8"/>
    <x v="1"/>
    <s v="C83223"/>
    <x v="6"/>
    <n v="4"/>
    <n v="162.71"/>
    <s v="167 Main St"/>
    <s v="Cash"/>
    <s v="Cancelled"/>
    <s v="TRK54339083"/>
    <n v="7"/>
    <s v="FREESHIP"/>
    <x v="2"/>
    <x v="2"/>
    <n v="650.84"/>
  </r>
  <r>
    <x v="975"/>
    <x v="609"/>
    <x v="2"/>
    <x v="1"/>
    <x v="1"/>
    <s v="C83492"/>
    <x v="1"/>
    <n v="1"/>
    <n v="664.42"/>
    <s v="986 Main St"/>
    <s v="Gift Card"/>
    <s v="Returned"/>
    <s v="TRK96417362"/>
    <n v="6"/>
    <s v="SAVE10"/>
    <x v="0"/>
    <x v="0"/>
    <n v="664.42"/>
  </r>
  <r>
    <x v="976"/>
    <x v="501"/>
    <x v="1"/>
    <x v="0"/>
    <x v="0"/>
    <s v="C83548"/>
    <x v="1"/>
    <n v="1"/>
    <n v="144.25"/>
    <s v="474 Main St"/>
    <s v="Cash"/>
    <s v="Returned"/>
    <s v="TRK93822942"/>
    <n v="2"/>
    <s v="WINTER15"/>
    <x v="1"/>
    <x v="4"/>
    <n v="144.25"/>
  </r>
  <r>
    <x v="977"/>
    <x v="610"/>
    <x v="1"/>
    <x v="11"/>
    <x v="3"/>
    <s v="C83556"/>
    <x v="0"/>
    <n v="4"/>
    <n v="264.79000000000002"/>
    <s v="380 Main St"/>
    <s v="Credit Card"/>
    <s v="Pending"/>
    <s v="TRK21109187"/>
    <n v="5"/>
    <s v="SAVE10"/>
    <x v="0"/>
    <x v="3"/>
    <n v="1059.1600000000001"/>
  </r>
  <r>
    <x v="978"/>
    <x v="533"/>
    <x v="0"/>
    <x v="3"/>
    <x v="1"/>
    <s v="C83653"/>
    <x v="4"/>
    <n v="4"/>
    <n v="231.26"/>
    <s v="253 Main St"/>
    <s v="Online"/>
    <s v="Shipped"/>
    <s v="TRK32619935"/>
    <n v="6"/>
    <s v="WINTER15"/>
    <x v="1"/>
    <x v="3"/>
    <n v="925.04"/>
  </r>
  <r>
    <x v="979"/>
    <x v="611"/>
    <x v="2"/>
    <x v="1"/>
    <x v="1"/>
    <s v="C83911"/>
    <x v="4"/>
    <n v="4"/>
    <n v="699.88"/>
    <s v="944 Main St"/>
    <s v="Cash"/>
    <s v="Pending"/>
    <s v="TRK33188106"/>
    <n v="5"/>
    <s v="WINTER15"/>
    <x v="1"/>
    <x v="4"/>
    <n v="2799.52"/>
  </r>
  <r>
    <x v="980"/>
    <x v="378"/>
    <x v="2"/>
    <x v="11"/>
    <x v="3"/>
    <s v="C84041"/>
    <x v="1"/>
    <n v="2"/>
    <n v="500.8"/>
    <s v="900 Main St"/>
    <s v="Cash"/>
    <s v="Delivered"/>
    <s v="TRK84920444"/>
    <n v="3"/>
    <s v="FREESHIP"/>
    <x v="2"/>
    <x v="4"/>
    <n v="1001.6"/>
  </r>
  <r>
    <x v="981"/>
    <x v="52"/>
    <x v="1"/>
    <x v="1"/>
    <x v="1"/>
    <s v="C84115"/>
    <x v="5"/>
    <n v="3"/>
    <n v="454.29"/>
    <s v="891 Main St"/>
    <s v="Credit Card"/>
    <s v="Pending"/>
    <s v="TRK25466842"/>
    <n v="4"/>
    <s v="WINTER15"/>
    <x v="1"/>
    <x v="3"/>
    <n v="1362.87"/>
  </r>
  <r>
    <x v="982"/>
    <x v="541"/>
    <x v="2"/>
    <x v="7"/>
    <x v="3"/>
    <s v="C84134"/>
    <x v="1"/>
    <n v="4"/>
    <n v="693.07"/>
    <s v="530 Main St"/>
    <s v="Online"/>
    <s v="Shipped"/>
    <s v="TRK48659380"/>
    <n v="8"/>
    <s v="SAVE10"/>
    <x v="0"/>
    <x v="1"/>
    <n v="2772.28"/>
  </r>
  <r>
    <x v="983"/>
    <x v="547"/>
    <x v="0"/>
    <x v="0"/>
    <x v="0"/>
    <s v="C84320"/>
    <x v="5"/>
    <n v="3"/>
    <n v="69.650000000000006"/>
    <s v="107 Main St"/>
    <s v="Cash"/>
    <s v="Delivered"/>
    <s v="TRK81093218"/>
    <n v="7"/>
    <s v="WINTER15"/>
    <x v="1"/>
    <x v="1"/>
    <n v="208.95"/>
  </r>
  <r>
    <x v="984"/>
    <x v="174"/>
    <x v="2"/>
    <x v="7"/>
    <x v="3"/>
    <s v="C84329"/>
    <x v="3"/>
    <n v="1"/>
    <n v="431.44"/>
    <s v="891 Main St"/>
    <s v="Gift Card"/>
    <s v="Pending"/>
    <s v="TRK65191045"/>
    <n v="3"/>
    <s v="SAVE10"/>
    <x v="0"/>
    <x v="0"/>
    <n v="431.44"/>
  </r>
  <r>
    <x v="985"/>
    <x v="612"/>
    <x v="1"/>
    <x v="11"/>
    <x v="3"/>
    <s v="C84331"/>
    <x v="5"/>
    <n v="5"/>
    <n v="644.64"/>
    <s v="205 Main St"/>
    <s v="Gift Card"/>
    <s v="Cancelled"/>
    <s v="TRK34440714"/>
    <n v="6"/>
    <s v="FREESHIP"/>
    <x v="2"/>
    <x v="2"/>
    <n v="3223.2"/>
  </r>
  <r>
    <x v="986"/>
    <x v="613"/>
    <x v="2"/>
    <x v="8"/>
    <x v="1"/>
    <s v="C84480"/>
    <x v="5"/>
    <n v="5"/>
    <n v="468.51"/>
    <s v="803 Main St"/>
    <s v="Debit Card"/>
    <s v="Delivered"/>
    <s v="TRK62361867"/>
    <n v="9"/>
    <m/>
    <x v="3"/>
    <x v="0"/>
    <n v="2342.5500000000002"/>
  </r>
  <r>
    <x v="987"/>
    <x v="485"/>
    <x v="1"/>
    <x v="1"/>
    <x v="1"/>
    <s v="C84524"/>
    <x v="0"/>
    <n v="4"/>
    <n v="517.98"/>
    <s v="766 Main St"/>
    <s v="Cash"/>
    <s v="Cancelled"/>
    <s v="TRK76751888"/>
    <n v="8"/>
    <s v="FREESHIP"/>
    <x v="2"/>
    <x v="0"/>
    <n v="2071.92"/>
  </r>
  <r>
    <x v="988"/>
    <x v="595"/>
    <x v="1"/>
    <x v="8"/>
    <x v="1"/>
    <s v="C84563"/>
    <x v="0"/>
    <n v="2"/>
    <n v="236.33"/>
    <s v="398 Main St"/>
    <s v="Online"/>
    <s v="Pending"/>
    <s v="TRK62422797"/>
    <n v="3"/>
    <s v="SAVE10"/>
    <x v="0"/>
    <x v="1"/>
    <n v="472.66"/>
  </r>
  <r>
    <x v="989"/>
    <x v="404"/>
    <x v="1"/>
    <x v="5"/>
    <x v="0"/>
    <s v="C84570"/>
    <x v="0"/>
    <n v="4"/>
    <n v="30.05"/>
    <s v="301 Main St"/>
    <s v="Online"/>
    <s v="Returned"/>
    <s v="TRK12551882"/>
    <n v="6"/>
    <m/>
    <x v="3"/>
    <x v="0"/>
    <n v="120.2"/>
  </r>
  <r>
    <x v="990"/>
    <x v="384"/>
    <x v="0"/>
    <x v="9"/>
    <x v="3"/>
    <s v="C84630"/>
    <x v="1"/>
    <n v="5"/>
    <n v="518.54999999999995"/>
    <s v="907 Main St"/>
    <s v="Credit Card"/>
    <s v="Cancelled"/>
    <s v="TRK48054997"/>
    <n v="6"/>
    <s v="WINTER15"/>
    <x v="1"/>
    <x v="1"/>
    <n v="2592.75"/>
  </r>
  <r>
    <x v="991"/>
    <x v="614"/>
    <x v="2"/>
    <x v="8"/>
    <x v="1"/>
    <s v="C84645"/>
    <x v="4"/>
    <n v="2"/>
    <n v="411.49"/>
    <s v="404 Main St"/>
    <s v="Credit Card"/>
    <s v="Returned"/>
    <s v="TRK68893369"/>
    <n v="4"/>
    <m/>
    <x v="3"/>
    <x v="1"/>
    <n v="822.98"/>
  </r>
  <r>
    <x v="992"/>
    <x v="576"/>
    <x v="0"/>
    <x v="9"/>
    <x v="3"/>
    <s v="C84700"/>
    <x v="0"/>
    <n v="5"/>
    <n v="319.97000000000003"/>
    <s v="582 Main St"/>
    <s v="Cash"/>
    <s v="Shipped"/>
    <s v="TRK14706969"/>
    <n v="7"/>
    <s v="SAVE10"/>
    <x v="0"/>
    <x v="3"/>
    <n v="1599.85"/>
  </r>
  <r>
    <x v="993"/>
    <x v="119"/>
    <x v="0"/>
    <x v="6"/>
    <x v="2"/>
    <s v="C84766"/>
    <x v="3"/>
    <n v="2"/>
    <n v="344.02"/>
    <s v="267 Main St"/>
    <s v="Online"/>
    <s v="Delivered"/>
    <s v="TRK78967923"/>
    <n v="4"/>
    <s v="FREESHIP"/>
    <x v="2"/>
    <x v="1"/>
    <n v="688.04"/>
  </r>
  <r>
    <x v="994"/>
    <x v="615"/>
    <x v="1"/>
    <x v="7"/>
    <x v="3"/>
    <s v="C84834"/>
    <x v="4"/>
    <n v="3"/>
    <n v="136.34"/>
    <s v="866 Main St"/>
    <s v="Debit Card"/>
    <s v="Returned"/>
    <s v="TRK90136001"/>
    <n v="8"/>
    <s v="SAVE10"/>
    <x v="0"/>
    <x v="4"/>
    <n v="409.02"/>
  </r>
  <r>
    <x v="995"/>
    <x v="305"/>
    <x v="0"/>
    <x v="8"/>
    <x v="1"/>
    <s v="C84888"/>
    <x v="1"/>
    <n v="1"/>
    <n v="51.73"/>
    <s v="278 Main St"/>
    <s v="Debit Card"/>
    <s v="Pending"/>
    <s v="TRK23612847"/>
    <n v="1"/>
    <s v="FREESHIP"/>
    <x v="2"/>
    <x v="0"/>
    <n v="51.73"/>
  </r>
  <r>
    <x v="996"/>
    <x v="616"/>
    <x v="2"/>
    <x v="9"/>
    <x v="3"/>
    <s v="C84908"/>
    <x v="6"/>
    <n v="1"/>
    <n v="420.26"/>
    <s v="372 Main St"/>
    <s v="Credit Card"/>
    <s v="Pending"/>
    <s v="TRK64135970"/>
    <n v="4"/>
    <s v="FREESHIP"/>
    <x v="2"/>
    <x v="0"/>
    <n v="420.26"/>
  </r>
  <r>
    <x v="997"/>
    <x v="617"/>
    <x v="1"/>
    <x v="10"/>
    <x v="0"/>
    <s v="C85018"/>
    <x v="1"/>
    <n v="3"/>
    <n v="274.75"/>
    <s v="783 Main St"/>
    <s v="Cash"/>
    <s v="Cancelled"/>
    <s v="TRK54128886"/>
    <n v="3"/>
    <s v="SAVE10"/>
    <x v="0"/>
    <x v="3"/>
    <n v="824.25"/>
  </r>
  <r>
    <x v="998"/>
    <x v="18"/>
    <x v="0"/>
    <x v="8"/>
    <x v="1"/>
    <s v="C85059"/>
    <x v="1"/>
    <n v="4"/>
    <n v="246.85"/>
    <s v="316 Main St"/>
    <s v="Credit Card"/>
    <s v="Shipped"/>
    <s v="TRK56503740"/>
    <n v="8"/>
    <s v="WINTER15"/>
    <x v="1"/>
    <x v="3"/>
    <n v="987.4"/>
  </r>
  <r>
    <x v="999"/>
    <x v="198"/>
    <x v="2"/>
    <x v="7"/>
    <x v="3"/>
    <s v="C85074"/>
    <x v="1"/>
    <n v="4"/>
    <n v="233.7"/>
    <s v="506 Main St"/>
    <s v="Online"/>
    <s v="Shipped"/>
    <s v="TRK63133878"/>
    <n v="8"/>
    <s v="SAVE10"/>
    <x v="0"/>
    <x v="0"/>
    <n v="934.8"/>
  </r>
  <r>
    <x v="1000"/>
    <x v="334"/>
    <x v="0"/>
    <x v="10"/>
    <x v="0"/>
    <s v="C85282"/>
    <x v="6"/>
    <n v="5"/>
    <n v="628.74"/>
    <s v="740 Main St"/>
    <s v="Cash"/>
    <s v="Cancelled"/>
    <s v="TRK86767206"/>
    <n v="9"/>
    <s v="FREESHIP"/>
    <x v="2"/>
    <x v="0"/>
    <n v="3143.7"/>
  </r>
  <r>
    <x v="1001"/>
    <x v="31"/>
    <x v="0"/>
    <x v="3"/>
    <x v="1"/>
    <s v="C85322"/>
    <x v="2"/>
    <n v="3"/>
    <n v="271.02"/>
    <s v="403 Main St"/>
    <s v="Credit Card"/>
    <s v="Cancelled"/>
    <s v="TRK89728869"/>
    <n v="6"/>
    <m/>
    <x v="3"/>
    <x v="3"/>
    <n v="813.06"/>
  </r>
  <r>
    <x v="1002"/>
    <x v="296"/>
    <x v="2"/>
    <x v="7"/>
    <x v="3"/>
    <s v="C85330"/>
    <x v="3"/>
    <n v="5"/>
    <n v="228.09"/>
    <s v="969 Main St"/>
    <s v="Gift Card"/>
    <s v="Returned"/>
    <s v="TRK97693301"/>
    <n v="9"/>
    <s v="FREESHIP"/>
    <x v="2"/>
    <x v="0"/>
    <n v="1140.45"/>
  </r>
  <r>
    <x v="1003"/>
    <x v="209"/>
    <x v="1"/>
    <x v="0"/>
    <x v="0"/>
    <s v="C85421"/>
    <x v="4"/>
    <n v="3"/>
    <n v="547.15"/>
    <s v="466 Main St"/>
    <s v="Online"/>
    <s v="Shipped"/>
    <s v="TRK16524006"/>
    <n v="4"/>
    <s v="WINTER15"/>
    <x v="1"/>
    <x v="1"/>
    <n v="1641.45"/>
  </r>
  <r>
    <x v="1004"/>
    <x v="508"/>
    <x v="1"/>
    <x v="0"/>
    <x v="0"/>
    <s v="C85466"/>
    <x v="3"/>
    <n v="3"/>
    <n v="147.29"/>
    <s v="102 Main St"/>
    <s v="Gift Card"/>
    <s v="Shipped"/>
    <s v="TRK66764177"/>
    <n v="3"/>
    <s v="FREESHIP"/>
    <x v="2"/>
    <x v="3"/>
    <n v="441.87"/>
  </r>
  <r>
    <x v="1005"/>
    <x v="618"/>
    <x v="0"/>
    <x v="4"/>
    <x v="2"/>
    <s v="C85520"/>
    <x v="6"/>
    <n v="4"/>
    <n v="465.66"/>
    <s v="119 Main St"/>
    <s v="Online"/>
    <s v="Returned"/>
    <s v="TRK65994177"/>
    <n v="9"/>
    <s v="FREESHIP"/>
    <x v="2"/>
    <x v="2"/>
    <n v="1862.64"/>
  </r>
  <r>
    <x v="1006"/>
    <x v="256"/>
    <x v="0"/>
    <x v="9"/>
    <x v="3"/>
    <s v="C85841"/>
    <x v="5"/>
    <n v="4"/>
    <n v="649.47"/>
    <s v="608 Main St"/>
    <s v="Cash"/>
    <s v="Pending"/>
    <s v="TRK99820544"/>
    <n v="8"/>
    <s v="SAVE10"/>
    <x v="0"/>
    <x v="3"/>
    <n v="2597.88"/>
  </r>
  <r>
    <x v="1007"/>
    <x v="619"/>
    <x v="1"/>
    <x v="11"/>
    <x v="3"/>
    <s v="C85863"/>
    <x v="0"/>
    <n v="3"/>
    <n v="132.47999999999999"/>
    <s v="968 Main St"/>
    <s v="Online"/>
    <s v="Shipped"/>
    <s v="TRK16094218"/>
    <n v="4"/>
    <m/>
    <x v="3"/>
    <x v="4"/>
    <n v="397.43999999999988"/>
  </r>
  <r>
    <x v="1008"/>
    <x v="488"/>
    <x v="1"/>
    <x v="7"/>
    <x v="3"/>
    <s v="C85929"/>
    <x v="0"/>
    <n v="3"/>
    <n v="146.91"/>
    <s v="798 Main St"/>
    <s v="Credit Card"/>
    <s v="Delivered"/>
    <s v="TRK29318610"/>
    <n v="6"/>
    <s v="FREESHIP"/>
    <x v="2"/>
    <x v="3"/>
    <n v="440.73"/>
  </r>
  <r>
    <x v="1009"/>
    <x v="329"/>
    <x v="0"/>
    <x v="6"/>
    <x v="2"/>
    <s v="C85993"/>
    <x v="4"/>
    <n v="4"/>
    <n v="547.32000000000005"/>
    <s v="250 Main St"/>
    <s v="Cash"/>
    <s v="Returned"/>
    <s v="TRK72547640"/>
    <n v="8"/>
    <s v="FREESHIP"/>
    <x v="2"/>
    <x v="1"/>
    <n v="2189.2800000000002"/>
  </r>
  <r>
    <x v="1010"/>
    <x v="50"/>
    <x v="0"/>
    <x v="2"/>
    <x v="2"/>
    <s v="C86064"/>
    <x v="3"/>
    <n v="3"/>
    <n v="278.04000000000002"/>
    <s v="727 Main St"/>
    <s v="Online"/>
    <s v="Delivered"/>
    <s v="TRK62182901"/>
    <n v="5"/>
    <m/>
    <x v="3"/>
    <x v="1"/>
    <n v="834.12000000000012"/>
  </r>
  <r>
    <x v="1011"/>
    <x v="273"/>
    <x v="1"/>
    <x v="2"/>
    <x v="2"/>
    <s v="C86266"/>
    <x v="5"/>
    <n v="4"/>
    <n v="404.58"/>
    <s v="510 Main St"/>
    <s v="Cash"/>
    <s v="Shipped"/>
    <s v="TRK64576020"/>
    <n v="5"/>
    <s v="FREESHIP"/>
    <x v="2"/>
    <x v="1"/>
    <n v="1618.32"/>
  </r>
  <r>
    <x v="1012"/>
    <x v="620"/>
    <x v="0"/>
    <x v="4"/>
    <x v="2"/>
    <s v="C86374"/>
    <x v="3"/>
    <n v="5"/>
    <n v="272.77"/>
    <s v="573 Main St"/>
    <s v="Cash"/>
    <s v="Pending"/>
    <s v="TRK79451491"/>
    <n v="7"/>
    <s v="WINTER15"/>
    <x v="1"/>
    <x v="2"/>
    <n v="1363.85"/>
  </r>
  <r>
    <x v="1013"/>
    <x v="323"/>
    <x v="0"/>
    <x v="11"/>
    <x v="3"/>
    <s v="C86408"/>
    <x v="4"/>
    <n v="4"/>
    <n v="21.07"/>
    <s v="244 Main St"/>
    <s v="Gift Card"/>
    <s v="Delivered"/>
    <s v="TRK41432648"/>
    <n v="4"/>
    <s v="FREESHIP"/>
    <x v="2"/>
    <x v="3"/>
    <n v="84.28"/>
  </r>
  <r>
    <x v="1014"/>
    <x v="407"/>
    <x v="0"/>
    <x v="2"/>
    <x v="2"/>
    <s v="C86481"/>
    <x v="6"/>
    <n v="1"/>
    <n v="171.59"/>
    <s v="546 Main St"/>
    <s v="Credit Card"/>
    <s v="Pending"/>
    <s v="TRK87513944"/>
    <n v="5"/>
    <s v="WINTER15"/>
    <x v="1"/>
    <x v="2"/>
    <n v="171.59"/>
  </r>
  <r>
    <x v="1015"/>
    <x v="46"/>
    <x v="0"/>
    <x v="10"/>
    <x v="0"/>
    <s v="C86524"/>
    <x v="5"/>
    <n v="2"/>
    <n v="366.23"/>
    <s v="961 Main St"/>
    <s v="Cash"/>
    <s v="Shipped"/>
    <s v="TRK62490506"/>
    <n v="2"/>
    <s v="WINTER15"/>
    <x v="1"/>
    <x v="2"/>
    <n v="732.46"/>
  </r>
  <r>
    <x v="1016"/>
    <x v="508"/>
    <x v="1"/>
    <x v="0"/>
    <x v="0"/>
    <s v="C86762"/>
    <x v="2"/>
    <n v="5"/>
    <n v="408.73"/>
    <s v="326 Main St"/>
    <s v="Gift Card"/>
    <s v="Delivered"/>
    <s v="TRK75686292"/>
    <n v="10"/>
    <s v="FREESHIP"/>
    <x v="2"/>
    <x v="1"/>
    <n v="2043.65"/>
  </r>
  <r>
    <x v="1017"/>
    <x v="621"/>
    <x v="0"/>
    <x v="1"/>
    <x v="1"/>
    <s v="C86773"/>
    <x v="6"/>
    <n v="4"/>
    <n v="197.36"/>
    <s v="557 Main St"/>
    <s v="Gift Card"/>
    <s v="Returned"/>
    <s v="TRK22612240"/>
    <n v="9"/>
    <s v="FREESHIP"/>
    <x v="2"/>
    <x v="1"/>
    <n v="789.44"/>
  </r>
  <r>
    <x v="1018"/>
    <x v="127"/>
    <x v="2"/>
    <x v="8"/>
    <x v="1"/>
    <s v="C86864"/>
    <x v="0"/>
    <n v="2"/>
    <n v="46.36"/>
    <s v="670 Main St"/>
    <s v="Gift Card"/>
    <s v="Returned"/>
    <s v="TRK15323191"/>
    <n v="4"/>
    <s v="SAVE10"/>
    <x v="0"/>
    <x v="3"/>
    <n v="92.72"/>
  </r>
  <r>
    <x v="1019"/>
    <x v="622"/>
    <x v="0"/>
    <x v="11"/>
    <x v="3"/>
    <s v="C87011"/>
    <x v="2"/>
    <n v="4"/>
    <n v="25.29"/>
    <s v="943 Main St"/>
    <s v="Credit Card"/>
    <s v="Pending"/>
    <s v="TRK21429162"/>
    <n v="8"/>
    <m/>
    <x v="3"/>
    <x v="3"/>
    <n v="101.16"/>
  </r>
  <r>
    <x v="1020"/>
    <x v="187"/>
    <x v="0"/>
    <x v="3"/>
    <x v="1"/>
    <s v="C87051"/>
    <x v="0"/>
    <n v="1"/>
    <n v="72.31"/>
    <s v="460 Main St"/>
    <s v="Gift Card"/>
    <s v="Cancelled"/>
    <s v="TRK82056333"/>
    <n v="1"/>
    <s v="FREESHIP"/>
    <x v="2"/>
    <x v="0"/>
    <n v="72.31"/>
  </r>
  <r>
    <x v="1021"/>
    <x v="257"/>
    <x v="1"/>
    <x v="8"/>
    <x v="1"/>
    <s v="C87124"/>
    <x v="6"/>
    <n v="1"/>
    <n v="198.51"/>
    <s v="818 Main St"/>
    <s v="Credit Card"/>
    <s v="Returned"/>
    <s v="TRK52086740"/>
    <n v="5"/>
    <s v="WINTER15"/>
    <x v="1"/>
    <x v="1"/>
    <n v="198.51"/>
  </r>
  <r>
    <x v="1022"/>
    <x v="554"/>
    <x v="0"/>
    <x v="2"/>
    <x v="2"/>
    <s v="C87181"/>
    <x v="3"/>
    <n v="4"/>
    <n v="654.79"/>
    <s v="195 Main St"/>
    <s v="Cash"/>
    <s v="Pending"/>
    <s v="TRK60093390"/>
    <n v="9"/>
    <m/>
    <x v="3"/>
    <x v="4"/>
    <n v="2619.16"/>
  </r>
  <r>
    <x v="1023"/>
    <x v="504"/>
    <x v="0"/>
    <x v="7"/>
    <x v="3"/>
    <s v="C87216"/>
    <x v="4"/>
    <n v="5"/>
    <n v="316.07"/>
    <s v="970 Main St"/>
    <s v="Cash"/>
    <s v="Returned"/>
    <s v="TRK18713727"/>
    <n v="10"/>
    <m/>
    <x v="3"/>
    <x v="3"/>
    <n v="1580.35"/>
  </r>
  <r>
    <x v="1024"/>
    <x v="623"/>
    <x v="1"/>
    <x v="9"/>
    <x v="3"/>
    <s v="C87281"/>
    <x v="1"/>
    <n v="5"/>
    <n v="648.65"/>
    <s v="852 Main St"/>
    <s v="Online"/>
    <s v="Pending"/>
    <s v="TRK81765057"/>
    <n v="7"/>
    <m/>
    <x v="3"/>
    <x v="4"/>
    <n v="3243.25"/>
  </r>
  <r>
    <x v="1025"/>
    <x v="557"/>
    <x v="2"/>
    <x v="1"/>
    <x v="1"/>
    <s v="C87432"/>
    <x v="5"/>
    <n v="4"/>
    <n v="302.05"/>
    <s v="636 Main St"/>
    <s v="Debit Card"/>
    <s v="Cancelled"/>
    <s v="TRK68969625"/>
    <n v="6"/>
    <s v="SAVE10"/>
    <x v="0"/>
    <x v="3"/>
    <n v="1208.2"/>
  </r>
  <r>
    <x v="1026"/>
    <x v="234"/>
    <x v="0"/>
    <x v="1"/>
    <x v="1"/>
    <s v="C87448"/>
    <x v="6"/>
    <n v="1"/>
    <n v="450.07"/>
    <s v="433 Main St"/>
    <s v="Gift Card"/>
    <s v="Shipped"/>
    <s v="TRK44134016"/>
    <n v="6"/>
    <s v="FREESHIP"/>
    <x v="2"/>
    <x v="3"/>
    <n v="450.07"/>
  </r>
  <r>
    <x v="1027"/>
    <x v="624"/>
    <x v="2"/>
    <x v="9"/>
    <x v="3"/>
    <s v="C87524"/>
    <x v="6"/>
    <n v="1"/>
    <n v="625"/>
    <s v="358 Main St"/>
    <s v="Online"/>
    <s v="Returned"/>
    <s v="TRK21114341"/>
    <n v="5"/>
    <s v="WINTER15"/>
    <x v="1"/>
    <x v="3"/>
    <n v="625"/>
  </r>
  <r>
    <x v="1028"/>
    <x v="87"/>
    <x v="2"/>
    <x v="1"/>
    <x v="1"/>
    <s v="C87529"/>
    <x v="5"/>
    <n v="4"/>
    <n v="246.91"/>
    <s v="296 Main St"/>
    <s v="Online"/>
    <s v="Pending"/>
    <s v="TRK15739505"/>
    <n v="8"/>
    <s v="SAVE10"/>
    <x v="0"/>
    <x v="4"/>
    <n v="987.64"/>
  </r>
  <r>
    <x v="1029"/>
    <x v="480"/>
    <x v="2"/>
    <x v="9"/>
    <x v="3"/>
    <s v="C87547"/>
    <x v="2"/>
    <n v="4"/>
    <n v="95.03"/>
    <s v="400 Main St"/>
    <s v="Online"/>
    <s v="Shipped"/>
    <s v="TRK71027262"/>
    <n v="8"/>
    <s v="FREESHIP"/>
    <x v="2"/>
    <x v="0"/>
    <n v="380.12"/>
  </r>
  <r>
    <x v="1030"/>
    <x v="358"/>
    <x v="0"/>
    <x v="5"/>
    <x v="0"/>
    <s v="C87687"/>
    <x v="1"/>
    <n v="3"/>
    <n v="379.07"/>
    <s v="312 Main St"/>
    <s v="Gift Card"/>
    <s v="Pending"/>
    <s v="TRK60383805"/>
    <n v="3"/>
    <s v="WINTER15"/>
    <x v="1"/>
    <x v="3"/>
    <n v="1137.21"/>
  </r>
  <r>
    <x v="1031"/>
    <x v="469"/>
    <x v="1"/>
    <x v="11"/>
    <x v="3"/>
    <s v="C87764"/>
    <x v="4"/>
    <n v="2"/>
    <n v="103.41"/>
    <s v="294 Main St"/>
    <s v="Online"/>
    <s v="Shipped"/>
    <s v="TRK94082469"/>
    <n v="2"/>
    <s v="FREESHIP"/>
    <x v="2"/>
    <x v="4"/>
    <n v="206.82"/>
  </r>
  <r>
    <x v="1032"/>
    <x v="84"/>
    <x v="1"/>
    <x v="0"/>
    <x v="0"/>
    <s v="C87777"/>
    <x v="3"/>
    <n v="2"/>
    <n v="408.32"/>
    <s v="597 Main St"/>
    <s v="Online"/>
    <s v="Shipped"/>
    <s v="TRK29003608"/>
    <n v="3"/>
    <s v="FREESHIP"/>
    <x v="2"/>
    <x v="0"/>
    <n v="816.64"/>
  </r>
  <r>
    <x v="1033"/>
    <x v="486"/>
    <x v="0"/>
    <x v="0"/>
    <x v="0"/>
    <s v="C87994"/>
    <x v="5"/>
    <n v="4"/>
    <n v="598.19000000000005"/>
    <s v="430 Main St"/>
    <s v="Credit Card"/>
    <s v="Delivered"/>
    <s v="TRK98883971"/>
    <n v="7"/>
    <s v="WINTER15"/>
    <x v="1"/>
    <x v="2"/>
    <n v="2392.7600000000002"/>
  </r>
  <r>
    <x v="1034"/>
    <x v="416"/>
    <x v="1"/>
    <x v="4"/>
    <x v="2"/>
    <s v="C87995"/>
    <x v="1"/>
    <n v="4"/>
    <n v="481.48"/>
    <s v="358 Main St"/>
    <s v="Gift Card"/>
    <s v="Delivered"/>
    <s v="TRK38730545"/>
    <n v="5"/>
    <s v="SAVE10"/>
    <x v="0"/>
    <x v="1"/>
    <n v="1925.92"/>
  </r>
  <r>
    <x v="1035"/>
    <x v="117"/>
    <x v="2"/>
    <x v="1"/>
    <x v="1"/>
    <s v="C88029"/>
    <x v="5"/>
    <n v="5"/>
    <n v="655.55"/>
    <s v="282 Main St"/>
    <s v="Online"/>
    <s v="Delivered"/>
    <s v="TRK59701278"/>
    <n v="5"/>
    <m/>
    <x v="3"/>
    <x v="2"/>
    <n v="3277.75"/>
  </r>
  <r>
    <x v="1036"/>
    <x v="584"/>
    <x v="0"/>
    <x v="9"/>
    <x v="3"/>
    <s v="C88036"/>
    <x v="0"/>
    <n v="5"/>
    <n v="314.27"/>
    <s v="842 Main St"/>
    <s v="Cash"/>
    <s v="Returned"/>
    <s v="TRK52470128"/>
    <n v="6"/>
    <s v="SAVE10"/>
    <x v="0"/>
    <x v="1"/>
    <n v="1571.35"/>
  </r>
  <r>
    <x v="1037"/>
    <x v="625"/>
    <x v="1"/>
    <x v="7"/>
    <x v="3"/>
    <s v="C88075"/>
    <x v="5"/>
    <n v="5"/>
    <n v="530.34"/>
    <s v="970 Main St"/>
    <s v="Online"/>
    <s v="Shipped"/>
    <s v="TRK42832976"/>
    <n v="9"/>
    <s v="FREESHIP"/>
    <x v="2"/>
    <x v="3"/>
    <n v="2651.7"/>
  </r>
  <r>
    <x v="1038"/>
    <x v="140"/>
    <x v="0"/>
    <x v="5"/>
    <x v="0"/>
    <s v="C88174"/>
    <x v="1"/>
    <n v="1"/>
    <n v="18.2"/>
    <s v="441 Main St"/>
    <s v="Debit Card"/>
    <s v="Pending"/>
    <s v="TRK10143345"/>
    <n v="4"/>
    <s v="SAVE10"/>
    <x v="0"/>
    <x v="1"/>
    <n v="18.2"/>
  </r>
  <r>
    <x v="1039"/>
    <x v="360"/>
    <x v="1"/>
    <x v="1"/>
    <x v="1"/>
    <s v="C88205"/>
    <x v="0"/>
    <n v="5"/>
    <n v="643.03"/>
    <s v="447 Main St"/>
    <s v="Online"/>
    <s v="Cancelled"/>
    <s v="TRK93504166"/>
    <n v="5"/>
    <s v="FREESHIP"/>
    <x v="2"/>
    <x v="4"/>
    <n v="3215.15"/>
  </r>
  <r>
    <x v="1040"/>
    <x v="291"/>
    <x v="0"/>
    <x v="3"/>
    <x v="1"/>
    <s v="C88304"/>
    <x v="5"/>
    <n v="2"/>
    <n v="384.14"/>
    <s v="219 Main St"/>
    <s v="Online"/>
    <s v="Returned"/>
    <s v="TRK44268941"/>
    <n v="2"/>
    <s v="WINTER15"/>
    <x v="1"/>
    <x v="2"/>
    <n v="768.28"/>
  </r>
  <r>
    <x v="1041"/>
    <x v="626"/>
    <x v="0"/>
    <x v="6"/>
    <x v="2"/>
    <s v="C88348"/>
    <x v="1"/>
    <n v="3"/>
    <n v="201.49"/>
    <s v="903 Main St"/>
    <s v="Credit Card"/>
    <s v="Returned"/>
    <s v="TRK81913874"/>
    <n v="4"/>
    <s v="FREESHIP"/>
    <x v="2"/>
    <x v="0"/>
    <n v="604.47"/>
  </r>
  <r>
    <x v="1042"/>
    <x v="493"/>
    <x v="0"/>
    <x v="8"/>
    <x v="1"/>
    <s v="C88370"/>
    <x v="2"/>
    <n v="2"/>
    <n v="139.94999999999999"/>
    <s v="339 Main St"/>
    <s v="Online"/>
    <s v="Returned"/>
    <s v="TRK22575151"/>
    <n v="5"/>
    <m/>
    <x v="3"/>
    <x v="1"/>
    <n v="279.89999999999998"/>
  </r>
  <r>
    <x v="1043"/>
    <x v="627"/>
    <x v="1"/>
    <x v="5"/>
    <x v="0"/>
    <s v="C88371"/>
    <x v="5"/>
    <n v="4"/>
    <n v="283.16000000000003"/>
    <s v="306 Main St"/>
    <s v="Credit Card"/>
    <s v="Shipped"/>
    <s v="TRK63224811"/>
    <n v="6"/>
    <m/>
    <x v="3"/>
    <x v="3"/>
    <n v="1132.6400000000001"/>
  </r>
  <r>
    <x v="1044"/>
    <x v="213"/>
    <x v="0"/>
    <x v="11"/>
    <x v="3"/>
    <s v="C88463"/>
    <x v="3"/>
    <n v="5"/>
    <n v="507.94"/>
    <s v="292 Main St"/>
    <s v="Online"/>
    <s v="Cancelled"/>
    <s v="TRK88749996"/>
    <n v="9"/>
    <m/>
    <x v="3"/>
    <x v="0"/>
    <n v="2539.6999999999998"/>
  </r>
  <r>
    <x v="1045"/>
    <x v="628"/>
    <x v="1"/>
    <x v="11"/>
    <x v="3"/>
    <s v="C88546"/>
    <x v="3"/>
    <n v="4"/>
    <n v="203.46"/>
    <s v="226 Main St"/>
    <s v="Credit Card"/>
    <s v="Pending"/>
    <s v="TRK19867754"/>
    <n v="7"/>
    <s v="SAVE10"/>
    <x v="0"/>
    <x v="4"/>
    <n v="813.84"/>
  </r>
  <r>
    <x v="1046"/>
    <x v="515"/>
    <x v="0"/>
    <x v="11"/>
    <x v="3"/>
    <s v="C88644"/>
    <x v="2"/>
    <n v="1"/>
    <n v="392.61"/>
    <s v="977 Main St"/>
    <s v="Gift Card"/>
    <s v="Cancelled"/>
    <s v="TRK14900878"/>
    <n v="4"/>
    <s v="SAVE10"/>
    <x v="0"/>
    <x v="4"/>
    <n v="392.61"/>
  </r>
  <r>
    <x v="1047"/>
    <x v="629"/>
    <x v="1"/>
    <x v="7"/>
    <x v="3"/>
    <s v="C88645"/>
    <x v="2"/>
    <n v="3"/>
    <n v="583.72"/>
    <s v="783 Main St"/>
    <s v="Credit Card"/>
    <s v="Shipped"/>
    <s v="TRK74097570"/>
    <n v="5"/>
    <s v="FREESHIP"/>
    <x v="2"/>
    <x v="0"/>
    <n v="1751.16"/>
  </r>
  <r>
    <x v="1048"/>
    <x v="119"/>
    <x v="0"/>
    <x v="6"/>
    <x v="2"/>
    <s v="C88775"/>
    <x v="2"/>
    <n v="5"/>
    <n v="397.81"/>
    <s v="223 Main St"/>
    <s v="Debit Card"/>
    <s v="Returned"/>
    <s v="TRK45098068"/>
    <n v="5"/>
    <s v="SAVE10"/>
    <x v="0"/>
    <x v="4"/>
    <n v="1989.05"/>
  </r>
  <r>
    <x v="1049"/>
    <x v="532"/>
    <x v="0"/>
    <x v="9"/>
    <x v="3"/>
    <s v="C88933"/>
    <x v="4"/>
    <n v="1"/>
    <n v="92.04"/>
    <s v="333 Main St"/>
    <s v="Cash"/>
    <s v="Shipped"/>
    <s v="TRK89306964"/>
    <n v="2"/>
    <m/>
    <x v="3"/>
    <x v="0"/>
    <n v="92.04"/>
  </r>
  <r>
    <x v="1050"/>
    <x v="630"/>
    <x v="0"/>
    <x v="11"/>
    <x v="3"/>
    <s v="C88981"/>
    <x v="0"/>
    <n v="4"/>
    <n v="611.26"/>
    <s v="558 Main St"/>
    <s v="Cash"/>
    <s v="Shipped"/>
    <s v="TRK75267873"/>
    <n v="5"/>
    <s v="SAVE10"/>
    <x v="0"/>
    <x v="4"/>
    <n v="2445.04"/>
  </r>
  <r>
    <x v="1051"/>
    <x v="631"/>
    <x v="0"/>
    <x v="7"/>
    <x v="3"/>
    <s v="C89336"/>
    <x v="3"/>
    <n v="1"/>
    <n v="92.79"/>
    <s v="799 Main St"/>
    <s v="Cash"/>
    <s v="Pending"/>
    <s v="TRK47665103"/>
    <n v="3"/>
    <s v="WINTER15"/>
    <x v="1"/>
    <x v="2"/>
    <n v="92.79"/>
  </r>
  <r>
    <x v="1052"/>
    <x v="93"/>
    <x v="0"/>
    <x v="8"/>
    <x v="1"/>
    <s v="C89559"/>
    <x v="1"/>
    <n v="2"/>
    <n v="331.42"/>
    <s v="297 Main St"/>
    <s v="Credit Card"/>
    <s v="Delivered"/>
    <s v="TRK82838108"/>
    <n v="6"/>
    <s v="WINTER15"/>
    <x v="1"/>
    <x v="3"/>
    <n v="662.84"/>
  </r>
  <r>
    <x v="1053"/>
    <x v="632"/>
    <x v="0"/>
    <x v="0"/>
    <x v="0"/>
    <s v="C89592"/>
    <x v="1"/>
    <n v="5"/>
    <n v="509.58"/>
    <s v="262 Main St"/>
    <s v="Online"/>
    <s v="Delivered"/>
    <s v="TRK49442402"/>
    <n v="6"/>
    <s v="FREESHIP"/>
    <x v="2"/>
    <x v="1"/>
    <n v="2547.9"/>
  </r>
  <r>
    <x v="1054"/>
    <x v="633"/>
    <x v="2"/>
    <x v="9"/>
    <x v="3"/>
    <s v="C89674"/>
    <x v="2"/>
    <n v="2"/>
    <n v="575.83000000000004"/>
    <s v="182 Main St"/>
    <s v="Online"/>
    <s v="Delivered"/>
    <s v="TRK45902512"/>
    <n v="3"/>
    <s v="WINTER15"/>
    <x v="1"/>
    <x v="4"/>
    <n v="1151.6600000000001"/>
  </r>
  <r>
    <x v="1055"/>
    <x v="274"/>
    <x v="1"/>
    <x v="8"/>
    <x v="1"/>
    <s v="C89732"/>
    <x v="6"/>
    <n v="1"/>
    <n v="406.22"/>
    <s v="712 Main St"/>
    <s v="Credit Card"/>
    <s v="Cancelled"/>
    <s v="TRK41059233"/>
    <n v="5"/>
    <s v="SAVE10"/>
    <x v="0"/>
    <x v="4"/>
    <n v="406.22"/>
  </r>
  <r>
    <x v="1056"/>
    <x v="337"/>
    <x v="0"/>
    <x v="10"/>
    <x v="0"/>
    <s v="C89822"/>
    <x v="3"/>
    <n v="1"/>
    <n v="410.78"/>
    <s v="673 Main St"/>
    <s v="Cash"/>
    <s v="Cancelled"/>
    <s v="TRK24138598"/>
    <n v="1"/>
    <s v="FREESHIP"/>
    <x v="2"/>
    <x v="1"/>
    <n v="410.78"/>
  </r>
  <r>
    <x v="1057"/>
    <x v="154"/>
    <x v="1"/>
    <x v="1"/>
    <x v="1"/>
    <s v="C89979"/>
    <x v="6"/>
    <n v="5"/>
    <n v="634"/>
    <s v="144 Main St"/>
    <s v="Gift Card"/>
    <s v="Delivered"/>
    <s v="TRK99055909"/>
    <n v="8"/>
    <m/>
    <x v="3"/>
    <x v="2"/>
    <n v="3170"/>
  </r>
  <r>
    <x v="1058"/>
    <x v="519"/>
    <x v="2"/>
    <x v="1"/>
    <x v="1"/>
    <s v="C90110"/>
    <x v="6"/>
    <n v="1"/>
    <n v="418.36"/>
    <s v="998 Main St"/>
    <s v="Credit Card"/>
    <s v="Delivered"/>
    <s v="TRK60203957"/>
    <n v="5"/>
    <s v="FREESHIP"/>
    <x v="2"/>
    <x v="2"/>
    <n v="418.36"/>
  </r>
  <r>
    <x v="1059"/>
    <x v="634"/>
    <x v="0"/>
    <x v="1"/>
    <x v="1"/>
    <s v="C90132"/>
    <x v="0"/>
    <n v="5"/>
    <n v="260.93"/>
    <s v="582 Main St"/>
    <s v="Online"/>
    <s v="Delivered"/>
    <s v="TRK52664903"/>
    <n v="9"/>
    <s v="SAVE10"/>
    <x v="0"/>
    <x v="2"/>
    <n v="1304.6500000000001"/>
  </r>
  <r>
    <x v="1060"/>
    <x v="273"/>
    <x v="1"/>
    <x v="2"/>
    <x v="2"/>
    <s v="C90142"/>
    <x v="3"/>
    <n v="1"/>
    <n v="334.39"/>
    <s v="433 Main St"/>
    <s v="Credit Card"/>
    <s v="Returned"/>
    <s v="TRK39717191"/>
    <n v="2"/>
    <m/>
    <x v="3"/>
    <x v="1"/>
    <n v="334.39"/>
  </r>
  <r>
    <x v="1061"/>
    <x v="635"/>
    <x v="0"/>
    <x v="8"/>
    <x v="1"/>
    <s v="C90292"/>
    <x v="1"/>
    <n v="4"/>
    <n v="276.32"/>
    <s v="129 Main St"/>
    <s v="Online"/>
    <s v="Delivered"/>
    <s v="TRK26270357"/>
    <n v="5"/>
    <m/>
    <x v="3"/>
    <x v="3"/>
    <n v="1105.28"/>
  </r>
  <r>
    <x v="1062"/>
    <x v="139"/>
    <x v="1"/>
    <x v="5"/>
    <x v="0"/>
    <s v="C90310"/>
    <x v="4"/>
    <n v="4"/>
    <n v="190.64"/>
    <s v="853 Main St"/>
    <s v="Cash"/>
    <s v="Delivered"/>
    <s v="TRK70028457"/>
    <n v="5"/>
    <s v="SAVE10"/>
    <x v="0"/>
    <x v="2"/>
    <n v="762.56"/>
  </r>
  <r>
    <x v="1063"/>
    <x v="215"/>
    <x v="2"/>
    <x v="11"/>
    <x v="3"/>
    <s v="C90318"/>
    <x v="3"/>
    <n v="2"/>
    <n v="629.55999999999995"/>
    <s v="818 Main St"/>
    <s v="Gift Card"/>
    <s v="Cancelled"/>
    <s v="TRK52765043"/>
    <n v="5"/>
    <s v="WINTER15"/>
    <x v="1"/>
    <x v="1"/>
    <n v="1259.1199999999999"/>
  </r>
  <r>
    <x v="1064"/>
    <x v="85"/>
    <x v="1"/>
    <x v="7"/>
    <x v="3"/>
    <s v="C90348"/>
    <x v="5"/>
    <n v="4"/>
    <n v="224.75"/>
    <s v="728 Main St"/>
    <s v="Online"/>
    <s v="Delivered"/>
    <s v="TRK20635777"/>
    <n v="7"/>
    <s v="WINTER15"/>
    <x v="1"/>
    <x v="0"/>
    <n v="899"/>
  </r>
  <r>
    <x v="1065"/>
    <x v="147"/>
    <x v="0"/>
    <x v="3"/>
    <x v="1"/>
    <s v="C90350"/>
    <x v="6"/>
    <n v="2"/>
    <n v="183.67"/>
    <s v="783 Main St"/>
    <s v="Debit Card"/>
    <s v="Cancelled"/>
    <s v="TRK22824230"/>
    <n v="6"/>
    <s v="SAVE10"/>
    <x v="0"/>
    <x v="3"/>
    <n v="367.34"/>
  </r>
  <r>
    <x v="1066"/>
    <x v="121"/>
    <x v="1"/>
    <x v="1"/>
    <x v="1"/>
    <s v="C90363"/>
    <x v="5"/>
    <n v="5"/>
    <n v="608.91"/>
    <s v="200 Main St"/>
    <s v="Gift Card"/>
    <s v="Pending"/>
    <s v="TRK21534173"/>
    <n v="6"/>
    <s v="SAVE10"/>
    <x v="0"/>
    <x v="3"/>
    <n v="3044.55"/>
  </r>
  <r>
    <x v="1067"/>
    <x v="83"/>
    <x v="2"/>
    <x v="1"/>
    <x v="1"/>
    <s v="C90431"/>
    <x v="1"/>
    <n v="2"/>
    <n v="422.34"/>
    <s v="985 Main St"/>
    <s v="Credit Card"/>
    <s v="Cancelled"/>
    <s v="TRK44151723"/>
    <n v="4"/>
    <s v="FREESHIP"/>
    <x v="2"/>
    <x v="1"/>
    <n v="844.68"/>
  </r>
  <r>
    <x v="1068"/>
    <x v="636"/>
    <x v="0"/>
    <x v="2"/>
    <x v="2"/>
    <s v="C90573"/>
    <x v="4"/>
    <n v="1"/>
    <n v="438.93"/>
    <s v="144 Main St"/>
    <s v="Gift Card"/>
    <s v="Cancelled"/>
    <s v="TRK90075720"/>
    <n v="3"/>
    <s v="SAVE10"/>
    <x v="0"/>
    <x v="4"/>
    <n v="438.93"/>
  </r>
  <r>
    <x v="1069"/>
    <x v="637"/>
    <x v="2"/>
    <x v="7"/>
    <x v="3"/>
    <s v="C90595"/>
    <x v="6"/>
    <n v="5"/>
    <n v="78.290000000000006"/>
    <s v="508 Main St"/>
    <s v="Credit Card"/>
    <s v="Shipped"/>
    <s v="TRK96573803"/>
    <n v="5"/>
    <s v="WINTER15"/>
    <x v="1"/>
    <x v="4"/>
    <n v="391.45"/>
  </r>
  <r>
    <x v="1070"/>
    <x v="623"/>
    <x v="1"/>
    <x v="9"/>
    <x v="3"/>
    <s v="C90612"/>
    <x v="5"/>
    <n v="3"/>
    <n v="367.75"/>
    <s v="731 Main St"/>
    <s v="Cash"/>
    <s v="Pending"/>
    <s v="TRK93022878"/>
    <n v="7"/>
    <s v="FREESHIP"/>
    <x v="2"/>
    <x v="0"/>
    <n v="1103.25"/>
  </r>
  <r>
    <x v="1071"/>
    <x v="638"/>
    <x v="0"/>
    <x v="5"/>
    <x v="0"/>
    <s v="C90757"/>
    <x v="4"/>
    <n v="4"/>
    <n v="494.84"/>
    <s v="694 Main St"/>
    <s v="Cash"/>
    <s v="Returned"/>
    <s v="TRK87991608"/>
    <n v="8"/>
    <s v="SAVE10"/>
    <x v="0"/>
    <x v="2"/>
    <n v="1979.36"/>
  </r>
  <r>
    <x v="1072"/>
    <x v="639"/>
    <x v="0"/>
    <x v="3"/>
    <x v="1"/>
    <s v="C90852"/>
    <x v="4"/>
    <n v="3"/>
    <n v="575.01"/>
    <s v="852 Main St"/>
    <s v="Online"/>
    <s v="Cancelled"/>
    <s v="TRK37551831"/>
    <n v="8"/>
    <s v="WINTER15"/>
    <x v="1"/>
    <x v="1"/>
    <n v="1725.03"/>
  </r>
  <r>
    <x v="1073"/>
    <x v="354"/>
    <x v="1"/>
    <x v="6"/>
    <x v="2"/>
    <s v="C90898"/>
    <x v="3"/>
    <n v="5"/>
    <n v="298.39"/>
    <s v="583 Main St"/>
    <s v="Gift Card"/>
    <s v="Cancelled"/>
    <s v="TRK52935170"/>
    <n v="7"/>
    <s v="WINTER15"/>
    <x v="1"/>
    <x v="4"/>
    <n v="1491.95"/>
  </r>
  <r>
    <x v="1074"/>
    <x v="239"/>
    <x v="1"/>
    <x v="1"/>
    <x v="1"/>
    <s v="C90993"/>
    <x v="3"/>
    <n v="4"/>
    <n v="38.28"/>
    <s v="950 Main St"/>
    <s v="Debit Card"/>
    <s v="Cancelled"/>
    <s v="TRK53964711"/>
    <n v="4"/>
    <s v="WINTER15"/>
    <x v="1"/>
    <x v="0"/>
    <n v="153.12"/>
  </r>
  <r>
    <x v="1075"/>
    <x v="640"/>
    <x v="1"/>
    <x v="9"/>
    <x v="3"/>
    <s v="C91029"/>
    <x v="6"/>
    <n v="4"/>
    <n v="532.87"/>
    <s v="972 Main St"/>
    <s v="Cash"/>
    <s v="Pending"/>
    <s v="TRK25501930"/>
    <n v="9"/>
    <s v="FREESHIP"/>
    <x v="2"/>
    <x v="1"/>
    <n v="2131.48"/>
  </r>
  <r>
    <x v="1076"/>
    <x v="617"/>
    <x v="1"/>
    <x v="10"/>
    <x v="0"/>
    <s v="C91099"/>
    <x v="6"/>
    <n v="2"/>
    <n v="512.65"/>
    <s v="758 Main St"/>
    <s v="Credit Card"/>
    <s v="Shipped"/>
    <s v="TRK81846174"/>
    <n v="5"/>
    <s v="SAVE10"/>
    <x v="0"/>
    <x v="2"/>
    <n v="1025.3"/>
  </r>
  <r>
    <x v="1077"/>
    <x v="641"/>
    <x v="0"/>
    <x v="1"/>
    <x v="1"/>
    <s v="C91103"/>
    <x v="2"/>
    <n v="4"/>
    <n v="255.86"/>
    <s v="155 Main St"/>
    <s v="Credit Card"/>
    <s v="Delivered"/>
    <s v="TRK91653000"/>
    <n v="7"/>
    <m/>
    <x v="3"/>
    <x v="2"/>
    <n v="1023.44"/>
  </r>
  <r>
    <x v="1078"/>
    <x v="642"/>
    <x v="2"/>
    <x v="8"/>
    <x v="1"/>
    <s v="C91123"/>
    <x v="1"/>
    <n v="4"/>
    <n v="300.56"/>
    <s v="842 Main St"/>
    <s v="Cash"/>
    <s v="Cancelled"/>
    <s v="TRK49568409"/>
    <n v="9"/>
    <s v="FREESHIP"/>
    <x v="2"/>
    <x v="0"/>
    <n v="1202.24"/>
  </r>
  <r>
    <x v="1079"/>
    <x v="252"/>
    <x v="1"/>
    <x v="4"/>
    <x v="2"/>
    <s v="C91155"/>
    <x v="4"/>
    <n v="1"/>
    <n v="146.32"/>
    <s v="321 Main St"/>
    <s v="Online"/>
    <s v="Shipped"/>
    <s v="TRK36260319"/>
    <n v="4"/>
    <s v="WINTER15"/>
    <x v="1"/>
    <x v="0"/>
    <n v="146.32"/>
  </r>
  <r>
    <x v="1080"/>
    <x v="330"/>
    <x v="0"/>
    <x v="2"/>
    <x v="2"/>
    <s v="C91155"/>
    <x v="0"/>
    <n v="5"/>
    <n v="111.7"/>
    <s v="599 Main St"/>
    <s v="Credit Card"/>
    <s v="Cancelled"/>
    <s v="TRK82162952"/>
    <n v="9"/>
    <s v="FREESHIP"/>
    <x v="2"/>
    <x v="2"/>
    <n v="558.5"/>
  </r>
  <r>
    <x v="1081"/>
    <x v="643"/>
    <x v="1"/>
    <x v="11"/>
    <x v="3"/>
    <s v="C91201"/>
    <x v="3"/>
    <n v="2"/>
    <n v="46.5"/>
    <s v="837 Main St"/>
    <s v="Cash"/>
    <s v="Returned"/>
    <s v="TRK63526023"/>
    <n v="7"/>
    <s v="WINTER15"/>
    <x v="1"/>
    <x v="3"/>
    <n v="93"/>
  </r>
  <r>
    <x v="1082"/>
    <x v="422"/>
    <x v="1"/>
    <x v="0"/>
    <x v="0"/>
    <s v="C91245"/>
    <x v="4"/>
    <n v="3"/>
    <n v="225.11"/>
    <s v="915 Main St"/>
    <s v="Cash"/>
    <s v="Shipped"/>
    <s v="TRK46976391"/>
    <n v="4"/>
    <s v="SAVE10"/>
    <x v="0"/>
    <x v="0"/>
    <n v="675.33"/>
  </r>
  <r>
    <x v="1083"/>
    <x v="169"/>
    <x v="1"/>
    <x v="8"/>
    <x v="1"/>
    <s v="C91255"/>
    <x v="5"/>
    <n v="5"/>
    <n v="170.22"/>
    <s v="769 Main St"/>
    <s v="Debit Card"/>
    <s v="Delivered"/>
    <s v="TRK69599961"/>
    <n v="8"/>
    <m/>
    <x v="3"/>
    <x v="4"/>
    <n v="851.1"/>
  </r>
  <r>
    <x v="1084"/>
    <x v="584"/>
    <x v="0"/>
    <x v="9"/>
    <x v="3"/>
    <s v="C91454"/>
    <x v="0"/>
    <n v="2"/>
    <n v="278.88"/>
    <s v="494 Main St"/>
    <s v="Debit Card"/>
    <s v="Pending"/>
    <s v="TRK99985340"/>
    <n v="3"/>
    <s v="FREESHIP"/>
    <x v="2"/>
    <x v="4"/>
    <n v="557.76"/>
  </r>
  <r>
    <x v="1085"/>
    <x v="119"/>
    <x v="0"/>
    <x v="6"/>
    <x v="2"/>
    <s v="C91486"/>
    <x v="4"/>
    <n v="4"/>
    <n v="67.08"/>
    <s v="907 Main St"/>
    <s v="Cash"/>
    <s v="Returned"/>
    <s v="TRK79617136"/>
    <n v="8"/>
    <s v="WINTER15"/>
    <x v="1"/>
    <x v="3"/>
    <n v="268.32"/>
  </r>
  <r>
    <x v="1086"/>
    <x v="585"/>
    <x v="1"/>
    <x v="6"/>
    <x v="2"/>
    <s v="C91518"/>
    <x v="4"/>
    <n v="3"/>
    <n v="253.05"/>
    <s v="286 Main St"/>
    <s v="Online"/>
    <s v="Pending"/>
    <s v="TRK48688724"/>
    <n v="3"/>
    <m/>
    <x v="3"/>
    <x v="1"/>
    <n v="759.15000000000009"/>
  </r>
  <r>
    <x v="1087"/>
    <x v="63"/>
    <x v="0"/>
    <x v="11"/>
    <x v="3"/>
    <s v="C91582"/>
    <x v="0"/>
    <n v="3"/>
    <n v="649.92999999999995"/>
    <s v="836 Main St"/>
    <s v="Credit Card"/>
    <s v="Pending"/>
    <s v="TRK99938245"/>
    <n v="7"/>
    <s v="WINTER15"/>
    <x v="1"/>
    <x v="0"/>
    <n v="1949.79"/>
  </r>
  <r>
    <x v="1088"/>
    <x v="644"/>
    <x v="2"/>
    <x v="3"/>
    <x v="1"/>
    <s v="C91591"/>
    <x v="3"/>
    <n v="4"/>
    <n v="652.48"/>
    <s v="887 Main St"/>
    <s v="Cash"/>
    <s v="Pending"/>
    <s v="TRK23554043"/>
    <n v="5"/>
    <s v="FREESHIP"/>
    <x v="2"/>
    <x v="1"/>
    <n v="2609.92"/>
  </r>
  <r>
    <x v="1089"/>
    <x v="122"/>
    <x v="0"/>
    <x v="1"/>
    <x v="1"/>
    <s v="C91805"/>
    <x v="3"/>
    <n v="3"/>
    <n v="606.41"/>
    <s v="653 Main St"/>
    <s v="Debit Card"/>
    <s v="Returned"/>
    <s v="TRK34504030"/>
    <n v="7"/>
    <s v="FREESHIP"/>
    <x v="2"/>
    <x v="0"/>
    <n v="1819.23"/>
  </r>
  <r>
    <x v="1090"/>
    <x v="155"/>
    <x v="0"/>
    <x v="1"/>
    <x v="1"/>
    <s v="C91941"/>
    <x v="0"/>
    <n v="3"/>
    <n v="396"/>
    <s v="269 Main St"/>
    <s v="Gift Card"/>
    <s v="Cancelled"/>
    <s v="TRK21330732"/>
    <n v="4"/>
    <s v="FREESHIP"/>
    <x v="2"/>
    <x v="1"/>
    <n v="1188"/>
  </r>
  <r>
    <x v="1091"/>
    <x v="36"/>
    <x v="0"/>
    <x v="0"/>
    <x v="0"/>
    <s v="C92049"/>
    <x v="0"/>
    <n v="4"/>
    <n v="666.52"/>
    <s v="619 Main St"/>
    <s v="Cash"/>
    <s v="Shipped"/>
    <s v="TRK32287092"/>
    <n v="8"/>
    <s v="FREESHIP"/>
    <x v="2"/>
    <x v="2"/>
    <n v="2666.08"/>
  </r>
  <r>
    <x v="1092"/>
    <x v="433"/>
    <x v="2"/>
    <x v="11"/>
    <x v="3"/>
    <s v="C92086"/>
    <x v="0"/>
    <n v="2"/>
    <n v="374.6"/>
    <s v="187 Main St"/>
    <s v="Online"/>
    <s v="Shipped"/>
    <s v="TRK23357668"/>
    <n v="3"/>
    <s v="FREESHIP"/>
    <x v="2"/>
    <x v="4"/>
    <n v="749.2"/>
  </r>
  <r>
    <x v="1093"/>
    <x v="361"/>
    <x v="0"/>
    <x v="0"/>
    <x v="0"/>
    <s v="C92180"/>
    <x v="5"/>
    <n v="2"/>
    <n v="488.9"/>
    <s v="632 Main St"/>
    <s v="Cash"/>
    <s v="Delivered"/>
    <s v="TRK93315929"/>
    <n v="7"/>
    <s v="FREESHIP"/>
    <x v="2"/>
    <x v="0"/>
    <n v="977.8"/>
  </r>
  <r>
    <x v="1094"/>
    <x v="228"/>
    <x v="1"/>
    <x v="4"/>
    <x v="2"/>
    <s v="C92294"/>
    <x v="5"/>
    <n v="4"/>
    <n v="306.35000000000002"/>
    <s v="784 Main St"/>
    <s v="Gift Card"/>
    <s v="Shipped"/>
    <s v="TRK23585765"/>
    <n v="7"/>
    <s v="WINTER15"/>
    <x v="1"/>
    <x v="4"/>
    <n v="1225.4000000000001"/>
  </r>
  <r>
    <x v="1095"/>
    <x v="645"/>
    <x v="0"/>
    <x v="2"/>
    <x v="2"/>
    <s v="C92407"/>
    <x v="1"/>
    <n v="3"/>
    <n v="557.41"/>
    <s v="135 Main St"/>
    <s v="Online"/>
    <s v="Delivered"/>
    <s v="TRK11755610"/>
    <n v="4"/>
    <m/>
    <x v="3"/>
    <x v="2"/>
    <n v="1672.23"/>
  </r>
  <r>
    <x v="1096"/>
    <x v="628"/>
    <x v="1"/>
    <x v="11"/>
    <x v="3"/>
    <s v="C92548"/>
    <x v="4"/>
    <n v="5"/>
    <n v="226.45"/>
    <s v="160 Main St"/>
    <s v="Debit Card"/>
    <s v="Returned"/>
    <s v="TRK21682892"/>
    <n v="6"/>
    <s v="FREESHIP"/>
    <x v="2"/>
    <x v="2"/>
    <n v="1132.25"/>
  </r>
  <r>
    <x v="1097"/>
    <x v="177"/>
    <x v="1"/>
    <x v="4"/>
    <x v="2"/>
    <s v="C92575"/>
    <x v="5"/>
    <n v="5"/>
    <n v="492.94"/>
    <s v="153 Main St"/>
    <s v="Cash"/>
    <s v="Shipped"/>
    <s v="TRK53579227"/>
    <n v="10"/>
    <s v="FREESHIP"/>
    <x v="2"/>
    <x v="2"/>
    <n v="2464.6999999999998"/>
  </r>
  <r>
    <x v="1098"/>
    <x v="11"/>
    <x v="1"/>
    <x v="2"/>
    <x v="2"/>
    <s v="C92788"/>
    <x v="3"/>
    <n v="1"/>
    <n v="243.71"/>
    <s v="948 Main St"/>
    <s v="Gift Card"/>
    <s v="Delivered"/>
    <s v="TRK83835361"/>
    <n v="6"/>
    <s v="SAVE10"/>
    <x v="0"/>
    <x v="3"/>
    <n v="243.71"/>
  </r>
  <r>
    <x v="1099"/>
    <x v="646"/>
    <x v="1"/>
    <x v="1"/>
    <x v="1"/>
    <s v="C93007"/>
    <x v="6"/>
    <n v="2"/>
    <n v="232.83"/>
    <s v="103 Main St"/>
    <s v="Gift Card"/>
    <s v="Delivered"/>
    <s v="TRK85696091"/>
    <n v="7"/>
    <m/>
    <x v="3"/>
    <x v="1"/>
    <n v="465.66"/>
  </r>
  <r>
    <x v="1100"/>
    <x v="647"/>
    <x v="2"/>
    <x v="3"/>
    <x v="1"/>
    <s v="C93175"/>
    <x v="2"/>
    <n v="4"/>
    <n v="14.69"/>
    <s v="814 Main St"/>
    <s v="Cash"/>
    <s v="Cancelled"/>
    <s v="TRK32995144"/>
    <n v="9"/>
    <m/>
    <x v="3"/>
    <x v="2"/>
    <n v="58.76"/>
  </r>
  <r>
    <x v="1101"/>
    <x v="400"/>
    <x v="0"/>
    <x v="10"/>
    <x v="0"/>
    <s v="C93220"/>
    <x v="2"/>
    <n v="2"/>
    <n v="365.17"/>
    <s v="353 Main St"/>
    <s v="Online"/>
    <s v="Cancelled"/>
    <s v="TRK89023251"/>
    <n v="4"/>
    <s v="FREESHIP"/>
    <x v="2"/>
    <x v="0"/>
    <n v="730.34"/>
  </r>
  <r>
    <x v="1102"/>
    <x v="402"/>
    <x v="0"/>
    <x v="7"/>
    <x v="3"/>
    <s v="C93276"/>
    <x v="3"/>
    <n v="5"/>
    <n v="330.45"/>
    <s v="230 Main St"/>
    <s v="Gift Card"/>
    <s v="Shipped"/>
    <s v="TRK44165913"/>
    <n v="10"/>
    <s v="FREESHIP"/>
    <x v="2"/>
    <x v="3"/>
    <n v="1652.25"/>
  </r>
  <r>
    <x v="1103"/>
    <x v="460"/>
    <x v="2"/>
    <x v="8"/>
    <x v="1"/>
    <s v="C93309"/>
    <x v="3"/>
    <n v="5"/>
    <n v="364.28"/>
    <s v="734 Main St"/>
    <s v="Credit Card"/>
    <s v="Cancelled"/>
    <s v="TRK99446987"/>
    <n v="5"/>
    <s v="WINTER15"/>
    <x v="1"/>
    <x v="3"/>
    <n v="1821.4"/>
  </r>
  <r>
    <x v="1104"/>
    <x v="648"/>
    <x v="1"/>
    <x v="2"/>
    <x v="2"/>
    <s v="C93375"/>
    <x v="5"/>
    <n v="3"/>
    <n v="148.72"/>
    <s v="317 Main St"/>
    <s v="Debit Card"/>
    <s v="Cancelled"/>
    <s v="TRK95706967"/>
    <n v="7"/>
    <s v="SAVE10"/>
    <x v="0"/>
    <x v="3"/>
    <n v="446.16"/>
  </r>
  <r>
    <x v="1105"/>
    <x v="38"/>
    <x v="0"/>
    <x v="8"/>
    <x v="1"/>
    <s v="C93379"/>
    <x v="3"/>
    <n v="3"/>
    <n v="42.95"/>
    <s v="318 Main St"/>
    <s v="Gift Card"/>
    <s v="Returned"/>
    <s v="TRK67954150"/>
    <n v="8"/>
    <s v="SAVE10"/>
    <x v="0"/>
    <x v="2"/>
    <n v="128.85"/>
  </r>
  <r>
    <x v="1106"/>
    <x v="649"/>
    <x v="1"/>
    <x v="3"/>
    <x v="1"/>
    <s v="C93467"/>
    <x v="1"/>
    <n v="4"/>
    <n v="554.83000000000004"/>
    <s v="983 Main St"/>
    <s v="Cash"/>
    <s v="Returned"/>
    <s v="TRK77377373"/>
    <n v="6"/>
    <m/>
    <x v="3"/>
    <x v="3"/>
    <n v="2219.3200000000002"/>
  </r>
  <r>
    <x v="1107"/>
    <x v="528"/>
    <x v="1"/>
    <x v="11"/>
    <x v="3"/>
    <s v="C93473"/>
    <x v="4"/>
    <n v="5"/>
    <n v="639.37"/>
    <s v="552 Main St"/>
    <s v="Debit Card"/>
    <s v="Pending"/>
    <s v="TRK50003989"/>
    <n v="6"/>
    <s v="SAVE10"/>
    <x v="0"/>
    <x v="3"/>
    <n v="3196.85"/>
  </r>
  <r>
    <x v="1108"/>
    <x v="637"/>
    <x v="2"/>
    <x v="7"/>
    <x v="3"/>
    <s v="C93618"/>
    <x v="0"/>
    <n v="3"/>
    <n v="201.21"/>
    <s v="249 Main St"/>
    <s v="Online"/>
    <s v="Cancelled"/>
    <s v="TRK66129326"/>
    <n v="3"/>
    <s v="SAVE10"/>
    <x v="0"/>
    <x v="3"/>
    <n v="603.63"/>
  </r>
  <r>
    <x v="1109"/>
    <x v="171"/>
    <x v="1"/>
    <x v="3"/>
    <x v="1"/>
    <s v="C93768"/>
    <x v="4"/>
    <n v="3"/>
    <n v="324.3"/>
    <s v="720 Main St"/>
    <s v="Debit Card"/>
    <s v="Pending"/>
    <s v="TRK22024707"/>
    <n v="8"/>
    <s v="FREESHIP"/>
    <x v="2"/>
    <x v="2"/>
    <n v="972.90000000000009"/>
  </r>
  <r>
    <x v="1110"/>
    <x v="605"/>
    <x v="1"/>
    <x v="5"/>
    <x v="0"/>
    <s v="C93821"/>
    <x v="5"/>
    <n v="3"/>
    <n v="358.48"/>
    <s v="513 Main St"/>
    <s v="Gift Card"/>
    <s v="Delivered"/>
    <s v="TRK10658539"/>
    <n v="7"/>
    <s v="FREESHIP"/>
    <x v="2"/>
    <x v="0"/>
    <n v="1075.44"/>
  </r>
  <r>
    <x v="1111"/>
    <x v="612"/>
    <x v="1"/>
    <x v="11"/>
    <x v="3"/>
    <s v="C93861"/>
    <x v="2"/>
    <n v="3"/>
    <n v="49.14"/>
    <s v="831 Main St"/>
    <s v="Online"/>
    <s v="Returned"/>
    <s v="TRK48234646"/>
    <n v="7"/>
    <s v="SAVE10"/>
    <x v="0"/>
    <x v="2"/>
    <n v="147.41999999999999"/>
  </r>
  <r>
    <x v="1112"/>
    <x v="331"/>
    <x v="1"/>
    <x v="0"/>
    <x v="0"/>
    <s v="C93948"/>
    <x v="0"/>
    <n v="3"/>
    <n v="112.29"/>
    <s v="454 Main St"/>
    <s v="Gift Card"/>
    <s v="Shipped"/>
    <s v="TRK77358113"/>
    <n v="6"/>
    <m/>
    <x v="3"/>
    <x v="3"/>
    <n v="336.87"/>
  </r>
  <r>
    <x v="1113"/>
    <x v="553"/>
    <x v="2"/>
    <x v="1"/>
    <x v="1"/>
    <s v="C94037"/>
    <x v="6"/>
    <n v="2"/>
    <n v="255.14"/>
    <s v="216 Main St"/>
    <s v="Cash"/>
    <s v="Shipped"/>
    <s v="TRK47536985"/>
    <n v="2"/>
    <m/>
    <x v="3"/>
    <x v="3"/>
    <n v="510.28"/>
  </r>
  <r>
    <x v="1114"/>
    <x v="650"/>
    <x v="2"/>
    <x v="11"/>
    <x v="3"/>
    <s v="C94248"/>
    <x v="1"/>
    <n v="1"/>
    <n v="64.66"/>
    <s v="494 Main St"/>
    <s v="Debit Card"/>
    <s v="Delivered"/>
    <s v="TRK89406816"/>
    <n v="4"/>
    <m/>
    <x v="3"/>
    <x v="1"/>
    <n v="64.66"/>
  </r>
  <r>
    <x v="1115"/>
    <x v="196"/>
    <x v="0"/>
    <x v="6"/>
    <x v="2"/>
    <s v="C94257"/>
    <x v="0"/>
    <n v="2"/>
    <n v="697.19"/>
    <s v="762 Main St"/>
    <s v="Cash"/>
    <s v="Returned"/>
    <s v="TRK40220743"/>
    <n v="7"/>
    <s v="FREESHIP"/>
    <x v="2"/>
    <x v="2"/>
    <n v="1394.38"/>
  </r>
  <r>
    <x v="1116"/>
    <x v="11"/>
    <x v="1"/>
    <x v="2"/>
    <x v="2"/>
    <s v="C94311"/>
    <x v="0"/>
    <n v="4"/>
    <n v="685.2"/>
    <s v="195 Main St"/>
    <s v="Gift Card"/>
    <s v="Cancelled"/>
    <s v="TRK97308771"/>
    <n v="6"/>
    <s v="WINTER15"/>
    <x v="1"/>
    <x v="3"/>
    <n v="2740.8"/>
  </r>
  <r>
    <x v="1117"/>
    <x v="186"/>
    <x v="2"/>
    <x v="1"/>
    <x v="1"/>
    <s v="C94323"/>
    <x v="5"/>
    <n v="5"/>
    <n v="75.81"/>
    <s v="463 Main St"/>
    <s v="Gift Card"/>
    <s v="Returned"/>
    <s v="TRK22663277"/>
    <n v="10"/>
    <s v="WINTER15"/>
    <x v="1"/>
    <x v="1"/>
    <n v="379.05"/>
  </r>
  <r>
    <x v="1118"/>
    <x v="283"/>
    <x v="0"/>
    <x v="9"/>
    <x v="3"/>
    <s v="C94381"/>
    <x v="5"/>
    <n v="2"/>
    <n v="608.04"/>
    <s v="962 Main St"/>
    <s v="Cash"/>
    <s v="Cancelled"/>
    <s v="TRK69804304"/>
    <n v="4"/>
    <m/>
    <x v="3"/>
    <x v="3"/>
    <n v="1216.08"/>
  </r>
  <r>
    <x v="1119"/>
    <x v="651"/>
    <x v="0"/>
    <x v="1"/>
    <x v="1"/>
    <s v="C94479"/>
    <x v="3"/>
    <n v="5"/>
    <n v="62.81"/>
    <s v="259 Main St"/>
    <s v="Credit Card"/>
    <s v="Shipped"/>
    <s v="TRK69089975"/>
    <n v="9"/>
    <s v="SAVE10"/>
    <x v="0"/>
    <x v="0"/>
    <n v="314.05"/>
  </r>
  <r>
    <x v="1120"/>
    <x v="652"/>
    <x v="1"/>
    <x v="1"/>
    <x v="1"/>
    <s v="C94508"/>
    <x v="2"/>
    <n v="4"/>
    <n v="44.07"/>
    <s v="359 Main St"/>
    <s v="Debit Card"/>
    <s v="Pending"/>
    <s v="TRK13443264"/>
    <n v="6"/>
    <m/>
    <x v="3"/>
    <x v="2"/>
    <n v="176.28"/>
  </r>
  <r>
    <x v="1121"/>
    <x v="580"/>
    <x v="0"/>
    <x v="8"/>
    <x v="1"/>
    <s v="C94568"/>
    <x v="1"/>
    <n v="4"/>
    <n v="484.85"/>
    <s v="317 Main St"/>
    <s v="Debit Card"/>
    <s v="Delivered"/>
    <s v="TRK58653915"/>
    <n v="5"/>
    <s v="WINTER15"/>
    <x v="1"/>
    <x v="4"/>
    <n v="1939.4"/>
  </r>
  <r>
    <x v="1122"/>
    <x v="70"/>
    <x v="1"/>
    <x v="7"/>
    <x v="3"/>
    <s v="C94569"/>
    <x v="6"/>
    <n v="1"/>
    <n v="487.21"/>
    <s v="227 Main St"/>
    <s v="Cash"/>
    <s v="Delivered"/>
    <s v="TRK31351770"/>
    <n v="3"/>
    <s v="SAVE10"/>
    <x v="0"/>
    <x v="4"/>
    <n v="487.21"/>
  </r>
  <r>
    <x v="1123"/>
    <x v="295"/>
    <x v="1"/>
    <x v="1"/>
    <x v="1"/>
    <s v="C94569"/>
    <x v="6"/>
    <n v="2"/>
    <n v="594.07000000000005"/>
    <s v="739 Main St"/>
    <s v="Gift Card"/>
    <s v="Cancelled"/>
    <s v="TRK79269291"/>
    <n v="2"/>
    <m/>
    <x v="3"/>
    <x v="3"/>
    <n v="1188.1400000000001"/>
  </r>
  <r>
    <x v="1124"/>
    <x v="653"/>
    <x v="0"/>
    <x v="5"/>
    <x v="0"/>
    <s v="C94595"/>
    <x v="3"/>
    <n v="4"/>
    <n v="61.91"/>
    <s v="948 Main St"/>
    <s v="Gift Card"/>
    <s v="Delivered"/>
    <s v="TRK24497305"/>
    <n v="6"/>
    <s v="WINTER15"/>
    <x v="1"/>
    <x v="2"/>
    <n v="247.64"/>
  </r>
  <r>
    <x v="1125"/>
    <x v="163"/>
    <x v="1"/>
    <x v="4"/>
    <x v="2"/>
    <s v="C94658"/>
    <x v="0"/>
    <n v="2"/>
    <n v="443.22"/>
    <s v="742 Main St"/>
    <s v="Credit Card"/>
    <s v="Delivered"/>
    <s v="TRK51732528"/>
    <n v="5"/>
    <m/>
    <x v="3"/>
    <x v="0"/>
    <n v="886.44"/>
  </r>
  <r>
    <x v="1126"/>
    <x v="520"/>
    <x v="1"/>
    <x v="4"/>
    <x v="2"/>
    <s v="C94671"/>
    <x v="4"/>
    <n v="1"/>
    <n v="167.15"/>
    <s v="293 Main St"/>
    <s v="Gift Card"/>
    <s v="Shipped"/>
    <s v="TRK61357272"/>
    <n v="5"/>
    <s v="WINTER15"/>
    <x v="1"/>
    <x v="2"/>
    <n v="167.15"/>
  </r>
  <r>
    <x v="1127"/>
    <x v="654"/>
    <x v="1"/>
    <x v="1"/>
    <x v="1"/>
    <s v="C94698"/>
    <x v="6"/>
    <n v="1"/>
    <n v="586.62"/>
    <s v="871 Main St"/>
    <s v="Debit Card"/>
    <s v="Shipped"/>
    <s v="TRK95768773"/>
    <n v="5"/>
    <m/>
    <x v="3"/>
    <x v="0"/>
    <n v="586.62"/>
  </r>
  <r>
    <x v="1128"/>
    <x v="56"/>
    <x v="0"/>
    <x v="3"/>
    <x v="1"/>
    <s v="C94921"/>
    <x v="0"/>
    <n v="2"/>
    <n v="219.1"/>
    <s v="134 Main St"/>
    <s v="Online"/>
    <s v="Pending"/>
    <s v="TRK97794327"/>
    <n v="4"/>
    <s v="SAVE10"/>
    <x v="0"/>
    <x v="4"/>
    <n v="438.2"/>
  </r>
  <r>
    <x v="1129"/>
    <x v="565"/>
    <x v="1"/>
    <x v="11"/>
    <x v="3"/>
    <s v="C95100"/>
    <x v="6"/>
    <n v="1"/>
    <n v="627.20000000000005"/>
    <s v="197 Main St"/>
    <s v="Online"/>
    <s v="Delivered"/>
    <s v="TRK47366265"/>
    <n v="1"/>
    <s v="WINTER15"/>
    <x v="1"/>
    <x v="2"/>
    <n v="627.20000000000005"/>
  </r>
  <r>
    <x v="1130"/>
    <x v="655"/>
    <x v="0"/>
    <x v="11"/>
    <x v="3"/>
    <s v="C95213"/>
    <x v="0"/>
    <n v="3"/>
    <n v="602.24"/>
    <s v="603 Main St"/>
    <s v="Debit Card"/>
    <s v="Pending"/>
    <s v="TRK40630538"/>
    <n v="8"/>
    <m/>
    <x v="3"/>
    <x v="4"/>
    <n v="1806.72"/>
  </r>
  <r>
    <x v="1131"/>
    <x v="284"/>
    <x v="0"/>
    <x v="7"/>
    <x v="3"/>
    <s v="C95269"/>
    <x v="5"/>
    <n v="2"/>
    <n v="194.85"/>
    <s v="372 Main St"/>
    <s v="Gift Card"/>
    <s v="Returned"/>
    <s v="TRK45670926"/>
    <n v="5"/>
    <m/>
    <x v="3"/>
    <x v="4"/>
    <n v="389.7"/>
  </r>
  <r>
    <x v="1132"/>
    <x v="591"/>
    <x v="2"/>
    <x v="3"/>
    <x v="1"/>
    <s v="C95271"/>
    <x v="3"/>
    <n v="3"/>
    <n v="309.22000000000003"/>
    <s v="620 Main St"/>
    <s v="Online"/>
    <s v="Cancelled"/>
    <s v="TRK74904969"/>
    <n v="7"/>
    <s v="FREESHIP"/>
    <x v="2"/>
    <x v="3"/>
    <n v="927.66000000000008"/>
  </r>
  <r>
    <x v="1133"/>
    <x v="656"/>
    <x v="0"/>
    <x v="2"/>
    <x v="2"/>
    <s v="C95568"/>
    <x v="5"/>
    <n v="3"/>
    <n v="324.47000000000003"/>
    <s v="971 Main St"/>
    <s v="Cash"/>
    <s v="Delivered"/>
    <s v="TRK37075292"/>
    <n v="4"/>
    <s v="WINTER15"/>
    <x v="1"/>
    <x v="2"/>
    <n v="973.41000000000008"/>
  </r>
  <r>
    <x v="1134"/>
    <x v="657"/>
    <x v="2"/>
    <x v="7"/>
    <x v="3"/>
    <s v="C95623"/>
    <x v="4"/>
    <n v="3"/>
    <n v="623.34"/>
    <s v="248 Main St"/>
    <s v="Online"/>
    <s v="Cancelled"/>
    <s v="TRK67558189"/>
    <n v="3"/>
    <s v="SAVE10"/>
    <x v="0"/>
    <x v="1"/>
    <n v="1870.02"/>
  </r>
  <r>
    <x v="1135"/>
    <x v="621"/>
    <x v="0"/>
    <x v="1"/>
    <x v="1"/>
    <s v="C95643"/>
    <x v="3"/>
    <n v="4"/>
    <n v="606.57000000000005"/>
    <s v="303 Main St"/>
    <s v="Debit Card"/>
    <s v="Delivered"/>
    <s v="TRK23286689"/>
    <n v="5"/>
    <s v="WINTER15"/>
    <x v="1"/>
    <x v="4"/>
    <n v="2426.2800000000002"/>
  </r>
  <r>
    <x v="1136"/>
    <x v="658"/>
    <x v="1"/>
    <x v="10"/>
    <x v="0"/>
    <s v="C95667"/>
    <x v="1"/>
    <n v="4"/>
    <n v="115.77"/>
    <s v="586 Main St"/>
    <s v="Online"/>
    <s v="Pending"/>
    <s v="TRK41266666"/>
    <n v="7"/>
    <s v="SAVE10"/>
    <x v="0"/>
    <x v="1"/>
    <n v="463.08"/>
  </r>
  <r>
    <x v="1137"/>
    <x v="355"/>
    <x v="0"/>
    <x v="3"/>
    <x v="1"/>
    <s v="C95856"/>
    <x v="4"/>
    <n v="2"/>
    <n v="639.88"/>
    <s v="432 Main St"/>
    <s v="Cash"/>
    <s v="Delivered"/>
    <s v="TRK58829625"/>
    <n v="5"/>
    <s v="WINTER15"/>
    <x v="1"/>
    <x v="1"/>
    <n v="1279.76"/>
  </r>
  <r>
    <x v="1138"/>
    <x v="495"/>
    <x v="1"/>
    <x v="7"/>
    <x v="3"/>
    <s v="C95901"/>
    <x v="6"/>
    <n v="3"/>
    <n v="664.46"/>
    <s v="806 Main St"/>
    <s v="Online"/>
    <s v="Delivered"/>
    <s v="TRK56989066"/>
    <n v="4"/>
    <s v="FREESHIP"/>
    <x v="2"/>
    <x v="3"/>
    <n v="1993.38"/>
  </r>
  <r>
    <x v="1139"/>
    <x v="553"/>
    <x v="2"/>
    <x v="1"/>
    <x v="1"/>
    <s v="C95984"/>
    <x v="0"/>
    <n v="3"/>
    <n v="344.4"/>
    <s v="565 Main St"/>
    <s v="Online"/>
    <s v="Cancelled"/>
    <s v="TRK67434829"/>
    <n v="3"/>
    <m/>
    <x v="3"/>
    <x v="0"/>
    <n v="1033.2"/>
  </r>
  <r>
    <x v="1140"/>
    <x v="49"/>
    <x v="0"/>
    <x v="1"/>
    <x v="1"/>
    <s v="C96034"/>
    <x v="3"/>
    <n v="4"/>
    <n v="30.27"/>
    <s v="819 Main St"/>
    <s v="Online"/>
    <s v="Delivered"/>
    <s v="TRK87261034"/>
    <n v="9"/>
    <s v="FREESHIP"/>
    <x v="2"/>
    <x v="3"/>
    <n v="121.08"/>
  </r>
  <r>
    <x v="1141"/>
    <x v="659"/>
    <x v="1"/>
    <x v="6"/>
    <x v="2"/>
    <s v="C96136"/>
    <x v="4"/>
    <n v="5"/>
    <n v="389.22"/>
    <s v="149 Main St"/>
    <s v="Cash"/>
    <s v="Cancelled"/>
    <s v="TRK60856682"/>
    <n v="7"/>
    <m/>
    <x v="3"/>
    <x v="4"/>
    <n v="1946.1"/>
  </r>
  <r>
    <x v="1142"/>
    <x v="475"/>
    <x v="0"/>
    <x v="7"/>
    <x v="3"/>
    <s v="C96257"/>
    <x v="4"/>
    <n v="4"/>
    <n v="450.75"/>
    <s v="583 Main St"/>
    <s v="Credit Card"/>
    <s v="Shipped"/>
    <s v="TRK13137948"/>
    <n v="6"/>
    <s v="WINTER15"/>
    <x v="1"/>
    <x v="2"/>
    <n v="1803"/>
  </r>
  <r>
    <x v="1143"/>
    <x v="660"/>
    <x v="2"/>
    <x v="1"/>
    <x v="1"/>
    <s v="C96261"/>
    <x v="6"/>
    <n v="2"/>
    <n v="485.37"/>
    <s v="264 Main St"/>
    <s v="Credit Card"/>
    <s v="Shipped"/>
    <s v="TRK44998396"/>
    <n v="5"/>
    <s v="SAVE10"/>
    <x v="0"/>
    <x v="2"/>
    <n v="970.74"/>
  </r>
  <r>
    <x v="1144"/>
    <x v="636"/>
    <x v="0"/>
    <x v="2"/>
    <x v="2"/>
    <s v="C96283"/>
    <x v="3"/>
    <n v="3"/>
    <n v="308.01"/>
    <s v="366 Main St"/>
    <s v="Cash"/>
    <s v="Pending"/>
    <s v="TRK91784124"/>
    <n v="3"/>
    <s v="FREESHIP"/>
    <x v="2"/>
    <x v="0"/>
    <n v="924.03"/>
  </r>
  <r>
    <x v="1145"/>
    <x v="276"/>
    <x v="2"/>
    <x v="3"/>
    <x v="1"/>
    <s v="C96434"/>
    <x v="0"/>
    <n v="4"/>
    <n v="634.04999999999995"/>
    <s v="282 Main St"/>
    <s v="Cash"/>
    <s v="Shipped"/>
    <s v="TRK56730647"/>
    <n v="6"/>
    <s v="SAVE10"/>
    <x v="0"/>
    <x v="3"/>
    <n v="2536.1999999999998"/>
  </r>
  <r>
    <x v="1146"/>
    <x v="656"/>
    <x v="0"/>
    <x v="2"/>
    <x v="2"/>
    <s v="C96494"/>
    <x v="4"/>
    <n v="1"/>
    <n v="179.22"/>
    <s v="446 Main St"/>
    <s v="Online"/>
    <s v="Cancelled"/>
    <s v="TRK14675049"/>
    <n v="6"/>
    <s v="FREESHIP"/>
    <x v="2"/>
    <x v="1"/>
    <n v="179.22"/>
  </r>
  <r>
    <x v="1147"/>
    <x v="573"/>
    <x v="1"/>
    <x v="4"/>
    <x v="2"/>
    <s v="C96583"/>
    <x v="0"/>
    <n v="4"/>
    <n v="34.840000000000003"/>
    <s v="288 Main St"/>
    <s v="Credit Card"/>
    <s v="Shipped"/>
    <s v="TRK64353241"/>
    <n v="8"/>
    <m/>
    <x v="3"/>
    <x v="2"/>
    <n v="139.36000000000001"/>
  </r>
  <r>
    <x v="1148"/>
    <x v="299"/>
    <x v="0"/>
    <x v="0"/>
    <x v="0"/>
    <s v="C96595"/>
    <x v="5"/>
    <n v="3"/>
    <n v="573.22"/>
    <s v="177 Main St"/>
    <s v="Debit Card"/>
    <s v="Pending"/>
    <s v="TRK59779174"/>
    <n v="5"/>
    <s v="SAVE10"/>
    <x v="0"/>
    <x v="2"/>
    <n v="1719.66"/>
  </r>
  <r>
    <x v="1149"/>
    <x v="437"/>
    <x v="2"/>
    <x v="11"/>
    <x v="3"/>
    <s v="C96636"/>
    <x v="3"/>
    <n v="1"/>
    <n v="39.56"/>
    <s v="283 Main St"/>
    <s v="Debit Card"/>
    <s v="Cancelled"/>
    <s v="TRK73324346"/>
    <n v="5"/>
    <m/>
    <x v="3"/>
    <x v="3"/>
    <n v="39.56"/>
  </r>
  <r>
    <x v="1150"/>
    <x v="408"/>
    <x v="2"/>
    <x v="11"/>
    <x v="3"/>
    <s v="C96664"/>
    <x v="0"/>
    <n v="3"/>
    <n v="256.45999999999998"/>
    <s v="666 Main St"/>
    <s v="Credit Card"/>
    <s v="Delivered"/>
    <s v="TRK85508960"/>
    <n v="4"/>
    <s v="SAVE10"/>
    <x v="0"/>
    <x v="4"/>
    <n v="769.37999999999988"/>
  </r>
  <r>
    <x v="1151"/>
    <x v="395"/>
    <x v="2"/>
    <x v="11"/>
    <x v="3"/>
    <s v="C96695"/>
    <x v="5"/>
    <n v="1"/>
    <n v="564.86"/>
    <s v="813 Main St"/>
    <s v="Debit Card"/>
    <s v="Shipped"/>
    <s v="TRK64283851"/>
    <n v="6"/>
    <s v="WINTER15"/>
    <x v="1"/>
    <x v="4"/>
    <n v="564.86"/>
  </r>
  <r>
    <x v="1152"/>
    <x v="169"/>
    <x v="1"/>
    <x v="8"/>
    <x v="1"/>
    <s v="C96787"/>
    <x v="1"/>
    <n v="2"/>
    <n v="533.02"/>
    <s v="588 Main St"/>
    <s v="Gift Card"/>
    <s v="Shipped"/>
    <s v="TRK30422853"/>
    <n v="2"/>
    <m/>
    <x v="3"/>
    <x v="0"/>
    <n v="1066.04"/>
  </r>
  <r>
    <x v="1153"/>
    <x v="279"/>
    <x v="0"/>
    <x v="9"/>
    <x v="3"/>
    <s v="C96822"/>
    <x v="0"/>
    <n v="2"/>
    <n v="494.78"/>
    <s v="198 Main St"/>
    <s v="Online"/>
    <s v="Shipped"/>
    <s v="TRK89180077"/>
    <n v="2"/>
    <m/>
    <x v="3"/>
    <x v="3"/>
    <n v="989.56"/>
  </r>
  <r>
    <x v="1154"/>
    <x v="281"/>
    <x v="1"/>
    <x v="2"/>
    <x v="2"/>
    <s v="C97148"/>
    <x v="0"/>
    <n v="4"/>
    <n v="283.79000000000002"/>
    <s v="563 Main St"/>
    <s v="Online"/>
    <s v="Pending"/>
    <s v="TRK85321126"/>
    <n v="8"/>
    <m/>
    <x v="3"/>
    <x v="3"/>
    <n v="1135.1600000000001"/>
  </r>
  <r>
    <x v="1155"/>
    <x v="166"/>
    <x v="0"/>
    <x v="2"/>
    <x v="2"/>
    <s v="C97187"/>
    <x v="1"/>
    <n v="1"/>
    <n v="670.54"/>
    <s v="471 Main St"/>
    <s v="Cash"/>
    <s v="Shipped"/>
    <s v="TRK62283713"/>
    <n v="6"/>
    <s v="FREESHIP"/>
    <x v="2"/>
    <x v="4"/>
    <n v="670.54"/>
  </r>
  <r>
    <x v="1156"/>
    <x v="464"/>
    <x v="2"/>
    <x v="7"/>
    <x v="3"/>
    <s v="C97218"/>
    <x v="2"/>
    <n v="5"/>
    <n v="460.14"/>
    <s v="252 Main St"/>
    <s v="Credit Card"/>
    <s v="Returned"/>
    <s v="TRK52632065"/>
    <n v="10"/>
    <s v="WINTER15"/>
    <x v="1"/>
    <x v="0"/>
    <n v="2300.6999999999998"/>
  </r>
  <r>
    <x v="1157"/>
    <x v="66"/>
    <x v="0"/>
    <x v="9"/>
    <x v="3"/>
    <s v="C97262"/>
    <x v="3"/>
    <n v="4"/>
    <n v="431.01"/>
    <s v="837 Main St"/>
    <s v="Credit Card"/>
    <s v="Returned"/>
    <s v="TRK65990229"/>
    <n v="7"/>
    <m/>
    <x v="3"/>
    <x v="4"/>
    <n v="1724.04"/>
  </r>
  <r>
    <x v="1158"/>
    <x v="604"/>
    <x v="1"/>
    <x v="9"/>
    <x v="3"/>
    <s v="C97454"/>
    <x v="0"/>
    <n v="2"/>
    <n v="349.4"/>
    <s v="892 Main St"/>
    <s v="Online"/>
    <s v="Shipped"/>
    <s v="TRK73249329"/>
    <n v="2"/>
    <s v="SAVE10"/>
    <x v="0"/>
    <x v="1"/>
    <n v="698.8"/>
  </r>
  <r>
    <x v="1159"/>
    <x v="661"/>
    <x v="0"/>
    <x v="0"/>
    <x v="0"/>
    <s v="C97485"/>
    <x v="1"/>
    <n v="4"/>
    <n v="228.91"/>
    <s v="573 Main St"/>
    <s v="Cash"/>
    <s v="Shipped"/>
    <s v="TRK81794737"/>
    <n v="4"/>
    <s v="FREESHIP"/>
    <x v="2"/>
    <x v="3"/>
    <n v="915.64"/>
  </r>
  <r>
    <x v="1160"/>
    <x v="601"/>
    <x v="1"/>
    <x v="11"/>
    <x v="3"/>
    <s v="C97593"/>
    <x v="0"/>
    <n v="1"/>
    <n v="472.74"/>
    <s v="881 Main St"/>
    <s v="Online"/>
    <s v="Shipped"/>
    <s v="TRK89117573"/>
    <n v="6"/>
    <s v="WINTER15"/>
    <x v="1"/>
    <x v="3"/>
    <n v="472.74"/>
  </r>
  <r>
    <x v="1161"/>
    <x v="6"/>
    <x v="0"/>
    <x v="3"/>
    <x v="1"/>
    <s v="C97593"/>
    <x v="0"/>
    <n v="4"/>
    <n v="595.62"/>
    <s v="738 Main St"/>
    <s v="Debit Card"/>
    <s v="Pending"/>
    <s v="TRK58443593"/>
    <n v="8"/>
    <s v="FREESHIP"/>
    <x v="2"/>
    <x v="0"/>
    <n v="2382.48"/>
  </r>
  <r>
    <x v="1162"/>
    <x v="167"/>
    <x v="1"/>
    <x v="4"/>
    <x v="2"/>
    <s v="C97603"/>
    <x v="5"/>
    <n v="4"/>
    <n v="593.27"/>
    <s v="811 Main St"/>
    <s v="Online"/>
    <s v="Shipped"/>
    <s v="TRK47055028"/>
    <n v="5"/>
    <m/>
    <x v="3"/>
    <x v="0"/>
    <n v="2373.08"/>
  </r>
  <r>
    <x v="1163"/>
    <x v="284"/>
    <x v="0"/>
    <x v="7"/>
    <x v="3"/>
    <s v="C97643"/>
    <x v="1"/>
    <n v="4"/>
    <n v="512.75"/>
    <s v="537 Main St"/>
    <s v="Debit Card"/>
    <s v="Returned"/>
    <s v="TRK60831391"/>
    <n v="8"/>
    <s v="WINTER15"/>
    <x v="1"/>
    <x v="3"/>
    <n v="2051"/>
  </r>
  <r>
    <x v="1164"/>
    <x v="662"/>
    <x v="2"/>
    <x v="1"/>
    <x v="1"/>
    <s v="C97681"/>
    <x v="4"/>
    <n v="5"/>
    <n v="433.26"/>
    <s v="895 Main St"/>
    <s v="Credit Card"/>
    <s v="Delivered"/>
    <s v="TRK37531040"/>
    <n v="9"/>
    <s v="SAVE10"/>
    <x v="0"/>
    <x v="3"/>
    <n v="2166.3000000000002"/>
  </r>
  <r>
    <x v="1165"/>
    <x v="42"/>
    <x v="2"/>
    <x v="7"/>
    <x v="3"/>
    <s v="C97715"/>
    <x v="5"/>
    <n v="2"/>
    <n v="363.91"/>
    <s v="927 Main St"/>
    <s v="Gift Card"/>
    <s v="Shipped"/>
    <s v="TRK19515949"/>
    <n v="2"/>
    <s v="FREESHIP"/>
    <x v="2"/>
    <x v="4"/>
    <n v="727.82"/>
  </r>
  <r>
    <x v="1166"/>
    <x v="663"/>
    <x v="0"/>
    <x v="5"/>
    <x v="0"/>
    <s v="C97735"/>
    <x v="2"/>
    <n v="5"/>
    <n v="81.7"/>
    <s v="385 Main St"/>
    <s v="Credit Card"/>
    <s v="Delivered"/>
    <s v="TRK13743703"/>
    <n v="6"/>
    <m/>
    <x v="3"/>
    <x v="1"/>
    <n v="408.5"/>
  </r>
  <r>
    <x v="1167"/>
    <x v="268"/>
    <x v="1"/>
    <x v="6"/>
    <x v="2"/>
    <s v="C97749"/>
    <x v="3"/>
    <n v="3"/>
    <n v="342.02"/>
    <s v="906 Main St"/>
    <s v="Debit Card"/>
    <s v="Pending"/>
    <s v="TRK90233116"/>
    <n v="5"/>
    <m/>
    <x v="3"/>
    <x v="2"/>
    <n v="1026.06"/>
  </r>
  <r>
    <x v="1168"/>
    <x v="233"/>
    <x v="2"/>
    <x v="9"/>
    <x v="3"/>
    <s v="C97774"/>
    <x v="2"/>
    <n v="4"/>
    <n v="451.97"/>
    <s v="603 Main St"/>
    <s v="Online"/>
    <s v="Cancelled"/>
    <s v="TRK64664424"/>
    <n v="7"/>
    <s v="WINTER15"/>
    <x v="1"/>
    <x v="2"/>
    <n v="1807.88"/>
  </r>
  <r>
    <x v="1169"/>
    <x v="664"/>
    <x v="1"/>
    <x v="6"/>
    <x v="2"/>
    <s v="C97907"/>
    <x v="0"/>
    <n v="3"/>
    <n v="586.21"/>
    <s v="933 Main St"/>
    <s v="Gift Card"/>
    <s v="Pending"/>
    <s v="TRK89637569"/>
    <n v="4"/>
    <s v="WINTER15"/>
    <x v="1"/>
    <x v="4"/>
    <n v="1758.63"/>
  </r>
  <r>
    <x v="1170"/>
    <x v="213"/>
    <x v="0"/>
    <x v="11"/>
    <x v="3"/>
    <s v="C98096"/>
    <x v="3"/>
    <n v="2"/>
    <n v="317.77"/>
    <s v="838 Main St"/>
    <s v="Debit Card"/>
    <s v="Cancelled"/>
    <s v="TRK51518631"/>
    <n v="4"/>
    <s v="WINTER15"/>
    <x v="1"/>
    <x v="0"/>
    <n v="635.54"/>
  </r>
  <r>
    <x v="1171"/>
    <x v="478"/>
    <x v="0"/>
    <x v="9"/>
    <x v="3"/>
    <s v="C98168"/>
    <x v="6"/>
    <n v="5"/>
    <n v="420.7"/>
    <s v="481 Main St"/>
    <s v="Cash"/>
    <s v="Pending"/>
    <s v="TRK56423359"/>
    <n v="5"/>
    <s v="WINTER15"/>
    <x v="1"/>
    <x v="0"/>
    <n v="2103.5"/>
  </r>
  <r>
    <x v="1172"/>
    <x v="665"/>
    <x v="0"/>
    <x v="7"/>
    <x v="3"/>
    <s v="C98216"/>
    <x v="1"/>
    <n v="5"/>
    <n v="492.75"/>
    <s v="196 Main St"/>
    <s v="Cash"/>
    <s v="Shipped"/>
    <s v="TRK40986666"/>
    <n v="6"/>
    <s v="WINTER15"/>
    <x v="1"/>
    <x v="4"/>
    <n v="2463.75"/>
  </r>
  <r>
    <x v="1173"/>
    <x v="494"/>
    <x v="1"/>
    <x v="3"/>
    <x v="1"/>
    <s v="C98276"/>
    <x v="6"/>
    <n v="1"/>
    <n v="14.06"/>
    <s v="471 Main St"/>
    <s v="Credit Card"/>
    <s v="Pending"/>
    <s v="TRK74207282"/>
    <n v="5"/>
    <s v="SAVE10"/>
    <x v="0"/>
    <x v="4"/>
    <n v="14.06"/>
  </r>
  <r>
    <x v="1174"/>
    <x v="132"/>
    <x v="1"/>
    <x v="3"/>
    <x v="1"/>
    <s v="C98278"/>
    <x v="6"/>
    <n v="3"/>
    <n v="413.83"/>
    <s v="552 Main St"/>
    <s v="Gift Card"/>
    <s v="Shipped"/>
    <s v="TRK49684737"/>
    <n v="8"/>
    <s v="SAVE10"/>
    <x v="0"/>
    <x v="0"/>
    <n v="1241.49"/>
  </r>
  <r>
    <x v="1175"/>
    <x v="270"/>
    <x v="1"/>
    <x v="5"/>
    <x v="0"/>
    <s v="C98317"/>
    <x v="2"/>
    <n v="4"/>
    <n v="696.71"/>
    <s v="276 Main St"/>
    <s v="Debit Card"/>
    <s v="Shipped"/>
    <s v="TRK37172138"/>
    <n v="4"/>
    <m/>
    <x v="3"/>
    <x v="1"/>
    <n v="2786.84"/>
  </r>
  <r>
    <x v="1176"/>
    <x v="256"/>
    <x v="0"/>
    <x v="9"/>
    <x v="3"/>
    <s v="C98332"/>
    <x v="1"/>
    <n v="3"/>
    <n v="438.89"/>
    <s v="985 Main St"/>
    <s v="Cash"/>
    <s v="Returned"/>
    <s v="TRK85744797"/>
    <n v="3"/>
    <m/>
    <x v="3"/>
    <x v="0"/>
    <n v="1316.67"/>
  </r>
  <r>
    <x v="1177"/>
    <x v="666"/>
    <x v="0"/>
    <x v="3"/>
    <x v="1"/>
    <s v="C98354"/>
    <x v="6"/>
    <n v="3"/>
    <n v="50.34"/>
    <s v="393 Main St"/>
    <s v="Gift Card"/>
    <s v="Returned"/>
    <s v="TRK43070888"/>
    <n v="3"/>
    <s v="FREESHIP"/>
    <x v="2"/>
    <x v="1"/>
    <n v="151.02000000000001"/>
  </r>
  <r>
    <x v="1178"/>
    <x v="153"/>
    <x v="1"/>
    <x v="2"/>
    <x v="2"/>
    <s v="C98450"/>
    <x v="5"/>
    <n v="4"/>
    <n v="89.41"/>
    <s v="613 Main St"/>
    <s v="Online"/>
    <s v="Pending"/>
    <s v="TRK14809530"/>
    <n v="9"/>
    <m/>
    <x v="3"/>
    <x v="3"/>
    <n v="357.64"/>
  </r>
  <r>
    <x v="1179"/>
    <x v="91"/>
    <x v="0"/>
    <x v="7"/>
    <x v="3"/>
    <s v="C98474"/>
    <x v="4"/>
    <n v="2"/>
    <n v="393.33"/>
    <s v="980 Main St"/>
    <s v="Debit Card"/>
    <s v="Pending"/>
    <s v="TRK79186539"/>
    <n v="3"/>
    <s v="SAVE10"/>
    <x v="0"/>
    <x v="1"/>
    <n v="786.66"/>
  </r>
  <r>
    <x v="1180"/>
    <x v="654"/>
    <x v="1"/>
    <x v="1"/>
    <x v="1"/>
    <s v="C98474"/>
    <x v="5"/>
    <n v="4"/>
    <n v="347.17"/>
    <s v="997 Main St"/>
    <s v="Debit Card"/>
    <s v="Shipped"/>
    <s v="TRK86192984"/>
    <n v="8"/>
    <m/>
    <x v="3"/>
    <x v="1"/>
    <n v="1388.68"/>
  </r>
  <r>
    <x v="1181"/>
    <x v="158"/>
    <x v="1"/>
    <x v="8"/>
    <x v="1"/>
    <s v="C98483"/>
    <x v="0"/>
    <n v="5"/>
    <n v="22.14"/>
    <s v="456 Main St"/>
    <s v="Cash"/>
    <s v="Returned"/>
    <s v="TRK22084320"/>
    <n v="10"/>
    <m/>
    <x v="3"/>
    <x v="1"/>
    <n v="110.7"/>
  </r>
  <r>
    <x v="1182"/>
    <x v="364"/>
    <x v="2"/>
    <x v="8"/>
    <x v="1"/>
    <s v="C98635"/>
    <x v="0"/>
    <n v="1"/>
    <n v="538.67999999999995"/>
    <s v="197 Main St"/>
    <s v="Debit Card"/>
    <s v="Returned"/>
    <s v="TRK14225465"/>
    <n v="6"/>
    <m/>
    <x v="3"/>
    <x v="4"/>
    <n v="538.67999999999995"/>
  </r>
  <r>
    <x v="1183"/>
    <x v="434"/>
    <x v="0"/>
    <x v="0"/>
    <x v="0"/>
    <s v="C98761"/>
    <x v="5"/>
    <n v="4"/>
    <n v="498.51"/>
    <s v="804 Main St"/>
    <s v="Debit Card"/>
    <s v="Shipped"/>
    <s v="TRK43262630"/>
    <n v="4"/>
    <s v="SAVE10"/>
    <x v="0"/>
    <x v="3"/>
    <n v="1994.04"/>
  </r>
  <r>
    <x v="1184"/>
    <x v="667"/>
    <x v="1"/>
    <x v="10"/>
    <x v="0"/>
    <s v="C99023"/>
    <x v="2"/>
    <n v="4"/>
    <n v="342.95"/>
    <s v="569 Main St"/>
    <s v="Cash"/>
    <s v="Delivered"/>
    <s v="TRK52646983"/>
    <n v="6"/>
    <m/>
    <x v="3"/>
    <x v="3"/>
    <n v="1371.8"/>
  </r>
  <r>
    <x v="1185"/>
    <x v="214"/>
    <x v="1"/>
    <x v="10"/>
    <x v="0"/>
    <s v="C99024"/>
    <x v="1"/>
    <n v="1"/>
    <n v="684.65"/>
    <s v="250 Main St"/>
    <s v="Credit Card"/>
    <s v="Delivered"/>
    <s v="TRK24675988"/>
    <n v="1"/>
    <s v="FREESHIP"/>
    <x v="2"/>
    <x v="2"/>
    <n v="684.65"/>
  </r>
  <r>
    <x v="1186"/>
    <x v="668"/>
    <x v="2"/>
    <x v="7"/>
    <x v="3"/>
    <s v="C99050"/>
    <x v="0"/>
    <n v="2"/>
    <n v="600.57000000000005"/>
    <s v="654 Main St"/>
    <s v="Debit Card"/>
    <s v="Returned"/>
    <s v="TRK56927089"/>
    <n v="3"/>
    <s v="WINTER15"/>
    <x v="1"/>
    <x v="1"/>
    <n v="1201.1400000000001"/>
  </r>
  <r>
    <x v="1187"/>
    <x v="453"/>
    <x v="0"/>
    <x v="3"/>
    <x v="1"/>
    <s v="C99116"/>
    <x v="1"/>
    <n v="4"/>
    <n v="686.61"/>
    <s v="176 Main St"/>
    <s v="Cash"/>
    <s v="Shipped"/>
    <s v="TRK52711973"/>
    <n v="6"/>
    <m/>
    <x v="3"/>
    <x v="4"/>
    <n v="2746.44"/>
  </r>
  <r>
    <x v="1188"/>
    <x v="293"/>
    <x v="1"/>
    <x v="6"/>
    <x v="2"/>
    <s v="C99128"/>
    <x v="5"/>
    <n v="3"/>
    <n v="46.11"/>
    <s v="360 Main St"/>
    <s v="Gift Card"/>
    <s v="Returned"/>
    <s v="TRK32426808"/>
    <n v="5"/>
    <s v="WINTER15"/>
    <x v="1"/>
    <x v="4"/>
    <n v="138.33000000000001"/>
  </r>
  <r>
    <x v="1189"/>
    <x v="78"/>
    <x v="2"/>
    <x v="9"/>
    <x v="3"/>
    <s v="C99173"/>
    <x v="0"/>
    <n v="3"/>
    <n v="356.84"/>
    <s v="172 Main St"/>
    <s v="Online"/>
    <s v="Shipped"/>
    <s v="TRK89849342"/>
    <n v="5"/>
    <s v="SAVE10"/>
    <x v="0"/>
    <x v="1"/>
    <n v="1070.52"/>
  </r>
  <r>
    <x v="1190"/>
    <x v="370"/>
    <x v="2"/>
    <x v="1"/>
    <x v="1"/>
    <s v="C99205"/>
    <x v="6"/>
    <n v="2"/>
    <n v="512.33000000000004"/>
    <s v="415 Main St"/>
    <s v="Cash"/>
    <s v="Cancelled"/>
    <s v="TRK48904015"/>
    <n v="7"/>
    <m/>
    <x v="3"/>
    <x v="0"/>
    <n v="1024.6600000000001"/>
  </r>
  <r>
    <x v="1191"/>
    <x v="507"/>
    <x v="2"/>
    <x v="1"/>
    <x v="1"/>
    <s v="C99214"/>
    <x v="5"/>
    <n v="3"/>
    <n v="32.619999999999997"/>
    <s v="252 Main St"/>
    <s v="Debit Card"/>
    <s v="Delivered"/>
    <s v="TRK81368481"/>
    <n v="6"/>
    <m/>
    <x v="3"/>
    <x v="0"/>
    <n v="97.859999999999985"/>
  </r>
  <r>
    <x v="1192"/>
    <x v="108"/>
    <x v="0"/>
    <x v="5"/>
    <x v="0"/>
    <s v="C99217"/>
    <x v="4"/>
    <n v="5"/>
    <n v="287.13"/>
    <s v="778 Main St"/>
    <s v="Online"/>
    <s v="Shipped"/>
    <s v="TRK82004594"/>
    <n v="10"/>
    <s v="SAVE10"/>
    <x v="0"/>
    <x v="2"/>
    <n v="1435.65"/>
  </r>
  <r>
    <x v="1193"/>
    <x v="522"/>
    <x v="0"/>
    <x v="10"/>
    <x v="0"/>
    <s v="C99271"/>
    <x v="2"/>
    <n v="2"/>
    <n v="113.29"/>
    <s v="959 Main St"/>
    <s v="Cash"/>
    <s v="Pending"/>
    <s v="TRK87832736"/>
    <n v="5"/>
    <s v="SAVE10"/>
    <x v="0"/>
    <x v="0"/>
    <n v="226.58"/>
  </r>
  <r>
    <x v="1194"/>
    <x v="669"/>
    <x v="0"/>
    <x v="7"/>
    <x v="3"/>
    <s v="C99533"/>
    <x v="2"/>
    <n v="1"/>
    <n v="678.01"/>
    <s v="696 Main St"/>
    <s v="Cash"/>
    <s v="Pending"/>
    <s v="TRK55701253"/>
    <n v="4"/>
    <s v="FREESHIP"/>
    <x v="2"/>
    <x v="4"/>
    <n v="678.01"/>
  </r>
  <r>
    <x v="1195"/>
    <x v="553"/>
    <x v="2"/>
    <x v="1"/>
    <x v="1"/>
    <s v="C99589"/>
    <x v="4"/>
    <n v="1"/>
    <n v="641.39"/>
    <s v="277 Main St"/>
    <s v="Online"/>
    <s v="Cancelled"/>
    <s v="TRK16695001"/>
    <n v="1"/>
    <m/>
    <x v="3"/>
    <x v="4"/>
    <n v="641.39"/>
  </r>
  <r>
    <x v="1196"/>
    <x v="624"/>
    <x v="2"/>
    <x v="9"/>
    <x v="3"/>
    <s v="C99683"/>
    <x v="2"/>
    <n v="5"/>
    <n v="332.64"/>
    <s v="945 Main St"/>
    <s v="Gift Card"/>
    <s v="Delivered"/>
    <s v="TRK87305883"/>
    <n v="10"/>
    <m/>
    <x v="3"/>
    <x v="4"/>
    <n v="1663.2"/>
  </r>
  <r>
    <x v="1197"/>
    <x v="25"/>
    <x v="0"/>
    <x v="4"/>
    <x v="2"/>
    <s v="C99775"/>
    <x v="1"/>
    <n v="4"/>
    <n v="413.71"/>
    <s v="478 Main St"/>
    <s v="Gift Card"/>
    <s v="Cancelled"/>
    <s v="TRK21638425"/>
    <n v="9"/>
    <s v="FREESHIP"/>
    <x v="2"/>
    <x v="0"/>
    <n v="1654.84"/>
  </r>
  <r>
    <x v="1198"/>
    <x v="180"/>
    <x v="1"/>
    <x v="7"/>
    <x v="3"/>
    <s v="C99879"/>
    <x v="6"/>
    <n v="3"/>
    <n v="273.95999999999998"/>
    <s v="692 Main St"/>
    <s v="Debit Card"/>
    <s v="Returned"/>
    <s v="TRK50246700"/>
    <n v="8"/>
    <s v="SAVE10"/>
    <x v="0"/>
    <x v="3"/>
    <n v="821.87999999999988"/>
  </r>
  <r>
    <x v="1199"/>
    <x v="670"/>
    <x v="2"/>
    <x v="8"/>
    <x v="1"/>
    <s v="C99904"/>
    <x v="0"/>
    <n v="2"/>
    <n v="323.37"/>
    <s v="552 Main St"/>
    <s v="Online"/>
    <s v="Pending"/>
    <s v="TRK83843411"/>
    <n v="3"/>
    <s v="SAVE10"/>
    <x v="0"/>
    <x v="1"/>
    <n v="646.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EC0AC-DDBE-4CE5-BF77-C1A23A524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18" firstHeaderRow="1" firstDataRow="1" firstDataCol="1"/>
  <pivotFields count="18">
    <pivotField showAll="0"/>
    <pivotField numFmtId="164" showAll="0"/>
    <pivotField axis="axisRow" showAll="0">
      <items count="4">
        <item x="0"/>
        <item x="1"/>
        <item x="2"/>
        <item t="default"/>
      </items>
    </pivotField>
    <pivotField showAll="0"/>
    <pivotField showAll="0"/>
    <pivotField showAll="0"/>
    <pivotField showAll="0">
      <items count="8">
        <item x="5"/>
        <item x="3"/>
        <item x="1"/>
        <item x="2"/>
        <item x="6"/>
        <item x="0"/>
        <item x="4"/>
        <item t="default"/>
      </items>
    </pivotField>
    <pivotField showAll="0"/>
    <pivotField numFmtId="2" showAll="0"/>
    <pivotField showAll="0"/>
    <pivotField showAll="0"/>
    <pivotField showAll="0"/>
    <pivotField showAll="0"/>
    <pivotField showAll="0"/>
    <pivotField showAll="0"/>
    <pivotField showAll="0">
      <items count="5">
        <item x="2"/>
        <item x="3"/>
        <item x="0"/>
        <item x="1"/>
        <item t="default"/>
      </items>
    </pivotField>
    <pivotField showAll="0"/>
    <pivotField dataField="1" numFmtId="2" showAll="0"/>
  </pivotFields>
  <rowFields count="1">
    <field x="2"/>
  </rowFields>
  <rowItems count="4">
    <i>
      <x/>
    </i>
    <i>
      <x v="1"/>
    </i>
    <i>
      <x v="2"/>
    </i>
    <i t="grand">
      <x/>
    </i>
  </rowItems>
  <colItems count="1">
    <i/>
  </colItems>
  <dataFields count="1">
    <dataField name="Total Price" fld="17" showDataAs="percentOfTotal" baseField="2" baseItem="0" numFmtId="9"/>
  </dataFields>
  <chartFormats count="4">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CD0D5-41D3-4EA8-B030-8630511A30D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1" firstHeaderRow="1" firstDataRow="1" firstDataCol="1"/>
  <pivotFields count="18">
    <pivotField showAll="0"/>
    <pivotField numFmtId="164" showAll="0">
      <items count="672">
        <item x="68"/>
        <item x="481"/>
        <item x="476"/>
        <item x="379"/>
        <item x="478"/>
        <item x="479"/>
        <item x="532"/>
        <item x="384"/>
        <item x="552"/>
        <item x="576"/>
        <item x="572"/>
        <item x="503"/>
        <item x="66"/>
        <item x="482"/>
        <item x="531"/>
        <item x="123"/>
        <item x="584"/>
        <item x="62"/>
        <item x="225"/>
        <item x="48"/>
        <item x="477"/>
        <item x="256"/>
        <item x="283"/>
        <item x="279"/>
        <item x="265"/>
        <item x="630"/>
        <item x="426"/>
        <item x="333"/>
        <item x="374"/>
        <item x="159"/>
        <item x="655"/>
        <item x="63"/>
        <item x="294"/>
        <item x="544"/>
        <item x="213"/>
        <item x="323"/>
        <item x="622"/>
        <item x="105"/>
        <item x="390"/>
        <item x="539"/>
        <item x="491"/>
        <item x="515"/>
        <item x="308"/>
        <item x="116"/>
        <item x="193"/>
        <item x="126"/>
        <item x="530"/>
        <item x="107"/>
        <item x="342"/>
        <item x="229"/>
        <item x="284"/>
        <item x="164"/>
        <item x="665"/>
        <item x="454"/>
        <item x="504"/>
        <item x="402"/>
        <item x="289"/>
        <item x="669"/>
        <item x="631"/>
        <item x="417"/>
        <item x="582"/>
        <item x="561"/>
        <item x="120"/>
        <item x="91"/>
        <item x="475"/>
        <item x="280"/>
        <item x="67"/>
        <item x="351"/>
        <item x="38"/>
        <item x="111"/>
        <item x="93"/>
        <item x="608"/>
        <item x="493"/>
        <item x="466"/>
        <item x="410"/>
        <item x="543"/>
        <item x="593"/>
        <item x="79"/>
        <item x="201"/>
        <item x="305"/>
        <item x="580"/>
        <item x="635"/>
        <item x="175"/>
        <item x="18"/>
        <item x="568"/>
        <item x="31"/>
        <item x="533"/>
        <item x="6"/>
        <item x="367"/>
        <item x="185"/>
        <item x="178"/>
        <item x="453"/>
        <item x="56"/>
        <item x="258"/>
        <item x="356"/>
        <item x="607"/>
        <item x="499"/>
        <item x="149"/>
        <item x="29"/>
        <item x="176"/>
        <item x="147"/>
        <item x="550"/>
        <item x="219"/>
        <item x="639"/>
        <item x="355"/>
        <item x="187"/>
        <item x="291"/>
        <item x="666"/>
        <item x="589"/>
        <item x="173"/>
        <item x="574"/>
        <item x="312"/>
        <item x="49"/>
        <item x="53"/>
        <item x="432"/>
        <item x="594"/>
        <item x="234"/>
        <item x="230"/>
        <item x="621"/>
        <item x="152"/>
        <item x="122"/>
        <item x="445"/>
        <item x="409"/>
        <item x="155"/>
        <item x="641"/>
        <item x="2"/>
        <item x="435"/>
        <item x="634"/>
        <item x="429"/>
        <item x="190"/>
        <item x="651"/>
        <item x="226"/>
        <item x="385"/>
        <item x="441"/>
        <item x="204"/>
        <item x="645"/>
        <item x="166"/>
        <item x="407"/>
        <item x="50"/>
        <item x="419"/>
        <item x="578"/>
        <item x="536"/>
        <item x="472"/>
        <item x="264"/>
        <item x="71"/>
        <item x="596"/>
        <item x="310"/>
        <item x="330"/>
        <item x="151"/>
        <item x="144"/>
        <item x="65"/>
        <item x="16"/>
        <item x="302"/>
        <item x="636"/>
        <item x="99"/>
        <item x="97"/>
        <item x="554"/>
        <item x="387"/>
        <item x="656"/>
        <item x="393"/>
        <item x="427"/>
        <item x="196"/>
        <item x="510"/>
        <item x="455"/>
        <item x="438"/>
        <item x="546"/>
        <item x="397"/>
        <item x="207"/>
        <item x="311"/>
        <item x="329"/>
        <item x="143"/>
        <item x="74"/>
        <item x="119"/>
        <item x="322"/>
        <item x="80"/>
        <item x="51"/>
        <item x="514"/>
        <item x="32"/>
        <item x="89"/>
        <item x="341"/>
        <item x="47"/>
        <item x="626"/>
        <item x="205"/>
        <item x="457"/>
        <item x="448"/>
        <item x="92"/>
        <item x="25"/>
        <item x="620"/>
        <item x="618"/>
        <item x="272"/>
        <item x="456"/>
        <item x="30"/>
        <item x="133"/>
        <item x="428"/>
        <item x="304"/>
        <item x="242"/>
        <item x="41"/>
        <item x="118"/>
        <item x="165"/>
        <item x="598"/>
        <item x="5"/>
        <item x="249"/>
        <item x="104"/>
        <item x="161"/>
        <item x="36"/>
        <item x="509"/>
        <item x="246"/>
        <item x="486"/>
        <item x="299"/>
        <item x="26"/>
        <item x="54"/>
        <item x="218"/>
        <item x="583"/>
        <item x="547"/>
        <item x="278"/>
        <item x="0"/>
        <item x="106"/>
        <item x="632"/>
        <item x="548"/>
        <item x="315"/>
        <item x="8"/>
        <item x="380"/>
        <item x="237"/>
        <item x="434"/>
        <item x="661"/>
        <item x="403"/>
        <item x="361"/>
        <item x="400"/>
        <item x="599"/>
        <item x="183"/>
        <item x="442"/>
        <item x="188"/>
        <item x="217"/>
        <item x="555"/>
        <item x="307"/>
        <item x="414"/>
        <item x="46"/>
        <item x="522"/>
        <item x="244"/>
        <item x="266"/>
        <item x="537"/>
        <item x="334"/>
        <item x="77"/>
        <item x="39"/>
        <item x="202"/>
        <item x="366"/>
        <item x="337"/>
        <item x="108"/>
        <item x="317"/>
        <item x="449"/>
        <item x="638"/>
        <item x="138"/>
        <item x="181"/>
        <item x="259"/>
        <item x="60"/>
        <item x="17"/>
        <item x="358"/>
        <item x="28"/>
        <item x="43"/>
        <item x="487"/>
        <item x="653"/>
        <item x="241"/>
        <item x="44"/>
        <item x="129"/>
        <item x="9"/>
        <item x="162"/>
        <item x="148"/>
        <item x="388"/>
        <item x="128"/>
        <item x="10"/>
        <item x="339"/>
        <item x="15"/>
        <item x="140"/>
        <item x="663"/>
        <item x="55"/>
        <item x="640"/>
        <item x="95"/>
        <item x="516"/>
        <item x="37"/>
        <item x="462"/>
        <item x="371"/>
        <item x="424"/>
        <item x="412"/>
        <item x="489"/>
        <item x="301"/>
        <item x="197"/>
        <item x="526"/>
        <item x="313"/>
        <item x="255"/>
        <item x="396"/>
        <item x="535"/>
        <item x="431"/>
        <item x="238"/>
        <item x="604"/>
        <item x="623"/>
        <item x="320"/>
        <item x="506"/>
        <item x="610"/>
        <item x="628"/>
        <item x="328"/>
        <item x="463"/>
        <item x="474"/>
        <item x="100"/>
        <item x="567"/>
        <item x="524"/>
        <item x="145"/>
        <item x="612"/>
        <item x="75"/>
        <item x="343"/>
        <item x="601"/>
        <item x="528"/>
        <item x="619"/>
        <item x="35"/>
        <item x="469"/>
        <item x="391"/>
        <item x="565"/>
        <item x="643"/>
        <item x="386"/>
        <item x="488"/>
        <item x="137"/>
        <item x="297"/>
        <item x="136"/>
        <item x="588"/>
        <item x="316"/>
        <item x="298"/>
        <item x="625"/>
        <item x="511"/>
        <item x="180"/>
        <item x="629"/>
        <item x="14"/>
        <item x="112"/>
        <item x="392"/>
        <item x="394"/>
        <item x="70"/>
        <item x="495"/>
        <item x="85"/>
        <item x="615"/>
        <item x="286"/>
        <item x="353"/>
        <item x="124"/>
        <item x="221"/>
        <item x="156"/>
        <item x="500"/>
        <item x="146"/>
        <item x="595"/>
        <item x="158"/>
        <item x="575"/>
        <item x="169"/>
        <item x="257"/>
        <item x="560"/>
        <item x="64"/>
        <item x="290"/>
        <item x="577"/>
        <item x="420"/>
        <item x="274"/>
        <item x="362"/>
        <item x="45"/>
        <item x="484"/>
        <item x="571"/>
        <item x="223"/>
        <item x="73"/>
        <item x="518"/>
        <item x="224"/>
        <item x="318"/>
        <item x="4"/>
        <item x="160"/>
        <item x="440"/>
        <item x="398"/>
        <item x="496"/>
        <item x="562"/>
        <item x="171"/>
        <item x="534"/>
        <item x="494"/>
        <item x="649"/>
        <item x="262"/>
        <item x="436"/>
        <item x="216"/>
        <item x="61"/>
        <item x="132"/>
        <item x="646"/>
        <item x="319"/>
        <item x="654"/>
        <item x="566"/>
        <item x="563"/>
        <item x="444"/>
        <item x="558"/>
        <item x="239"/>
        <item x="121"/>
        <item x="236"/>
        <item x="253"/>
        <item x="7"/>
        <item x="52"/>
        <item x="199"/>
        <item x="485"/>
        <item x="606"/>
        <item x="360"/>
        <item x="154"/>
        <item x="295"/>
        <item x="579"/>
        <item x="415"/>
        <item x="357"/>
        <item x="368"/>
        <item x="57"/>
        <item x="652"/>
        <item x="439"/>
        <item x="564"/>
        <item x="527"/>
        <item x="260"/>
        <item x="200"/>
        <item x="182"/>
        <item x="492"/>
        <item x="586"/>
        <item x="540"/>
        <item x="231"/>
        <item x="490"/>
        <item x="340"/>
        <item x="459"/>
        <item x="325"/>
        <item x="153"/>
        <item x="11"/>
        <item x="184"/>
        <item x="59"/>
        <item x="273"/>
        <item x="94"/>
        <item x="338"/>
        <item x="648"/>
        <item x="281"/>
        <item x="3"/>
        <item x="525"/>
        <item x="245"/>
        <item x="354"/>
        <item x="268"/>
        <item x="465"/>
        <item x="600"/>
        <item x="659"/>
        <item x="212"/>
        <item x="235"/>
        <item x="517"/>
        <item x="172"/>
        <item x="248"/>
        <item x="430"/>
        <item x="585"/>
        <item x="664"/>
        <item x="12"/>
        <item x="303"/>
        <item x="293"/>
        <item x="327"/>
        <item x="416"/>
        <item x="346"/>
        <item x="34"/>
        <item x="549"/>
        <item x="252"/>
        <item x="13"/>
        <item x="502"/>
        <item x="167"/>
        <item x="326"/>
        <item x="271"/>
        <item x="141"/>
        <item x="33"/>
        <item x="163"/>
        <item x="22"/>
        <item x="399"/>
        <item x="573"/>
        <item x="520"/>
        <item x="389"/>
        <item x="344"/>
        <item x="58"/>
        <item x="458"/>
        <item x="228"/>
        <item x="177"/>
        <item x="300"/>
        <item x="203"/>
        <item x="501"/>
        <item x="209"/>
        <item x="84"/>
        <item x="422"/>
        <item x="551"/>
        <item x="1"/>
        <item x="324"/>
        <item x="538"/>
        <item x="376"/>
        <item x="508"/>
        <item x="375"/>
        <item x="542"/>
        <item x="331"/>
        <item x="110"/>
        <item x="179"/>
        <item x="21"/>
        <item x="102"/>
        <item x="90"/>
        <item x="211"/>
        <item x="483"/>
        <item x="617"/>
        <item x="470"/>
        <item x="101"/>
        <item x="381"/>
        <item x="602"/>
        <item x="109"/>
        <item x="667"/>
        <item x="114"/>
        <item x="658"/>
        <item x="363"/>
        <item x="214"/>
        <item x="347"/>
        <item x="425"/>
        <item x="452"/>
        <item x="24"/>
        <item x="359"/>
        <item x="471"/>
        <item x="404"/>
        <item x="401"/>
        <item x="605"/>
        <item x="263"/>
        <item x="96"/>
        <item x="194"/>
        <item x="497"/>
        <item x="139"/>
        <item x="529"/>
        <item x="348"/>
        <item x="287"/>
        <item x="270"/>
        <item x="191"/>
        <item x="69"/>
        <item x="592"/>
        <item x="131"/>
        <item x="81"/>
        <item x="142"/>
        <item x="627"/>
        <item x="603"/>
        <item x="512"/>
        <item x="275"/>
        <item x="306"/>
        <item x="23"/>
        <item x="134"/>
        <item x="446"/>
        <item x="411"/>
        <item x="569"/>
        <item x="377"/>
        <item x="336"/>
        <item x="480"/>
        <item x="633"/>
        <item x="523"/>
        <item x="78"/>
        <item x="227"/>
        <item x="624"/>
        <item x="349"/>
        <item x="505"/>
        <item x="233"/>
        <item x="352"/>
        <item x="616"/>
        <item x="192"/>
        <item x="206"/>
        <item x="395"/>
        <item x="215"/>
        <item x="88"/>
        <item x="309"/>
        <item x="433"/>
        <item x="590"/>
        <item x="513"/>
        <item x="378"/>
        <item x="269"/>
        <item x="443"/>
        <item x="650"/>
        <item x="27"/>
        <item x="437"/>
        <item x="423"/>
        <item x="587"/>
        <item x="125"/>
        <item x="98"/>
        <item x="267"/>
        <item x="408"/>
        <item x="335"/>
        <item x="382"/>
        <item x="296"/>
        <item x="468"/>
        <item x="189"/>
        <item x="285"/>
        <item x="657"/>
        <item x="464"/>
        <item x="369"/>
        <item x="581"/>
        <item x="232"/>
        <item x="198"/>
        <item x="637"/>
        <item x="42"/>
        <item x="350"/>
        <item x="450"/>
        <item x="86"/>
        <item x="76"/>
        <item x="195"/>
        <item x="541"/>
        <item x="174"/>
        <item x="405"/>
        <item x="82"/>
        <item x="668"/>
        <item x="418"/>
        <item x="170"/>
        <item x="521"/>
        <item x="208"/>
        <item x="461"/>
        <item x="597"/>
        <item x="282"/>
        <item x="559"/>
        <item x="460"/>
        <item x="364"/>
        <item x="365"/>
        <item x="251"/>
        <item x="103"/>
        <item x="240"/>
        <item x="406"/>
        <item x="613"/>
        <item x="127"/>
        <item x="243"/>
        <item x="40"/>
        <item x="570"/>
        <item x="250"/>
        <item x="670"/>
        <item x="447"/>
        <item x="247"/>
        <item x="642"/>
        <item x="321"/>
        <item x="277"/>
        <item x="614"/>
        <item x="72"/>
        <item x="113"/>
        <item x="20"/>
        <item x="288"/>
        <item x="591"/>
        <item x="473"/>
        <item x="451"/>
        <item x="168"/>
        <item x="220"/>
        <item x="372"/>
        <item x="332"/>
        <item x="647"/>
        <item x="157"/>
        <item x="222"/>
        <item x="644"/>
        <item x="150"/>
        <item x="467"/>
        <item x="292"/>
        <item x="421"/>
        <item x="135"/>
        <item x="545"/>
        <item x="498"/>
        <item x="276"/>
        <item x="345"/>
        <item x="115"/>
        <item x="660"/>
        <item x="130"/>
        <item x="662"/>
        <item x="373"/>
        <item x="87"/>
        <item x="314"/>
        <item x="19"/>
        <item x="254"/>
        <item x="117"/>
        <item x="210"/>
        <item x="383"/>
        <item x="609"/>
        <item x="556"/>
        <item x="611"/>
        <item x="557"/>
        <item x="519"/>
        <item x="507"/>
        <item x="83"/>
        <item x="553"/>
        <item x="413"/>
        <item x="261"/>
        <item x="370"/>
        <item x="186"/>
        <item t="default"/>
      </items>
    </pivotField>
    <pivotField showAll="0">
      <items count="4">
        <item x="0"/>
        <item h="1" x="1"/>
        <item h="1" x="2"/>
        <item t="default"/>
      </items>
    </pivotField>
    <pivotField showAll="0"/>
    <pivotField showAll="0"/>
    <pivotField showAll="0"/>
    <pivotField axis="axisRow" showAll="0">
      <items count="8">
        <item x="5"/>
        <item x="3"/>
        <item x="1"/>
        <item x="2"/>
        <item x="6"/>
        <item x="0"/>
        <item x="4"/>
        <item t="default"/>
      </items>
    </pivotField>
    <pivotField dataField="1" showAll="0"/>
    <pivotField numFmtId="2" showAll="0"/>
    <pivotField showAll="0"/>
    <pivotField showAll="0"/>
    <pivotField showAll="0"/>
    <pivotField showAll="0"/>
    <pivotField showAll="0"/>
    <pivotField showAll="0"/>
    <pivotField showAll="0"/>
    <pivotField showAll="0"/>
    <pivotField numFmtId="2" showAll="0"/>
  </pivotFields>
  <rowFields count="1">
    <field x="6"/>
  </rowFields>
  <rowItems count="8">
    <i>
      <x/>
    </i>
    <i>
      <x v="1"/>
    </i>
    <i>
      <x v="2"/>
    </i>
    <i>
      <x v="3"/>
    </i>
    <i>
      <x v="4"/>
    </i>
    <i>
      <x v="5"/>
    </i>
    <i>
      <x v="6"/>
    </i>
    <i t="grand">
      <x/>
    </i>
  </rowItems>
  <colItems count="1">
    <i/>
  </colItems>
  <dataFields count="1">
    <dataField name="Total Quantity" fld="7" baseField="6"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EAB15-0E06-44E6-8599-1A2F3AFFBED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8">
    <pivotField dataField="1" showAll="0"/>
    <pivotField numFmtId="164"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axis="axisRow" showAll="0">
      <items count="6">
        <item x="2"/>
        <item x="0"/>
        <item x="3"/>
        <item x="1"/>
        <item x="4"/>
        <item t="default"/>
      </items>
    </pivotField>
    <pivotField numFmtId="2" showAll="0"/>
  </pivotFields>
  <rowFields count="1">
    <field x="16"/>
  </rowFields>
  <rowItems count="6">
    <i>
      <x/>
    </i>
    <i>
      <x v="1"/>
    </i>
    <i>
      <x v="2"/>
    </i>
    <i>
      <x v="3"/>
    </i>
    <i>
      <x v="4"/>
    </i>
    <i t="grand">
      <x/>
    </i>
  </rowItems>
  <colItems count="1">
    <i/>
  </colItems>
  <dataFields count="1">
    <dataField name="Total Orders" fld="0" subtotal="count" baseField="16"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91395-1F09-434D-BD26-05993375D54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18">
    <pivotField showAll="0"/>
    <pivotField numFmtId="164" showAll="0"/>
    <pivotField showAll="0">
      <items count="4">
        <item x="0"/>
        <item h="1" x="1"/>
        <item h="1" x="2"/>
        <item t="default"/>
      </items>
    </pivotField>
    <pivotField axis="axisRow" showAll="0">
      <items count="13">
        <item x="9"/>
        <item x="11"/>
        <item x="7"/>
        <item x="8"/>
        <item x="3"/>
        <item x="1"/>
        <item x="2"/>
        <item x="6"/>
        <item x="4"/>
        <item x="0"/>
        <item x="10"/>
        <item x="5"/>
        <item t="default"/>
      </items>
    </pivotField>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Total Quantity" fld="7" baseField="3"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9534E2-AEFF-4E52-8434-295D180868D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8">
    <pivotField dataField="1" showAll="0">
      <items count="1201">
        <item x="863"/>
        <item x="895"/>
        <item x="957"/>
        <item x="334"/>
        <item x="958"/>
        <item x="388"/>
        <item x="975"/>
        <item x="452"/>
        <item x="239"/>
        <item x="312"/>
        <item x="474"/>
        <item x="1111"/>
        <item x="405"/>
        <item x="1041"/>
        <item x="1179"/>
        <item x="420"/>
        <item x="264"/>
        <item x="702"/>
        <item x="984"/>
        <item x="66"/>
        <item x="624"/>
        <item x="1184"/>
        <item x="342"/>
        <item x="464"/>
        <item x="110"/>
        <item x="466"/>
        <item x="177"/>
        <item x="1160"/>
        <item x="687"/>
        <item x="331"/>
        <item x="488"/>
        <item x="235"/>
        <item x="31"/>
        <item x="589"/>
        <item x="786"/>
        <item x="570"/>
        <item x="677"/>
        <item x="1"/>
        <item x="88"/>
        <item x="1150"/>
        <item x="993"/>
        <item x="149"/>
        <item x="259"/>
        <item x="700"/>
        <item x="866"/>
        <item x="108"/>
        <item x="469"/>
        <item x="400"/>
        <item x="32"/>
        <item x="26"/>
        <item x="1146"/>
        <item x="380"/>
        <item x="295"/>
        <item x="791"/>
        <item x="527"/>
        <item x="1139"/>
        <item x="615"/>
        <item x="1036"/>
        <item x="692"/>
        <item x="1162"/>
        <item x="418"/>
        <item x="714"/>
        <item x="374"/>
        <item x="1151"/>
        <item x="554"/>
        <item x="1166"/>
        <item x="117"/>
        <item x="221"/>
        <item x="455"/>
        <item x="473"/>
        <item x="209"/>
        <item x="391"/>
        <item x="140"/>
        <item x="106"/>
        <item x="215"/>
        <item x="944"/>
        <item x="668"/>
        <item x="563"/>
        <item x="314"/>
        <item x="902"/>
        <item x="265"/>
        <item x="270"/>
        <item x="767"/>
        <item x="86"/>
        <item x="746"/>
        <item x="67"/>
        <item x="1039"/>
        <item x="1082"/>
        <item x="892"/>
        <item x="105"/>
        <item x="376"/>
        <item x="1172"/>
        <item x="277"/>
        <item x="1157"/>
        <item x="934"/>
        <item x="903"/>
        <item x="1099"/>
        <item x="84"/>
        <item x="839"/>
        <item x="294"/>
        <item x="888"/>
        <item x="83"/>
        <item x="115"/>
        <item x="730"/>
        <item x="766"/>
        <item x="858"/>
        <item x="869"/>
        <item x="98"/>
        <item x="328"/>
        <item x="581"/>
        <item x="887"/>
        <item x="1132"/>
        <item x="952"/>
        <item x="769"/>
        <item x="910"/>
        <item x="319"/>
        <item x="524"/>
        <item x="547"/>
        <item x="252"/>
        <item x="71"/>
        <item x="661"/>
        <item x="1056"/>
        <item x="1152"/>
        <item x="1010"/>
        <item x="1154"/>
        <item x="1076"/>
        <item x="634"/>
        <item x="848"/>
        <item x="1013"/>
        <item x="594"/>
        <item x="266"/>
        <item x="865"/>
        <item x="1142"/>
        <item x="1025"/>
        <item x="90"/>
        <item x="936"/>
        <item x="868"/>
        <item x="575"/>
        <item x="176"/>
        <item x="711"/>
        <item x="329"/>
        <item x="937"/>
        <item x="1012"/>
        <item x="782"/>
        <item x="737"/>
        <item x="1008"/>
        <item x="991"/>
        <item x="506"/>
        <item x="347"/>
        <item x="429"/>
        <item x="218"/>
        <item x="326"/>
        <item x="915"/>
        <item x="849"/>
        <item x="871"/>
        <item x="733"/>
        <item x="671"/>
        <item x="572"/>
        <item x="190"/>
        <item x="543"/>
        <item x="404"/>
        <item x="346"/>
        <item x="963"/>
        <item x="1195"/>
        <item x="834"/>
        <item x="696"/>
        <item x="262"/>
        <item x="1040"/>
        <item x="551"/>
        <item x="360"/>
        <item x="941"/>
        <item x="155"/>
        <item x="339"/>
        <item x="1138"/>
        <item x="580"/>
        <item x="920"/>
        <item x="939"/>
        <item x="635"/>
        <item x="599"/>
        <item x="247"/>
        <item x="1023"/>
        <item x="410"/>
        <item x="93"/>
        <item x="417"/>
        <item x="760"/>
        <item x="513"/>
        <item x="292"/>
        <item x="173"/>
        <item x="1165"/>
        <item x="540"/>
        <item x="355"/>
        <item x="584"/>
        <item x="665"/>
        <item x="16"/>
        <item x="606"/>
        <item x="740"/>
        <item x="444"/>
        <item x="938"/>
        <item x="394"/>
        <item x="1027"/>
        <item x="1164"/>
        <item x="2"/>
        <item x="383"/>
        <item x="1189"/>
        <item x="1197"/>
        <item x="135"/>
        <item x="302"/>
        <item x="620"/>
        <item x="1032"/>
        <item x="363"/>
        <item x="1110"/>
        <item x="616"/>
        <item x="600"/>
        <item x="844"/>
        <item x="276"/>
        <item x="238"/>
        <item x="829"/>
        <item x="713"/>
        <item x="18"/>
        <item x="542"/>
        <item x="929"/>
        <item x="1107"/>
        <item x="468"/>
        <item x="185"/>
        <item x="126"/>
        <item x="1198"/>
        <item x="306"/>
        <item x="1101"/>
        <item x="659"/>
        <item x="728"/>
        <item x="1124"/>
        <item x="301"/>
        <item x="160"/>
        <item x="290"/>
        <item x="935"/>
        <item x="323"/>
        <item x="74"/>
        <item x="1047"/>
        <item x="775"/>
        <item x="150"/>
        <item x="77"/>
        <item x="162"/>
        <item x="1128"/>
        <item x="622"/>
        <item x="1170"/>
        <item x="41"/>
        <item x="629"/>
        <item x="70"/>
        <item x="1155"/>
        <item x="414"/>
        <item x="1105"/>
        <item x="1100"/>
        <item x="141"/>
        <item x="76"/>
        <item x="10"/>
        <item x="519"/>
        <item x="1117"/>
        <item x="1055"/>
        <item x="1031"/>
        <item x="165"/>
        <item x="29"/>
        <item x="807"/>
        <item x="817"/>
        <item x="842"/>
        <item x="841"/>
        <item x="161"/>
        <item x="406"/>
        <item x="986"/>
        <item x="386"/>
        <item x="541"/>
        <item x="55"/>
        <item x="681"/>
        <item x="283"/>
        <item x="21"/>
        <item x="578"/>
        <item x="945"/>
        <item x="1186"/>
        <item x="13"/>
        <item x="504"/>
        <item x="811"/>
        <item x="630"/>
        <item x="1022"/>
        <item x="293"/>
        <item x="425"/>
        <item x="245"/>
        <item x="793"/>
        <item x="833"/>
        <item x="827"/>
        <item x="1163"/>
        <item x="104"/>
        <item x="207"/>
        <item x="712"/>
        <item x="426"/>
        <item x="330"/>
        <item x="762"/>
        <item x="544"/>
        <item x="530"/>
        <item x="800"/>
        <item x="138"/>
        <item x="298"/>
        <item x="411"/>
        <item x="303"/>
        <item x="274"/>
        <item x="532"/>
        <item x="1016"/>
        <item x="743"/>
        <item x="830"/>
        <item x="1095"/>
        <item x="896"/>
        <item x="736"/>
        <item x="1007"/>
        <item x="851"/>
        <item x="354"/>
        <item x="795"/>
        <item x="288"/>
        <item x="673"/>
        <item x="771"/>
        <item x="1042"/>
        <item x="1104"/>
        <item x="598"/>
        <item x="633"/>
        <item x="518"/>
        <item x="535"/>
        <item x="273"/>
        <item x="54"/>
        <item x="607"/>
        <item x="770"/>
        <item x="107"/>
        <item x="124"/>
        <item x="1043"/>
        <item x="398"/>
        <item x="924"/>
        <item x="229"/>
        <item x="1021"/>
        <item x="1064"/>
        <item x="669"/>
        <item x="1038"/>
        <item x="916"/>
        <item x="608"/>
        <item x="988"/>
        <item x="898"/>
        <item x="1126"/>
        <item x="819"/>
        <item x="752"/>
        <item x="1134"/>
        <item x="203"/>
        <item x="309"/>
        <item x="977"/>
        <item x="202"/>
        <item x="427"/>
        <item x="50"/>
        <item x="1114"/>
        <item x="236"/>
        <item x="89"/>
        <item x="310"/>
        <item x="123"/>
        <item x="240"/>
        <item x="890"/>
        <item x="836"/>
        <item x="1135"/>
        <item x="612"/>
        <item x="604"/>
        <item x="611"/>
        <item x="307"/>
        <item x="1000"/>
        <item x="647"/>
        <item x="1130"/>
        <item x="46"/>
        <item x="1001"/>
        <item x="477"/>
        <item x="943"/>
        <item x="685"/>
        <item x="610"/>
        <item x="691"/>
        <item x="152"/>
        <item x="1029"/>
        <item x="749"/>
        <item x="206"/>
        <item x="732"/>
        <item x="520"/>
        <item x="352"/>
        <item x="275"/>
        <item x="237"/>
        <item x="132"/>
        <item x="357"/>
        <item x="648"/>
        <item x="33"/>
        <item x="214"/>
        <item x="184"/>
        <item x="282"/>
        <item x="640"/>
        <item x="689"/>
        <item x="1129"/>
        <item x="431"/>
        <item x="821"/>
        <item x="289"/>
        <item x="1192"/>
        <item x="291"/>
        <item x="569"/>
        <item x="753"/>
        <item x="641"/>
        <item x="1182"/>
        <item x="973"/>
        <item x="263"/>
        <item x="499"/>
        <item x="1168"/>
        <item x="17"/>
        <item x="1009"/>
        <item x="23"/>
        <item x="498"/>
        <item x="389"/>
        <item x="783"/>
        <item x="465"/>
        <item x="57"/>
        <item x="20"/>
        <item x="722"/>
        <item x="164"/>
        <item x="491"/>
        <item x="883"/>
        <item x="840"/>
        <item x="24"/>
        <item x="576"/>
        <item x="897"/>
        <item x="1116"/>
        <item x="550"/>
        <item x="440"/>
        <item x="446"/>
        <item x="216"/>
        <item x="907"/>
        <item x="399"/>
        <item x="1026"/>
        <item x="724"/>
        <item x="666"/>
        <item x="377"/>
        <item x="875"/>
        <item x="534"/>
        <item x="68"/>
        <item x="739"/>
        <item x="917"/>
        <item x="1079"/>
        <item x="694"/>
        <item x="597"/>
        <item x="861"/>
        <item x="715"/>
        <item x="930"/>
        <item x="1122"/>
        <item x="1053"/>
        <item x="529"/>
        <item x="99"/>
        <item x="1086"/>
        <item x="371"/>
        <item x="73"/>
        <item x="372"/>
        <item x="78"/>
        <item x="623"/>
        <item x="664"/>
        <item x="1119"/>
        <item x="567"/>
        <item x="305"/>
        <item x="1060"/>
        <item x="976"/>
        <item x="280"/>
        <item x="188"/>
        <item x="213"/>
        <item x="416"/>
        <item x="670"/>
        <item x="390"/>
        <item x="373"/>
        <item x="1058"/>
        <item x="56"/>
        <item x="210"/>
        <item x="593"/>
        <item x="688"/>
        <item x="257"/>
        <item x="859"/>
        <item x="284"/>
        <item x="918"/>
        <item x="644"/>
        <item x="97"/>
        <item x="1019"/>
        <item x="168"/>
        <item x="1121"/>
        <item x="361"/>
        <item x="781"/>
        <item x="269"/>
        <item x="510"/>
        <item x="1050"/>
        <item x="433"/>
        <item x="955"/>
        <item x="25"/>
        <item x="561"/>
        <item x="1171"/>
        <item x="413"/>
        <item x="996"/>
        <item x="748"/>
        <item x="744"/>
        <item x="1108"/>
        <item x="1112"/>
        <item x="877"/>
        <item x="119"/>
        <item x="928"/>
        <item x="1045"/>
        <item x="814"/>
        <item x="750"/>
        <item x="19"/>
        <item x="366"/>
        <item x="189"/>
        <item x="1014"/>
        <item x="422"/>
        <item x="806"/>
        <item x="860"/>
        <item x="14"/>
        <item x="61"/>
        <item x="745"/>
        <item x="85"/>
        <item x="792"/>
        <item x="517"/>
        <item x="627"/>
        <item x="297"/>
        <item x="852"/>
        <item x="778"/>
        <item x="964"/>
        <item x="777"/>
        <item x="758"/>
        <item x="495"/>
        <item x="619"/>
        <item x="1081"/>
        <item x="244"/>
        <item x="313"/>
        <item x="170"/>
        <item x="1178"/>
        <item x="747"/>
        <item x="522"/>
        <item x="779"/>
        <item x="867"/>
        <item x="536"/>
        <item x="129"/>
        <item x="803"/>
        <item x="709"/>
        <item x="602"/>
        <item x="1024"/>
        <item x="808"/>
        <item x="555"/>
        <item x="393"/>
        <item x="537"/>
        <item x="882"/>
        <item x="966"/>
        <item x="437"/>
        <item x="102"/>
        <item x="340"/>
        <item x="1159"/>
        <item x="196"/>
        <item x="175"/>
        <item x="967"/>
        <item x="718"/>
        <item x="1049"/>
        <item x="300"/>
        <item x="651"/>
        <item x="904"/>
        <item x="187"/>
        <item x="335"/>
        <item x="1153"/>
        <item x="901"/>
        <item x="28"/>
        <item x="1103"/>
        <item x="720"/>
        <item x="974"/>
        <item x="1097"/>
        <item x="268"/>
        <item x="222"/>
        <item x="742"/>
        <item x="463"/>
        <item x="250"/>
        <item x="49"/>
        <item x="279"/>
        <item x="881"/>
        <item x="65"/>
        <item x="906"/>
        <item x="571"/>
        <item x="879"/>
        <item x="843"/>
        <item x="493"/>
        <item x="81"/>
        <item x="242"/>
        <item x="82"/>
        <item x="1085"/>
        <item x="109"/>
        <item x="130"/>
        <item x="717"/>
        <item x="980"/>
        <item x="637"/>
        <item x="122"/>
        <item x="462"/>
        <item x="579"/>
        <item x="434"/>
        <item x="862"/>
        <item x="1089"/>
        <item x="439"/>
        <item x="695"/>
        <item x="260"/>
        <item x="1020"/>
        <item x="37"/>
        <item x="362"/>
        <item x="232"/>
        <item x="1191"/>
        <item x="552"/>
        <item x="997"/>
        <item x="1145"/>
        <item x="325"/>
        <item x="448"/>
        <item x="697"/>
        <item x="378"/>
        <item x="586"/>
        <item x="725"/>
        <item x="913"/>
        <item x="1156"/>
        <item x="484"/>
        <item x="653"/>
        <item x="573"/>
        <item x="408"/>
        <item x="994"/>
        <item x="392"/>
        <item x="243"/>
        <item x="1090"/>
        <item x="225"/>
        <item x="180"/>
        <item x="501"/>
        <item x="603"/>
        <item x="128"/>
        <item x="564"/>
        <item x="583"/>
        <item x="1188"/>
        <item x="787"/>
        <item x="931"/>
        <item x="785"/>
        <item x="44"/>
        <item x="698"/>
        <item x="1094"/>
        <item x="784"/>
        <item x="183"/>
        <item x="508"/>
        <item x="850"/>
        <item x="79"/>
        <item x="908"/>
        <item x="1015"/>
        <item x="972"/>
        <item x="1183"/>
        <item x="617"/>
        <item x="1054"/>
        <item x="503"/>
        <item x="885"/>
        <item x="950"/>
        <item x="847"/>
        <item x="678"/>
        <item x="731"/>
        <item x="179"/>
        <item x="582"/>
        <item x="137"/>
        <item x="1018"/>
        <item x="200"/>
        <item x="481"/>
        <item x="741"/>
        <item x="1176"/>
        <item x="686"/>
        <item x="75"/>
        <item x="978"/>
        <item x="359"/>
        <item x="6"/>
        <item x="708"/>
        <item x="699"/>
        <item x="69"/>
        <item x="549"/>
        <item x="59"/>
        <item x="507"/>
        <item x="649"/>
        <item x="1167"/>
        <item x="1067"/>
        <item x="646"/>
        <item x="443"/>
        <item x="442"/>
        <item x="96"/>
        <item x="401"/>
        <item x="568"/>
        <item x="1088"/>
        <item x="1147"/>
        <item x="751"/>
        <item x="457"/>
        <item x="143"/>
        <item x="146"/>
        <item x="48"/>
        <item x="271"/>
        <item x="367"/>
        <item x="219"/>
        <item x="721"/>
        <item x="1091"/>
        <item x="592"/>
        <item x="182"/>
        <item x="248"/>
        <item x="490"/>
        <item x="381"/>
        <item x="435"/>
        <item x="893"/>
        <item x="333"/>
        <item x="1051"/>
        <item x="1140"/>
        <item x="562"/>
        <item x="1002"/>
        <item x="308"/>
        <item x="212"/>
        <item x="103"/>
        <item x="538"/>
        <item x="704"/>
        <item x="652"/>
        <item x="757"/>
        <item x="995"/>
        <item x="801"/>
        <item x="981"/>
        <item x="560"/>
        <item x="100"/>
        <item x="515"/>
        <item x="42"/>
        <item x="509"/>
        <item x="662"/>
        <item x="64"/>
        <item x="735"/>
        <item x="1131"/>
        <item x="118"/>
        <item x="267"/>
        <item x="3"/>
        <item x="385"/>
        <item x="912"/>
        <item x="845"/>
        <item x="948"/>
        <item x="1071"/>
        <item x="587"/>
        <item x="1120"/>
        <item x="679"/>
        <item x="1075"/>
        <item x="1143"/>
        <item x="349"/>
        <item x="11"/>
        <item x="1196"/>
        <item x="458"/>
        <item x="197"/>
        <item x="7"/>
        <item x="873"/>
        <item x="316"/>
        <item x="614"/>
        <item x="643"/>
        <item x="111"/>
        <item x="72"/>
        <item x="351"/>
        <item x="962"/>
        <item x="461"/>
        <item x="539"/>
        <item x="613"/>
        <item x="60"/>
        <item x="949"/>
        <item x="809"/>
        <item x="1144"/>
        <item x="1149"/>
        <item x="387"/>
        <item x="34"/>
        <item x="927"/>
        <item x="364"/>
        <item x="368"/>
        <item x="1084"/>
        <item x="136"/>
        <item x="365"/>
        <item x="52"/>
        <item x="856"/>
        <item x="154"/>
        <item x="338"/>
        <item x="1190"/>
        <item x="281"/>
        <item x="876"/>
        <item x="812"/>
        <item x="774"/>
        <item x="998"/>
        <item x="116"/>
        <item x="449"/>
        <item x="475"/>
        <item x="660"/>
        <item x="145"/>
        <item x="171"/>
        <item x="502"/>
        <item x="415"/>
        <item x="120"/>
        <item x="521"/>
        <item x="654"/>
        <item x="409"/>
        <item x="553"/>
        <item x="456"/>
        <item x="1083"/>
        <item x="900"/>
        <item x="1136"/>
        <item x="332"/>
        <item x="382"/>
        <item x="163"/>
        <item x="234"/>
        <item x="344"/>
        <item x="1161"/>
        <item x="985"/>
        <item x="1048"/>
        <item x="899"/>
        <item x="676"/>
        <item x="639"/>
        <item x="965"/>
        <item x="765"/>
        <item x="942"/>
        <item x="193"/>
        <item x="205"/>
        <item x="954"/>
        <item x="43"/>
        <item x="577"/>
        <item x="450"/>
        <item x="628"/>
        <item x="1033"/>
        <item x="220"/>
        <item x="776"/>
        <item x="353"/>
        <item x="441"/>
        <item x="157"/>
        <item x="241"/>
        <item x="131"/>
        <item x="194"/>
        <item x="470"/>
        <item x="1137"/>
        <item x="1011"/>
        <item x="423"/>
        <item x="1062"/>
        <item x="148"/>
        <item x="738"/>
        <item x="1069"/>
        <item x="1181"/>
        <item x="92"/>
        <item x="311"/>
        <item x="1035"/>
        <item x="657"/>
        <item x="970"/>
        <item x="703"/>
        <item x="1125"/>
        <item x="921"/>
        <item x="476"/>
        <item x="523"/>
        <item x="199"/>
        <item x="204"/>
        <item x="528"/>
        <item x="621"/>
        <item x="94"/>
        <item x="402"/>
        <item x="940"/>
        <item x="421"/>
        <item x="0"/>
        <item x="650"/>
        <item x="451"/>
        <item x="1127"/>
        <item x="642"/>
        <item x="181"/>
        <item x="12"/>
        <item x="818"/>
        <item x="1102"/>
        <item x="395"/>
        <item x="1173"/>
        <item x="62"/>
        <item x="857"/>
        <item x="428"/>
        <item x="601"/>
        <item x="828"/>
        <item x="286"/>
        <item x="925"/>
        <item x="1109"/>
        <item x="674"/>
        <item x="605"/>
        <item x="1093"/>
        <item x="224"/>
        <item x="1066"/>
        <item x="482"/>
        <item x="874"/>
        <item x="645"/>
        <item x="999"/>
        <item x="682"/>
        <item x="472"/>
        <item x="479"/>
        <item x="846"/>
        <item x="705"/>
        <item x="278"/>
        <item x="798"/>
        <item x="63"/>
        <item x="379"/>
        <item x="588"/>
        <item x="375"/>
        <item x="855"/>
        <item x="1194"/>
        <item x="1072"/>
        <item x="960"/>
        <item x="1004"/>
        <item x="1034"/>
        <item x="492"/>
        <item x="1199"/>
        <item x="591"/>
        <item x="489"/>
        <item x="706"/>
        <item x="946"/>
        <item x="95"/>
        <item x="796"/>
        <item x="558"/>
        <item x="1073"/>
        <item x="348"/>
        <item x="693"/>
        <item x="369"/>
        <item x="947"/>
        <item x="794"/>
        <item x="500"/>
        <item x="824"/>
        <item x="158"/>
        <item x="358"/>
        <item x="764"/>
        <item x="884"/>
        <item x="1092"/>
        <item x="227"/>
        <item x="1068"/>
        <item x="959"/>
        <item x="1087"/>
        <item x="951"/>
        <item x="922"/>
        <item x="790"/>
        <item x="356"/>
        <item x="909"/>
        <item x="799"/>
        <item x="680"/>
        <item x="58"/>
        <item x="226"/>
        <item x="683"/>
        <item x="436"/>
        <item x="424"/>
        <item x="574"/>
        <item x="430"/>
        <item x="412"/>
        <item x="531"/>
        <item x="880"/>
        <item x="1080"/>
        <item x="112"/>
        <item x="471"/>
        <item x="321"/>
        <item x="933"/>
        <item x="756"/>
        <item x="1005"/>
        <item x="1123"/>
        <item x="638"/>
        <item x="142"/>
        <item x="889"/>
        <item x="545"/>
        <item x="480"/>
        <item x="804"/>
        <item x="961"/>
        <item x="172"/>
        <item x="870"/>
        <item x="968"/>
        <item x="878"/>
        <item x="1030"/>
        <item x="632"/>
        <item x="35"/>
        <item x="1037"/>
        <item x="127"/>
        <item x="825"/>
        <item x="667"/>
        <item x="595"/>
        <item x="797"/>
        <item x="139"/>
        <item x="864"/>
        <item x="320"/>
        <item x="780"/>
        <item x="820"/>
        <item x="299"/>
        <item x="832"/>
        <item x="133"/>
        <item x="1006"/>
        <item x="454"/>
        <item x="891"/>
        <item x="983"/>
        <item x="40"/>
        <item x="755"/>
        <item x="789"/>
        <item x="487"/>
        <item x="1098"/>
        <item x="813"/>
        <item x="788"/>
        <item x="1063"/>
        <item x="559"/>
        <item x="590"/>
        <item x="4"/>
        <item x="1169"/>
        <item x="710"/>
        <item x="251"/>
        <item x="1193"/>
        <item x="258"/>
        <item x="231"/>
        <item x="1065"/>
        <item x="719"/>
        <item x="1059"/>
        <item x="304"/>
        <item x="979"/>
        <item x="992"/>
        <item x="1028"/>
        <item x="397"/>
        <item x="249"/>
        <item x="511"/>
        <item x="727"/>
        <item x="618"/>
        <item x="336"/>
        <item x="526"/>
        <item x="989"/>
        <item x="1078"/>
        <item x="1096"/>
        <item x="1158"/>
        <item x="151"/>
        <item x="585"/>
        <item x="914"/>
        <item x="255"/>
        <item x="566"/>
        <item x="886"/>
        <item x="134"/>
        <item x="761"/>
        <item x="1070"/>
        <item x="256"/>
        <item x="631"/>
        <item x="1106"/>
        <item x="690"/>
        <item x="494"/>
        <item x="716"/>
        <item x="675"/>
        <item x="230"/>
        <item x="153"/>
        <item x="987"/>
        <item x="823"/>
        <item x="1174"/>
        <item x="317"/>
        <item x="919"/>
        <item x="546"/>
        <item x="47"/>
        <item x="169"/>
        <item x="684"/>
        <item x="485"/>
        <item x="734"/>
        <item x="22"/>
        <item x="1003"/>
        <item x="956"/>
        <item x="656"/>
        <item x="701"/>
        <item x="837"/>
        <item x="345"/>
        <item x="30"/>
        <item x="322"/>
        <item x="467"/>
        <item x="8"/>
        <item x="228"/>
        <item x="505"/>
        <item x="324"/>
        <item x="872"/>
        <item x="396"/>
        <item x="217"/>
        <item x="53"/>
        <item x="459"/>
        <item x="315"/>
        <item x="525"/>
        <item x="9"/>
        <item x="926"/>
        <item x="287"/>
        <item x="831"/>
        <item x="512"/>
        <item x="1113"/>
        <item x="1046"/>
        <item x="816"/>
        <item x="174"/>
        <item x="445"/>
        <item x="1187"/>
        <item x="658"/>
        <item x="729"/>
        <item x="1057"/>
        <item x="835"/>
        <item x="636"/>
        <item x="1148"/>
        <item x="802"/>
        <item x="497"/>
        <item x="253"/>
        <item x="516"/>
        <item x="982"/>
        <item x="556"/>
        <item x="51"/>
        <item x="707"/>
        <item x="91"/>
        <item x="403"/>
        <item x="1017"/>
        <item x="772"/>
        <item x="327"/>
        <item x="121"/>
        <item x="953"/>
        <item x="1077"/>
        <item x="178"/>
        <item x="80"/>
        <item x="478"/>
        <item x="1180"/>
        <item x="1061"/>
        <item x="101"/>
        <item x="38"/>
        <item x="343"/>
        <item x="208"/>
        <item x="350"/>
        <item x="723"/>
        <item x="36"/>
        <item x="198"/>
        <item x="905"/>
        <item x="596"/>
        <item x="626"/>
        <item x="826"/>
        <item x="810"/>
        <item x="923"/>
        <item x="663"/>
        <item x="1185"/>
        <item x="186"/>
        <item x="1177"/>
        <item x="407"/>
        <item x="805"/>
        <item x="337"/>
        <item x="192"/>
        <item x="341"/>
        <item x="815"/>
        <item x="548"/>
        <item x="483"/>
        <item x="201"/>
        <item x="166"/>
        <item x="672"/>
        <item x="159"/>
        <item x="1074"/>
        <item x="15"/>
        <item x="853"/>
        <item x="533"/>
        <item x="45"/>
        <item x="838"/>
        <item x="557"/>
        <item x="27"/>
        <item x="191"/>
        <item x="447"/>
        <item x="1044"/>
        <item x="254"/>
        <item x="370"/>
        <item x="144"/>
        <item x="625"/>
        <item x="246"/>
        <item x="113"/>
        <item x="1118"/>
        <item x="211"/>
        <item x="1175"/>
        <item x="609"/>
        <item x="453"/>
        <item x="156"/>
        <item x="223"/>
        <item x="969"/>
        <item x="773"/>
        <item x="438"/>
        <item x="318"/>
        <item x="272"/>
        <item x="296"/>
        <item x="768"/>
        <item x="384"/>
        <item x="1133"/>
        <item x="114"/>
        <item x="1052"/>
        <item x="87"/>
        <item x="1115"/>
        <item x="432"/>
        <item x="261"/>
        <item x="971"/>
        <item x="565"/>
        <item x="726"/>
        <item x="419"/>
        <item x="195"/>
        <item x="759"/>
        <item x="990"/>
        <item x="460"/>
        <item x="822"/>
        <item x="125"/>
        <item x="39"/>
        <item x="5"/>
        <item x="911"/>
        <item x="763"/>
        <item x="233"/>
        <item x="894"/>
        <item x="1141"/>
        <item x="514"/>
        <item x="486"/>
        <item x="854"/>
        <item x="496"/>
        <item x="285"/>
        <item x="167"/>
        <item x="147"/>
        <item x="932"/>
        <item x="754"/>
        <item x="655"/>
        <item t="default"/>
      </items>
    </pivotField>
    <pivotField numFmtId="164" showAll="0"/>
    <pivotField showAll="0"/>
    <pivotField showAll="0"/>
    <pivotField axis="axisRow" showAll="0">
      <items count="5">
        <item x="3"/>
        <item x="1"/>
        <item x="2"/>
        <item x="0"/>
        <item t="default"/>
      </items>
    </pivotField>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s>
  <rowFields count="1">
    <field x="4"/>
  </rowFields>
  <rowItems count="5">
    <i>
      <x/>
    </i>
    <i>
      <x v="1"/>
    </i>
    <i>
      <x v="2"/>
    </i>
    <i>
      <x v="3"/>
    </i>
    <i t="grand">
      <x/>
    </i>
  </rowItems>
  <colItems count="1">
    <i/>
  </colItems>
  <dataFields count="1">
    <dataField name="Total Orders" fld="0" subtotal="count" baseField="4"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608F3A-2D26-4395-87B0-40DFEC62FB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4:E19" firstHeaderRow="1" firstDataRow="1" firstDataCol="1"/>
  <pivotFields count="18">
    <pivotField dataField="1" showAll="0"/>
    <pivotField numFmtId="164" showAll="0"/>
    <pivotField showAll="0">
      <items count="4">
        <item x="0"/>
        <item x="1"/>
        <item x="2"/>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axis="axisRow" showAll="0">
      <items count="5">
        <item x="2"/>
        <item x="3"/>
        <item x="0"/>
        <item x="1"/>
        <item t="default"/>
      </items>
    </pivotField>
    <pivotField showAll="0"/>
    <pivotField numFmtId="2" showAll="0"/>
  </pivotFields>
  <rowFields count="1">
    <field x="15"/>
  </rowFields>
  <rowItems count="5">
    <i>
      <x/>
    </i>
    <i>
      <x v="1"/>
    </i>
    <i>
      <x v="2"/>
    </i>
    <i>
      <x v="3"/>
    </i>
    <i t="grand">
      <x/>
    </i>
  </rowItems>
  <colItems count="1">
    <i/>
  </colItems>
  <dataFields count="1">
    <dataField name="Total Orders" fld="0" subtotal="count" baseField="15"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2F6D35-8967-4DD9-B161-5B5D3C4084C5}" sourceName="Year">
  <pivotTables>
    <pivotTable tabId="7" name="PivotTable26"/>
  </pivotTables>
  <data>
    <tabular pivotCacheId="198514727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4ED965D-CAE2-4CC5-90D7-159F0A538DDB}"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33480D-9E15-4B22-B513-EADAFECA029D}" name="Table1" displayName="Table1" ref="A1:R1201" totalsRowShown="0" headerRowDxfId="5" headerRowBorderDxfId="4" tableBorderDxfId="3">
  <autoFilter ref="A1:R1201" xr:uid="{0B33480D-9E15-4B22-B513-EADAFECA029D}"/>
  <tableColumns count="18">
    <tableColumn id="1" xr3:uid="{DDF9139F-0509-4A03-A0BD-4EEE9E234D3C}" name="OrderID"/>
    <tableColumn id="2" xr3:uid="{4A2A5DC4-631A-4D8F-8298-6D681C1164C5}" name="Date" dataDxfId="2"/>
    <tableColumn id="3" xr3:uid="{73ED5FB8-C02C-45BE-B812-011053B31D49}" name="Year">
      <calculatedColumnFormula>YEAR(B2)</calculatedColumnFormula>
    </tableColumn>
    <tableColumn id="4" xr3:uid="{8ABCB428-2A2B-4FEC-A849-89C03B007EBC}" name="Month">
      <calculatedColumnFormula>TEXT(B2,"mmmm")</calculatedColumnFormula>
    </tableColumn>
    <tableColumn id="5" xr3:uid="{390814B6-8D10-423E-A3F7-5C322D51E13C}" name="Quarter">
      <calculatedColumnFormula>"Q"&amp;ROUNDUP(MONTH(B2)/3,0)</calculatedColumnFormula>
    </tableColumn>
    <tableColumn id="6" xr3:uid="{E09AD2A3-61F0-4D5F-BA9A-451CDFA74E73}" name="CustomerID"/>
    <tableColumn id="7" xr3:uid="{1A3861D7-456F-4B92-B7A9-BB50AB443936}" name="Product"/>
    <tableColumn id="8" xr3:uid="{6DEB9584-82CB-4815-9403-8215150DB953}" name="Quantity"/>
    <tableColumn id="9" xr3:uid="{5F94955B-A6FD-431E-BD89-3F9FA8077065}" name="UnitPrice" dataDxfId="1"/>
    <tableColumn id="10" xr3:uid="{98D8DE22-0451-4780-AB4B-A45697265403}" name="ShippingAddress"/>
    <tableColumn id="11" xr3:uid="{F58BE96B-239A-4F76-A0C2-741015C47A30}" name="PaymentMethod"/>
    <tableColumn id="12" xr3:uid="{4B242FC7-A6C0-4724-BF85-410C9AA8CDF0}" name="OrderStatus"/>
    <tableColumn id="13" xr3:uid="{B7ADE10E-5518-4350-A9A4-A9944673F909}" name="TrackingNumber"/>
    <tableColumn id="14" xr3:uid="{B853FF42-184D-4A87-9A94-C1BF3E5C62D4}" name="ItemsInCart"/>
    <tableColumn id="15" xr3:uid="{14797308-518F-4015-8FC6-B2A3D9D2F112}" name="CouponCode"/>
    <tableColumn id="16" xr3:uid="{47BF350A-5D3D-48D8-BC19-6E715FC68CC2}" name="CouponCode2">
      <calculatedColumnFormula>IF(ISBLANK(O2),"NO COUPON",O2)</calculatedColumnFormula>
    </tableColumn>
    <tableColumn id="17" xr3:uid="{568BB541-730F-4745-8D3C-FF55DEDC8AB4}" name="ReferralSource"/>
    <tableColumn id="18" xr3:uid="{E9AC2D4F-E4FC-457C-A92F-C3575266DDA5}"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G16" sqref="G16"/>
    </sheetView>
    <sheetView workbookViewId="1"/>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F291-6586-4041-8D4C-C4B635DB0212}">
  <dimension ref="A1:S1201"/>
  <sheetViews>
    <sheetView tabSelected="1" topLeftCell="E1" workbookViewId="0">
      <selection activeCell="G16" sqref="G16"/>
    </sheetView>
    <sheetView tabSelected="1" topLeftCell="A968" workbookViewId="1">
      <selection activeCell="J1198" sqref="J1198"/>
    </sheetView>
  </sheetViews>
  <sheetFormatPr defaultRowHeight="15" x14ac:dyDescent="0.25"/>
  <cols>
    <col min="1" max="1" width="10.85546875" bestFit="1" customWidth="1"/>
    <col min="2" max="2" width="10.42578125" bestFit="1" customWidth="1"/>
    <col min="4" max="4" width="10.85546875" bestFit="1" customWidth="1"/>
    <col min="5" max="5" width="10" customWidth="1"/>
    <col min="6" max="6" width="13.5703125" customWidth="1"/>
    <col min="7" max="7" width="10" customWidth="1"/>
    <col min="8" max="8" width="10.85546875" customWidth="1"/>
    <col min="9" max="9" width="11.42578125" customWidth="1"/>
    <col min="10" max="10" width="18" customWidth="1"/>
    <col min="11" max="11" width="18.140625" customWidth="1"/>
    <col min="12" max="12" width="13.7109375" customWidth="1"/>
    <col min="13" max="13" width="17.7109375" customWidth="1"/>
    <col min="14" max="14" width="15.85546875" bestFit="1" customWidth="1"/>
    <col min="15" max="15" width="17" hidden="1" customWidth="1"/>
    <col min="16" max="16" width="15.5703125" customWidth="1"/>
    <col min="17" max="17" width="16.28515625" customWidth="1"/>
    <col min="18" max="18" width="12" customWidth="1"/>
  </cols>
  <sheetData>
    <row r="1" spans="1:19" x14ac:dyDescent="0.25">
      <c r="A1" s="3" t="s">
        <v>0</v>
      </c>
      <c r="B1" s="3" t="s">
        <v>1</v>
      </c>
      <c r="C1" s="3" t="s">
        <v>4283</v>
      </c>
      <c r="D1" s="3" t="s">
        <v>4284</v>
      </c>
      <c r="E1" s="3" t="s">
        <v>4285</v>
      </c>
      <c r="F1" s="3" t="s">
        <v>2</v>
      </c>
      <c r="G1" s="3" t="s">
        <v>3</v>
      </c>
      <c r="H1" s="3" t="s">
        <v>4</v>
      </c>
      <c r="I1" s="3" t="s">
        <v>5</v>
      </c>
      <c r="J1" s="3" t="s">
        <v>6</v>
      </c>
      <c r="K1" s="3" t="s">
        <v>7</v>
      </c>
      <c r="L1" s="3" t="s">
        <v>8</v>
      </c>
      <c r="M1" s="3" t="s">
        <v>9</v>
      </c>
      <c r="N1" s="3" t="s">
        <v>10</v>
      </c>
      <c r="O1" s="3" t="s">
        <v>11</v>
      </c>
      <c r="P1" s="3" t="s">
        <v>4286</v>
      </c>
      <c r="Q1" s="3" t="s">
        <v>12</v>
      </c>
      <c r="R1" s="3" t="s">
        <v>13</v>
      </c>
    </row>
    <row r="2" spans="1:19"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65" si="3">IF(ISBLANK(O2),"NO COUPON",O2)</f>
        <v>SAVE10</v>
      </c>
      <c r="Q2" t="s">
        <v>4281</v>
      </c>
      <c r="R2" s="4">
        <v>1470.03</v>
      </c>
    </row>
    <row r="3" spans="1:19"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s="4"/>
    </row>
    <row r="4" spans="1:19"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row>
    <row r="5" spans="1:19"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row>
    <row r="6" spans="1:19"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row>
    <row r="7" spans="1:19"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row>
    <row r="8" spans="1:19"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row>
    <row r="9" spans="1:19"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row>
    <row r="10" spans="1:19"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 t="shared" si="3"/>
        <v>WINTER15</v>
      </c>
      <c r="Q10" t="s">
        <v>4280</v>
      </c>
      <c r="R10" s="4">
        <v>1099.28</v>
      </c>
    </row>
    <row r="11" spans="1:19"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si="3"/>
        <v>SAVE10</v>
      </c>
      <c r="Q11" t="s">
        <v>4278</v>
      </c>
      <c r="R11" s="4">
        <v>355.09</v>
      </c>
    </row>
    <row r="12" spans="1:19"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3"/>
        <v>NO COUPON</v>
      </c>
      <c r="Q12" t="s">
        <v>4278</v>
      </c>
      <c r="R12" s="4">
        <v>789.56999999999994</v>
      </c>
    </row>
    <row r="13" spans="1:19"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3"/>
        <v>NO COUPON</v>
      </c>
      <c r="Q13" t="s">
        <v>4282</v>
      </c>
      <c r="R13" s="4">
        <v>754.94</v>
      </c>
    </row>
    <row r="14" spans="1:19"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3"/>
        <v>SAVE10</v>
      </c>
      <c r="Q14" t="s">
        <v>4279</v>
      </c>
      <c r="R14" s="4">
        <v>1306.6500000000001</v>
      </c>
    </row>
    <row r="15" spans="1:19"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3"/>
        <v>SAVE10</v>
      </c>
      <c r="Q15" t="s">
        <v>4281</v>
      </c>
      <c r="R15" s="4">
        <v>454.6</v>
      </c>
    </row>
    <row r="16" spans="1:19"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3"/>
        <v>WINTER15</v>
      </c>
      <c r="Q16" t="s">
        <v>4280</v>
      </c>
      <c r="R16" s="4">
        <v>2876.2</v>
      </c>
    </row>
    <row r="17" spans="1:18"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3"/>
        <v>SAVE10</v>
      </c>
      <c r="Q17" t="s">
        <v>4282</v>
      </c>
      <c r="R17" s="4">
        <v>146.82</v>
      </c>
    </row>
    <row r="18" spans="1:18"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3"/>
        <v>NO COUPON</v>
      </c>
      <c r="Q18" t="s">
        <v>4282</v>
      </c>
      <c r="R18" s="4">
        <v>46.66</v>
      </c>
    </row>
    <row r="19" spans="1:18"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3"/>
        <v>WINTER15</v>
      </c>
      <c r="Q19" t="s">
        <v>4282</v>
      </c>
      <c r="R19" s="4">
        <v>264.39999999999998</v>
      </c>
    </row>
    <row r="20" spans="1:18"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3"/>
        <v>SAVE10</v>
      </c>
      <c r="Q20" t="s">
        <v>4278</v>
      </c>
      <c r="R20" s="4">
        <v>337.38</v>
      </c>
    </row>
    <row r="21" spans="1:18"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3"/>
        <v>WINTER15</v>
      </c>
      <c r="Q21" t="s">
        <v>4278</v>
      </c>
      <c r="R21" s="4">
        <v>929</v>
      </c>
    </row>
    <row r="22" spans="1:18"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3"/>
        <v>WINTER15</v>
      </c>
      <c r="Q22" t="s">
        <v>4281</v>
      </c>
      <c r="R22" s="4">
        <v>279.14</v>
      </c>
    </row>
    <row r="23" spans="1:18"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3"/>
        <v>FREESHIP</v>
      </c>
      <c r="Q23" t="s">
        <v>4280</v>
      </c>
      <c r="R23" s="4">
        <v>476.5</v>
      </c>
    </row>
    <row r="24" spans="1:18"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3"/>
        <v>NO COUPON</v>
      </c>
      <c r="Q24" t="s">
        <v>4280</v>
      </c>
      <c r="R24" s="4">
        <v>1582</v>
      </c>
    </row>
    <row r="25" spans="1:18"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3"/>
        <v>WINTER15</v>
      </c>
      <c r="Q25" t="s">
        <v>4282</v>
      </c>
      <c r="R25" s="4">
        <v>1237.5899999999999</v>
      </c>
    </row>
    <row r="26" spans="1:18"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3"/>
        <v>FREESHIP</v>
      </c>
      <c r="Q26" t="s">
        <v>4278</v>
      </c>
      <c r="R26" s="4">
        <v>452.7</v>
      </c>
    </row>
    <row r="27" spans="1:18"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3"/>
        <v>WINTER15</v>
      </c>
      <c r="Q27" t="s">
        <v>4280</v>
      </c>
      <c r="R27" s="4">
        <v>448.02</v>
      </c>
    </row>
    <row r="28" spans="1:18"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3"/>
        <v>SAVE10</v>
      </c>
      <c r="Q28" t="s">
        <v>4280</v>
      </c>
      <c r="R28" s="4">
        <v>30.44</v>
      </c>
    </row>
    <row r="29" spans="1:18"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3"/>
        <v>NO COUPON</v>
      </c>
      <c r="Q29" t="s">
        <v>4280</v>
      </c>
      <c r="R29" s="4">
        <v>1495.98</v>
      </c>
    </row>
    <row r="30" spans="1:18"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3"/>
        <v>SAVE10</v>
      </c>
      <c r="Q30" t="s">
        <v>4279</v>
      </c>
      <c r="R30" s="4">
        <v>132.68</v>
      </c>
    </row>
    <row r="31" spans="1:18"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3"/>
        <v>NO COUPON</v>
      </c>
      <c r="Q31" t="s">
        <v>4282</v>
      </c>
      <c r="R31" s="4">
        <v>815.58</v>
      </c>
    </row>
    <row r="32" spans="1:18"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3"/>
        <v>WINTER15</v>
      </c>
      <c r="Q32" t="s">
        <v>4282</v>
      </c>
      <c r="R32" s="4">
        <v>531.74</v>
      </c>
    </row>
    <row r="33" spans="1:18"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3"/>
        <v>NO COUPON</v>
      </c>
      <c r="Q33" t="s">
        <v>4280</v>
      </c>
      <c r="R33" s="4">
        <v>2683.6</v>
      </c>
    </row>
    <row r="34" spans="1:18"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3"/>
        <v>NO COUPON</v>
      </c>
      <c r="Q34" t="s">
        <v>4282</v>
      </c>
      <c r="R34" s="4">
        <v>161.54</v>
      </c>
    </row>
    <row r="35" spans="1:18"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3"/>
        <v>NO COUPON</v>
      </c>
      <c r="Q35" t="s">
        <v>4280</v>
      </c>
      <c r="R35" s="4">
        <v>93.02</v>
      </c>
    </row>
    <row r="36" spans="1:18"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3"/>
        <v>FREESHIP</v>
      </c>
      <c r="Q36" t="s">
        <v>4280</v>
      </c>
      <c r="R36" s="4">
        <v>230.88</v>
      </c>
    </row>
    <row r="37" spans="1:18"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3"/>
        <v>SAVE10</v>
      </c>
      <c r="Q37" t="s">
        <v>4279</v>
      </c>
      <c r="R37" s="4">
        <v>284.16000000000003</v>
      </c>
    </row>
    <row r="38" spans="1:18"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3"/>
        <v>SAVE10</v>
      </c>
      <c r="Q38" t="s">
        <v>4280</v>
      </c>
      <c r="R38" s="4">
        <v>252.93</v>
      </c>
    </row>
    <row r="39" spans="1:18"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3"/>
        <v>NO COUPON</v>
      </c>
      <c r="Q39" t="s">
        <v>4279</v>
      </c>
      <c r="R39" s="4">
        <v>124.1</v>
      </c>
    </row>
    <row r="40" spans="1:18"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3"/>
        <v>FREESHIP</v>
      </c>
      <c r="Q40" t="s">
        <v>4282</v>
      </c>
      <c r="R40" s="4">
        <v>1427.07</v>
      </c>
    </row>
    <row r="41" spans="1:18"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3"/>
        <v>WINTER15</v>
      </c>
      <c r="Q41" t="s">
        <v>4279</v>
      </c>
      <c r="R41" s="4">
        <v>281.52</v>
      </c>
    </row>
    <row r="42" spans="1:18"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3"/>
        <v>SAVE10</v>
      </c>
      <c r="Q42" t="s">
        <v>4280</v>
      </c>
      <c r="R42" s="4">
        <v>547.32000000000005</v>
      </c>
    </row>
    <row r="43" spans="1:18"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3"/>
        <v>NO COUPON</v>
      </c>
      <c r="Q43" t="s">
        <v>4281</v>
      </c>
      <c r="R43" s="4">
        <v>223.3</v>
      </c>
    </row>
    <row r="44" spans="1:18"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3"/>
        <v>FREESHIP</v>
      </c>
      <c r="Q44" t="s">
        <v>4278</v>
      </c>
      <c r="R44" s="4">
        <v>644.75</v>
      </c>
    </row>
    <row r="45" spans="1:18"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3"/>
        <v>FREESHIP</v>
      </c>
      <c r="Q45" t="s">
        <v>4280</v>
      </c>
      <c r="R45" s="4">
        <v>1462.7</v>
      </c>
    </row>
    <row r="46" spans="1:18"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3"/>
        <v>NO COUPON</v>
      </c>
      <c r="Q46" t="s">
        <v>4281</v>
      </c>
      <c r="R46" s="4">
        <v>191.04</v>
      </c>
    </row>
    <row r="47" spans="1:18"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3"/>
        <v>NO COUPON</v>
      </c>
      <c r="Q47" t="s">
        <v>4278</v>
      </c>
      <c r="R47" s="4">
        <v>1177.6400000000001</v>
      </c>
    </row>
    <row r="48" spans="1:18"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3"/>
        <v>FREESHIP</v>
      </c>
      <c r="Q48" t="s">
        <v>4278</v>
      </c>
      <c r="R48" s="4">
        <v>3293.85</v>
      </c>
    </row>
    <row r="49" spans="1:18"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3"/>
        <v>FREESHIP</v>
      </c>
      <c r="Q49" t="s">
        <v>4282</v>
      </c>
      <c r="R49" s="4">
        <v>536.07000000000005</v>
      </c>
    </row>
    <row r="50" spans="1:18"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3"/>
        <v>NO COUPON</v>
      </c>
      <c r="Q50" t="s">
        <v>4281</v>
      </c>
      <c r="R50" s="4">
        <v>889.68</v>
      </c>
    </row>
    <row r="51" spans="1:18"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3"/>
        <v>NO COUPON</v>
      </c>
      <c r="Q51" t="s">
        <v>4278</v>
      </c>
      <c r="R51" s="4">
        <v>2107.1</v>
      </c>
    </row>
    <row r="52" spans="1:18"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3"/>
        <v>NO COUPON</v>
      </c>
      <c r="Q52" t="s">
        <v>4278</v>
      </c>
      <c r="R52" s="4">
        <v>108.82</v>
      </c>
    </row>
    <row r="53" spans="1:18"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3"/>
        <v>NO COUPON</v>
      </c>
      <c r="Q53" t="s">
        <v>4278</v>
      </c>
      <c r="R53" s="4">
        <v>1199.48</v>
      </c>
    </row>
    <row r="54" spans="1:18"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3"/>
        <v>NO COUPON</v>
      </c>
      <c r="Q54" t="s">
        <v>4280</v>
      </c>
      <c r="R54" s="4">
        <v>2714.2</v>
      </c>
    </row>
    <row r="55" spans="1:18"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3"/>
        <v>NO COUPON</v>
      </c>
      <c r="Q55" t="s">
        <v>4281</v>
      </c>
      <c r="R55" s="4">
        <v>427.6</v>
      </c>
    </row>
    <row r="56" spans="1:18"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3"/>
        <v>NO COUPON</v>
      </c>
      <c r="Q56" t="s">
        <v>4279</v>
      </c>
      <c r="R56" s="4">
        <v>212.79</v>
      </c>
    </row>
    <row r="57" spans="1:18"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3"/>
        <v>WINTER15</v>
      </c>
      <c r="Q57" t="s">
        <v>4282</v>
      </c>
      <c r="R57" s="4">
        <v>1239.6400000000001</v>
      </c>
    </row>
    <row r="58" spans="1:18"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3"/>
        <v>NO COUPON</v>
      </c>
      <c r="Q58" t="s">
        <v>4281</v>
      </c>
      <c r="R58" s="4">
        <v>3384.9</v>
      </c>
    </row>
    <row r="59" spans="1:18"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3"/>
        <v>SAVE10</v>
      </c>
      <c r="Q59" t="s">
        <v>4280</v>
      </c>
      <c r="R59" s="4">
        <v>118.8</v>
      </c>
    </row>
    <row r="60" spans="1:18"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3"/>
        <v>SAVE10</v>
      </c>
      <c r="Q60" t="s">
        <v>4282</v>
      </c>
      <c r="R60" s="4">
        <v>80.459999999999994</v>
      </c>
    </row>
    <row r="61" spans="1:18"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3"/>
        <v>SAVE10</v>
      </c>
      <c r="Q61" t="s">
        <v>4278</v>
      </c>
      <c r="R61" s="4">
        <v>1248.32</v>
      </c>
    </row>
    <row r="62" spans="1:18"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3"/>
        <v>NO COUPON</v>
      </c>
      <c r="Q62" t="s">
        <v>4282</v>
      </c>
      <c r="R62" s="4">
        <v>283.69</v>
      </c>
    </row>
    <row r="63" spans="1:18"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3"/>
        <v>FREESHIP</v>
      </c>
      <c r="Q63" t="s">
        <v>4278</v>
      </c>
      <c r="R63" s="4">
        <v>1704.06</v>
      </c>
    </row>
    <row r="64" spans="1:18"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3"/>
        <v>SAVE10</v>
      </c>
      <c r="Q64" t="s">
        <v>4281</v>
      </c>
      <c r="R64" s="4">
        <v>491.11</v>
      </c>
    </row>
    <row r="65" spans="1:18"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3"/>
        <v>NO COUPON</v>
      </c>
      <c r="Q65" t="s">
        <v>4278</v>
      </c>
      <c r="R65" s="4">
        <v>533.9</v>
      </c>
    </row>
    <row r="66" spans="1:18" x14ac:dyDescent="0.25">
      <c r="A66" t="s">
        <v>737</v>
      </c>
      <c r="B66" s="2">
        <v>45269</v>
      </c>
      <c r="C66">
        <f t="shared" ref="C66:C129" si="4">YEAR(B66)</f>
        <v>2023</v>
      </c>
      <c r="D66" t="str">
        <f t="shared" ref="D66:D129" si="5">TEXT(B66,"mmmm")</f>
        <v>December</v>
      </c>
      <c r="E66" t="str">
        <f t="shared" ref="E66:E129" si="6">"Q"&amp;ROUNDUP(MONTH(B66)/3,0)</f>
        <v>Q4</v>
      </c>
      <c r="F66" t="s">
        <v>1934</v>
      </c>
      <c r="G66" t="s">
        <v>2409</v>
      </c>
      <c r="H66">
        <v>3</v>
      </c>
      <c r="I66" s="4">
        <v>54.95</v>
      </c>
      <c r="J66" t="s">
        <v>2471</v>
      </c>
      <c r="K66" t="s">
        <v>3069</v>
      </c>
      <c r="L66" t="s">
        <v>3072</v>
      </c>
      <c r="M66" t="s">
        <v>3798</v>
      </c>
      <c r="N66">
        <v>8</v>
      </c>
      <c r="O66" t="s">
        <v>4275</v>
      </c>
      <c r="P66" t="str">
        <f t="shared" ref="P66:P129" si="7">IF(ISBLANK(O66),"NO COUPON",O66)</f>
        <v>SAVE10</v>
      </c>
      <c r="Q66" t="s">
        <v>4279</v>
      </c>
      <c r="R66" s="4">
        <v>164.85</v>
      </c>
    </row>
    <row r="67" spans="1:18" x14ac:dyDescent="0.25">
      <c r="A67" t="s">
        <v>590</v>
      </c>
      <c r="B67" s="2">
        <v>45441</v>
      </c>
      <c r="C67">
        <f t="shared" si="4"/>
        <v>2024</v>
      </c>
      <c r="D67" t="str">
        <f t="shared" si="5"/>
        <v>May</v>
      </c>
      <c r="E67" t="str">
        <f t="shared" si="6"/>
        <v>Q2</v>
      </c>
      <c r="F67" t="s">
        <v>1790</v>
      </c>
      <c r="G67" t="s">
        <v>2408</v>
      </c>
      <c r="H67">
        <v>5</v>
      </c>
      <c r="I67" s="4">
        <v>79.08</v>
      </c>
      <c r="J67" t="s">
        <v>2710</v>
      </c>
      <c r="K67" t="s">
        <v>3069</v>
      </c>
      <c r="L67" t="s">
        <v>3074</v>
      </c>
      <c r="M67" t="s">
        <v>3651</v>
      </c>
      <c r="N67">
        <v>8</v>
      </c>
      <c r="P67" t="str">
        <f t="shared" si="7"/>
        <v>NO COUPON</v>
      </c>
      <c r="Q67" t="s">
        <v>4281</v>
      </c>
      <c r="R67" s="4">
        <v>395.4</v>
      </c>
    </row>
    <row r="68" spans="1:18" x14ac:dyDescent="0.25">
      <c r="A68" t="s">
        <v>33</v>
      </c>
      <c r="B68" s="2">
        <v>44949</v>
      </c>
      <c r="C68">
        <f t="shared" si="4"/>
        <v>2023</v>
      </c>
      <c r="D68" t="str">
        <f t="shared" si="5"/>
        <v>January</v>
      </c>
      <c r="E68" t="str">
        <f t="shared" si="6"/>
        <v>Q1</v>
      </c>
      <c r="F68" t="s">
        <v>1233</v>
      </c>
      <c r="G68" t="s">
        <v>2403</v>
      </c>
      <c r="H68">
        <v>5</v>
      </c>
      <c r="I68" s="4">
        <v>224</v>
      </c>
      <c r="J68" t="s">
        <v>2429</v>
      </c>
      <c r="K68" t="s">
        <v>3069</v>
      </c>
      <c r="L68" t="s">
        <v>3072</v>
      </c>
      <c r="M68" t="s">
        <v>3094</v>
      </c>
      <c r="N68">
        <v>9</v>
      </c>
      <c r="O68" t="s">
        <v>4275</v>
      </c>
      <c r="P68" t="str">
        <f t="shared" si="7"/>
        <v>SAVE10</v>
      </c>
      <c r="Q68" t="s">
        <v>4282</v>
      </c>
      <c r="R68" s="4">
        <v>1120</v>
      </c>
    </row>
    <row r="69" spans="1:18" x14ac:dyDescent="0.25">
      <c r="A69" t="s">
        <v>99</v>
      </c>
      <c r="B69" s="2">
        <v>45544</v>
      </c>
      <c r="C69">
        <f t="shared" si="4"/>
        <v>2024</v>
      </c>
      <c r="D69" t="str">
        <f t="shared" si="5"/>
        <v>September</v>
      </c>
      <c r="E69" t="str">
        <f t="shared" si="6"/>
        <v>Q3</v>
      </c>
      <c r="F69" t="s">
        <v>1299</v>
      </c>
      <c r="G69" t="s">
        <v>2405</v>
      </c>
      <c r="H69">
        <v>3</v>
      </c>
      <c r="I69" s="4">
        <v>146.72999999999999</v>
      </c>
      <c r="J69" t="s">
        <v>2489</v>
      </c>
      <c r="K69" t="s">
        <v>3069</v>
      </c>
      <c r="L69" t="s">
        <v>3073</v>
      </c>
      <c r="M69" t="s">
        <v>3160</v>
      </c>
      <c r="N69">
        <v>8</v>
      </c>
      <c r="O69" t="s">
        <v>4276</v>
      </c>
      <c r="P69" t="str">
        <f t="shared" si="7"/>
        <v>FREESHIP</v>
      </c>
      <c r="Q69" t="s">
        <v>4280</v>
      </c>
      <c r="R69" s="4">
        <v>440.18999999999988</v>
      </c>
    </row>
    <row r="70" spans="1:18" x14ac:dyDescent="0.25">
      <c r="A70" t="s">
        <v>450</v>
      </c>
      <c r="B70" s="2">
        <v>44968</v>
      </c>
      <c r="C70">
        <f t="shared" si="4"/>
        <v>2023</v>
      </c>
      <c r="D70" t="str">
        <f t="shared" si="5"/>
        <v>February</v>
      </c>
      <c r="E70" t="str">
        <f t="shared" si="6"/>
        <v>Q1</v>
      </c>
      <c r="F70" t="s">
        <v>1650</v>
      </c>
      <c r="G70" t="s">
        <v>2408</v>
      </c>
      <c r="H70">
        <v>4</v>
      </c>
      <c r="I70" s="4">
        <v>221.33</v>
      </c>
      <c r="J70" t="s">
        <v>2553</v>
      </c>
      <c r="K70" t="s">
        <v>3066</v>
      </c>
      <c r="L70" t="s">
        <v>3074</v>
      </c>
      <c r="M70" t="s">
        <v>3511</v>
      </c>
      <c r="N70">
        <v>5</v>
      </c>
      <c r="P70" t="str">
        <f t="shared" si="7"/>
        <v>NO COUPON</v>
      </c>
      <c r="Q70" t="s">
        <v>4282</v>
      </c>
      <c r="R70" s="4">
        <v>885.32</v>
      </c>
    </row>
    <row r="71" spans="1:18" x14ac:dyDescent="0.25">
      <c r="A71" t="s">
        <v>684</v>
      </c>
      <c r="B71" s="2">
        <v>45400</v>
      </c>
      <c r="C71">
        <f t="shared" si="4"/>
        <v>2024</v>
      </c>
      <c r="D71" t="str">
        <f t="shared" si="5"/>
        <v>April</v>
      </c>
      <c r="E71" t="str">
        <f t="shared" si="6"/>
        <v>Q2</v>
      </c>
      <c r="F71" t="s">
        <v>1882</v>
      </c>
      <c r="G71" t="s">
        <v>2409</v>
      </c>
      <c r="H71">
        <v>4</v>
      </c>
      <c r="I71" s="4">
        <v>539.20000000000005</v>
      </c>
      <c r="J71" t="s">
        <v>2710</v>
      </c>
      <c r="K71" t="s">
        <v>3067</v>
      </c>
      <c r="L71" t="s">
        <v>3074</v>
      </c>
      <c r="M71" t="s">
        <v>3745</v>
      </c>
      <c r="N71">
        <v>8</v>
      </c>
      <c r="O71" t="s">
        <v>4276</v>
      </c>
      <c r="P71" t="str">
        <f t="shared" si="7"/>
        <v>FREESHIP</v>
      </c>
      <c r="Q71" t="s">
        <v>4282</v>
      </c>
      <c r="R71" s="4">
        <v>2156.8000000000002</v>
      </c>
    </row>
    <row r="72" spans="1:18" x14ac:dyDescent="0.25">
      <c r="A72" t="s">
        <v>261</v>
      </c>
      <c r="B72" s="2">
        <v>45127</v>
      </c>
      <c r="C72">
        <f t="shared" si="4"/>
        <v>2023</v>
      </c>
      <c r="D72" t="str">
        <f t="shared" si="5"/>
        <v>July</v>
      </c>
      <c r="E72" t="str">
        <f t="shared" si="6"/>
        <v>Q3</v>
      </c>
      <c r="F72" t="s">
        <v>1461</v>
      </c>
      <c r="G72" t="s">
        <v>2407</v>
      </c>
      <c r="H72">
        <v>2</v>
      </c>
      <c r="I72" s="4">
        <v>220.9</v>
      </c>
      <c r="J72" t="s">
        <v>2624</v>
      </c>
      <c r="K72" t="s">
        <v>3068</v>
      </c>
      <c r="L72" t="s">
        <v>3070</v>
      </c>
      <c r="M72" t="s">
        <v>3322</v>
      </c>
      <c r="N72">
        <v>4</v>
      </c>
      <c r="P72" t="str">
        <f t="shared" si="7"/>
        <v>NO COUPON</v>
      </c>
      <c r="Q72" t="s">
        <v>4280</v>
      </c>
      <c r="R72" s="4">
        <v>441.8</v>
      </c>
    </row>
    <row r="73" spans="1:18" x14ac:dyDescent="0.25">
      <c r="A73" t="s">
        <v>133</v>
      </c>
      <c r="B73" s="2">
        <v>45819</v>
      </c>
      <c r="C73">
        <f t="shared" si="4"/>
        <v>2025</v>
      </c>
      <c r="D73" t="str">
        <f t="shared" si="5"/>
        <v>June</v>
      </c>
      <c r="E73" t="str">
        <f t="shared" si="6"/>
        <v>Q2</v>
      </c>
      <c r="F73" t="s">
        <v>1333</v>
      </c>
      <c r="G73" t="s">
        <v>2409</v>
      </c>
      <c r="H73">
        <v>2</v>
      </c>
      <c r="I73" s="4">
        <v>534.66999999999996</v>
      </c>
      <c r="J73" t="s">
        <v>2522</v>
      </c>
      <c r="K73" t="s">
        <v>3065</v>
      </c>
      <c r="L73" t="s">
        <v>3070</v>
      </c>
      <c r="M73" t="s">
        <v>3194</v>
      </c>
      <c r="N73">
        <v>7</v>
      </c>
      <c r="O73" t="s">
        <v>4276</v>
      </c>
      <c r="P73" t="str">
        <f t="shared" si="7"/>
        <v>FREESHIP</v>
      </c>
      <c r="Q73" t="s">
        <v>4279</v>
      </c>
      <c r="R73" s="4">
        <v>1069.3399999999999</v>
      </c>
    </row>
    <row r="74" spans="1:18" x14ac:dyDescent="0.25">
      <c r="A74" t="s">
        <v>764</v>
      </c>
      <c r="B74" s="2">
        <v>44940</v>
      </c>
      <c r="C74">
        <f t="shared" si="4"/>
        <v>2023</v>
      </c>
      <c r="D74" t="str">
        <f t="shared" si="5"/>
        <v>January</v>
      </c>
      <c r="E74" t="str">
        <f t="shared" si="6"/>
        <v>Q1</v>
      </c>
      <c r="F74" t="s">
        <v>1961</v>
      </c>
      <c r="G74" t="s">
        <v>2405</v>
      </c>
      <c r="H74">
        <v>4</v>
      </c>
      <c r="I74" s="4">
        <v>145.41</v>
      </c>
      <c r="J74" t="s">
        <v>2905</v>
      </c>
      <c r="K74" t="s">
        <v>3067</v>
      </c>
      <c r="L74" t="s">
        <v>3072</v>
      </c>
      <c r="M74" t="s">
        <v>3825</v>
      </c>
      <c r="N74">
        <v>7</v>
      </c>
      <c r="O74" t="s">
        <v>4276</v>
      </c>
      <c r="P74" t="str">
        <f t="shared" si="7"/>
        <v>FREESHIP</v>
      </c>
      <c r="Q74" t="s">
        <v>4280</v>
      </c>
      <c r="R74" s="4">
        <v>581.64</v>
      </c>
    </row>
    <row r="75" spans="1:18" x14ac:dyDescent="0.25">
      <c r="A75" t="s">
        <v>465</v>
      </c>
      <c r="B75" s="2">
        <v>45017</v>
      </c>
      <c r="C75">
        <f t="shared" si="4"/>
        <v>2023</v>
      </c>
      <c r="D75" t="str">
        <f t="shared" si="5"/>
        <v>April</v>
      </c>
      <c r="E75" t="str">
        <f t="shared" si="6"/>
        <v>Q2</v>
      </c>
      <c r="F75" t="s">
        <v>1665</v>
      </c>
      <c r="G75" t="s">
        <v>2403</v>
      </c>
      <c r="H75">
        <v>1</v>
      </c>
      <c r="I75" s="4">
        <v>183.18</v>
      </c>
      <c r="J75" t="s">
        <v>2507</v>
      </c>
      <c r="K75" t="s">
        <v>3065</v>
      </c>
      <c r="L75" t="s">
        <v>3071</v>
      </c>
      <c r="M75" t="s">
        <v>3526</v>
      </c>
      <c r="N75">
        <v>6</v>
      </c>
      <c r="O75" t="s">
        <v>4275</v>
      </c>
      <c r="P75" t="str">
        <f t="shared" si="7"/>
        <v>SAVE10</v>
      </c>
      <c r="Q75" t="s">
        <v>4280</v>
      </c>
      <c r="R75" s="4">
        <v>183.18</v>
      </c>
    </row>
    <row r="76" spans="1:18" x14ac:dyDescent="0.25">
      <c r="A76" t="s">
        <v>250</v>
      </c>
      <c r="B76" s="2">
        <v>44927</v>
      </c>
      <c r="C76">
        <f t="shared" si="4"/>
        <v>2023</v>
      </c>
      <c r="D76" t="str">
        <f t="shared" si="5"/>
        <v>January</v>
      </c>
      <c r="E76" t="str">
        <f t="shared" si="6"/>
        <v>Q1</v>
      </c>
      <c r="F76" t="s">
        <v>1450</v>
      </c>
      <c r="G76" t="s">
        <v>2403</v>
      </c>
      <c r="H76">
        <v>1</v>
      </c>
      <c r="I76" s="4">
        <v>318.81</v>
      </c>
      <c r="J76" t="s">
        <v>2613</v>
      </c>
      <c r="K76" t="s">
        <v>3065</v>
      </c>
      <c r="L76" t="s">
        <v>3074</v>
      </c>
      <c r="M76" t="s">
        <v>3311</v>
      </c>
      <c r="N76">
        <v>3</v>
      </c>
      <c r="O76" t="s">
        <v>4277</v>
      </c>
      <c r="P76" t="str">
        <f t="shared" si="7"/>
        <v>WINTER15</v>
      </c>
      <c r="Q76" t="s">
        <v>4280</v>
      </c>
      <c r="R76" s="4">
        <v>318.81</v>
      </c>
    </row>
    <row r="77" spans="1:18" x14ac:dyDescent="0.25">
      <c r="A77" t="s">
        <v>678</v>
      </c>
      <c r="B77" s="2">
        <v>45645</v>
      </c>
      <c r="C77">
        <f t="shared" si="4"/>
        <v>2024</v>
      </c>
      <c r="D77" t="str">
        <f t="shared" si="5"/>
        <v>December</v>
      </c>
      <c r="E77" t="str">
        <f t="shared" si="6"/>
        <v>Q4</v>
      </c>
      <c r="F77" t="s">
        <v>1450</v>
      </c>
      <c r="G77" t="s">
        <v>2408</v>
      </c>
      <c r="H77">
        <v>4</v>
      </c>
      <c r="I77" s="4">
        <v>194.75</v>
      </c>
      <c r="J77" t="s">
        <v>2865</v>
      </c>
      <c r="K77" t="s">
        <v>3069</v>
      </c>
      <c r="L77" t="s">
        <v>3070</v>
      </c>
      <c r="M77" t="s">
        <v>3739</v>
      </c>
      <c r="N77">
        <v>5</v>
      </c>
      <c r="P77" t="str">
        <f t="shared" si="7"/>
        <v>NO COUPON</v>
      </c>
      <c r="Q77" t="s">
        <v>4281</v>
      </c>
      <c r="R77" s="4">
        <v>779</v>
      </c>
    </row>
    <row r="78" spans="1:18" x14ac:dyDescent="0.25">
      <c r="A78" t="s">
        <v>267</v>
      </c>
      <c r="B78" s="2">
        <v>45374</v>
      </c>
      <c r="C78">
        <f t="shared" si="4"/>
        <v>2024</v>
      </c>
      <c r="D78" t="str">
        <f t="shared" si="5"/>
        <v>March</v>
      </c>
      <c r="E78" t="str">
        <f t="shared" si="6"/>
        <v>Q1</v>
      </c>
      <c r="F78" t="s">
        <v>1467</v>
      </c>
      <c r="G78" t="s">
        <v>2406</v>
      </c>
      <c r="H78">
        <v>4</v>
      </c>
      <c r="I78" s="4">
        <v>413.74</v>
      </c>
      <c r="J78" t="s">
        <v>2503</v>
      </c>
      <c r="K78" t="s">
        <v>3068</v>
      </c>
      <c r="L78" t="s">
        <v>3072</v>
      </c>
      <c r="M78" t="s">
        <v>3328</v>
      </c>
      <c r="N78">
        <v>7</v>
      </c>
      <c r="O78" t="s">
        <v>4276</v>
      </c>
      <c r="P78" t="str">
        <f t="shared" si="7"/>
        <v>FREESHIP</v>
      </c>
      <c r="Q78" t="s">
        <v>4278</v>
      </c>
      <c r="R78" s="4">
        <v>1654.96</v>
      </c>
    </row>
    <row r="79" spans="1:18" x14ac:dyDescent="0.25">
      <c r="A79" t="s">
        <v>254</v>
      </c>
      <c r="B79" s="2">
        <v>45119</v>
      </c>
      <c r="C79">
        <f t="shared" si="4"/>
        <v>2023</v>
      </c>
      <c r="D79" t="str">
        <f t="shared" si="5"/>
        <v>July</v>
      </c>
      <c r="E79" t="str">
        <f t="shared" si="6"/>
        <v>Q3</v>
      </c>
      <c r="F79" t="s">
        <v>1454</v>
      </c>
      <c r="G79" t="s">
        <v>2405</v>
      </c>
      <c r="H79">
        <v>1</v>
      </c>
      <c r="I79" s="4">
        <v>17.239999999999998</v>
      </c>
      <c r="J79" t="s">
        <v>2617</v>
      </c>
      <c r="K79" t="s">
        <v>3066</v>
      </c>
      <c r="L79" t="s">
        <v>3074</v>
      </c>
      <c r="M79" t="s">
        <v>3315</v>
      </c>
      <c r="N79">
        <v>2</v>
      </c>
      <c r="O79" t="s">
        <v>4276</v>
      </c>
      <c r="P79" t="str">
        <f t="shared" si="7"/>
        <v>FREESHIP</v>
      </c>
      <c r="Q79" t="s">
        <v>4278</v>
      </c>
      <c r="R79" s="4">
        <v>17.239999999999998</v>
      </c>
    </row>
    <row r="80" spans="1:18" x14ac:dyDescent="0.25">
      <c r="A80" t="s">
        <v>467</v>
      </c>
      <c r="B80" s="2">
        <v>45779</v>
      </c>
      <c r="C80">
        <f t="shared" si="4"/>
        <v>2025</v>
      </c>
      <c r="D80" t="str">
        <f t="shared" si="5"/>
        <v>May</v>
      </c>
      <c r="E80" t="str">
        <f t="shared" si="6"/>
        <v>Q2</v>
      </c>
      <c r="F80" t="s">
        <v>1667</v>
      </c>
      <c r="G80" t="s">
        <v>2405</v>
      </c>
      <c r="H80">
        <v>1</v>
      </c>
      <c r="I80" s="4">
        <v>675.57</v>
      </c>
      <c r="J80" t="s">
        <v>2764</v>
      </c>
      <c r="K80" t="s">
        <v>3069</v>
      </c>
      <c r="L80" t="s">
        <v>3070</v>
      </c>
      <c r="M80" t="s">
        <v>3528</v>
      </c>
      <c r="N80">
        <v>1</v>
      </c>
      <c r="O80" t="s">
        <v>4277</v>
      </c>
      <c r="P80" t="str">
        <f t="shared" si="7"/>
        <v>WINTER15</v>
      </c>
      <c r="Q80" t="s">
        <v>4281</v>
      </c>
      <c r="R80" s="4">
        <v>675.57</v>
      </c>
    </row>
    <row r="81" spans="1:18" x14ac:dyDescent="0.25">
      <c r="A81" t="s">
        <v>656</v>
      </c>
      <c r="B81" s="2">
        <v>45411</v>
      </c>
      <c r="C81">
        <f t="shared" si="4"/>
        <v>2024</v>
      </c>
      <c r="D81" t="str">
        <f t="shared" si="5"/>
        <v>April</v>
      </c>
      <c r="E81" t="str">
        <f t="shared" si="6"/>
        <v>Q2</v>
      </c>
      <c r="F81" t="s">
        <v>1855</v>
      </c>
      <c r="G81" t="s">
        <v>2406</v>
      </c>
      <c r="H81">
        <v>5</v>
      </c>
      <c r="I81" s="4">
        <v>85.22</v>
      </c>
      <c r="J81" t="s">
        <v>2855</v>
      </c>
      <c r="K81" t="s">
        <v>3067</v>
      </c>
      <c r="L81" t="s">
        <v>3071</v>
      </c>
      <c r="M81" t="s">
        <v>3717</v>
      </c>
      <c r="N81">
        <v>7</v>
      </c>
      <c r="O81" t="s">
        <v>4276</v>
      </c>
      <c r="P81" t="str">
        <f t="shared" si="7"/>
        <v>FREESHIP</v>
      </c>
      <c r="Q81" t="s">
        <v>4280</v>
      </c>
      <c r="R81" s="4">
        <v>426.1</v>
      </c>
    </row>
    <row r="82" spans="1:18" x14ac:dyDescent="0.25">
      <c r="A82" t="s">
        <v>1114</v>
      </c>
      <c r="B82" s="2">
        <v>45155</v>
      </c>
      <c r="C82">
        <f t="shared" si="4"/>
        <v>2023</v>
      </c>
      <c r="D82" t="str">
        <f t="shared" si="5"/>
        <v>August</v>
      </c>
      <c r="E82" t="str">
        <f t="shared" si="6"/>
        <v>Q3</v>
      </c>
      <c r="F82" t="s">
        <v>2306</v>
      </c>
      <c r="G82" t="s">
        <v>2408</v>
      </c>
      <c r="H82">
        <v>5</v>
      </c>
      <c r="I82" s="4">
        <v>38.11</v>
      </c>
      <c r="J82" t="s">
        <v>3032</v>
      </c>
      <c r="K82" t="s">
        <v>3065</v>
      </c>
      <c r="L82" t="s">
        <v>3071</v>
      </c>
      <c r="M82" t="s">
        <v>4175</v>
      </c>
      <c r="N82">
        <v>6</v>
      </c>
      <c r="O82" t="s">
        <v>4277</v>
      </c>
      <c r="P82" t="str">
        <f t="shared" si="7"/>
        <v>WINTER15</v>
      </c>
      <c r="Q82" t="s">
        <v>4278</v>
      </c>
      <c r="R82" s="4">
        <v>190.55</v>
      </c>
    </row>
    <row r="83" spans="1:18" x14ac:dyDescent="0.25">
      <c r="A83" t="s">
        <v>596</v>
      </c>
      <c r="B83" s="2">
        <v>45341</v>
      </c>
      <c r="C83">
        <f t="shared" si="4"/>
        <v>2024</v>
      </c>
      <c r="D83" t="str">
        <f t="shared" si="5"/>
        <v>February</v>
      </c>
      <c r="E83" t="str">
        <f t="shared" si="6"/>
        <v>Q1</v>
      </c>
      <c r="F83" t="s">
        <v>1796</v>
      </c>
      <c r="G83" t="s">
        <v>2405</v>
      </c>
      <c r="H83">
        <v>3</v>
      </c>
      <c r="I83" s="4">
        <v>474.14</v>
      </c>
      <c r="J83" t="s">
        <v>2727</v>
      </c>
      <c r="K83" t="s">
        <v>3068</v>
      </c>
      <c r="L83" t="s">
        <v>3070</v>
      </c>
      <c r="M83" t="s">
        <v>3657</v>
      </c>
      <c r="N83">
        <v>8</v>
      </c>
      <c r="O83" t="s">
        <v>4277</v>
      </c>
      <c r="P83" t="str">
        <f t="shared" si="7"/>
        <v>WINTER15</v>
      </c>
      <c r="Q83" t="s">
        <v>4282</v>
      </c>
      <c r="R83" s="4">
        <v>1422.42</v>
      </c>
    </row>
    <row r="84" spans="1:18" x14ac:dyDescent="0.25">
      <c r="A84" t="s">
        <v>598</v>
      </c>
      <c r="B84" s="2">
        <v>45737</v>
      </c>
      <c r="C84">
        <f t="shared" si="4"/>
        <v>2025</v>
      </c>
      <c r="D84" t="str">
        <f t="shared" si="5"/>
        <v>March</v>
      </c>
      <c r="E84" t="str">
        <f t="shared" si="6"/>
        <v>Q1</v>
      </c>
      <c r="F84" t="s">
        <v>1798</v>
      </c>
      <c r="G84" t="s">
        <v>2406</v>
      </c>
      <c r="H84">
        <v>4</v>
      </c>
      <c r="I84" s="4">
        <v>145.05000000000001</v>
      </c>
      <c r="J84" t="s">
        <v>2827</v>
      </c>
      <c r="K84" t="s">
        <v>3066</v>
      </c>
      <c r="L84" t="s">
        <v>3073</v>
      </c>
      <c r="M84" t="s">
        <v>3659</v>
      </c>
      <c r="N84">
        <v>6</v>
      </c>
      <c r="O84" t="s">
        <v>4275</v>
      </c>
      <c r="P84" t="str">
        <f t="shared" si="7"/>
        <v>SAVE10</v>
      </c>
      <c r="Q84" t="s">
        <v>4282</v>
      </c>
      <c r="R84" s="4">
        <v>580.20000000000005</v>
      </c>
    </row>
    <row r="85" spans="1:18" x14ac:dyDescent="0.25">
      <c r="A85" t="s">
        <v>115</v>
      </c>
      <c r="B85" s="2">
        <v>45255</v>
      </c>
      <c r="C85">
        <f t="shared" si="4"/>
        <v>2023</v>
      </c>
      <c r="D85" t="str">
        <f t="shared" si="5"/>
        <v>November</v>
      </c>
      <c r="E85" t="str">
        <f t="shared" si="6"/>
        <v>Q4</v>
      </c>
      <c r="F85" t="s">
        <v>1315</v>
      </c>
      <c r="G85" t="s">
        <v>2407</v>
      </c>
      <c r="H85">
        <v>1</v>
      </c>
      <c r="I85" s="4">
        <v>381.02</v>
      </c>
      <c r="J85" t="s">
        <v>2504</v>
      </c>
      <c r="K85" t="s">
        <v>3069</v>
      </c>
      <c r="L85" t="s">
        <v>3070</v>
      </c>
      <c r="M85" t="s">
        <v>3176</v>
      </c>
      <c r="N85">
        <v>6</v>
      </c>
      <c r="P85" t="str">
        <f t="shared" si="7"/>
        <v>NO COUPON</v>
      </c>
      <c r="Q85" t="s">
        <v>4282</v>
      </c>
      <c r="R85" s="4">
        <v>381.02</v>
      </c>
    </row>
    <row r="86" spans="1:18" x14ac:dyDescent="0.25">
      <c r="A86" t="s">
        <v>111</v>
      </c>
      <c r="B86" s="2">
        <v>45678</v>
      </c>
      <c r="C86">
        <f t="shared" si="4"/>
        <v>2025</v>
      </c>
      <c r="D86" t="str">
        <f t="shared" si="5"/>
        <v>January</v>
      </c>
      <c r="E86" t="str">
        <f t="shared" si="6"/>
        <v>Q1</v>
      </c>
      <c r="F86" t="s">
        <v>1311</v>
      </c>
      <c r="G86" t="s">
        <v>2405</v>
      </c>
      <c r="H86">
        <v>5</v>
      </c>
      <c r="I86" s="4">
        <v>619.52</v>
      </c>
      <c r="J86" t="s">
        <v>2500</v>
      </c>
      <c r="K86" t="s">
        <v>3065</v>
      </c>
      <c r="L86" t="s">
        <v>3074</v>
      </c>
      <c r="M86" t="s">
        <v>3172</v>
      </c>
      <c r="N86">
        <v>9</v>
      </c>
      <c r="P86" t="str">
        <f t="shared" si="7"/>
        <v>NO COUPON</v>
      </c>
      <c r="Q86" t="s">
        <v>4280</v>
      </c>
      <c r="R86" s="4">
        <v>3097.6</v>
      </c>
    </row>
    <row r="87" spans="1:18" x14ac:dyDescent="0.25">
      <c r="A87" t="s">
        <v>528</v>
      </c>
      <c r="B87" s="2">
        <v>45032</v>
      </c>
      <c r="C87">
        <f t="shared" si="4"/>
        <v>2023</v>
      </c>
      <c r="D87" t="str">
        <f t="shared" si="5"/>
        <v>April</v>
      </c>
      <c r="E87" t="str">
        <f t="shared" si="6"/>
        <v>Q2</v>
      </c>
      <c r="F87" t="s">
        <v>1728</v>
      </c>
      <c r="G87" t="s">
        <v>2407</v>
      </c>
      <c r="H87">
        <v>3</v>
      </c>
      <c r="I87" s="4">
        <v>304.14999999999998</v>
      </c>
      <c r="J87" t="s">
        <v>2764</v>
      </c>
      <c r="K87" t="s">
        <v>3068</v>
      </c>
      <c r="L87" t="s">
        <v>3070</v>
      </c>
      <c r="M87" t="s">
        <v>3589</v>
      </c>
      <c r="N87">
        <v>3</v>
      </c>
      <c r="O87" t="s">
        <v>4277</v>
      </c>
      <c r="P87" t="str">
        <f t="shared" si="7"/>
        <v>WINTER15</v>
      </c>
      <c r="Q87" t="s">
        <v>4278</v>
      </c>
      <c r="R87" s="4">
        <v>912.44999999999993</v>
      </c>
    </row>
    <row r="88" spans="1:18" x14ac:dyDescent="0.25">
      <c r="A88" t="s">
        <v>97</v>
      </c>
      <c r="B88" s="2">
        <v>45160</v>
      </c>
      <c r="C88">
        <f t="shared" si="4"/>
        <v>2023</v>
      </c>
      <c r="D88" t="str">
        <f t="shared" si="5"/>
        <v>August</v>
      </c>
      <c r="E88" t="str">
        <f t="shared" si="6"/>
        <v>Q3</v>
      </c>
      <c r="F88" t="s">
        <v>1297</v>
      </c>
      <c r="G88" t="s">
        <v>2408</v>
      </c>
      <c r="H88">
        <v>4</v>
      </c>
      <c r="I88" s="4">
        <v>540.41</v>
      </c>
      <c r="J88" t="s">
        <v>2487</v>
      </c>
      <c r="K88" t="s">
        <v>3067</v>
      </c>
      <c r="L88" t="s">
        <v>3071</v>
      </c>
      <c r="M88" t="s">
        <v>3158</v>
      </c>
      <c r="N88">
        <v>6</v>
      </c>
      <c r="P88" t="str">
        <f t="shared" si="7"/>
        <v>NO COUPON</v>
      </c>
      <c r="Q88" t="s">
        <v>4279</v>
      </c>
      <c r="R88" s="4">
        <v>2161.64</v>
      </c>
    </row>
    <row r="89" spans="1:18" x14ac:dyDescent="0.25">
      <c r="A89" t="s">
        <v>1183</v>
      </c>
      <c r="B89" s="2">
        <v>45649</v>
      </c>
      <c r="C89">
        <f t="shared" si="4"/>
        <v>2024</v>
      </c>
      <c r="D89" t="str">
        <f t="shared" si="5"/>
        <v>December</v>
      </c>
      <c r="E89" t="str">
        <f t="shared" si="6"/>
        <v>Q4</v>
      </c>
      <c r="F89" t="s">
        <v>2372</v>
      </c>
      <c r="G89" t="s">
        <v>2406</v>
      </c>
      <c r="H89">
        <v>1</v>
      </c>
      <c r="I89" s="4">
        <v>525.42999999999995</v>
      </c>
      <c r="J89" t="s">
        <v>3053</v>
      </c>
      <c r="K89" t="s">
        <v>3069</v>
      </c>
      <c r="L89" t="s">
        <v>3071</v>
      </c>
      <c r="M89" t="s">
        <v>4244</v>
      </c>
      <c r="N89">
        <v>2</v>
      </c>
      <c r="O89" t="s">
        <v>4275</v>
      </c>
      <c r="P89" t="str">
        <f t="shared" si="7"/>
        <v>SAVE10</v>
      </c>
      <c r="Q89" t="s">
        <v>4278</v>
      </c>
      <c r="R89" s="4">
        <v>525.42999999999995</v>
      </c>
    </row>
    <row r="90" spans="1:18" x14ac:dyDescent="0.25">
      <c r="A90" t="s">
        <v>52</v>
      </c>
      <c r="B90" s="2">
        <v>45645</v>
      </c>
      <c r="C90">
        <f t="shared" si="4"/>
        <v>2024</v>
      </c>
      <c r="D90" t="str">
        <f t="shared" si="5"/>
        <v>December</v>
      </c>
      <c r="E90" t="str">
        <f t="shared" si="6"/>
        <v>Q4</v>
      </c>
      <c r="F90" t="s">
        <v>1252</v>
      </c>
      <c r="G90" t="s">
        <v>2408</v>
      </c>
      <c r="H90">
        <v>1</v>
      </c>
      <c r="I90" s="4">
        <v>245.89</v>
      </c>
      <c r="J90" t="s">
        <v>2448</v>
      </c>
      <c r="K90" t="s">
        <v>3065</v>
      </c>
      <c r="L90" t="s">
        <v>3073</v>
      </c>
      <c r="M90" t="s">
        <v>3113</v>
      </c>
      <c r="N90">
        <v>3</v>
      </c>
      <c r="O90" t="s">
        <v>4275</v>
      </c>
      <c r="P90" t="str">
        <f t="shared" si="7"/>
        <v>SAVE10</v>
      </c>
      <c r="Q90" t="s">
        <v>4282</v>
      </c>
      <c r="R90" s="4">
        <v>245.89</v>
      </c>
    </row>
    <row r="91" spans="1:18" x14ac:dyDescent="0.25">
      <c r="A91" t="s">
        <v>367</v>
      </c>
      <c r="B91" s="2">
        <v>45744</v>
      </c>
      <c r="C91">
        <f t="shared" si="4"/>
        <v>2025</v>
      </c>
      <c r="D91" t="str">
        <f t="shared" si="5"/>
        <v>March</v>
      </c>
      <c r="E91" t="str">
        <f t="shared" si="6"/>
        <v>Q1</v>
      </c>
      <c r="F91" t="s">
        <v>1567</v>
      </c>
      <c r="G91" t="s">
        <v>2405</v>
      </c>
      <c r="H91">
        <v>1</v>
      </c>
      <c r="I91" s="4">
        <v>630.82000000000005</v>
      </c>
      <c r="J91" t="s">
        <v>2706</v>
      </c>
      <c r="K91" t="s">
        <v>3066</v>
      </c>
      <c r="L91" t="s">
        <v>3073</v>
      </c>
      <c r="M91" t="s">
        <v>3428</v>
      </c>
      <c r="N91">
        <v>5</v>
      </c>
      <c r="O91" t="s">
        <v>4276</v>
      </c>
      <c r="P91" t="str">
        <f t="shared" si="7"/>
        <v>FREESHIP</v>
      </c>
      <c r="Q91" t="s">
        <v>4282</v>
      </c>
      <c r="R91" s="4">
        <v>630.82000000000005</v>
      </c>
    </row>
    <row r="92" spans="1:18" x14ac:dyDescent="0.25">
      <c r="A92" t="s">
        <v>148</v>
      </c>
      <c r="B92" s="2">
        <v>45831</v>
      </c>
      <c r="C92">
        <f t="shared" si="4"/>
        <v>2025</v>
      </c>
      <c r="D92" t="str">
        <f t="shared" si="5"/>
        <v>June</v>
      </c>
      <c r="E92" t="str">
        <f t="shared" si="6"/>
        <v>Q2</v>
      </c>
      <c r="F92" t="s">
        <v>1348</v>
      </c>
      <c r="G92" t="s">
        <v>2408</v>
      </c>
      <c r="H92">
        <v>2</v>
      </c>
      <c r="I92" s="4">
        <v>199.7</v>
      </c>
      <c r="J92" t="s">
        <v>2534</v>
      </c>
      <c r="K92" t="s">
        <v>3069</v>
      </c>
      <c r="L92" t="s">
        <v>3074</v>
      </c>
      <c r="M92" t="s">
        <v>3209</v>
      </c>
      <c r="N92">
        <v>4</v>
      </c>
      <c r="P92" t="str">
        <f t="shared" si="7"/>
        <v>NO COUPON</v>
      </c>
      <c r="Q92" t="s">
        <v>4280</v>
      </c>
      <c r="R92" s="4">
        <v>399.4</v>
      </c>
    </row>
    <row r="93" spans="1:18" x14ac:dyDescent="0.25">
      <c r="A93" t="s">
        <v>1105</v>
      </c>
      <c r="B93" s="2">
        <v>45573</v>
      </c>
      <c r="C93">
        <f t="shared" si="4"/>
        <v>2024</v>
      </c>
      <c r="D93" t="str">
        <f t="shared" si="5"/>
        <v>October</v>
      </c>
      <c r="E93" t="str">
        <f t="shared" si="6"/>
        <v>Q4</v>
      </c>
      <c r="F93" t="s">
        <v>2297</v>
      </c>
      <c r="G93" t="s">
        <v>2408</v>
      </c>
      <c r="H93">
        <v>3</v>
      </c>
      <c r="I93" s="4">
        <v>209.48</v>
      </c>
      <c r="J93" t="s">
        <v>2739</v>
      </c>
      <c r="K93" t="s">
        <v>3065</v>
      </c>
      <c r="L93" t="s">
        <v>3074</v>
      </c>
      <c r="M93" t="s">
        <v>4166</v>
      </c>
      <c r="N93">
        <v>4</v>
      </c>
      <c r="P93" t="str">
        <f t="shared" si="7"/>
        <v>NO COUPON</v>
      </c>
      <c r="Q93" t="s">
        <v>4280</v>
      </c>
      <c r="R93" s="4">
        <v>628.43999999999994</v>
      </c>
    </row>
    <row r="94" spans="1:18" x14ac:dyDescent="0.25">
      <c r="A94" t="s">
        <v>849</v>
      </c>
      <c r="B94" s="2">
        <v>45377</v>
      </c>
      <c r="C94">
        <f t="shared" si="4"/>
        <v>2024</v>
      </c>
      <c r="D94" t="str">
        <f t="shared" si="5"/>
        <v>March</v>
      </c>
      <c r="E94" t="str">
        <f t="shared" si="6"/>
        <v>Q1</v>
      </c>
      <c r="F94" t="s">
        <v>2045</v>
      </c>
      <c r="G94" t="s">
        <v>2409</v>
      </c>
      <c r="H94">
        <v>1</v>
      </c>
      <c r="I94" s="4">
        <v>679.65</v>
      </c>
      <c r="J94" t="s">
        <v>2949</v>
      </c>
      <c r="K94" t="s">
        <v>3065</v>
      </c>
      <c r="L94" t="s">
        <v>3070</v>
      </c>
      <c r="M94" t="s">
        <v>3910</v>
      </c>
      <c r="N94">
        <v>6</v>
      </c>
      <c r="O94" t="s">
        <v>4276</v>
      </c>
      <c r="P94" t="str">
        <f t="shared" si="7"/>
        <v>FREESHIP</v>
      </c>
      <c r="Q94" t="s">
        <v>4282</v>
      </c>
      <c r="R94" s="4">
        <v>679.65</v>
      </c>
    </row>
    <row r="95" spans="1:18" x14ac:dyDescent="0.25">
      <c r="A95" t="s">
        <v>196</v>
      </c>
      <c r="B95" s="2">
        <v>45735</v>
      </c>
      <c r="C95">
        <f t="shared" si="4"/>
        <v>2025</v>
      </c>
      <c r="D95" t="str">
        <f t="shared" si="5"/>
        <v>March</v>
      </c>
      <c r="E95" t="str">
        <f t="shared" si="6"/>
        <v>Q1</v>
      </c>
      <c r="F95" t="s">
        <v>1396</v>
      </c>
      <c r="G95" t="s">
        <v>2409</v>
      </c>
      <c r="H95">
        <v>1</v>
      </c>
      <c r="I95" s="4">
        <v>600.54</v>
      </c>
      <c r="J95" t="s">
        <v>2574</v>
      </c>
      <c r="K95" t="s">
        <v>3065</v>
      </c>
      <c r="L95" t="s">
        <v>3074</v>
      </c>
      <c r="M95" t="s">
        <v>3257</v>
      </c>
      <c r="N95">
        <v>4</v>
      </c>
      <c r="O95" t="s">
        <v>4277</v>
      </c>
      <c r="P95" t="str">
        <f t="shared" si="7"/>
        <v>WINTER15</v>
      </c>
      <c r="Q95" t="s">
        <v>4282</v>
      </c>
      <c r="R95" s="4">
        <v>600.54</v>
      </c>
    </row>
    <row r="96" spans="1:18" x14ac:dyDescent="0.25">
      <c r="A96" t="s">
        <v>863</v>
      </c>
      <c r="B96" s="2">
        <v>45817</v>
      </c>
      <c r="C96">
        <f t="shared" si="4"/>
        <v>2025</v>
      </c>
      <c r="D96" t="str">
        <f t="shared" si="5"/>
        <v>June</v>
      </c>
      <c r="E96" t="str">
        <f t="shared" si="6"/>
        <v>Q2</v>
      </c>
      <c r="F96" t="s">
        <v>2059</v>
      </c>
      <c r="G96" t="s">
        <v>2407</v>
      </c>
      <c r="H96">
        <v>4</v>
      </c>
      <c r="I96" s="4">
        <v>214.35</v>
      </c>
      <c r="J96" t="s">
        <v>2943</v>
      </c>
      <c r="K96" t="s">
        <v>3065</v>
      </c>
      <c r="L96" t="s">
        <v>3071</v>
      </c>
      <c r="M96" t="s">
        <v>3924</v>
      </c>
      <c r="N96">
        <v>7</v>
      </c>
      <c r="O96" t="s">
        <v>4277</v>
      </c>
      <c r="P96" t="str">
        <f t="shared" si="7"/>
        <v>WINTER15</v>
      </c>
      <c r="Q96" t="s">
        <v>4279</v>
      </c>
      <c r="R96" s="4">
        <v>857.4</v>
      </c>
    </row>
    <row r="97" spans="1:18" x14ac:dyDescent="0.25">
      <c r="A97" t="s">
        <v>918</v>
      </c>
      <c r="B97" s="2">
        <v>45693</v>
      </c>
      <c r="C97">
        <f t="shared" si="4"/>
        <v>2025</v>
      </c>
      <c r="D97" t="str">
        <f t="shared" si="5"/>
        <v>February</v>
      </c>
      <c r="E97" t="str">
        <f t="shared" si="6"/>
        <v>Q1</v>
      </c>
      <c r="F97" t="s">
        <v>2114</v>
      </c>
      <c r="G97" t="s">
        <v>2403</v>
      </c>
      <c r="H97">
        <v>4</v>
      </c>
      <c r="I97" s="4">
        <v>237.43</v>
      </c>
      <c r="J97" t="s">
        <v>2758</v>
      </c>
      <c r="K97" t="s">
        <v>3069</v>
      </c>
      <c r="L97" t="s">
        <v>3071</v>
      </c>
      <c r="M97" t="s">
        <v>3979</v>
      </c>
      <c r="N97">
        <v>8</v>
      </c>
      <c r="O97" t="s">
        <v>4277</v>
      </c>
      <c r="P97" t="str">
        <f t="shared" si="7"/>
        <v>WINTER15</v>
      </c>
      <c r="Q97" t="s">
        <v>4279</v>
      </c>
      <c r="R97" s="4">
        <v>949.72</v>
      </c>
    </row>
    <row r="98" spans="1:18" x14ac:dyDescent="0.25">
      <c r="A98" t="s">
        <v>694</v>
      </c>
      <c r="B98" s="2">
        <v>45165</v>
      </c>
      <c r="C98">
        <f t="shared" si="4"/>
        <v>2023</v>
      </c>
      <c r="D98" t="str">
        <f t="shared" si="5"/>
        <v>August</v>
      </c>
      <c r="E98" t="str">
        <f t="shared" si="6"/>
        <v>Q3</v>
      </c>
      <c r="F98" t="s">
        <v>1892</v>
      </c>
      <c r="G98" t="s">
        <v>2403</v>
      </c>
      <c r="H98">
        <v>3</v>
      </c>
      <c r="I98" s="4">
        <v>463.39</v>
      </c>
      <c r="J98" t="s">
        <v>2869</v>
      </c>
      <c r="K98" t="s">
        <v>3067</v>
      </c>
      <c r="L98" t="s">
        <v>3072</v>
      </c>
      <c r="M98" t="s">
        <v>3755</v>
      </c>
      <c r="N98">
        <v>3</v>
      </c>
      <c r="P98" t="str">
        <f t="shared" si="7"/>
        <v>NO COUPON</v>
      </c>
      <c r="Q98" t="s">
        <v>4281</v>
      </c>
      <c r="R98" s="4">
        <v>1390.17</v>
      </c>
    </row>
    <row r="99" spans="1:18" x14ac:dyDescent="0.25">
      <c r="A99" t="s">
        <v>492</v>
      </c>
      <c r="B99" s="2">
        <v>45597</v>
      </c>
      <c r="C99">
        <f t="shared" si="4"/>
        <v>2024</v>
      </c>
      <c r="D99" t="str">
        <f t="shared" si="5"/>
        <v>November</v>
      </c>
      <c r="E99" t="str">
        <f t="shared" si="6"/>
        <v>Q4</v>
      </c>
      <c r="F99" t="s">
        <v>1692</v>
      </c>
      <c r="G99" t="s">
        <v>2405</v>
      </c>
      <c r="H99">
        <v>3</v>
      </c>
      <c r="I99" s="4">
        <v>62.77</v>
      </c>
      <c r="J99" t="s">
        <v>2426</v>
      </c>
      <c r="K99" t="s">
        <v>3068</v>
      </c>
      <c r="L99" t="s">
        <v>3070</v>
      </c>
      <c r="M99" t="s">
        <v>3553</v>
      </c>
      <c r="N99">
        <v>6</v>
      </c>
      <c r="O99" t="s">
        <v>4276</v>
      </c>
      <c r="P99" t="str">
        <f t="shared" si="7"/>
        <v>FREESHIP</v>
      </c>
      <c r="Q99" t="s">
        <v>4279</v>
      </c>
      <c r="R99" s="4">
        <v>188.31</v>
      </c>
    </row>
    <row r="100" spans="1:18" x14ac:dyDescent="0.25">
      <c r="A100" t="s">
        <v>121</v>
      </c>
      <c r="B100" s="2">
        <v>45012</v>
      </c>
      <c r="C100">
        <f t="shared" si="4"/>
        <v>2023</v>
      </c>
      <c r="D100" t="str">
        <f t="shared" si="5"/>
        <v>March</v>
      </c>
      <c r="E100" t="str">
        <f t="shared" si="6"/>
        <v>Q1</v>
      </c>
      <c r="F100" t="s">
        <v>1321</v>
      </c>
      <c r="G100" t="s">
        <v>2407</v>
      </c>
      <c r="H100">
        <v>5</v>
      </c>
      <c r="I100" s="4">
        <v>670.75</v>
      </c>
      <c r="J100" t="s">
        <v>2510</v>
      </c>
      <c r="K100" t="s">
        <v>3068</v>
      </c>
      <c r="L100" t="s">
        <v>3070</v>
      </c>
      <c r="M100" t="s">
        <v>3182</v>
      </c>
      <c r="N100">
        <v>8</v>
      </c>
      <c r="O100" t="s">
        <v>4276</v>
      </c>
      <c r="P100" t="str">
        <f t="shared" si="7"/>
        <v>FREESHIP</v>
      </c>
      <c r="Q100" t="s">
        <v>4278</v>
      </c>
      <c r="R100" s="4">
        <v>3353.75</v>
      </c>
    </row>
    <row r="101" spans="1:18" x14ac:dyDescent="0.25">
      <c r="A101" t="s">
        <v>462</v>
      </c>
      <c r="B101" s="2">
        <v>45173</v>
      </c>
      <c r="C101">
        <f t="shared" si="4"/>
        <v>2023</v>
      </c>
      <c r="D101" t="str">
        <f t="shared" si="5"/>
        <v>September</v>
      </c>
      <c r="E101" t="str">
        <f t="shared" si="6"/>
        <v>Q3</v>
      </c>
      <c r="F101" t="s">
        <v>1662</v>
      </c>
      <c r="G101" t="s">
        <v>2408</v>
      </c>
      <c r="H101">
        <v>2</v>
      </c>
      <c r="I101" s="4">
        <v>160</v>
      </c>
      <c r="J101" t="s">
        <v>2760</v>
      </c>
      <c r="K101" t="s">
        <v>3069</v>
      </c>
      <c r="L101" t="s">
        <v>3074</v>
      </c>
      <c r="M101" t="s">
        <v>3523</v>
      </c>
      <c r="N101">
        <v>4</v>
      </c>
      <c r="O101" t="s">
        <v>4275</v>
      </c>
      <c r="P101" t="str">
        <f t="shared" si="7"/>
        <v>SAVE10</v>
      </c>
      <c r="Q101" t="s">
        <v>4278</v>
      </c>
      <c r="R101" s="4">
        <v>320</v>
      </c>
    </row>
    <row r="102" spans="1:18" x14ac:dyDescent="0.25">
      <c r="A102" t="s">
        <v>732</v>
      </c>
      <c r="B102" s="2">
        <v>45024</v>
      </c>
      <c r="C102">
        <f t="shared" si="4"/>
        <v>2023</v>
      </c>
      <c r="D102" t="str">
        <f t="shared" si="5"/>
        <v>April</v>
      </c>
      <c r="E102" t="str">
        <f t="shared" si="6"/>
        <v>Q2</v>
      </c>
      <c r="F102" t="s">
        <v>1929</v>
      </c>
      <c r="G102" t="s">
        <v>2408</v>
      </c>
      <c r="H102">
        <v>4</v>
      </c>
      <c r="I102" s="4">
        <v>64.739999999999995</v>
      </c>
      <c r="J102" t="s">
        <v>2890</v>
      </c>
      <c r="K102" t="s">
        <v>3068</v>
      </c>
      <c r="L102" t="s">
        <v>3071</v>
      </c>
      <c r="M102" t="s">
        <v>3793</v>
      </c>
      <c r="N102">
        <v>8</v>
      </c>
      <c r="O102" t="s">
        <v>4275</v>
      </c>
      <c r="P102" t="str">
        <f t="shared" si="7"/>
        <v>SAVE10</v>
      </c>
      <c r="Q102" t="s">
        <v>4282</v>
      </c>
      <c r="R102" s="4">
        <v>258.95999999999998</v>
      </c>
    </row>
    <row r="103" spans="1:18" x14ac:dyDescent="0.25">
      <c r="A103" t="s">
        <v>1118</v>
      </c>
      <c r="B103" s="2">
        <v>45498</v>
      </c>
      <c r="C103">
        <f t="shared" si="4"/>
        <v>2024</v>
      </c>
      <c r="D103" t="str">
        <f t="shared" si="5"/>
        <v>July</v>
      </c>
      <c r="E103" t="str">
        <f t="shared" si="6"/>
        <v>Q3</v>
      </c>
      <c r="F103" t="s">
        <v>2309</v>
      </c>
      <c r="G103" t="s">
        <v>2405</v>
      </c>
      <c r="H103">
        <v>4</v>
      </c>
      <c r="I103" s="4">
        <v>314.76</v>
      </c>
      <c r="J103" t="s">
        <v>3033</v>
      </c>
      <c r="K103" t="s">
        <v>3066</v>
      </c>
      <c r="L103" t="s">
        <v>3070</v>
      </c>
      <c r="M103" t="s">
        <v>4179</v>
      </c>
      <c r="N103">
        <v>8</v>
      </c>
      <c r="P103" t="str">
        <f t="shared" si="7"/>
        <v>NO COUPON</v>
      </c>
      <c r="Q103" t="s">
        <v>4278</v>
      </c>
      <c r="R103" s="4">
        <v>1259.04</v>
      </c>
    </row>
    <row r="104" spans="1:18" x14ac:dyDescent="0.25">
      <c r="A104" t="s">
        <v>562</v>
      </c>
      <c r="B104" s="2">
        <v>45296</v>
      </c>
      <c r="C104">
        <f t="shared" si="4"/>
        <v>2024</v>
      </c>
      <c r="D104" t="str">
        <f t="shared" si="5"/>
        <v>January</v>
      </c>
      <c r="E104" t="str">
        <f t="shared" si="6"/>
        <v>Q1</v>
      </c>
      <c r="F104" t="s">
        <v>1762</v>
      </c>
      <c r="G104" t="s">
        <v>2407</v>
      </c>
      <c r="H104">
        <v>3</v>
      </c>
      <c r="I104" s="4">
        <v>426.12</v>
      </c>
      <c r="J104" t="s">
        <v>2500</v>
      </c>
      <c r="K104" t="s">
        <v>3066</v>
      </c>
      <c r="L104" t="s">
        <v>3073</v>
      </c>
      <c r="M104" t="s">
        <v>3623</v>
      </c>
      <c r="N104">
        <v>5</v>
      </c>
      <c r="O104" t="s">
        <v>4277</v>
      </c>
      <c r="P104" t="str">
        <f t="shared" si="7"/>
        <v>WINTER15</v>
      </c>
      <c r="Q104" t="s">
        <v>4278</v>
      </c>
      <c r="R104" s="4">
        <v>1278.3599999999999</v>
      </c>
    </row>
    <row r="105" spans="1:18" x14ac:dyDescent="0.25">
      <c r="A105" t="s">
        <v>723</v>
      </c>
      <c r="B105" s="2">
        <v>45633</v>
      </c>
      <c r="C105">
        <f t="shared" si="4"/>
        <v>2024</v>
      </c>
      <c r="D105" t="str">
        <f t="shared" si="5"/>
        <v>December</v>
      </c>
      <c r="E105" t="str">
        <f t="shared" si="6"/>
        <v>Q4</v>
      </c>
      <c r="F105" t="s">
        <v>1921</v>
      </c>
      <c r="G105" t="s">
        <v>2409</v>
      </c>
      <c r="H105">
        <v>1</v>
      </c>
      <c r="I105" s="4">
        <v>386.03</v>
      </c>
      <c r="J105" t="s">
        <v>2884</v>
      </c>
      <c r="K105" t="s">
        <v>3066</v>
      </c>
      <c r="L105" t="s">
        <v>3074</v>
      </c>
      <c r="M105" t="s">
        <v>3784</v>
      </c>
      <c r="N105">
        <v>4</v>
      </c>
      <c r="O105" t="s">
        <v>4276</v>
      </c>
      <c r="P105" t="str">
        <f t="shared" si="7"/>
        <v>FREESHIP</v>
      </c>
      <c r="Q105" t="s">
        <v>4282</v>
      </c>
      <c r="R105" s="4">
        <v>386.03</v>
      </c>
    </row>
    <row r="106" spans="1:18" x14ac:dyDescent="0.25">
      <c r="A106" t="s">
        <v>303</v>
      </c>
      <c r="B106" s="2">
        <v>45133</v>
      </c>
      <c r="C106">
        <f t="shared" si="4"/>
        <v>2023</v>
      </c>
      <c r="D106" t="str">
        <f t="shared" si="5"/>
        <v>July</v>
      </c>
      <c r="E106" t="str">
        <f t="shared" si="6"/>
        <v>Q3</v>
      </c>
      <c r="F106" t="s">
        <v>1503</v>
      </c>
      <c r="G106" t="s">
        <v>2406</v>
      </c>
      <c r="H106">
        <v>4</v>
      </c>
      <c r="I106" s="4">
        <v>160.49</v>
      </c>
      <c r="J106" t="s">
        <v>2420</v>
      </c>
      <c r="K106" t="s">
        <v>3067</v>
      </c>
      <c r="L106" t="s">
        <v>3070</v>
      </c>
      <c r="M106" t="s">
        <v>3364</v>
      </c>
      <c r="N106">
        <v>8</v>
      </c>
      <c r="O106" t="s">
        <v>4277</v>
      </c>
      <c r="P106" t="str">
        <f t="shared" si="7"/>
        <v>WINTER15</v>
      </c>
      <c r="Q106" t="s">
        <v>4279</v>
      </c>
      <c r="R106" s="4">
        <v>641.96</v>
      </c>
    </row>
    <row r="107" spans="1:18" x14ac:dyDescent="0.25">
      <c r="A107" t="s">
        <v>103</v>
      </c>
      <c r="B107" s="2">
        <v>45713</v>
      </c>
      <c r="C107">
        <f t="shared" si="4"/>
        <v>2025</v>
      </c>
      <c r="D107" t="str">
        <f t="shared" si="5"/>
        <v>February</v>
      </c>
      <c r="E107" t="str">
        <f t="shared" si="6"/>
        <v>Q1</v>
      </c>
      <c r="F107" t="s">
        <v>1303</v>
      </c>
      <c r="G107" t="s">
        <v>2407</v>
      </c>
      <c r="H107">
        <v>5</v>
      </c>
      <c r="I107" s="4">
        <v>455.33</v>
      </c>
      <c r="J107" t="s">
        <v>2493</v>
      </c>
      <c r="K107" t="s">
        <v>3067</v>
      </c>
      <c r="L107" t="s">
        <v>3071</v>
      </c>
      <c r="M107" t="s">
        <v>3164</v>
      </c>
      <c r="N107">
        <v>8</v>
      </c>
      <c r="O107" t="s">
        <v>4276</v>
      </c>
      <c r="P107" t="str">
        <f t="shared" si="7"/>
        <v>FREESHIP</v>
      </c>
      <c r="Q107" t="s">
        <v>4282</v>
      </c>
      <c r="R107" s="4">
        <v>2276.65</v>
      </c>
    </row>
    <row r="108" spans="1:18" x14ac:dyDescent="0.25">
      <c r="A108" t="s">
        <v>87</v>
      </c>
      <c r="B108" s="2">
        <v>45049</v>
      </c>
      <c r="C108">
        <f t="shared" si="4"/>
        <v>2023</v>
      </c>
      <c r="D108" t="str">
        <f t="shared" si="5"/>
        <v>May</v>
      </c>
      <c r="E108" t="str">
        <f t="shared" si="6"/>
        <v>Q2</v>
      </c>
      <c r="F108" t="s">
        <v>1287</v>
      </c>
      <c r="G108" t="s">
        <v>2403</v>
      </c>
      <c r="H108">
        <v>4</v>
      </c>
      <c r="I108" s="4">
        <v>433.45</v>
      </c>
      <c r="J108" t="s">
        <v>2477</v>
      </c>
      <c r="K108" t="s">
        <v>3068</v>
      </c>
      <c r="L108" t="s">
        <v>3071</v>
      </c>
      <c r="M108" t="s">
        <v>3148</v>
      </c>
      <c r="N108">
        <v>4</v>
      </c>
      <c r="P108" t="str">
        <f t="shared" si="7"/>
        <v>NO COUPON</v>
      </c>
      <c r="Q108" t="s">
        <v>4281</v>
      </c>
      <c r="R108" s="4">
        <v>1733.8</v>
      </c>
    </row>
    <row r="109" spans="1:18" x14ac:dyDescent="0.25">
      <c r="A109" t="s">
        <v>341</v>
      </c>
      <c r="B109" s="2">
        <v>45132</v>
      </c>
      <c r="C109">
        <f t="shared" si="4"/>
        <v>2023</v>
      </c>
      <c r="D109" t="str">
        <f t="shared" si="5"/>
        <v>July</v>
      </c>
      <c r="E109" t="str">
        <f t="shared" si="6"/>
        <v>Q3</v>
      </c>
      <c r="F109" t="s">
        <v>1541</v>
      </c>
      <c r="G109" t="s">
        <v>2404</v>
      </c>
      <c r="H109">
        <v>1</v>
      </c>
      <c r="I109" s="4">
        <v>359.99</v>
      </c>
      <c r="J109" t="s">
        <v>2471</v>
      </c>
      <c r="K109" t="s">
        <v>3068</v>
      </c>
      <c r="L109" t="s">
        <v>3071</v>
      </c>
      <c r="M109" t="s">
        <v>3402</v>
      </c>
      <c r="N109">
        <v>5</v>
      </c>
      <c r="O109" t="s">
        <v>4275</v>
      </c>
      <c r="P109" t="str">
        <f t="shared" si="7"/>
        <v>SAVE10</v>
      </c>
      <c r="Q109" t="s">
        <v>4280</v>
      </c>
      <c r="R109" s="4">
        <v>359.99</v>
      </c>
    </row>
    <row r="110" spans="1:18" x14ac:dyDescent="0.25">
      <c r="A110" t="s">
        <v>59</v>
      </c>
      <c r="B110" s="2">
        <v>45332</v>
      </c>
      <c r="C110">
        <f t="shared" si="4"/>
        <v>2024</v>
      </c>
      <c r="D110" t="str">
        <f t="shared" si="5"/>
        <v>February</v>
      </c>
      <c r="E110" t="str">
        <f t="shared" si="6"/>
        <v>Q1</v>
      </c>
      <c r="F110" t="s">
        <v>1259</v>
      </c>
      <c r="G110" t="s">
        <v>2406</v>
      </c>
      <c r="H110">
        <v>1</v>
      </c>
      <c r="I110" s="4">
        <v>317.25</v>
      </c>
      <c r="J110" t="s">
        <v>2453</v>
      </c>
      <c r="K110" t="s">
        <v>3065</v>
      </c>
      <c r="L110" t="s">
        <v>3072</v>
      </c>
      <c r="M110" t="s">
        <v>3120</v>
      </c>
      <c r="N110">
        <v>1</v>
      </c>
      <c r="O110" t="s">
        <v>4275</v>
      </c>
      <c r="P110" t="str">
        <f t="shared" si="7"/>
        <v>SAVE10</v>
      </c>
      <c r="Q110" t="s">
        <v>4281</v>
      </c>
      <c r="R110" s="4">
        <v>317.25</v>
      </c>
    </row>
    <row r="111" spans="1:18" x14ac:dyDescent="0.25">
      <c r="A111" t="s">
        <v>600</v>
      </c>
      <c r="B111" s="2">
        <v>45606</v>
      </c>
      <c r="C111">
        <f t="shared" si="4"/>
        <v>2024</v>
      </c>
      <c r="D111" t="str">
        <f t="shared" si="5"/>
        <v>November</v>
      </c>
      <c r="E111" t="str">
        <f t="shared" si="6"/>
        <v>Q4</v>
      </c>
      <c r="F111" t="s">
        <v>1800</v>
      </c>
      <c r="G111" t="s">
        <v>2403</v>
      </c>
      <c r="H111">
        <v>1</v>
      </c>
      <c r="I111" s="4">
        <v>522.08000000000004</v>
      </c>
      <c r="J111" t="s">
        <v>2828</v>
      </c>
      <c r="K111" t="s">
        <v>3068</v>
      </c>
      <c r="L111" t="s">
        <v>3072</v>
      </c>
      <c r="M111" t="s">
        <v>3661</v>
      </c>
      <c r="N111">
        <v>5</v>
      </c>
      <c r="O111" t="s">
        <v>4276</v>
      </c>
      <c r="P111" t="str">
        <f t="shared" si="7"/>
        <v>FREESHIP</v>
      </c>
      <c r="Q111" t="s">
        <v>4279</v>
      </c>
      <c r="R111" s="4">
        <v>522.08000000000004</v>
      </c>
    </row>
    <row r="112" spans="1:18" x14ac:dyDescent="0.25">
      <c r="A112" t="s">
        <v>38</v>
      </c>
      <c r="B112" s="2">
        <v>45595</v>
      </c>
      <c r="C112">
        <f t="shared" si="4"/>
        <v>2024</v>
      </c>
      <c r="D112" t="str">
        <f t="shared" si="5"/>
        <v>October</v>
      </c>
      <c r="E112" t="str">
        <f t="shared" si="6"/>
        <v>Q4</v>
      </c>
      <c r="F112" t="s">
        <v>1238</v>
      </c>
      <c r="G112" t="s">
        <v>2408</v>
      </c>
      <c r="H112">
        <v>2</v>
      </c>
      <c r="I112" s="4">
        <v>230.95</v>
      </c>
      <c r="J112" t="s">
        <v>2434</v>
      </c>
      <c r="K112" t="s">
        <v>3066</v>
      </c>
      <c r="L112" t="s">
        <v>3073</v>
      </c>
      <c r="M112" t="s">
        <v>3099</v>
      </c>
      <c r="N112">
        <v>3</v>
      </c>
      <c r="O112" t="s">
        <v>4277</v>
      </c>
      <c r="P112" t="str">
        <f t="shared" si="7"/>
        <v>WINTER15</v>
      </c>
      <c r="Q112" t="s">
        <v>4279</v>
      </c>
      <c r="R112" s="4">
        <v>461.9</v>
      </c>
    </row>
    <row r="113" spans="1:18" x14ac:dyDescent="0.25">
      <c r="A113" t="s">
        <v>763</v>
      </c>
      <c r="B113" s="2">
        <v>45760</v>
      </c>
      <c r="C113">
        <f t="shared" si="4"/>
        <v>2025</v>
      </c>
      <c r="D113" t="str">
        <f t="shared" si="5"/>
        <v>April</v>
      </c>
      <c r="E113" t="str">
        <f t="shared" si="6"/>
        <v>Q2</v>
      </c>
      <c r="F113" t="s">
        <v>1960</v>
      </c>
      <c r="G113" t="s">
        <v>2408</v>
      </c>
      <c r="H113">
        <v>1</v>
      </c>
      <c r="I113" s="4">
        <v>518.39</v>
      </c>
      <c r="J113" t="s">
        <v>2904</v>
      </c>
      <c r="K113" t="s">
        <v>3065</v>
      </c>
      <c r="L113" t="s">
        <v>3074</v>
      </c>
      <c r="M113" t="s">
        <v>3824</v>
      </c>
      <c r="N113">
        <v>4</v>
      </c>
      <c r="O113" t="s">
        <v>4276</v>
      </c>
      <c r="P113" t="str">
        <f t="shared" si="7"/>
        <v>FREESHIP</v>
      </c>
      <c r="Q113" t="s">
        <v>4278</v>
      </c>
      <c r="R113" s="4">
        <v>518.39</v>
      </c>
    </row>
    <row r="114" spans="1:18" x14ac:dyDescent="0.25">
      <c r="A114" t="s">
        <v>956</v>
      </c>
      <c r="B114" s="2">
        <v>45198</v>
      </c>
      <c r="C114">
        <f t="shared" si="4"/>
        <v>2023</v>
      </c>
      <c r="D114" t="str">
        <f t="shared" si="5"/>
        <v>September</v>
      </c>
      <c r="E114" t="str">
        <f t="shared" si="6"/>
        <v>Q3</v>
      </c>
      <c r="F114" t="s">
        <v>2151</v>
      </c>
      <c r="G114" t="s">
        <v>2405</v>
      </c>
      <c r="H114">
        <v>1</v>
      </c>
      <c r="I114" s="4">
        <v>479.76</v>
      </c>
      <c r="J114" t="s">
        <v>2599</v>
      </c>
      <c r="K114" t="s">
        <v>3067</v>
      </c>
      <c r="L114" t="s">
        <v>3074</v>
      </c>
      <c r="M114" t="s">
        <v>4017</v>
      </c>
      <c r="N114">
        <v>1</v>
      </c>
      <c r="P114" t="str">
        <f t="shared" si="7"/>
        <v>NO COUPON</v>
      </c>
      <c r="Q114" t="s">
        <v>4280</v>
      </c>
      <c r="R114" s="4">
        <v>479.76</v>
      </c>
    </row>
    <row r="115" spans="1:18" x14ac:dyDescent="0.25">
      <c r="A115" t="s">
        <v>1164</v>
      </c>
      <c r="B115" s="2">
        <v>44977</v>
      </c>
      <c r="C115">
        <f t="shared" si="4"/>
        <v>2023</v>
      </c>
      <c r="D115" t="str">
        <f t="shared" si="5"/>
        <v>February</v>
      </c>
      <c r="E115" t="str">
        <f t="shared" si="6"/>
        <v>Q1</v>
      </c>
      <c r="F115" t="s">
        <v>2353</v>
      </c>
      <c r="G115" t="s">
        <v>2409</v>
      </c>
      <c r="H115">
        <v>4</v>
      </c>
      <c r="I115" s="4">
        <v>302.64999999999998</v>
      </c>
      <c r="J115" t="s">
        <v>2642</v>
      </c>
      <c r="K115" t="s">
        <v>3067</v>
      </c>
      <c r="L115" t="s">
        <v>3071</v>
      </c>
      <c r="M115" t="s">
        <v>4225</v>
      </c>
      <c r="N115">
        <v>8</v>
      </c>
      <c r="O115" t="s">
        <v>4275</v>
      </c>
      <c r="P115" t="str">
        <f t="shared" si="7"/>
        <v>SAVE10</v>
      </c>
      <c r="Q115" t="s">
        <v>4279</v>
      </c>
      <c r="R115" s="4">
        <v>1210.5999999999999</v>
      </c>
    </row>
    <row r="116" spans="1:18" x14ac:dyDescent="0.25">
      <c r="A116" t="s">
        <v>1181</v>
      </c>
      <c r="B116" s="2">
        <v>45216</v>
      </c>
      <c r="C116">
        <f t="shared" si="4"/>
        <v>2023</v>
      </c>
      <c r="D116" t="str">
        <f t="shared" si="5"/>
        <v>October</v>
      </c>
      <c r="E116" t="str">
        <f t="shared" si="6"/>
        <v>Q4</v>
      </c>
      <c r="F116" t="s">
        <v>2370</v>
      </c>
      <c r="G116" t="s">
        <v>2407</v>
      </c>
      <c r="H116">
        <v>2</v>
      </c>
      <c r="I116" s="4">
        <v>92.87</v>
      </c>
      <c r="J116" t="s">
        <v>2645</v>
      </c>
      <c r="K116" t="s">
        <v>3067</v>
      </c>
      <c r="L116" t="s">
        <v>3074</v>
      </c>
      <c r="M116" t="s">
        <v>4242</v>
      </c>
      <c r="N116">
        <v>5</v>
      </c>
      <c r="O116" t="s">
        <v>4276</v>
      </c>
      <c r="P116" t="str">
        <f t="shared" si="7"/>
        <v>FREESHIP</v>
      </c>
      <c r="Q116" t="s">
        <v>4281</v>
      </c>
      <c r="R116" s="4">
        <v>185.74</v>
      </c>
    </row>
    <row r="117" spans="1:18" x14ac:dyDescent="0.25">
      <c r="A117" t="s">
        <v>116</v>
      </c>
      <c r="B117" s="2">
        <v>44993</v>
      </c>
      <c r="C117">
        <f t="shared" si="4"/>
        <v>2023</v>
      </c>
      <c r="D117" t="str">
        <f t="shared" si="5"/>
        <v>March</v>
      </c>
      <c r="E117" t="str">
        <f t="shared" si="6"/>
        <v>Q1</v>
      </c>
      <c r="F117" t="s">
        <v>1316</v>
      </c>
      <c r="G117" t="s">
        <v>2408</v>
      </c>
      <c r="H117">
        <v>2</v>
      </c>
      <c r="I117" s="4">
        <v>70.34</v>
      </c>
      <c r="J117" t="s">
        <v>2505</v>
      </c>
      <c r="K117" t="s">
        <v>3068</v>
      </c>
      <c r="L117" t="s">
        <v>3071</v>
      </c>
      <c r="M117" t="s">
        <v>3177</v>
      </c>
      <c r="N117">
        <v>3</v>
      </c>
      <c r="O117" t="s">
        <v>4276</v>
      </c>
      <c r="P117" t="str">
        <f t="shared" si="7"/>
        <v>FREESHIP</v>
      </c>
      <c r="Q117" t="s">
        <v>4280</v>
      </c>
      <c r="R117" s="4">
        <v>140.68</v>
      </c>
    </row>
    <row r="118" spans="1:18" x14ac:dyDescent="0.25">
      <c r="A118" t="s">
        <v>793</v>
      </c>
      <c r="B118" s="2">
        <v>45261</v>
      </c>
      <c r="C118">
        <f t="shared" si="4"/>
        <v>2023</v>
      </c>
      <c r="D118" t="str">
        <f t="shared" si="5"/>
        <v>December</v>
      </c>
      <c r="E118" t="str">
        <f t="shared" si="6"/>
        <v>Q4</v>
      </c>
      <c r="F118" t="s">
        <v>1990</v>
      </c>
      <c r="G118" t="s">
        <v>2404</v>
      </c>
      <c r="H118">
        <v>3</v>
      </c>
      <c r="I118" s="4">
        <v>588.74</v>
      </c>
      <c r="J118" t="s">
        <v>2919</v>
      </c>
      <c r="K118" t="s">
        <v>3065</v>
      </c>
      <c r="L118" t="s">
        <v>3074</v>
      </c>
      <c r="M118" t="s">
        <v>3854</v>
      </c>
      <c r="N118">
        <v>8</v>
      </c>
      <c r="O118" t="s">
        <v>4276</v>
      </c>
      <c r="P118" t="str">
        <f t="shared" si="7"/>
        <v>FREESHIP</v>
      </c>
      <c r="Q118" t="s">
        <v>4280</v>
      </c>
      <c r="R118" s="4">
        <v>1766.22</v>
      </c>
    </row>
    <row r="119" spans="1:18" x14ac:dyDescent="0.25">
      <c r="A119" t="s">
        <v>80</v>
      </c>
      <c r="B119" s="2">
        <v>45611</v>
      </c>
      <c r="C119">
        <f t="shared" si="4"/>
        <v>2024</v>
      </c>
      <c r="D119" t="str">
        <f t="shared" si="5"/>
        <v>November</v>
      </c>
      <c r="E119" t="str">
        <f t="shared" si="6"/>
        <v>Q4</v>
      </c>
      <c r="F119" t="s">
        <v>1280</v>
      </c>
      <c r="G119" t="s">
        <v>2406</v>
      </c>
      <c r="H119">
        <v>5</v>
      </c>
      <c r="I119" s="4">
        <v>127.18</v>
      </c>
      <c r="J119" t="s">
        <v>2472</v>
      </c>
      <c r="K119" t="s">
        <v>3069</v>
      </c>
      <c r="L119" t="s">
        <v>3071</v>
      </c>
      <c r="M119" t="s">
        <v>3141</v>
      </c>
      <c r="N119">
        <v>9</v>
      </c>
      <c r="O119" t="s">
        <v>4275</v>
      </c>
      <c r="P119" t="str">
        <f t="shared" si="7"/>
        <v>SAVE10</v>
      </c>
      <c r="Q119" t="s">
        <v>4279</v>
      </c>
      <c r="R119" s="4">
        <v>635.90000000000009</v>
      </c>
    </row>
    <row r="120" spans="1:18" x14ac:dyDescent="0.25">
      <c r="A120" t="s">
        <v>740</v>
      </c>
      <c r="B120" s="2">
        <v>45590</v>
      </c>
      <c r="C120">
        <f t="shared" si="4"/>
        <v>2024</v>
      </c>
      <c r="D120" t="str">
        <f t="shared" si="5"/>
        <v>October</v>
      </c>
      <c r="E120" t="str">
        <f t="shared" si="6"/>
        <v>Q4</v>
      </c>
      <c r="F120" t="s">
        <v>1937</v>
      </c>
      <c r="G120" t="s">
        <v>2408</v>
      </c>
      <c r="H120">
        <v>4</v>
      </c>
      <c r="I120" s="4">
        <v>583.02</v>
      </c>
      <c r="J120" t="s">
        <v>2894</v>
      </c>
      <c r="K120" t="s">
        <v>3066</v>
      </c>
      <c r="L120" t="s">
        <v>3073</v>
      </c>
      <c r="M120" t="s">
        <v>3801</v>
      </c>
      <c r="N120">
        <v>4</v>
      </c>
      <c r="O120" t="s">
        <v>4276</v>
      </c>
      <c r="P120" t="str">
        <f t="shared" si="7"/>
        <v>FREESHIP</v>
      </c>
      <c r="Q120" t="s">
        <v>4281</v>
      </c>
      <c r="R120" s="4">
        <v>2332.08</v>
      </c>
    </row>
    <row r="121" spans="1:18" x14ac:dyDescent="0.25">
      <c r="A121" t="s">
        <v>513</v>
      </c>
      <c r="B121" s="2">
        <v>45022</v>
      </c>
      <c r="C121">
        <f t="shared" si="4"/>
        <v>2023</v>
      </c>
      <c r="D121" t="str">
        <f t="shared" si="5"/>
        <v>April</v>
      </c>
      <c r="E121" t="str">
        <f t="shared" si="6"/>
        <v>Q2</v>
      </c>
      <c r="F121" t="s">
        <v>1713</v>
      </c>
      <c r="G121" t="s">
        <v>2407</v>
      </c>
      <c r="H121">
        <v>3</v>
      </c>
      <c r="I121" s="4">
        <v>539.46</v>
      </c>
      <c r="J121" t="s">
        <v>2791</v>
      </c>
      <c r="K121" t="s">
        <v>3067</v>
      </c>
      <c r="L121" t="s">
        <v>3070</v>
      </c>
      <c r="M121" t="s">
        <v>3574</v>
      </c>
      <c r="N121">
        <v>4</v>
      </c>
      <c r="O121" t="s">
        <v>4275</v>
      </c>
      <c r="P121" t="str">
        <f t="shared" si="7"/>
        <v>SAVE10</v>
      </c>
      <c r="Q121" t="s">
        <v>4281</v>
      </c>
      <c r="R121" s="4">
        <v>1618.38</v>
      </c>
    </row>
    <row r="122" spans="1:18" x14ac:dyDescent="0.25">
      <c r="A122" t="s">
        <v>801</v>
      </c>
      <c r="B122" s="2">
        <v>45368</v>
      </c>
      <c r="C122">
        <f t="shared" si="4"/>
        <v>2024</v>
      </c>
      <c r="D122" t="str">
        <f t="shared" si="5"/>
        <v>March</v>
      </c>
      <c r="E122" t="str">
        <f t="shared" si="6"/>
        <v>Q1</v>
      </c>
      <c r="F122" t="s">
        <v>1998</v>
      </c>
      <c r="G122" t="s">
        <v>2409</v>
      </c>
      <c r="H122">
        <v>4</v>
      </c>
      <c r="I122" s="4">
        <v>221.96</v>
      </c>
      <c r="J122" t="s">
        <v>2922</v>
      </c>
      <c r="K122" t="s">
        <v>3069</v>
      </c>
      <c r="L122" t="s">
        <v>3073</v>
      </c>
      <c r="M122" t="s">
        <v>3862</v>
      </c>
      <c r="N122">
        <v>7</v>
      </c>
      <c r="P122" t="str">
        <f t="shared" si="7"/>
        <v>NO COUPON</v>
      </c>
      <c r="Q122" t="s">
        <v>4282</v>
      </c>
      <c r="R122" s="4">
        <v>887.84</v>
      </c>
    </row>
    <row r="123" spans="1:18" x14ac:dyDescent="0.25">
      <c r="A123" t="s">
        <v>1110</v>
      </c>
      <c r="B123" s="2">
        <v>45780</v>
      </c>
      <c r="C123">
        <f t="shared" si="4"/>
        <v>2025</v>
      </c>
      <c r="D123" t="str">
        <f t="shared" si="5"/>
        <v>May</v>
      </c>
      <c r="E123" t="str">
        <f t="shared" si="6"/>
        <v>Q2</v>
      </c>
      <c r="F123" t="s">
        <v>2302</v>
      </c>
      <c r="G123" t="s">
        <v>2405</v>
      </c>
      <c r="H123">
        <v>2</v>
      </c>
      <c r="I123" s="4">
        <v>464.92</v>
      </c>
      <c r="J123" t="s">
        <v>3029</v>
      </c>
      <c r="K123" t="s">
        <v>3065</v>
      </c>
      <c r="L123" t="s">
        <v>3072</v>
      </c>
      <c r="M123" t="s">
        <v>4171</v>
      </c>
      <c r="N123">
        <v>2</v>
      </c>
      <c r="P123" t="str">
        <f t="shared" si="7"/>
        <v>NO COUPON</v>
      </c>
      <c r="Q123" t="s">
        <v>4281</v>
      </c>
      <c r="R123" s="4">
        <v>929.84</v>
      </c>
    </row>
    <row r="124" spans="1:18" x14ac:dyDescent="0.25">
      <c r="A124" t="s">
        <v>605</v>
      </c>
      <c r="B124" s="2">
        <v>45614</v>
      </c>
      <c r="C124">
        <f t="shared" si="4"/>
        <v>2024</v>
      </c>
      <c r="D124" t="str">
        <f t="shared" si="5"/>
        <v>November</v>
      </c>
      <c r="E124" t="str">
        <f t="shared" si="6"/>
        <v>Q4</v>
      </c>
      <c r="F124" t="s">
        <v>1805</v>
      </c>
      <c r="G124" t="s">
        <v>2408</v>
      </c>
      <c r="H124">
        <v>1</v>
      </c>
      <c r="I124" s="4">
        <v>605.28</v>
      </c>
      <c r="J124" t="s">
        <v>2832</v>
      </c>
      <c r="K124" t="s">
        <v>3068</v>
      </c>
      <c r="L124" t="s">
        <v>3070</v>
      </c>
      <c r="M124" t="s">
        <v>3666</v>
      </c>
      <c r="N124">
        <v>3</v>
      </c>
      <c r="O124" t="s">
        <v>4276</v>
      </c>
      <c r="P124" t="str">
        <f t="shared" si="7"/>
        <v>FREESHIP</v>
      </c>
      <c r="Q124" t="s">
        <v>4279</v>
      </c>
      <c r="R124" s="4">
        <v>605.28</v>
      </c>
    </row>
    <row r="125" spans="1:18" x14ac:dyDescent="0.25">
      <c r="A125" t="s">
        <v>369</v>
      </c>
      <c r="B125" s="2">
        <v>45811</v>
      </c>
      <c r="C125">
        <f t="shared" si="4"/>
        <v>2025</v>
      </c>
      <c r="D125" t="str">
        <f t="shared" si="5"/>
        <v>June</v>
      </c>
      <c r="E125" t="str">
        <f t="shared" si="6"/>
        <v>Q2</v>
      </c>
      <c r="F125" t="s">
        <v>1569</v>
      </c>
      <c r="G125" t="s">
        <v>2405</v>
      </c>
      <c r="H125">
        <v>3</v>
      </c>
      <c r="I125" s="4">
        <v>433.33</v>
      </c>
      <c r="J125" t="s">
        <v>2708</v>
      </c>
      <c r="K125" t="s">
        <v>3067</v>
      </c>
      <c r="L125" t="s">
        <v>3071</v>
      </c>
      <c r="M125" t="s">
        <v>3430</v>
      </c>
      <c r="N125">
        <v>4</v>
      </c>
      <c r="O125" t="s">
        <v>4276</v>
      </c>
      <c r="P125" t="str">
        <f t="shared" si="7"/>
        <v>FREESHIP</v>
      </c>
      <c r="Q125" t="s">
        <v>4279</v>
      </c>
      <c r="R125" s="4">
        <v>1299.99</v>
      </c>
    </row>
    <row r="126" spans="1:18" x14ac:dyDescent="0.25">
      <c r="A126" t="s">
        <v>342</v>
      </c>
      <c r="B126" s="2">
        <v>44985</v>
      </c>
      <c r="C126">
        <f t="shared" si="4"/>
        <v>2023</v>
      </c>
      <c r="D126" t="str">
        <f t="shared" si="5"/>
        <v>February</v>
      </c>
      <c r="E126" t="str">
        <f t="shared" si="6"/>
        <v>Q1</v>
      </c>
      <c r="F126" t="s">
        <v>1542</v>
      </c>
      <c r="G126" t="s">
        <v>2405</v>
      </c>
      <c r="H126">
        <v>5</v>
      </c>
      <c r="I126" s="4">
        <v>674.04</v>
      </c>
      <c r="J126" t="s">
        <v>2684</v>
      </c>
      <c r="K126" t="s">
        <v>3066</v>
      </c>
      <c r="L126" t="s">
        <v>3071</v>
      </c>
      <c r="M126" t="s">
        <v>3403</v>
      </c>
      <c r="N126">
        <v>7</v>
      </c>
      <c r="O126" t="s">
        <v>4275</v>
      </c>
      <c r="P126" t="str">
        <f t="shared" si="7"/>
        <v>SAVE10</v>
      </c>
      <c r="Q126" t="s">
        <v>4282</v>
      </c>
      <c r="R126" s="4">
        <v>3370.2</v>
      </c>
    </row>
    <row r="127" spans="1:18" x14ac:dyDescent="0.25">
      <c r="A127" t="s">
        <v>1196</v>
      </c>
      <c r="B127" s="2">
        <v>45822</v>
      </c>
      <c r="C127">
        <f t="shared" si="4"/>
        <v>2025</v>
      </c>
      <c r="D127" t="str">
        <f t="shared" si="5"/>
        <v>June</v>
      </c>
      <c r="E127" t="str">
        <f t="shared" si="6"/>
        <v>Q2</v>
      </c>
      <c r="F127" t="s">
        <v>2385</v>
      </c>
      <c r="G127" t="s">
        <v>2406</v>
      </c>
      <c r="H127">
        <v>2</v>
      </c>
      <c r="I127" s="4">
        <v>420.29</v>
      </c>
      <c r="J127" t="s">
        <v>2835</v>
      </c>
      <c r="K127" t="s">
        <v>3068</v>
      </c>
      <c r="L127" t="s">
        <v>3072</v>
      </c>
      <c r="M127" t="s">
        <v>4257</v>
      </c>
      <c r="N127">
        <v>3</v>
      </c>
      <c r="O127" t="s">
        <v>4275</v>
      </c>
      <c r="P127" t="str">
        <f t="shared" si="7"/>
        <v>SAVE10</v>
      </c>
      <c r="Q127" t="s">
        <v>4282</v>
      </c>
      <c r="R127" s="4">
        <v>840.58</v>
      </c>
    </row>
    <row r="128" spans="1:18" x14ac:dyDescent="0.25">
      <c r="A128" t="s">
        <v>238</v>
      </c>
      <c r="B128" s="2">
        <v>45192</v>
      </c>
      <c r="C128">
        <f t="shared" si="4"/>
        <v>2023</v>
      </c>
      <c r="D128" t="str">
        <f t="shared" si="5"/>
        <v>September</v>
      </c>
      <c r="E128" t="str">
        <f t="shared" si="6"/>
        <v>Q3</v>
      </c>
      <c r="F128" t="s">
        <v>1438</v>
      </c>
      <c r="G128" t="s">
        <v>2407</v>
      </c>
      <c r="H128">
        <v>4</v>
      </c>
      <c r="I128" s="4">
        <v>91.46</v>
      </c>
      <c r="J128" t="s">
        <v>2603</v>
      </c>
      <c r="K128" t="s">
        <v>3069</v>
      </c>
      <c r="L128" t="s">
        <v>3071</v>
      </c>
      <c r="M128" t="s">
        <v>3299</v>
      </c>
      <c r="N128">
        <v>9</v>
      </c>
      <c r="O128" t="s">
        <v>4275</v>
      </c>
      <c r="P128" t="str">
        <f t="shared" si="7"/>
        <v>SAVE10</v>
      </c>
      <c r="Q128" t="s">
        <v>4279</v>
      </c>
      <c r="R128" s="4">
        <v>365.84</v>
      </c>
    </row>
    <row r="129" spans="1:18" x14ac:dyDescent="0.25">
      <c r="A129" t="s">
        <v>978</v>
      </c>
      <c r="B129" s="2">
        <v>45158</v>
      </c>
      <c r="C129">
        <f t="shared" si="4"/>
        <v>2023</v>
      </c>
      <c r="D129" t="str">
        <f t="shared" si="5"/>
        <v>August</v>
      </c>
      <c r="E129" t="str">
        <f t="shared" si="6"/>
        <v>Q3</v>
      </c>
      <c r="F129" t="s">
        <v>2171</v>
      </c>
      <c r="G129" t="s">
        <v>2404</v>
      </c>
      <c r="H129">
        <v>5</v>
      </c>
      <c r="I129" s="4">
        <v>364.42</v>
      </c>
      <c r="J129" t="s">
        <v>2730</v>
      </c>
      <c r="K129" t="s">
        <v>3067</v>
      </c>
      <c r="L129" t="s">
        <v>3071</v>
      </c>
      <c r="M129" t="s">
        <v>4039</v>
      </c>
      <c r="N129">
        <v>10</v>
      </c>
      <c r="O129" t="s">
        <v>4275</v>
      </c>
      <c r="P129" t="str">
        <f t="shared" si="7"/>
        <v>SAVE10</v>
      </c>
      <c r="Q129" t="s">
        <v>4279</v>
      </c>
      <c r="R129" s="4">
        <v>1822.1</v>
      </c>
    </row>
    <row r="130" spans="1:18" x14ac:dyDescent="0.25">
      <c r="A130" t="s">
        <v>642</v>
      </c>
      <c r="B130" s="2">
        <v>45011</v>
      </c>
      <c r="C130">
        <f t="shared" ref="C130:C193" si="8">YEAR(B130)</f>
        <v>2023</v>
      </c>
      <c r="D130" t="str">
        <f t="shared" ref="D130:D193" si="9">TEXT(B130,"mmmm")</f>
        <v>March</v>
      </c>
      <c r="E130" t="str">
        <f t="shared" ref="E130:E193" si="10">"Q"&amp;ROUNDUP(MONTH(B130)/3,0)</f>
        <v>Q1</v>
      </c>
      <c r="F130" t="s">
        <v>1841</v>
      </c>
      <c r="G130" t="s">
        <v>2407</v>
      </c>
      <c r="H130">
        <v>5</v>
      </c>
      <c r="I130" s="4">
        <v>558.63</v>
      </c>
      <c r="J130" t="s">
        <v>2849</v>
      </c>
      <c r="K130" t="s">
        <v>3069</v>
      </c>
      <c r="L130" t="s">
        <v>3074</v>
      </c>
      <c r="M130" t="s">
        <v>3703</v>
      </c>
      <c r="N130">
        <v>8</v>
      </c>
      <c r="O130" t="s">
        <v>4276</v>
      </c>
      <c r="P130" t="str">
        <f t="shared" ref="P130:P193" si="11">IF(ISBLANK(O130),"NO COUPON",O130)</f>
        <v>FREESHIP</v>
      </c>
      <c r="Q130" t="s">
        <v>4279</v>
      </c>
      <c r="R130" s="4">
        <v>2793.15</v>
      </c>
    </row>
    <row r="131" spans="1:18" x14ac:dyDescent="0.25">
      <c r="A131" t="s">
        <v>550</v>
      </c>
      <c r="B131" s="2">
        <v>45452</v>
      </c>
      <c r="C131">
        <f t="shared" si="8"/>
        <v>2024</v>
      </c>
      <c r="D131" t="str">
        <f t="shared" si="9"/>
        <v>June</v>
      </c>
      <c r="E131" t="str">
        <f t="shared" si="10"/>
        <v>Q2</v>
      </c>
      <c r="F131" t="s">
        <v>1750</v>
      </c>
      <c r="G131" t="s">
        <v>2406</v>
      </c>
      <c r="H131">
        <v>1</v>
      </c>
      <c r="I131" s="4">
        <v>616.1</v>
      </c>
      <c r="J131" t="s">
        <v>2808</v>
      </c>
      <c r="K131" t="s">
        <v>3069</v>
      </c>
      <c r="L131" t="s">
        <v>3072</v>
      </c>
      <c r="M131" t="s">
        <v>3611</v>
      </c>
      <c r="N131">
        <v>6</v>
      </c>
      <c r="P131" t="str">
        <f t="shared" si="11"/>
        <v>NO COUPON</v>
      </c>
      <c r="Q131" t="s">
        <v>4280</v>
      </c>
      <c r="R131" s="4">
        <v>616.1</v>
      </c>
    </row>
    <row r="132" spans="1:18" x14ac:dyDescent="0.25">
      <c r="A132" t="s">
        <v>601</v>
      </c>
      <c r="B132" s="2">
        <v>45089</v>
      </c>
      <c r="C132">
        <f t="shared" si="8"/>
        <v>2023</v>
      </c>
      <c r="D132" t="str">
        <f t="shared" si="9"/>
        <v>June</v>
      </c>
      <c r="E132" t="str">
        <f t="shared" si="10"/>
        <v>Q2</v>
      </c>
      <c r="F132" t="s">
        <v>1801</v>
      </c>
      <c r="G132" t="s">
        <v>2403</v>
      </c>
      <c r="H132">
        <v>5</v>
      </c>
      <c r="I132" s="4">
        <v>514.6</v>
      </c>
      <c r="J132" t="s">
        <v>2829</v>
      </c>
      <c r="K132" t="s">
        <v>3068</v>
      </c>
      <c r="L132" t="s">
        <v>3073</v>
      </c>
      <c r="M132" t="s">
        <v>3662</v>
      </c>
      <c r="N132">
        <v>10</v>
      </c>
      <c r="O132" t="s">
        <v>4276</v>
      </c>
      <c r="P132" t="str">
        <f t="shared" si="11"/>
        <v>FREESHIP</v>
      </c>
      <c r="Q132" t="s">
        <v>4278</v>
      </c>
      <c r="R132" s="4">
        <v>2573</v>
      </c>
    </row>
    <row r="133" spans="1:18" x14ac:dyDescent="0.25">
      <c r="A133" t="s">
        <v>838</v>
      </c>
      <c r="B133" s="2">
        <v>45167</v>
      </c>
      <c r="C133">
        <f t="shared" si="8"/>
        <v>2023</v>
      </c>
      <c r="D133" t="str">
        <f t="shared" si="9"/>
        <v>August</v>
      </c>
      <c r="E133" t="str">
        <f t="shared" si="10"/>
        <v>Q3</v>
      </c>
      <c r="F133" t="s">
        <v>2034</v>
      </c>
      <c r="G133" t="s">
        <v>2403</v>
      </c>
      <c r="H133">
        <v>3</v>
      </c>
      <c r="I133" s="4">
        <v>481.1</v>
      </c>
      <c r="J133" t="s">
        <v>2943</v>
      </c>
      <c r="K133" t="s">
        <v>3067</v>
      </c>
      <c r="L133" t="s">
        <v>3072</v>
      </c>
      <c r="M133" t="s">
        <v>3899</v>
      </c>
      <c r="N133">
        <v>3</v>
      </c>
      <c r="O133" t="s">
        <v>4276</v>
      </c>
      <c r="P133" t="str">
        <f t="shared" si="11"/>
        <v>FREESHIP</v>
      </c>
      <c r="Q133" t="s">
        <v>4281</v>
      </c>
      <c r="R133" s="4">
        <v>1443.3</v>
      </c>
    </row>
    <row r="134" spans="1:18" x14ac:dyDescent="0.25">
      <c r="A134" t="s">
        <v>397</v>
      </c>
      <c r="B134" s="2">
        <v>44946</v>
      </c>
      <c r="C134">
        <f t="shared" si="8"/>
        <v>2023</v>
      </c>
      <c r="D134" t="str">
        <f t="shared" si="9"/>
        <v>January</v>
      </c>
      <c r="E134" t="str">
        <f t="shared" si="10"/>
        <v>Q1</v>
      </c>
      <c r="F134" t="s">
        <v>1597</v>
      </c>
      <c r="G134" t="s">
        <v>2406</v>
      </c>
      <c r="H134">
        <v>4</v>
      </c>
      <c r="I134" s="4">
        <v>393.8</v>
      </c>
      <c r="J134" t="s">
        <v>2497</v>
      </c>
      <c r="K134" t="s">
        <v>3067</v>
      </c>
      <c r="L134" t="s">
        <v>3074</v>
      </c>
      <c r="M134" t="s">
        <v>3458</v>
      </c>
      <c r="N134">
        <v>7</v>
      </c>
      <c r="O134" t="s">
        <v>4275</v>
      </c>
      <c r="P134" t="str">
        <f t="shared" si="11"/>
        <v>SAVE10</v>
      </c>
      <c r="Q134" t="s">
        <v>4280</v>
      </c>
      <c r="R134" s="4">
        <v>1575.2</v>
      </c>
    </row>
    <row r="135" spans="1:18" x14ac:dyDescent="0.25">
      <c r="A135" t="s">
        <v>990</v>
      </c>
      <c r="B135" s="2">
        <v>45386</v>
      </c>
      <c r="C135">
        <f t="shared" si="8"/>
        <v>2024</v>
      </c>
      <c r="D135" t="str">
        <f t="shared" si="9"/>
        <v>April</v>
      </c>
      <c r="E135" t="str">
        <f t="shared" si="10"/>
        <v>Q2</v>
      </c>
      <c r="F135" t="s">
        <v>2183</v>
      </c>
      <c r="G135" t="s">
        <v>2405</v>
      </c>
      <c r="H135">
        <v>3</v>
      </c>
      <c r="I135" s="4">
        <v>589.29999999999995</v>
      </c>
      <c r="J135" t="s">
        <v>2941</v>
      </c>
      <c r="K135" t="s">
        <v>3067</v>
      </c>
      <c r="L135" t="s">
        <v>3072</v>
      </c>
      <c r="M135" t="s">
        <v>4051</v>
      </c>
      <c r="N135">
        <v>6</v>
      </c>
      <c r="O135" t="s">
        <v>4277</v>
      </c>
      <c r="P135" t="str">
        <f t="shared" si="11"/>
        <v>WINTER15</v>
      </c>
      <c r="Q135" t="s">
        <v>4279</v>
      </c>
      <c r="R135" s="4">
        <v>1767.9</v>
      </c>
    </row>
    <row r="136" spans="1:18" x14ac:dyDescent="0.25">
      <c r="A136" t="s">
        <v>1036</v>
      </c>
      <c r="B136" s="2">
        <v>45712</v>
      </c>
      <c r="C136">
        <f t="shared" si="8"/>
        <v>2025</v>
      </c>
      <c r="D136" t="str">
        <f t="shared" si="9"/>
        <v>February</v>
      </c>
      <c r="E136" t="str">
        <f t="shared" si="10"/>
        <v>Q1</v>
      </c>
      <c r="F136" t="s">
        <v>2228</v>
      </c>
      <c r="G136" t="s">
        <v>2405</v>
      </c>
      <c r="H136">
        <v>3</v>
      </c>
      <c r="I136" s="4">
        <v>450.98</v>
      </c>
      <c r="J136" t="s">
        <v>2877</v>
      </c>
      <c r="K136" t="s">
        <v>3067</v>
      </c>
      <c r="L136" t="s">
        <v>3070</v>
      </c>
      <c r="M136" t="s">
        <v>4097</v>
      </c>
      <c r="N136">
        <v>8</v>
      </c>
      <c r="O136" t="s">
        <v>4275</v>
      </c>
      <c r="P136" t="str">
        <f t="shared" si="11"/>
        <v>SAVE10</v>
      </c>
      <c r="Q136" t="s">
        <v>4279</v>
      </c>
      <c r="R136" s="4">
        <v>1352.94</v>
      </c>
    </row>
    <row r="137" spans="1:18" x14ac:dyDescent="0.25">
      <c r="A137" t="s">
        <v>219</v>
      </c>
      <c r="B137" s="2">
        <v>44989</v>
      </c>
      <c r="C137">
        <f t="shared" si="8"/>
        <v>2023</v>
      </c>
      <c r="D137" t="str">
        <f t="shared" si="9"/>
        <v>March</v>
      </c>
      <c r="E137" t="str">
        <f t="shared" si="10"/>
        <v>Q1</v>
      </c>
      <c r="F137" t="s">
        <v>1419</v>
      </c>
      <c r="G137" t="s">
        <v>2409</v>
      </c>
      <c r="H137">
        <v>3</v>
      </c>
      <c r="I137" s="4">
        <v>147.38999999999999</v>
      </c>
      <c r="J137" t="s">
        <v>2591</v>
      </c>
      <c r="K137" t="s">
        <v>3065</v>
      </c>
      <c r="L137" t="s">
        <v>3072</v>
      </c>
      <c r="M137" t="s">
        <v>3280</v>
      </c>
      <c r="N137">
        <v>3</v>
      </c>
      <c r="P137" t="str">
        <f t="shared" si="11"/>
        <v>NO COUPON</v>
      </c>
      <c r="Q137" t="s">
        <v>4280</v>
      </c>
      <c r="R137" s="4">
        <v>442.17</v>
      </c>
    </row>
    <row r="138" spans="1:18" x14ac:dyDescent="0.25">
      <c r="A138" t="s">
        <v>781</v>
      </c>
      <c r="B138" s="2">
        <v>45765</v>
      </c>
      <c r="C138">
        <f t="shared" si="8"/>
        <v>2025</v>
      </c>
      <c r="D138" t="str">
        <f t="shared" si="9"/>
        <v>April</v>
      </c>
      <c r="E138" t="str">
        <f t="shared" si="10"/>
        <v>Q2</v>
      </c>
      <c r="F138" t="s">
        <v>1978</v>
      </c>
      <c r="G138" t="s">
        <v>2405</v>
      </c>
      <c r="H138">
        <v>2</v>
      </c>
      <c r="I138" s="4">
        <v>323.22000000000003</v>
      </c>
      <c r="J138" t="s">
        <v>2912</v>
      </c>
      <c r="K138" t="s">
        <v>3067</v>
      </c>
      <c r="L138" t="s">
        <v>3073</v>
      </c>
      <c r="M138" t="s">
        <v>3842</v>
      </c>
      <c r="N138">
        <v>7</v>
      </c>
      <c r="P138" t="str">
        <f t="shared" si="11"/>
        <v>NO COUPON</v>
      </c>
      <c r="Q138" t="s">
        <v>4278</v>
      </c>
      <c r="R138" s="4">
        <v>646.44000000000005</v>
      </c>
    </row>
    <row r="139" spans="1:18" x14ac:dyDescent="0.25">
      <c r="A139" t="s">
        <v>671</v>
      </c>
      <c r="B139" s="2">
        <v>45284</v>
      </c>
      <c r="C139">
        <f t="shared" si="8"/>
        <v>2023</v>
      </c>
      <c r="D139" t="str">
        <f t="shared" si="9"/>
        <v>December</v>
      </c>
      <c r="E139" t="str">
        <f t="shared" si="10"/>
        <v>Q4</v>
      </c>
      <c r="F139" t="s">
        <v>1870</v>
      </c>
      <c r="G139" t="s">
        <v>2405</v>
      </c>
      <c r="H139">
        <v>4</v>
      </c>
      <c r="I139" s="4">
        <v>87.79</v>
      </c>
      <c r="J139" t="s">
        <v>2685</v>
      </c>
      <c r="K139" t="s">
        <v>3069</v>
      </c>
      <c r="L139" t="s">
        <v>3071</v>
      </c>
      <c r="M139" t="s">
        <v>3732</v>
      </c>
      <c r="N139">
        <v>6</v>
      </c>
      <c r="O139" t="s">
        <v>4276</v>
      </c>
      <c r="P139" t="str">
        <f t="shared" si="11"/>
        <v>FREESHIP</v>
      </c>
      <c r="Q139" t="s">
        <v>4278</v>
      </c>
      <c r="R139" s="4">
        <v>351.16</v>
      </c>
    </row>
    <row r="140" spans="1:18" x14ac:dyDescent="0.25">
      <c r="A140" t="s">
        <v>312</v>
      </c>
      <c r="B140" s="2">
        <v>45279</v>
      </c>
      <c r="C140">
        <f t="shared" si="8"/>
        <v>2023</v>
      </c>
      <c r="D140" t="str">
        <f t="shared" si="9"/>
        <v>December</v>
      </c>
      <c r="E140" t="str">
        <f t="shared" si="10"/>
        <v>Q4</v>
      </c>
      <c r="F140" t="s">
        <v>1512</v>
      </c>
      <c r="G140" t="s">
        <v>2407</v>
      </c>
      <c r="H140">
        <v>4</v>
      </c>
      <c r="I140" s="4">
        <v>301.17</v>
      </c>
      <c r="J140" t="s">
        <v>2450</v>
      </c>
      <c r="K140" t="s">
        <v>3066</v>
      </c>
      <c r="L140" t="s">
        <v>3071</v>
      </c>
      <c r="M140" t="s">
        <v>3373</v>
      </c>
      <c r="N140">
        <v>6</v>
      </c>
      <c r="P140" t="str">
        <f t="shared" si="11"/>
        <v>NO COUPON</v>
      </c>
      <c r="Q140" t="s">
        <v>4280</v>
      </c>
      <c r="R140" s="4">
        <v>1204.68</v>
      </c>
    </row>
    <row r="141" spans="1:18" x14ac:dyDescent="0.25">
      <c r="A141" t="s">
        <v>983</v>
      </c>
      <c r="B141" s="2">
        <v>45813</v>
      </c>
      <c r="C141">
        <f t="shared" si="8"/>
        <v>2025</v>
      </c>
      <c r="D141" t="str">
        <f t="shared" si="9"/>
        <v>June</v>
      </c>
      <c r="E141" t="str">
        <f t="shared" si="10"/>
        <v>Q2</v>
      </c>
      <c r="F141" t="s">
        <v>2176</v>
      </c>
      <c r="G141" t="s">
        <v>2409</v>
      </c>
      <c r="H141">
        <v>1</v>
      </c>
      <c r="I141" s="4">
        <v>440.34</v>
      </c>
      <c r="J141" t="s">
        <v>2991</v>
      </c>
      <c r="K141" t="s">
        <v>3068</v>
      </c>
      <c r="L141" t="s">
        <v>3070</v>
      </c>
      <c r="M141" t="s">
        <v>4044</v>
      </c>
      <c r="N141">
        <v>2</v>
      </c>
      <c r="O141" t="s">
        <v>4277</v>
      </c>
      <c r="P141" t="str">
        <f t="shared" si="11"/>
        <v>WINTER15</v>
      </c>
      <c r="Q141" t="s">
        <v>4281</v>
      </c>
      <c r="R141" s="4">
        <v>440.34</v>
      </c>
    </row>
    <row r="142" spans="1:18" x14ac:dyDescent="0.25">
      <c r="A142" t="s">
        <v>86</v>
      </c>
      <c r="B142" s="2">
        <v>45648</v>
      </c>
      <c r="C142">
        <f t="shared" si="8"/>
        <v>2024</v>
      </c>
      <c r="D142" t="str">
        <f t="shared" si="9"/>
        <v>December</v>
      </c>
      <c r="E142" t="str">
        <f t="shared" si="10"/>
        <v>Q4</v>
      </c>
      <c r="F142" t="s">
        <v>1286</v>
      </c>
      <c r="G142" t="s">
        <v>2405</v>
      </c>
      <c r="H142">
        <v>4</v>
      </c>
      <c r="I142" s="4">
        <v>589.44000000000005</v>
      </c>
      <c r="J142" t="s">
        <v>2425</v>
      </c>
      <c r="K142" t="s">
        <v>3068</v>
      </c>
      <c r="L142" t="s">
        <v>3072</v>
      </c>
      <c r="M142" t="s">
        <v>3147</v>
      </c>
      <c r="N142">
        <v>5</v>
      </c>
      <c r="P142" t="str">
        <f t="shared" si="11"/>
        <v>NO COUPON</v>
      </c>
      <c r="Q142" t="s">
        <v>4281</v>
      </c>
      <c r="R142" s="4">
        <v>2357.7600000000002</v>
      </c>
    </row>
    <row r="143" spans="1:18" x14ac:dyDescent="0.25">
      <c r="A143" t="s">
        <v>266</v>
      </c>
      <c r="B143" s="2">
        <v>45555</v>
      </c>
      <c r="C143">
        <f t="shared" si="8"/>
        <v>2024</v>
      </c>
      <c r="D143" t="str">
        <f t="shared" si="9"/>
        <v>September</v>
      </c>
      <c r="E143" t="str">
        <f t="shared" si="10"/>
        <v>Q3</v>
      </c>
      <c r="F143" t="s">
        <v>1466</v>
      </c>
      <c r="G143" t="s">
        <v>2404</v>
      </c>
      <c r="H143">
        <v>4</v>
      </c>
      <c r="I143" s="4">
        <v>668.36</v>
      </c>
      <c r="J143" t="s">
        <v>2628</v>
      </c>
      <c r="K143" t="s">
        <v>3068</v>
      </c>
      <c r="L143" t="s">
        <v>3071</v>
      </c>
      <c r="M143" t="s">
        <v>3327</v>
      </c>
      <c r="N143">
        <v>5</v>
      </c>
      <c r="O143" t="s">
        <v>4276</v>
      </c>
      <c r="P143" t="str">
        <f t="shared" si="11"/>
        <v>FREESHIP</v>
      </c>
      <c r="Q143" t="s">
        <v>4281</v>
      </c>
      <c r="R143" s="4">
        <v>2673.44</v>
      </c>
    </row>
    <row r="144" spans="1:18" x14ac:dyDescent="0.25">
      <c r="A144" t="s">
        <v>964</v>
      </c>
      <c r="B144" s="2">
        <v>45443</v>
      </c>
      <c r="C144">
        <f t="shared" si="8"/>
        <v>2024</v>
      </c>
      <c r="D144" t="str">
        <f t="shared" si="9"/>
        <v>May</v>
      </c>
      <c r="E144" t="str">
        <f t="shared" si="10"/>
        <v>Q2</v>
      </c>
      <c r="F144" t="s">
        <v>2158</v>
      </c>
      <c r="G144" t="s">
        <v>2408</v>
      </c>
      <c r="H144">
        <v>1</v>
      </c>
      <c r="I144" s="4">
        <v>596.24</v>
      </c>
      <c r="J144" t="s">
        <v>2428</v>
      </c>
      <c r="K144" t="s">
        <v>3067</v>
      </c>
      <c r="L144" t="s">
        <v>3072</v>
      </c>
      <c r="M144" t="s">
        <v>4025</v>
      </c>
      <c r="N144">
        <v>4</v>
      </c>
      <c r="O144" t="s">
        <v>4276</v>
      </c>
      <c r="P144" t="str">
        <f t="shared" si="11"/>
        <v>FREESHIP</v>
      </c>
      <c r="Q144" t="s">
        <v>4278</v>
      </c>
      <c r="R144" s="4">
        <v>596.24</v>
      </c>
    </row>
    <row r="145" spans="1:18" x14ac:dyDescent="0.25">
      <c r="A145" t="s">
        <v>701</v>
      </c>
      <c r="B145" s="2">
        <v>45182</v>
      </c>
      <c r="C145">
        <f t="shared" si="8"/>
        <v>2023</v>
      </c>
      <c r="D145" t="str">
        <f t="shared" si="9"/>
        <v>September</v>
      </c>
      <c r="E145" t="str">
        <f t="shared" si="10"/>
        <v>Q3</v>
      </c>
      <c r="F145" t="s">
        <v>1899</v>
      </c>
      <c r="G145" t="s">
        <v>2405</v>
      </c>
      <c r="H145">
        <v>1</v>
      </c>
      <c r="I145" s="4">
        <v>332.09</v>
      </c>
      <c r="J145" t="s">
        <v>2875</v>
      </c>
      <c r="K145" t="s">
        <v>3068</v>
      </c>
      <c r="L145" t="s">
        <v>3072</v>
      </c>
      <c r="M145" t="s">
        <v>3762</v>
      </c>
      <c r="N145">
        <v>5</v>
      </c>
      <c r="O145" t="s">
        <v>4276</v>
      </c>
      <c r="P145" t="str">
        <f t="shared" si="11"/>
        <v>FREESHIP</v>
      </c>
      <c r="Q145" t="s">
        <v>4278</v>
      </c>
      <c r="R145" s="4">
        <v>332.09</v>
      </c>
    </row>
    <row r="146" spans="1:18" x14ac:dyDescent="0.25">
      <c r="A146" t="s">
        <v>1161</v>
      </c>
      <c r="B146" s="2">
        <v>45659</v>
      </c>
      <c r="C146">
        <f t="shared" si="8"/>
        <v>2025</v>
      </c>
      <c r="D146" t="str">
        <f t="shared" si="9"/>
        <v>January</v>
      </c>
      <c r="E146" t="str">
        <f t="shared" si="10"/>
        <v>Q1</v>
      </c>
      <c r="F146" t="s">
        <v>2350</v>
      </c>
      <c r="G146" t="s">
        <v>2406</v>
      </c>
      <c r="H146">
        <v>2</v>
      </c>
      <c r="I146" s="4">
        <v>588.29999999999995</v>
      </c>
      <c r="J146" t="s">
        <v>3044</v>
      </c>
      <c r="K146" t="s">
        <v>3066</v>
      </c>
      <c r="L146" t="s">
        <v>3074</v>
      </c>
      <c r="M146" t="s">
        <v>4222</v>
      </c>
      <c r="N146">
        <v>2</v>
      </c>
      <c r="O146" t="s">
        <v>4276</v>
      </c>
      <c r="P146" t="str">
        <f t="shared" si="11"/>
        <v>FREESHIP</v>
      </c>
      <c r="Q146" t="s">
        <v>4280</v>
      </c>
      <c r="R146" s="4">
        <v>1176.5999999999999</v>
      </c>
    </row>
    <row r="147" spans="1:18" x14ac:dyDescent="0.25">
      <c r="A147" t="s">
        <v>797</v>
      </c>
      <c r="B147" s="2">
        <v>45803</v>
      </c>
      <c r="C147">
        <f t="shared" si="8"/>
        <v>2025</v>
      </c>
      <c r="D147" t="str">
        <f t="shared" si="9"/>
        <v>May</v>
      </c>
      <c r="E147" t="str">
        <f t="shared" si="10"/>
        <v>Q2</v>
      </c>
      <c r="F147" t="s">
        <v>1994</v>
      </c>
      <c r="G147" t="s">
        <v>2407</v>
      </c>
      <c r="H147">
        <v>1</v>
      </c>
      <c r="I147" s="4">
        <v>438.34</v>
      </c>
      <c r="J147" t="s">
        <v>2888</v>
      </c>
      <c r="K147" t="s">
        <v>3068</v>
      </c>
      <c r="L147" t="s">
        <v>3072</v>
      </c>
      <c r="M147" t="s">
        <v>3858</v>
      </c>
      <c r="N147">
        <v>5</v>
      </c>
      <c r="O147" t="s">
        <v>4276</v>
      </c>
      <c r="P147" t="str">
        <f t="shared" si="11"/>
        <v>FREESHIP</v>
      </c>
      <c r="Q147" t="s">
        <v>4281</v>
      </c>
      <c r="R147" s="4">
        <v>438.34</v>
      </c>
    </row>
    <row r="148" spans="1:18" x14ac:dyDescent="0.25">
      <c r="A148" t="s">
        <v>702</v>
      </c>
      <c r="B148" s="2">
        <v>45357</v>
      </c>
      <c r="C148">
        <f t="shared" si="8"/>
        <v>2024</v>
      </c>
      <c r="D148" t="str">
        <f t="shared" si="9"/>
        <v>March</v>
      </c>
      <c r="E148" t="str">
        <f t="shared" si="10"/>
        <v>Q1</v>
      </c>
      <c r="F148" t="s">
        <v>1900</v>
      </c>
      <c r="G148" t="s">
        <v>2403</v>
      </c>
      <c r="H148">
        <v>4</v>
      </c>
      <c r="I148" s="4">
        <v>593.22</v>
      </c>
      <c r="J148" t="s">
        <v>2842</v>
      </c>
      <c r="K148" t="s">
        <v>3067</v>
      </c>
      <c r="L148" t="s">
        <v>3071</v>
      </c>
      <c r="M148" t="s">
        <v>3763</v>
      </c>
      <c r="N148">
        <v>8</v>
      </c>
      <c r="O148" t="s">
        <v>4277</v>
      </c>
      <c r="P148" t="str">
        <f t="shared" si="11"/>
        <v>WINTER15</v>
      </c>
      <c r="Q148" t="s">
        <v>4281</v>
      </c>
      <c r="R148" s="4">
        <v>2372.88</v>
      </c>
    </row>
    <row r="149" spans="1:18" x14ac:dyDescent="0.25">
      <c r="A149" t="s">
        <v>1210</v>
      </c>
      <c r="B149" s="2">
        <v>45355</v>
      </c>
      <c r="C149">
        <f t="shared" si="8"/>
        <v>2024</v>
      </c>
      <c r="D149" t="str">
        <f t="shared" si="9"/>
        <v>March</v>
      </c>
      <c r="E149" t="str">
        <f t="shared" si="10"/>
        <v>Q1</v>
      </c>
      <c r="F149" t="s">
        <v>2399</v>
      </c>
      <c r="G149" t="s">
        <v>2403</v>
      </c>
      <c r="H149">
        <v>2</v>
      </c>
      <c r="I149" s="4">
        <v>662.53</v>
      </c>
      <c r="J149" t="s">
        <v>2730</v>
      </c>
      <c r="K149" t="s">
        <v>3066</v>
      </c>
      <c r="L149" t="s">
        <v>3071</v>
      </c>
      <c r="M149" t="s">
        <v>4271</v>
      </c>
      <c r="N149">
        <v>5</v>
      </c>
      <c r="P149" t="str">
        <f t="shared" si="11"/>
        <v>NO COUPON</v>
      </c>
      <c r="Q149" t="s">
        <v>4281</v>
      </c>
      <c r="R149" s="4">
        <v>1325.06</v>
      </c>
    </row>
    <row r="150" spans="1:18" x14ac:dyDescent="0.25">
      <c r="A150" t="s">
        <v>845</v>
      </c>
      <c r="B150" s="2">
        <v>45278</v>
      </c>
      <c r="C150">
        <f t="shared" si="8"/>
        <v>2023</v>
      </c>
      <c r="D150" t="str">
        <f t="shared" si="9"/>
        <v>December</v>
      </c>
      <c r="E150" t="str">
        <f t="shared" si="10"/>
        <v>Q4</v>
      </c>
      <c r="F150" t="s">
        <v>2041</v>
      </c>
      <c r="G150" t="s">
        <v>2407</v>
      </c>
      <c r="H150">
        <v>2</v>
      </c>
      <c r="I150" s="4">
        <v>88.73</v>
      </c>
      <c r="J150" t="s">
        <v>2851</v>
      </c>
      <c r="K150" t="s">
        <v>3066</v>
      </c>
      <c r="L150" t="s">
        <v>3074</v>
      </c>
      <c r="M150" t="s">
        <v>3906</v>
      </c>
      <c r="N150">
        <v>5</v>
      </c>
      <c r="P150" t="str">
        <f t="shared" si="11"/>
        <v>NO COUPON</v>
      </c>
      <c r="Q150" t="s">
        <v>4282</v>
      </c>
      <c r="R150" s="4">
        <v>177.46</v>
      </c>
    </row>
    <row r="151" spans="1:18" x14ac:dyDescent="0.25">
      <c r="A151" t="s">
        <v>55</v>
      </c>
      <c r="B151" s="2">
        <v>45265</v>
      </c>
      <c r="C151">
        <f t="shared" si="8"/>
        <v>2023</v>
      </c>
      <c r="D151" t="str">
        <f t="shared" si="9"/>
        <v>December</v>
      </c>
      <c r="E151" t="str">
        <f t="shared" si="10"/>
        <v>Q4</v>
      </c>
      <c r="F151" t="s">
        <v>1255</v>
      </c>
      <c r="G151" t="s">
        <v>2403</v>
      </c>
      <c r="H151">
        <v>3</v>
      </c>
      <c r="I151" s="4">
        <v>611.45000000000005</v>
      </c>
      <c r="J151" t="s">
        <v>2451</v>
      </c>
      <c r="K151" t="s">
        <v>3068</v>
      </c>
      <c r="L151" t="s">
        <v>3074</v>
      </c>
      <c r="M151" t="s">
        <v>3116</v>
      </c>
      <c r="N151">
        <v>4</v>
      </c>
      <c r="O151" t="s">
        <v>4276</v>
      </c>
      <c r="P151" t="str">
        <f t="shared" si="11"/>
        <v>FREESHIP</v>
      </c>
      <c r="Q151" t="s">
        <v>4278</v>
      </c>
      <c r="R151" s="4">
        <v>1834.35</v>
      </c>
    </row>
    <row r="152" spans="1:18" x14ac:dyDescent="0.25">
      <c r="A152" t="s">
        <v>253</v>
      </c>
      <c r="B152" s="2">
        <v>45637</v>
      </c>
      <c r="C152">
        <f t="shared" si="8"/>
        <v>2024</v>
      </c>
      <c r="D152" t="str">
        <f t="shared" si="9"/>
        <v>December</v>
      </c>
      <c r="E152" t="str">
        <f t="shared" si="10"/>
        <v>Q4</v>
      </c>
      <c r="F152" t="s">
        <v>1453</v>
      </c>
      <c r="G152" t="s">
        <v>2405</v>
      </c>
      <c r="H152">
        <v>3</v>
      </c>
      <c r="I152" s="4">
        <v>538.74</v>
      </c>
      <c r="J152" t="s">
        <v>2616</v>
      </c>
      <c r="K152" t="s">
        <v>3066</v>
      </c>
      <c r="L152" t="s">
        <v>3070</v>
      </c>
      <c r="M152" t="s">
        <v>3314</v>
      </c>
      <c r="N152">
        <v>6</v>
      </c>
      <c r="O152" t="s">
        <v>4276</v>
      </c>
      <c r="P152" t="str">
        <f t="shared" si="11"/>
        <v>FREESHIP</v>
      </c>
      <c r="Q152" t="s">
        <v>4280</v>
      </c>
      <c r="R152" s="4">
        <v>1616.22</v>
      </c>
    </row>
    <row r="153" spans="1:18" x14ac:dyDescent="0.25">
      <c r="A153" t="s">
        <v>1030</v>
      </c>
      <c r="B153" s="2">
        <v>45289</v>
      </c>
      <c r="C153">
        <f t="shared" si="8"/>
        <v>2023</v>
      </c>
      <c r="D153" t="str">
        <f t="shared" si="9"/>
        <v>December</v>
      </c>
      <c r="E153" t="str">
        <f t="shared" si="10"/>
        <v>Q4</v>
      </c>
      <c r="F153" t="s">
        <v>2222</v>
      </c>
      <c r="G153" t="s">
        <v>2405</v>
      </c>
      <c r="H153">
        <v>5</v>
      </c>
      <c r="I153" s="4">
        <v>268.77999999999997</v>
      </c>
      <c r="J153" t="s">
        <v>3002</v>
      </c>
      <c r="K153" t="s">
        <v>3065</v>
      </c>
      <c r="L153" t="s">
        <v>3073</v>
      </c>
      <c r="M153" t="s">
        <v>4091</v>
      </c>
      <c r="N153">
        <v>7</v>
      </c>
      <c r="O153" t="s">
        <v>4277</v>
      </c>
      <c r="P153" t="str">
        <f t="shared" si="11"/>
        <v>WINTER15</v>
      </c>
      <c r="Q153" t="s">
        <v>4280</v>
      </c>
      <c r="R153" s="4">
        <v>1343.9</v>
      </c>
    </row>
    <row r="154" spans="1:18" x14ac:dyDescent="0.25">
      <c r="A154" t="s">
        <v>388</v>
      </c>
      <c r="B154" s="2">
        <v>45551</v>
      </c>
      <c r="C154">
        <f t="shared" si="8"/>
        <v>2024</v>
      </c>
      <c r="D154" t="str">
        <f t="shared" si="9"/>
        <v>September</v>
      </c>
      <c r="E154" t="str">
        <f t="shared" si="10"/>
        <v>Q3</v>
      </c>
      <c r="F154" t="s">
        <v>1588</v>
      </c>
      <c r="G154" t="s">
        <v>2403</v>
      </c>
      <c r="H154">
        <v>1</v>
      </c>
      <c r="I154" s="4">
        <v>571.9</v>
      </c>
      <c r="J154" t="s">
        <v>2477</v>
      </c>
      <c r="K154" t="s">
        <v>3068</v>
      </c>
      <c r="L154" t="s">
        <v>3074</v>
      </c>
      <c r="M154" t="s">
        <v>3449</v>
      </c>
      <c r="N154">
        <v>1</v>
      </c>
      <c r="O154" t="s">
        <v>4277</v>
      </c>
      <c r="P154" t="str">
        <f t="shared" si="11"/>
        <v>WINTER15</v>
      </c>
      <c r="Q154" t="s">
        <v>4278</v>
      </c>
      <c r="R154" s="4">
        <v>571.9</v>
      </c>
    </row>
    <row r="155" spans="1:18" x14ac:dyDescent="0.25">
      <c r="A155" t="s">
        <v>1047</v>
      </c>
      <c r="B155" s="2">
        <v>45650</v>
      </c>
      <c r="C155">
        <f t="shared" si="8"/>
        <v>2024</v>
      </c>
      <c r="D155" t="str">
        <f t="shared" si="9"/>
        <v>December</v>
      </c>
      <c r="E155" t="str">
        <f t="shared" si="10"/>
        <v>Q4</v>
      </c>
      <c r="F155" t="s">
        <v>2239</v>
      </c>
      <c r="G155" t="s">
        <v>2403</v>
      </c>
      <c r="H155">
        <v>1</v>
      </c>
      <c r="I155" s="4">
        <v>370.85</v>
      </c>
      <c r="J155" t="s">
        <v>3007</v>
      </c>
      <c r="K155" t="s">
        <v>3068</v>
      </c>
      <c r="L155" t="s">
        <v>3073</v>
      </c>
      <c r="M155" t="s">
        <v>4108</v>
      </c>
      <c r="N155">
        <v>2</v>
      </c>
      <c r="O155" t="s">
        <v>4276</v>
      </c>
      <c r="P155" t="str">
        <f t="shared" si="11"/>
        <v>FREESHIP</v>
      </c>
      <c r="Q155" t="s">
        <v>4279</v>
      </c>
      <c r="R155" s="4">
        <v>370.85</v>
      </c>
    </row>
    <row r="156" spans="1:18" x14ac:dyDescent="0.25">
      <c r="A156" t="s">
        <v>785</v>
      </c>
      <c r="B156" s="2">
        <v>45455</v>
      </c>
      <c r="C156">
        <f t="shared" si="8"/>
        <v>2024</v>
      </c>
      <c r="D156" t="str">
        <f t="shared" si="9"/>
        <v>June</v>
      </c>
      <c r="E156" t="str">
        <f t="shared" si="10"/>
        <v>Q2</v>
      </c>
      <c r="F156" t="s">
        <v>1982</v>
      </c>
      <c r="G156" t="s">
        <v>2404</v>
      </c>
      <c r="H156">
        <v>3</v>
      </c>
      <c r="I156" s="4">
        <v>692.44</v>
      </c>
      <c r="J156" t="s">
        <v>2724</v>
      </c>
      <c r="K156" t="s">
        <v>3065</v>
      </c>
      <c r="L156" t="s">
        <v>3071</v>
      </c>
      <c r="M156" t="s">
        <v>3846</v>
      </c>
      <c r="N156">
        <v>8</v>
      </c>
      <c r="O156" t="s">
        <v>4276</v>
      </c>
      <c r="P156" t="str">
        <f t="shared" si="11"/>
        <v>FREESHIP</v>
      </c>
      <c r="Q156" t="s">
        <v>4282</v>
      </c>
      <c r="R156" s="4">
        <v>2077.3200000000002</v>
      </c>
    </row>
    <row r="157" spans="1:18" x14ac:dyDescent="0.25">
      <c r="A157" t="s">
        <v>185</v>
      </c>
      <c r="B157" s="2">
        <v>45153</v>
      </c>
      <c r="C157">
        <f t="shared" si="8"/>
        <v>2023</v>
      </c>
      <c r="D157" t="str">
        <f t="shared" si="9"/>
        <v>August</v>
      </c>
      <c r="E157" t="str">
        <f t="shared" si="10"/>
        <v>Q3</v>
      </c>
      <c r="F157" t="s">
        <v>1385</v>
      </c>
      <c r="G157" t="s">
        <v>2405</v>
      </c>
      <c r="H157">
        <v>2</v>
      </c>
      <c r="I157" s="4">
        <v>148.22</v>
      </c>
      <c r="J157" t="s">
        <v>2564</v>
      </c>
      <c r="K157" t="s">
        <v>3067</v>
      </c>
      <c r="L157" t="s">
        <v>3073</v>
      </c>
      <c r="M157" t="s">
        <v>3246</v>
      </c>
      <c r="N157">
        <v>7</v>
      </c>
      <c r="O157" t="s">
        <v>4277</v>
      </c>
      <c r="P157" t="str">
        <f t="shared" si="11"/>
        <v>WINTER15</v>
      </c>
      <c r="Q157" t="s">
        <v>4278</v>
      </c>
      <c r="R157" s="4">
        <v>296.44</v>
      </c>
    </row>
    <row r="158" spans="1:18" x14ac:dyDescent="0.25">
      <c r="A158" t="s">
        <v>1170</v>
      </c>
      <c r="B158" s="2">
        <v>45126</v>
      </c>
      <c r="C158">
        <f t="shared" si="8"/>
        <v>2023</v>
      </c>
      <c r="D158" t="str">
        <f t="shared" si="9"/>
        <v>July</v>
      </c>
      <c r="E158" t="str">
        <f t="shared" si="10"/>
        <v>Q3</v>
      </c>
      <c r="F158" t="s">
        <v>2359</v>
      </c>
      <c r="G158" t="s">
        <v>2408</v>
      </c>
      <c r="H158">
        <v>4</v>
      </c>
      <c r="I158" s="4">
        <v>690.78</v>
      </c>
      <c r="J158" t="s">
        <v>2424</v>
      </c>
      <c r="K158" t="s">
        <v>3067</v>
      </c>
      <c r="L158" t="s">
        <v>3070</v>
      </c>
      <c r="M158" t="s">
        <v>4231</v>
      </c>
      <c r="N158">
        <v>9</v>
      </c>
      <c r="P158" t="str">
        <f t="shared" si="11"/>
        <v>NO COUPON</v>
      </c>
      <c r="Q158" t="s">
        <v>4279</v>
      </c>
      <c r="R158" s="4">
        <v>2763.12</v>
      </c>
    </row>
    <row r="159" spans="1:18" x14ac:dyDescent="0.25">
      <c r="A159" t="s">
        <v>836</v>
      </c>
      <c r="B159" s="2">
        <v>45731</v>
      </c>
      <c r="C159">
        <f t="shared" si="8"/>
        <v>2025</v>
      </c>
      <c r="D159" t="str">
        <f t="shared" si="9"/>
        <v>March</v>
      </c>
      <c r="E159" t="str">
        <f t="shared" si="10"/>
        <v>Q1</v>
      </c>
      <c r="F159" t="s">
        <v>2032</v>
      </c>
      <c r="G159" t="s">
        <v>2404</v>
      </c>
      <c r="H159">
        <v>1</v>
      </c>
      <c r="I159" s="4">
        <v>479.56</v>
      </c>
      <c r="J159" t="s">
        <v>2476</v>
      </c>
      <c r="K159" t="s">
        <v>3068</v>
      </c>
      <c r="L159" t="s">
        <v>3072</v>
      </c>
      <c r="M159" t="s">
        <v>3897</v>
      </c>
      <c r="N159">
        <v>1</v>
      </c>
      <c r="O159" t="s">
        <v>4275</v>
      </c>
      <c r="P159" t="str">
        <f t="shared" si="11"/>
        <v>SAVE10</v>
      </c>
      <c r="Q159" t="s">
        <v>4282</v>
      </c>
      <c r="R159" s="4">
        <v>479.56</v>
      </c>
    </row>
    <row r="160" spans="1:18" x14ac:dyDescent="0.25">
      <c r="A160" t="s">
        <v>929</v>
      </c>
      <c r="B160" s="2">
        <v>45338</v>
      </c>
      <c r="C160">
        <f t="shared" si="8"/>
        <v>2024</v>
      </c>
      <c r="D160" t="str">
        <f t="shared" si="9"/>
        <v>February</v>
      </c>
      <c r="E160" t="str">
        <f t="shared" si="10"/>
        <v>Q1</v>
      </c>
      <c r="F160" t="s">
        <v>2125</v>
      </c>
      <c r="G160" t="s">
        <v>2408</v>
      </c>
      <c r="H160">
        <v>4</v>
      </c>
      <c r="I160" s="4">
        <v>502.99</v>
      </c>
      <c r="J160" t="s">
        <v>2978</v>
      </c>
      <c r="K160" t="s">
        <v>3065</v>
      </c>
      <c r="L160" t="s">
        <v>3070</v>
      </c>
      <c r="M160" t="s">
        <v>3990</v>
      </c>
      <c r="N160">
        <v>4</v>
      </c>
      <c r="O160" t="s">
        <v>4277</v>
      </c>
      <c r="P160" t="str">
        <f t="shared" si="11"/>
        <v>WINTER15</v>
      </c>
      <c r="Q160" t="s">
        <v>4279</v>
      </c>
      <c r="R160" s="4">
        <v>2011.96</v>
      </c>
    </row>
    <row r="161" spans="1:18" x14ac:dyDescent="0.25">
      <c r="A161" t="s">
        <v>1147</v>
      </c>
      <c r="B161" s="2">
        <v>45391</v>
      </c>
      <c r="C161">
        <f t="shared" si="8"/>
        <v>2024</v>
      </c>
      <c r="D161" t="str">
        <f t="shared" si="9"/>
        <v>April</v>
      </c>
      <c r="E161" t="str">
        <f t="shared" si="10"/>
        <v>Q2</v>
      </c>
      <c r="F161" t="s">
        <v>2337</v>
      </c>
      <c r="G161" t="s">
        <v>2407</v>
      </c>
      <c r="H161">
        <v>2</v>
      </c>
      <c r="I161" s="4">
        <v>467.91</v>
      </c>
      <c r="J161" t="s">
        <v>2597</v>
      </c>
      <c r="K161" t="s">
        <v>3068</v>
      </c>
      <c r="L161" t="s">
        <v>3072</v>
      </c>
      <c r="M161" t="s">
        <v>4208</v>
      </c>
      <c r="N161">
        <v>5</v>
      </c>
      <c r="O161" t="s">
        <v>4277</v>
      </c>
      <c r="P161" t="str">
        <f t="shared" si="11"/>
        <v>WINTER15</v>
      </c>
      <c r="Q161" t="s">
        <v>4281</v>
      </c>
      <c r="R161" s="4">
        <v>935.82</v>
      </c>
    </row>
    <row r="162" spans="1:18" x14ac:dyDescent="0.25">
      <c r="A162" t="s">
        <v>246</v>
      </c>
      <c r="B162" s="2">
        <v>45065</v>
      </c>
      <c r="C162">
        <f t="shared" si="8"/>
        <v>2023</v>
      </c>
      <c r="D162" t="str">
        <f t="shared" si="9"/>
        <v>May</v>
      </c>
      <c r="E162" t="str">
        <f t="shared" si="10"/>
        <v>Q2</v>
      </c>
      <c r="F162" t="s">
        <v>1446</v>
      </c>
      <c r="G162" t="s">
        <v>2407</v>
      </c>
      <c r="H162">
        <v>4</v>
      </c>
      <c r="I162" s="4">
        <v>444.44</v>
      </c>
      <c r="J162" t="s">
        <v>2610</v>
      </c>
      <c r="K162" t="s">
        <v>3065</v>
      </c>
      <c r="L162" t="s">
        <v>3071</v>
      </c>
      <c r="M162" t="s">
        <v>3307</v>
      </c>
      <c r="N162">
        <v>8</v>
      </c>
      <c r="O162" t="s">
        <v>4277</v>
      </c>
      <c r="P162" t="str">
        <f t="shared" si="11"/>
        <v>WINTER15</v>
      </c>
      <c r="Q162" t="s">
        <v>4282</v>
      </c>
      <c r="R162" s="4">
        <v>1777.76</v>
      </c>
    </row>
    <row r="163" spans="1:18" x14ac:dyDescent="0.25">
      <c r="A163" t="s">
        <v>279</v>
      </c>
      <c r="B163" s="2">
        <v>45282</v>
      </c>
      <c r="C163">
        <f t="shared" si="8"/>
        <v>2023</v>
      </c>
      <c r="D163" t="str">
        <f t="shared" si="9"/>
        <v>December</v>
      </c>
      <c r="E163" t="str">
        <f t="shared" si="10"/>
        <v>Q4</v>
      </c>
      <c r="F163" t="s">
        <v>1479</v>
      </c>
      <c r="G163" t="s">
        <v>2407</v>
      </c>
      <c r="H163">
        <v>1</v>
      </c>
      <c r="I163" s="4">
        <v>572.13</v>
      </c>
      <c r="J163" t="s">
        <v>2636</v>
      </c>
      <c r="K163" t="s">
        <v>3065</v>
      </c>
      <c r="L163" t="s">
        <v>3071</v>
      </c>
      <c r="M163" t="s">
        <v>3340</v>
      </c>
      <c r="N163">
        <v>4</v>
      </c>
      <c r="O163" t="s">
        <v>4275</v>
      </c>
      <c r="P163" t="str">
        <f t="shared" si="11"/>
        <v>SAVE10</v>
      </c>
      <c r="Q163" t="s">
        <v>4282</v>
      </c>
      <c r="R163" s="4">
        <v>572.13</v>
      </c>
    </row>
    <row r="164" spans="1:18" x14ac:dyDescent="0.25">
      <c r="A164" t="s">
        <v>255</v>
      </c>
      <c r="B164" s="2">
        <v>45062</v>
      </c>
      <c r="C164">
        <f t="shared" si="8"/>
        <v>2023</v>
      </c>
      <c r="D164" t="str">
        <f t="shared" si="9"/>
        <v>May</v>
      </c>
      <c r="E164" t="str">
        <f t="shared" si="10"/>
        <v>Q2</v>
      </c>
      <c r="F164" t="s">
        <v>1455</v>
      </c>
      <c r="G164" t="s">
        <v>2406</v>
      </c>
      <c r="H164">
        <v>5</v>
      </c>
      <c r="I164" s="4">
        <v>615.66999999999996</v>
      </c>
      <c r="J164" t="s">
        <v>2618</v>
      </c>
      <c r="K164" t="s">
        <v>3066</v>
      </c>
      <c r="L164" t="s">
        <v>3074</v>
      </c>
      <c r="M164" t="s">
        <v>3316</v>
      </c>
      <c r="N164">
        <v>6</v>
      </c>
      <c r="O164" t="s">
        <v>4275</v>
      </c>
      <c r="P164" t="str">
        <f t="shared" si="11"/>
        <v>SAVE10</v>
      </c>
      <c r="Q164" t="s">
        <v>4280</v>
      </c>
      <c r="R164" s="4">
        <v>3078.35</v>
      </c>
    </row>
    <row r="165" spans="1:18" x14ac:dyDescent="0.25">
      <c r="A165" t="s">
        <v>812</v>
      </c>
      <c r="B165" s="2">
        <v>45796</v>
      </c>
      <c r="C165">
        <f t="shared" si="8"/>
        <v>2025</v>
      </c>
      <c r="D165" t="str">
        <f t="shared" si="9"/>
        <v>May</v>
      </c>
      <c r="E165" t="str">
        <f t="shared" si="10"/>
        <v>Q2</v>
      </c>
      <c r="F165" t="s">
        <v>2009</v>
      </c>
      <c r="G165" t="s">
        <v>2404</v>
      </c>
      <c r="H165">
        <v>5</v>
      </c>
      <c r="I165" s="4">
        <v>488.35</v>
      </c>
      <c r="J165" t="s">
        <v>2672</v>
      </c>
      <c r="K165" t="s">
        <v>3065</v>
      </c>
      <c r="L165" t="s">
        <v>3072</v>
      </c>
      <c r="M165" t="s">
        <v>3873</v>
      </c>
      <c r="N165">
        <v>9</v>
      </c>
      <c r="O165" t="s">
        <v>4276</v>
      </c>
      <c r="P165" t="str">
        <f t="shared" si="11"/>
        <v>FREESHIP</v>
      </c>
      <c r="Q165" t="s">
        <v>4280</v>
      </c>
      <c r="R165" s="4">
        <v>2441.75</v>
      </c>
    </row>
    <row r="166" spans="1:18" x14ac:dyDescent="0.25">
      <c r="A166" t="s">
        <v>430</v>
      </c>
      <c r="B166" s="2">
        <v>45125</v>
      </c>
      <c r="C166">
        <f t="shared" si="8"/>
        <v>2023</v>
      </c>
      <c r="D166" t="str">
        <f t="shared" si="9"/>
        <v>July</v>
      </c>
      <c r="E166" t="str">
        <f t="shared" si="10"/>
        <v>Q3</v>
      </c>
      <c r="F166" t="s">
        <v>1630</v>
      </c>
      <c r="G166" t="s">
        <v>2408</v>
      </c>
      <c r="H166">
        <v>2</v>
      </c>
      <c r="I166" s="4">
        <v>644.04999999999995</v>
      </c>
      <c r="J166" t="s">
        <v>2741</v>
      </c>
      <c r="K166" t="s">
        <v>3068</v>
      </c>
      <c r="L166" t="s">
        <v>3071</v>
      </c>
      <c r="M166" t="s">
        <v>3491</v>
      </c>
      <c r="N166">
        <v>5</v>
      </c>
      <c r="O166" t="s">
        <v>4277</v>
      </c>
      <c r="P166" t="str">
        <f t="shared" si="11"/>
        <v>WINTER15</v>
      </c>
      <c r="Q166" t="s">
        <v>4279</v>
      </c>
      <c r="R166" s="4">
        <v>1288.0999999999999</v>
      </c>
    </row>
    <row r="167" spans="1:18" x14ac:dyDescent="0.25">
      <c r="A167" t="s">
        <v>273</v>
      </c>
      <c r="B167" s="2">
        <v>45088</v>
      </c>
      <c r="C167">
        <f t="shared" si="8"/>
        <v>2023</v>
      </c>
      <c r="D167" t="str">
        <f t="shared" si="9"/>
        <v>June</v>
      </c>
      <c r="E167" t="str">
        <f t="shared" si="10"/>
        <v>Q2</v>
      </c>
      <c r="F167" t="s">
        <v>1473</v>
      </c>
      <c r="G167" t="s">
        <v>2406</v>
      </c>
      <c r="H167">
        <v>4</v>
      </c>
      <c r="I167" s="4">
        <v>435.12</v>
      </c>
      <c r="J167" t="s">
        <v>2535</v>
      </c>
      <c r="K167" t="s">
        <v>3067</v>
      </c>
      <c r="L167" t="s">
        <v>3073</v>
      </c>
      <c r="M167" t="s">
        <v>3334</v>
      </c>
      <c r="N167">
        <v>9</v>
      </c>
      <c r="O167" t="s">
        <v>4275</v>
      </c>
      <c r="P167" t="str">
        <f t="shared" si="11"/>
        <v>SAVE10</v>
      </c>
      <c r="Q167" t="s">
        <v>4278</v>
      </c>
      <c r="R167" s="4">
        <v>1740.48</v>
      </c>
    </row>
    <row r="168" spans="1:18" x14ac:dyDescent="0.25">
      <c r="A168" t="s">
        <v>1145</v>
      </c>
      <c r="B168" s="2">
        <v>45491</v>
      </c>
      <c r="C168">
        <f t="shared" si="8"/>
        <v>2024</v>
      </c>
      <c r="D168" t="str">
        <f t="shared" si="9"/>
        <v>July</v>
      </c>
      <c r="E168" t="str">
        <f t="shared" si="10"/>
        <v>Q3</v>
      </c>
      <c r="F168" t="s">
        <v>2335</v>
      </c>
      <c r="G168" t="s">
        <v>2404</v>
      </c>
      <c r="H168">
        <v>1</v>
      </c>
      <c r="I168" s="4">
        <v>694.5</v>
      </c>
      <c r="J168" t="s">
        <v>2651</v>
      </c>
      <c r="K168" t="s">
        <v>3067</v>
      </c>
      <c r="L168" t="s">
        <v>3074</v>
      </c>
      <c r="M168" t="s">
        <v>4206</v>
      </c>
      <c r="N168">
        <v>3</v>
      </c>
      <c r="O168" t="s">
        <v>4277</v>
      </c>
      <c r="P168" t="str">
        <f t="shared" si="11"/>
        <v>WINTER15</v>
      </c>
      <c r="Q168" t="s">
        <v>4281</v>
      </c>
      <c r="R168" s="4">
        <v>694.5</v>
      </c>
    </row>
    <row r="169" spans="1:18" x14ac:dyDescent="0.25">
      <c r="A169" t="s">
        <v>1209</v>
      </c>
      <c r="B169" s="2">
        <v>45463</v>
      </c>
      <c r="C169">
        <f t="shared" si="8"/>
        <v>2024</v>
      </c>
      <c r="D169" t="str">
        <f t="shared" si="9"/>
        <v>June</v>
      </c>
      <c r="E169" t="str">
        <f t="shared" si="10"/>
        <v>Q2</v>
      </c>
      <c r="F169" t="s">
        <v>2398</v>
      </c>
      <c r="G169" t="s">
        <v>2409</v>
      </c>
      <c r="H169">
        <v>1</v>
      </c>
      <c r="I169" s="4">
        <v>107.04</v>
      </c>
      <c r="J169" t="s">
        <v>3062</v>
      </c>
      <c r="K169" t="s">
        <v>3067</v>
      </c>
      <c r="L169" t="s">
        <v>3071</v>
      </c>
      <c r="M169" t="s">
        <v>4270</v>
      </c>
      <c r="N169">
        <v>6</v>
      </c>
      <c r="O169" t="s">
        <v>4276</v>
      </c>
      <c r="P169" t="str">
        <f t="shared" si="11"/>
        <v>FREESHIP</v>
      </c>
      <c r="Q169" t="s">
        <v>4282</v>
      </c>
      <c r="R169" s="4">
        <v>107.04</v>
      </c>
    </row>
    <row r="170" spans="1:18" x14ac:dyDescent="0.25">
      <c r="A170" t="s">
        <v>494</v>
      </c>
      <c r="B170" s="2">
        <v>45093</v>
      </c>
      <c r="C170">
        <f t="shared" si="8"/>
        <v>2023</v>
      </c>
      <c r="D170" t="str">
        <f t="shared" si="9"/>
        <v>June</v>
      </c>
      <c r="E170" t="str">
        <f t="shared" si="10"/>
        <v>Q2</v>
      </c>
      <c r="F170" t="s">
        <v>1694</v>
      </c>
      <c r="G170" t="s">
        <v>2406</v>
      </c>
      <c r="H170">
        <v>1</v>
      </c>
      <c r="I170" s="4">
        <v>335.1</v>
      </c>
      <c r="J170" t="s">
        <v>2509</v>
      </c>
      <c r="K170" t="s">
        <v>3065</v>
      </c>
      <c r="L170" t="s">
        <v>3074</v>
      </c>
      <c r="M170" t="s">
        <v>3555</v>
      </c>
      <c r="N170">
        <v>6</v>
      </c>
      <c r="O170" t="s">
        <v>4276</v>
      </c>
      <c r="P170" t="str">
        <f t="shared" si="11"/>
        <v>FREESHIP</v>
      </c>
      <c r="Q170" t="s">
        <v>4279</v>
      </c>
      <c r="R170" s="4">
        <v>335.1</v>
      </c>
    </row>
    <row r="171" spans="1:18" x14ac:dyDescent="0.25">
      <c r="A171" t="s">
        <v>1055</v>
      </c>
      <c r="B171" s="2">
        <v>44968</v>
      </c>
      <c r="C171">
        <f t="shared" si="8"/>
        <v>2023</v>
      </c>
      <c r="D171" t="str">
        <f t="shared" si="9"/>
        <v>February</v>
      </c>
      <c r="E171" t="str">
        <f t="shared" si="10"/>
        <v>Q1</v>
      </c>
      <c r="F171" t="s">
        <v>2247</v>
      </c>
      <c r="G171" t="s">
        <v>2403</v>
      </c>
      <c r="H171">
        <v>4</v>
      </c>
      <c r="I171" s="4">
        <v>558.9</v>
      </c>
      <c r="J171" t="s">
        <v>2608</v>
      </c>
      <c r="K171" t="s">
        <v>3068</v>
      </c>
      <c r="L171" t="s">
        <v>3070</v>
      </c>
      <c r="M171" t="s">
        <v>4116</v>
      </c>
      <c r="N171">
        <v>9</v>
      </c>
      <c r="O171" t="s">
        <v>4277</v>
      </c>
      <c r="P171" t="str">
        <f t="shared" si="11"/>
        <v>WINTER15</v>
      </c>
      <c r="Q171" t="s">
        <v>4282</v>
      </c>
      <c r="R171" s="4">
        <v>2235.6</v>
      </c>
    </row>
    <row r="172" spans="1:18" x14ac:dyDescent="0.25">
      <c r="A172" t="s">
        <v>543</v>
      </c>
      <c r="B172" s="2">
        <v>45389</v>
      </c>
      <c r="C172">
        <f t="shared" si="8"/>
        <v>2024</v>
      </c>
      <c r="D172" t="str">
        <f t="shared" si="9"/>
        <v>April</v>
      </c>
      <c r="E172" t="str">
        <f t="shared" si="10"/>
        <v>Q2</v>
      </c>
      <c r="F172" t="s">
        <v>1743</v>
      </c>
      <c r="G172" t="s">
        <v>2405</v>
      </c>
      <c r="H172">
        <v>2</v>
      </c>
      <c r="I172" s="4">
        <v>675.1</v>
      </c>
      <c r="J172" t="s">
        <v>2803</v>
      </c>
      <c r="K172" t="s">
        <v>3069</v>
      </c>
      <c r="L172" t="s">
        <v>3074</v>
      </c>
      <c r="M172" t="s">
        <v>3604</v>
      </c>
      <c r="N172">
        <v>4</v>
      </c>
      <c r="O172" t="s">
        <v>4276</v>
      </c>
      <c r="P172" t="str">
        <f t="shared" si="11"/>
        <v>FREESHIP</v>
      </c>
      <c r="Q172" t="s">
        <v>4282</v>
      </c>
      <c r="R172" s="4">
        <v>1350.2</v>
      </c>
    </row>
    <row r="173" spans="1:18" x14ac:dyDescent="0.25">
      <c r="A173" t="s">
        <v>798</v>
      </c>
      <c r="B173" s="2">
        <v>45793</v>
      </c>
      <c r="C173">
        <f t="shared" si="8"/>
        <v>2025</v>
      </c>
      <c r="D173" t="str">
        <f t="shared" si="9"/>
        <v>May</v>
      </c>
      <c r="E173" t="str">
        <f t="shared" si="10"/>
        <v>Q2</v>
      </c>
      <c r="F173" t="s">
        <v>1995</v>
      </c>
      <c r="G173" t="s">
        <v>2408</v>
      </c>
      <c r="H173">
        <v>1</v>
      </c>
      <c r="I173" s="4">
        <v>325.81</v>
      </c>
      <c r="J173" t="s">
        <v>2459</v>
      </c>
      <c r="K173" t="s">
        <v>3067</v>
      </c>
      <c r="L173" t="s">
        <v>3074</v>
      </c>
      <c r="M173" t="s">
        <v>3859</v>
      </c>
      <c r="N173">
        <v>1</v>
      </c>
      <c r="O173" t="s">
        <v>4277</v>
      </c>
      <c r="P173" t="str">
        <f t="shared" si="11"/>
        <v>WINTER15</v>
      </c>
      <c r="Q173" t="s">
        <v>4279</v>
      </c>
      <c r="R173" s="4">
        <v>325.81</v>
      </c>
    </row>
    <row r="174" spans="1:18" x14ac:dyDescent="0.25">
      <c r="A174" t="s">
        <v>970</v>
      </c>
      <c r="B174" s="2">
        <v>45393</v>
      </c>
      <c r="C174">
        <f t="shared" si="8"/>
        <v>2024</v>
      </c>
      <c r="D174" t="str">
        <f t="shared" si="9"/>
        <v>April</v>
      </c>
      <c r="E174" t="str">
        <f t="shared" si="10"/>
        <v>Q2</v>
      </c>
      <c r="F174" t="s">
        <v>1995</v>
      </c>
      <c r="G174" t="s">
        <v>2404</v>
      </c>
      <c r="H174">
        <v>2</v>
      </c>
      <c r="I174" s="4">
        <v>160.97999999999999</v>
      </c>
      <c r="J174" t="s">
        <v>2987</v>
      </c>
      <c r="K174" t="s">
        <v>3065</v>
      </c>
      <c r="L174" t="s">
        <v>3073</v>
      </c>
      <c r="M174" t="s">
        <v>4031</v>
      </c>
      <c r="N174">
        <v>3</v>
      </c>
      <c r="O174" t="s">
        <v>4275</v>
      </c>
      <c r="P174" t="str">
        <f t="shared" si="11"/>
        <v>SAVE10</v>
      </c>
      <c r="Q174" t="s">
        <v>4279</v>
      </c>
      <c r="R174" s="4">
        <v>321.95999999999998</v>
      </c>
    </row>
    <row r="175" spans="1:18" x14ac:dyDescent="0.25">
      <c r="A175" t="s">
        <v>201</v>
      </c>
      <c r="B175" s="2">
        <v>44965</v>
      </c>
      <c r="C175">
        <f t="shared" si="8"/>
        <v>2023</v>
      </c>
      <c r="D175" t="str">
        <f t="shared" si="9"/>
        <v>February</v>
      </c>
      <c r="E175" t="str">
        <f t="shared" si="10"/>
        <v>Q1</v>
      </c>
      <c r="F175" t="s">
        <v>1401</v>
      </c>
      <c r="G175" t="s">
        <v>2406</v>
      </c>
      <c r="H175">
        <v>1</v>
      </c>
      <c r="I175" s="4">
        <v>590.87</v>
      </c>
      <c r="J175" t="s">
        <v>2579</v>
      </c>
      <c r="K175" t="s">
        <v>3068</v>
      </c>
      <c r="L175" t="s">
        <v>3072</v>
      </c>
      <c r="M175" t="s">
        <v>3262</v>
      </c>
      <c r="N175">
        <v>6</v>
      </c>
      <c r="O175" t="s">
        <v>4276</v>
      </c>
      <c r="P175" t="str">
        <f t="shared" si="11"/>
        <v>FREESHIP</v>
      </c>
      <c r="Q175" t="s">
        <v>4279</v>
      </c>
      <c r="R175" s="4">
        <v>590.87</v>
      </c>
    </row>
    <row r="176" spans="1:18" x14ac:dyDescent="0.25">
      <c r="A176" t="s">
        <v>1088</v>
      </c>
      <c r="B176" s="2">
        <v>45422</v>
      </c>
      <c r="C176">
        <f t="shared" si="8"/>
        <v>2024</v>
      </c>
      <c r="D176" t="str">
        <f t="shared" si="9"/>
        <v>May</v>
      </c>
      <c r="E176" t="str">
        <f t="shared" si="10"/>
        <v>Q2</v>
      </c>
      <c r="F176" t="s">
        <v>2280</v>
      </c>
      <c r="G176" t="s">
        <v>2404</v>
      </c>
      <c r="H176">
        <v>1</v>
      </c>
      <c r="I176" s="4">
        <v>222.73</v>
      </c>
      <c r="J176" t="s">
        <v>3021</v>
      </c>
      <c r="K176" t="s">
        <v>3066</v>
      </c>
      <c r="L176" t="s">
        <v>3072</v>
      </c>
      <c r="M176" t="s">
        <v>4149</v>
      </c>
      <c r="N176">
        <v>4</v>
      </c>
      <c r="P176" t="str">
        <f t="shared" si="11"/>
        <v>NO COUPON</v>
      </c>
      <c r="Q176" t="s">
        <v>4282</v>
      </c>
      <c r="R176" s="4">
        <v>222.73</v>
      </c>
    </row>
    <row r="177" spans="1:18" x14ac:dyDescent="0.25">
      <c r="A177" t="s">
        <v>566</v>
      </c>
      <c r="B177" s="2">
        <v>45199</v>
      </c>
      <c r="C177">
        <f t="shared" si="8"/>
        <v>2023</v>
      </c>
      <c r="D177" t="str">
        <f t="shared" si="9"/>
        <v>September</v>
      </c>
      <c r="E177" t="str">
        <f t="shared" si="10"/>
        <v>Q3</v>
      </c>
      <c r="F177" t="s">
        <v>1766</v>
      </c>
      <c r="G177" t="s">
        <v>2406</v>
      </c>
      <c r="H177">
        <v>4</v>
      </c>
      <c r="I177" s="4">
        <v>425.18</v>
      </c>
      <c r="J177" t="s">
        <v>2798</v>
      </c>
      <c r="K177" t="s">
        <v>3066</v>
      </c>
      <c r="L177" t="s">
        <v>3072</v>
      </c>
      <c r="M177" t="s">
        <v>3627</v>
      </c>
      <c r="N177">
        <v>8</v>
      </c>
      <c r="O177" t="s">
        <v>4277</v>
      </c>
      <c r="P177" t="str">
        <f t="shared" si="11"/>
        <v>WINTER15</v>
      </c>
      <c r="Q177" t="s">
        <v>4281</v>
      </c>
      <c r="R177" s="4">
        <v>1700.72</v>
      </c>
    </row>
    <row r="178" spans="1:18" x14ac:dyDescent="0.25">
      <c r="A178" t="s">
        <v>152</v>
      </c>
      <c r="B178" s="2">
        <v>45281</v>
      </c>
      <c r="C178">
        <f t="shared" si="8"/>
        <v>2023</v>
      </c>
      <c r="D178" t="str">
        <f t="shared" si="9"/>
        <v>December</v>
      </c>
      <c r="E178" t="str">
        <f t="shared" si="10"/>
        <v>Q4</v>
      </c>
      <c r="F178" t="s">
        <v>1352</v>
      </c>
      <c r="G178" t="s">
        <v>2405</v>
      </c>
      <c r="H178">
        <v>1</v>
      </c>
      <c r="I178" s="4">
        <v>298.06</v>
      </c>
      <c r="J178" t="s">
        <v>2539</v>
      </c>
      <c r="K178" t="s">
        <v>3065</v>
      </c>
      <c r="L178" t="s">
        <v>3074</v>
      </c>
      <c r="M178" t="s">
        <v>3213</v>
      </c>
      <c r="N178">
        <v>3</v>
      </c>
      <c r="O178" t="s">
        <v>4277</v>
      </c>
      <c r="P178" t="str">
        <f t="shared" si="11"/>
        <v>WINTER15</v>
      </c>
      <c r="Q178" t="s">
        <v>4282</v>
      </c>
      <c r="R178" s="4">
        <v>298.06</v>
      </c>
    </row>
    <row r="179" spans="1:18" x14ac:dyDescent="0.25">
      <c r="A179" t="s">
        <v>40</v>
      </c>
      <c r="B179" s="2">
        <v>45357</v>
      </c>
      <c r="C179">
        <f t="shared" si="8"/>
        <v>2024</v>
      </c>
      <c r="D179" t="str">
        <f t="shared" si="9"/>
        <v>March</v>
      </c>
      <c r="E179" t="str">
        <f t="shared" si="10"/>
        <v>Q1</v>
      </c>
      <c r="F179" t="s">
        <v>1240</v>
      </c>
      <c r="G179" t="s">
        <v>2408</v>
      </c>
      <c r="H179">
        <v>5</v>
      </c>
      <c r="I179" s="4">
        <v>59.55</v>
      </c>
      <c r="J179" t="s">
        <v>2436</v>
      </c>
      <c r="K179" t="s">
        <v>3066</v>
      </c>
      <c r="L179" t="s">
        <v>3073</v>
      </c>
      <c r="M179" t="s">
        <v>3101</v>
      </c>
      <c r="N179">
        <v>6</v>
      </c>
      <c r="P179" t="str">
        <f t="shared" si="11"/>
        <v>NO COUPON</v>
      </c>
      <c r="Q179" t="s">
        <v>4279</v>
      </c>
      <c r="R179" s="4">
        <v>297.75</v>
      </c>
    </row>
    <row r="180" spans="1:18" x14ac:dyDescent="0.25">
      <c r="A180" t="s">
        <v>1113</v>
      </c>
      <c r="B180" s="2">
        <v>45554</v>
      </c>
      <c r="C180">
        <f t="shared" si="8"/>
        <v>2024</v>
      </c>
      <c r="D180" t="str">
        <f t="shared" si="9"/>
        <v>September</v>
      </c>
      <c r="E180" t="str">
        <f t="shared" si="10"/>
        <v>Q3</v>
      </c>
      <c r="F180" t="s">
        <v>2305</v>
      </c>
      <c r="G180" t="s">
        <v>2408</v>
      </c>
      <c r="H180">
        <v>2</v>
      </c>
      <c r="I180" s="4">
        <v>125.23</v>
      </c>
      <c r="J180" t="s">
        <v>2724</v>
      </c>
      <c r="K180" t="s">
        <v>3069</v>
      </c>
      <c r="L180" t="s">
        <v>3071</v>
      </c>
      <c r="M180" t="s">
        <v>4174</v>
      </c>
      <c r="N180">
        <v>3</v>
      </c>
      <c r="O180" t="s">
        <v>4276</v>
      </c>
      <c r="P180" t="str">
        <f t="shared" si="11"/>
        <v>FREESHIP</v>
      </c>
      <c r="Q180" t="s">
        <v>4280</v>
      </c>
      <c r="R180" s="4">
        <v>250.46</v>
      </c>
    </row>
    <row r="181" spans="1:18" x14ac:dyDescent="0.25">
      <c r="A181" t="s">
        <v>669</v>
      </c>
      <c r="B181" s="2">
        <v>44999</v>
      </c>
      <c r="C181">
        <f t="shared" si="8"/>
        <v>2023</v>
      </c>
      <c r="D181" t="str">
        <f t="shared" si="9"/>
        <v>March</v>
      </c>
      <c r="E181" t="str">
        <f t="shared" si="10"/>
        <v>Q1</v>
      </c>
      <c r="F181" t="s">
        <v>1868</v>
      </c>
      <c r="G181" t="s">
        <v>2406</v>
      </c>
      <c r="H181">
        <v>2</v>
      </c>
      <c r="I181" s="4">
        <v>132.6</v>
      </c>
      <c r="J181" t="s">
        <v>2758</v>
      </c>
      <c r="K181" t="s">
        <v>3065</v>
      </c>
      <c r="L181" t="s">
        <v>3071</v>
      </c>
      <c r="M181" t="s">
        <v>3730</v>
      </c>
      <c r="N181">
        <v>4</v>
      </c>
      <c r="O181" t="s">
        <v>4277</v>
      </c>
      <c r="P181" t="str">
        <f t="shared" si="11"/>
        <v>WINTER15</v>
      </c>
      <c r="Q181" t="s">
        <v>4280</v>
      </c>
      <c r="R181" s="4">
        <v>265.2</v>
      </c>
    </row>
    <row r="182" spans="1:18" x14ac:dyDescent="0.25">
      <c r="A182" t="s">
        <v>639</v>
      </c>
      <c r="B182" s="2">
        <v>45193</v>
      </c>
      <c r="C182">
        <f t="shared" si="8"/>
        <v>2023</v>
      </c>
      <c r="D182" t="str">
        <f t="shared" si="9"/>
        <v>September</v>
      </c>
      <c r="E182" t="str">
        <f t="shared" si="10"/>
        <v>Q3</v>
      </c>
      <c r="F182" t="s">
        <v>1838</v>
      </c>
      <c r="G182" t="s">
        <v>2405</v>
      </c>
      <c r="H182">
        <v>1</v>
      </c>
      <c r="I182" s="4">
        <v>672.89</v>
      </c>
      <c r="J182" t="s">
        <v>2848</v>
      </c>
      <c r="K182" t="s">
        <v>3067</v>
      </c>
      <c r="L182" t="s">
        <v>3074</v>
      </c>
      <c r="M182" t="s">
        <v>3700</v>
      </c>
      <c r="N182">
        <v>1</v>
      </c>
      <c r="O182" t="s">
        <v>4277</v>
      </c>
      <c r="P182" t="str">
        <f t="shared" si="11"/>
        <v>WINTER15</v>
      </c>
      <c r="Q182" t="s">
        <v>4280</v>
      </c>
      <c r="R182" s="4">
        <v>672.89</v>
      </c>
    </row>
    <row r="183" spans="1:18" x14ac:dyDescent="0.25">
      <c r="A183" t="s">
        <v>872</v>
      </c>
      <c r="B183" s="2">
        <v>45158</v>
      </c>
      <c r="C183">
        <f t="shared" si="8"/>
        <v>2023</v>
      </c>
      <c r="D183" t="str">
        <f t="shared" si="9"/>
        <v>August</v>
      </c>
      <c r="E183" t="str">
        <f t="shared" si="10"/>
        <v>Q3</v>
      </c>
      <c r="F183" t="s">
        <v>2068</v>
      </c>
      <c r="G183" t="s">
        <v>2405</v>
      </c>
      <c r="H183">
        <v>5</v>
      </c>
      <c r="I183" s="4">
        <v>435.66</v>
      </c>
      <c r="J183" t="s">
        <v>2428</v>
      </c>
      <c r="K183" t="s">
        <v>3066</v>
      </c>
      <c r="L183" t="s">
        <v>3074</v>
      </c>
      <c r="M183" t="s">
        <v>3933</v>
      </c>
      <c r="N183">
        <v>9</v>
      </c>
      <c r="P183" t="str">
        <f t="shared" si="11"/>
        <v>NO COUPON</v>
      </c>
      <c r="Q183" t="s">
        <v>4281</v>
      </c>
      <c r="R183" s="4">
        <v>2178.3000000000002</v>
      </c>
    </row>
    <row r="184" spans="1:18" x14ac:dyDescent="0.25">
      <c r="A184" t="s">
        <v>710</v>
      </c>
      <c r="B184" s="2">
        <v>45109</v>
      </c>
      <c r="C184">
        <f t="shared" si="8"/>
        <v>2023</v>
      </c>
      <c r="D184" t="str">
        <f t="shared" si="9"/>
        <v>July</v>
      </c>
      <c r="E184" t="str">
        <f t="shared" si="10"/>
        <v>Q3</v>
      </c>
      <c r="F184" t="s">
        <v>1908</v>
      </c>
      <c r="G184" t="s">
        <v>2406</v>
      </c>
      <c r="H184">
        <v>4</v>
      </c>
      <c r="I184" s="4">
        <v>151.19999999999999</v>
      </c>
      <c r="J184" t="s">
        <v>2879</v>
      </c>
      <c r="K184" t="s">
        <v>3068</v>
      </c>
      <c r="L184" t="s">
        <v>3074</v>
      </c>
      <c r="M184" t="s">
        <v>3771</v>
      </c>
      <c r="N184">
        <v>9</v>
      </c>
      <c r="O184" t="s">
        <v>4277</v>
      </c>
      <c r="P184" t="str">
        <f t="shared" si="11"/>
        <v>WINTER15</v>
      </c>
      <c r="Q184" t="s">
        <v>4281</v>
      </c>
      <c r="R184" s="4">
        <v>604.79999999999995</v>
      </c>
    </row>
    <row r="185" spans="1:18" x14ac:dyDescent="0.25">
      <c r="A185" t="s">
        <v>653</v>
      </c>
      <c r="B185" s="2">
        <v>44946</v>
      </c>
      <c r="C185">
        <f t="shared" si="8"/>
        <v>2023</v>
      </c>
      <c r="D185" t="str">
        <f t="shared" si="9"/>
        <v>January</v>
      </c>
      <c r="E185" t="str">
        <f t="shared" si="10"/>
        <v>Q1</v>
      </c>
      <c r="F185" t="s">
        <v>1852</v>
      </c>
      <c r="G185" t="s">
        <v>2406</v>
      </c>
      <c r="H185">
        <v>1</v>
      </c>
      <c r="I185" s="4">
        <v>529.19000000000005</v>
      </c>
      <c r="J185" t="s">
        <v>2772</v>
      </c>
      <c r="K185" t="s">
        <v>3069</v>
      </c>
      <c r="L185" t="s">
        <v>3071</v>
      </c>
      <c r="M185" t="s">
        <v>3714</v>
      </c>
      <c r="N185">
        <v>5</v>
      </c>
      <c r="P185" t="str">
        <f t="shared" si="11"/>
        <v>NO COUPON</v>
      </c>
      <c r="Q185" t="s">
        <v>4279</v>
      </c>
      <c r="R185" s="4">
        <v>529.19000000000005</v>
      </c>
    </row>
    <row r="186" spans="1:18" x14ac:dyDescent="0.25">
      <c r="A186" t="s">
        <v>402</v>
      </c>
      <c r="B186" s="2">
        <v>45288</v>
      </c>
      <c r="C186">
        <f t="shared" si="8"/>
        <v>2023</v>
      </c>
      <c r="D186" t="str">
        <f t="shared" si="9"/>
        <v>December</v>
      </c>
      <c r="E186" t="str">
        <f t="shared" si="10"/>
        <v>Q4</v>
      </c>
      <c r="F186" t="s">
        <v>1602</v>
      </c>
      <c r="G186" t="s">
        <v>2407</v>
      </c>
      <c r="H186">
        <v>3</v>
      </c>
      <c r="I186" s="4">
        <v>633.97</v>
      </c>
      <c r="J186" t="s">
        <v>2504</v>
      </c>
      <c r="K186" t="s">
        <v>3069</v>
      </c>
      <c r="L186" t="s">
        <v>3074</v>
      </c>
      <c r="M186" t="s">
        <v>3463</v>
      </c>
      <c r="N186">
        <v>7</v>
      </c>
      <c r="O186" t="s">
        <v>4277</v>
      </c>
      <c r="P186" t="str">
        <f t="shared" si="11"/>
        <v>WINTER15</v>
      </c>
      <c r="Q186" t="s">
        <v>4281</v>
      </c>
      <c r="R186" s="4">
        <v>1901.91</v>
      </c>
    </row>
    <row r="187" spans="1:18" x14ac:dyDescent="0.25">
      <c r="A187" t="s">
        <v>237</v>
      </c>
      <c r="B187" s="2">
        <v>45546</v>
      </c>
      <c r="C187">
        <f t="shared" si="8"/>
        <v>2024</v>
      </c>
      <c r="D187" t="str">
        <f t="shared" si="9"/>
        <v>September</v>
      </c>
      <c r="E187" t="str">
        <f t="shared" si="10"/>
        <v>Q3</v>
      </c>
      <c r="F187" t="s">
        <v>1437</v>
      </c>
      <c r="G187" t="s">
        <v>2404</v>
      </c>
      <c r="H187">
        <v>4</v>
      </c>
      <c r="I187" s="4">
        <v>692.91</v>
      </c>
      <c r="J187" t="s">
        <v>2523</v>
      </c>
      <c r="K187" t="s">
        <v>3067</v>
      </c>
      <c r="L187" t="s">
        <v>3074</v>
      </c>
      <c r="M187" t="s">
        <v>3298</v>
      </c>
      <c r="N187">
        <v>9</v>
      </c>
      <c r="O187" t="s">
        <v>4275</v>
      </c>
      <c r="P187" t="str">
        <f t="shared" si="11"/>
        <v>SAVE10</v>
      </c>
      <c r="Q187" t="s">
        <v>4278</v>
      </c>
      <c r="R187" s="4">
        <v>2771.64</v>
      </c>
    </row>
    <row r="188" spans="1:18" x14ac:dyDescent="0.25">
      <c r="A188" t="s">
        <v>1134</v>
      </c>
      <c r="B188" s="2">
        <v>45787</v>
      </c>
      <c r="C188">
        <f t="shared" si="8"/>
        <v>2025</v>
      </c>
      <c r="D188" t="str">
        <f t="shared" si="9"/>
        <v>May</v>
      </c>
      <c r="E188" t="str">
        <f t="shared" si="10"/>
        <v>Q2</v>
      </c>
      <c r="F188" t="s">
        <v>2325</v>
      </c>
      <c r="G188" t="s">
        <v>2405</v>
      </c>
      <c r="H188">
        <v>1</v>
      </c>
      <c r="I188" s="4">
        <v>195.86</v>
      </c>
      <c r="J188" t="s">
        <v>2450</v>
      </c>
      <c r="K188" t="s">
        <v>3066</v>
      </c>
      <c r="L188" t="s">
        <v>3074</v>
      </c>
      <c r="M188" t="s">
        <v>4195</v>
      </c>
      <c r="N188">
        <v>3</v>
      </c>
      <c r="P188" t="str">
        <f t="shared" si="11"/>
        <v>NO COUPON</v>
      </c>
      <c r="Q188" t="s">
        <v>4281</v>
      </c>
      <c r="R188" s="4">
        <v>195.86</v>
      </c>
    </row>
    <row r="189" spans="1:18" x14ac:dyDescent="0.25">
      <c r="A189" t="s">
        <v>573</v>
      </c>
      <c r="B189" s="2">
        <v>45397</v>
      </c>
      <c r="C189">
        <f t="shared" si="8"/>
        <v>2024</v>
      </c>
      <c r="D189" t="str">
        <f t="shared" si="9"/>
        <v>April</v>
      </c>
      <c r="E189" t="str">
        <f t="shared" si="10"/>
        <v>Q2</v>
      </c>
      <c r="F189" t="s">
        <v>1773</v>
      </c>
      <c r="G189" t="s">
        <v>2409</v>
      </c>
      <c r="H189">
        <v>3</v>
      </c>
      <c r="I189" s="4">
        <v>157.4</v>
      </c>
      <c r="J189" t="s">
        <v>2790</v>
      </c>
      <c r="K189" t="s">
        <v>3065</v>
      </c>
      <c r="L189" t="s">
        <v>3071</v>
      </c>
      <c r="M189" t="s">
        <v>3634</v>
      </c>
      <c r="N189">
        <v>7</v>
      </c>
      <c r="O189" t="s">
        <v>4277</v>
      </c>
      <c r="P189" t="str">
        <f t="shared" si="11"/>
        <v>WINTER15</v>
      </c>
      <c r="Q189" t="s">
        <v>4280</v>
      </c>
      <c r="R189" s="4">
        <v>472.2</v>
      </c>
    </row>
    <row r="190" spans="1:18" x14ac:dyDescent="0.25">
      <c r="A190" t="s">
        <v>476</v>
      </c>
      <c r="B190" s="2">
        <v>45747</v>
      </c>
      <c r="C190">
        <f t="shared" si="8"/>
        <v>2025</v>
      </c>
      <c r="D190" t="str">
        <f t="shared" si="9"/>
        <v>March</v>
      </c>
      <c r="E190" t="str">
        <f t="shared" si="10"/>
        <v>Q1</v>
      </c>
      <c r="F190" t="s">
        <v>1676</v>
      </c>
      <c r="G190" t="s">
        <v>2404</v>
      </c>
      <c r="H190">
        <v>1</v>
      </c>
      <c r="I190" s="4">
        <v>252.68</v>
      </c>
      <c r="J190" t="s">
        <v>2769</v>
      </c>
      <c r="K190" t="s">
        <v>3066</v>
      </c>
      <c r="L190" t="s">
        <v>3071</v>
      </c>
      <c r="M190" t="s">
        <v>3537</v>
      </c>
      <c r="N190">
        <v>1</v>
      </c>
      <c r="P190" t="str">
        <f t="shared" si="11"/>
        <v>NO COUPON</v>
      </c>
      <c r="Q190" t="s">
        <v>4279</v>
      </c>
      <c r="R190" s="4">
        <v>252.68</v>
      </c>
    </row>
    <row r="191" spans="1:18" x14ac:dyDescent="0.25">
      <c r="A191" t="s">
        <v>520</v>
      </c>
      <c r="B191" s="2">
        <v>45132</v>
      </c>
      <c r="C191">
        <f t="shared" si="8"/>
        <v>2023</v>
      </c>
      <c r="D191" t="str">
        <f t="shared" si="9"/>
        <v>July</v>
      </c>
      <c r="E191" t="str">
        <f t="shared" si="10"/>
        <v>Q3</v>
      </c>
      <c r="F191" t="s">
        <v>1720</v>
      </c>
      <c r="G191" t="s">
        <v>2403</v>
      </c>
      <c r="H191">
        <v>2</v>
      </c>
      <c r="I191" s="4">
        <v>43.67</v>
      </c>
      <c r="J191" t="s">
        <v>2796</v>
      </c>
      <c r="K191" t="s">
        <v>3069</v>
      </c>
      <c r="L191" t="s">
        <v>3072</v>
      </c>
      <c r="M191" t="s">
        <v>3581</v>
      </c>
      <c r="N191">
        <v>4</v>
      </c>
      <c r="O191" t="s">
        <v>4277</v>
      </c>
      <c r="P191" t="str">
        <f t="shared" si="11"/>
        <v>WINTER15</v>
      </c>
      <c r="Q191" t="s">
        <v>4278</v>
      </c>
      <c r="R191" s="4">
        <v>87.34</v>
      </c>
    </row>
    <row r="192" spans="1:18" x14ac:dyDescent="0.25">
      <c r="A192" t="s">
        <v>172</v>
      </c>
      <c r="B192" s="2">
        <v>45428</v>
      </c>
      <c r="C192">
        <f t="shared" si="8"/>
        <v>2024</v>
      </c>
      <c r="D192" t="str">
        <f t="shared" si="9"/>
        <v>May</v>
      </c>
      <c r="E192" t="str">
        <f t="shared" si="10"/>
        <v>Q2</v>
      </c>
      <c r="F192" t="s">
        <v>1372</v>
      </c>
      <c r="G192" t="s">
        <v>2405</v>
      </c>
      <c r="H192">
        <v>1</v>
      </c>
      <c r="I192" s="4">
        <v>331.06</v>
      </c>
      <c r="J192" t="s">
        <v>2554</v>
      </c>
      <c r="K192" t="s">
        <v>3067</v>
      </c>
      <c r="L192" t="s">
        <v>3074</v>
      </c>
      <c r="M192" t="s">
        <v>3233</v>
      </c>
      <c r="N192">
        <v>5</v>
      </c>
      <c r="O192" t="s">
        <v>4277</v>
      </c>
      <c r="P192" t="str">
        <f t="shared" si="11"/>
        <v>WINTER15</v>
      </c>
      <c r="Q192" t="s">
        <v>4278</v>
      </c>
      <c r="R192" s="4">
        <v>331.06</v>
      </c>
    </row>
    <row r="193" spans="1:18" x14ac:dyDescent="0.25">
      <c r="A193" t="s">
        <v>1156</v>
      </c>
      <c r="B193" s="2">
        <v>45527</v>
      </c>
      <c r="C193">
        <f t="shared" si="8"/>
        <v>2024</v>
      </c>
      <c r="D193" t="str">
        <f t="shared" si="9"/>
        <v>August</v>
      </c>
      <c r="E193" t="str">
        <f t="shared" si="10"/>
        <v>Q3</v>
      </c>
      <c r="F193" t="s">
        <v>2345</v>
      </c>
      <c r="G193" t="s">
        <v>2404</v>
      </c>
      <c r="H193">
        <v>4</v>
      </c>
      <c r="I193" s="4">
        <v>695.1</v>
      </c>
      <c r="J193" t="s">
        <v>3041</v>
      </c>
      <c r="K193" t="s">
        <v>3065</v>
      </c>
      <c r="L193" t="s">
        <v>3072</v>
      </c>
      <c r="M193" t="s">
        <v>4217</v>
      </c>
      <c r="N193">
        <v>8</v>
      </c>
      <c r="P193" t="str">
        <f t="shared" si="11"/>
        <v>NO COUPON</v>
      </c>
      <c r="Q193" t="s">
        <v>4280</v>
      </c>
      <c r="R193" s="4">
        <v>2780.4</v>
      </c>
    </row>
    <row r="194" spans="1:18" x14ac:dyDescent="0.25">
      <c r="A194" t="s">
        <v>1139</v>
      </c>
      <c r="B194" s="2">
        <v>45215</v>
      </c>
      <c r="C194">
        <f t="shared" ref="C194:C257" si="12">YEAR(B194)</f>
        <v>2023</v>
      </c>
      <c r="D194" t="str">
        <f t="shared" ref="D194:D257" si="13">TEXT(B194,"mmmm")</f>
        <v>October</v>
      </c>
      <c r="E194" t="str">
        <f t="shared" ref="E194:E257" si="14">"Q"&amp;ROUNDUP(MONTH(B194)/3,0)</f>
        <v>Q4</v>
      </c>
      <c r="F194" t="s">
        <v>2329</v>
      </c>
      <c r="G194" t="s">
        <v>2409</v>
      </c>
      <c r="H194">
        <v>4</v>
      </c>
      <c r="I194" s="4">
        <v>408.36</v>
      </c>
      <c r="J194" t="s">
        <v>2958</v>
      </c>
      <c r="K194" t="s">
        <v>3068</v>
      </c>
      <c r="L194" t="s">
        <v>3071</v>
      </c>
      <c r="M194" t="s">
        <v>4200</v>
      </c>
      <c r="N194">
        <v>4</v>
      </c>
      <c r="O194" t="s">
        <v>4276</v>
      </c>
      <c r="P194" t="str">
        <f t="shared" ref="P194:P257" si="15">IF(ISBLANK(O194),"NO COUPON",O194)</f>
        <v>FREESHIP</v>
      </c>
      <c r="Q194" t="s">
        <v>4279</v>
      </c>
      <c r="R194" s="4">
        <v>1633.44</v>
      </c>
    </row>
    <row r="195" spans="1:18" x14ac:dyDescent="0.25">
      <c r="A195" t="s">
        <v>824</v>
      </c>
      <c r="B195" s="2">
        <v>45077</v>
      </c>
      <c r="C195">
        <f t="shared" si="12"/>
        <v>2023</v>
      </c>
      <c r="D195" t="str">
        <f t="shared" si="13"/>
        <v>May</v>
      </c>
      <c r="E195" t="str">
        <f t="shared" si="14"/>
        <v>Q2</v>
      </c>
      <c r="F195" t="s">
        <v>2020</v>
      </c>
      <c r="G195" t="s">
        <v>2405</v>
      </c>
      <c r="H195">
        <v>1</v>
      </c>
      <c r="I195" s="4">
        <v>553.55999999999995</v>
      </c>
      <c r="J195" t="s">
        <v>2937</v>
      </c>
      <c r="K195" t="s">
        <v>3067</v>
      </c>
      <c r="L195" t="s">
        <v>3071</v>
      </c>
      <c r="M195" t="s">
        <v>3885</v>
      </c>
      <c r="N195">
        <v>5</v>
      </c>
      <c r="P195" t="str">
        <f t="shared" si="15"/>
        <v>NO COUPON</v>
      </c>
      <c r="Q195" t="s">
        <v>4279</v>
      </c>
      <c r="R195" s="4">
        <v>553.55999999999995</v>
      </c>
    </row>
    <row r="196" spans="1:18" x14ac:dyDescent="0.25">
      <c r="A196" t="s">
        <v>839</v>
      </c>
      <c r="B196" s="2">
        <v>45742</v>
      </c>
      <c r="C196">
        <f t="shared" si="12"/>
        <v>2025</v>
      </c>
      <c r="D196" t="str">
        <f t="shared" si="13"/>
        <v>March</v>
      </c>
      <c r="E196" t="str">
        <f t="shared" si="14"/>
        <v>Q1</v>
      </c>
      <c r="F196" t="s">
        <v>2035</v>
      </c>
      <c r="G196" t="s">
        <v>2409</v>
      </c>
      <c r="H196">
        <v>5</v>
      </c>
      <c r="I196" s="4">
        <v>271.69</v>
      </c>
      <c r="J196" t="s">
        <v>2944</v>
      </c>
      <c r="K196" t="s">
        <v>3066</v>
      </c>
      <c r="L196" t="s">
        <v>3072</v>
      </c>
      <c r="M196" t="s">
        <v>3900</v>
      </c>
      <c r="N196">
        <v>7</v>
      </c>
      <c r="O196" t="s">
        <v>4276</v>
      </c>
      <c r="P196" t="str">
        <f t="shared" si="15"/>
        <v>FREESHIP</v>
      </c>
      <c r="Q196" t="s">
        <v>4278</v>
      </c>
      <c r="R196" s="4">
        <v>1358.45</v>
      </c>
    </row>
    <row r="197" spans="1:18" x14ac:dyDescent="0.25">
      <c r="A197" t="s">
        <v>1191</v>
      </c>
      <c r="B197" s="2">
        <v>45043</v>
      </c>
      <c r="C197">
        <f t="shared" si="12"/>
        <v>2023</v>
      </c>
      <c r="D197" t="str">
        <f t="shared" si="13"/>
        <v>April</v>
      </c>
      <c r="E197" t="str">
        <f t="shared" si="14"/>
        <v>Q2</v>
      </c>
      <c r="F197" t="s">
        <v>2380</v>
      </c>
      <c r="G197" t="s">
        <v>2407</v>
      </c>
      <c r="H197">
        <v>1</v>
      </c>
      <c r="I197" s="4">
        <v>127.55</v>
      </c>
      <c r="J197" t="s">
        <v>2749</v>
      </c>
      <c r="K197" t="s">
        <v>3069</v>
      </c>
      <c r="L197" t="s">
        <v>3070</v>
      </c>
      <c r="M197" t="s">
        <v>4252</v>
      </c>
      <c r="N197">
        <v>3</v>
      </c>
      <c r="O197" t="s">
        <v>4275</v>
      </c>
      <c r="P197" t="str">
        <f t="shared" si="15"/>
        <v>SAVE10</v>
      </c>
      <c r="Q197" t="s">
        <v>4279</v>
      </c>
      <c r="R197" s="4">
        <v>127.55</v>
      </c>
    </row>
    <row r="198" spans="1:18" x14ac:dyDescent="0.25">
      <c r="A198" t="s">
        <v>565</v>
      </c>
      <c r="B198" s="2">
        <v>45064</v>
      </c>
      <c r="C198">
        <f t="shared" si="12"/>
        <v>2023</v>
      </c>
      <c r="D198" t="str">
        <f t="shared" si="13"/>
        <v>May</v>
      </c>
      <c r="E198" t="str">
        <f t="shared" si="14"/>
        <v>Q2</v>
      </c>
      <c r="F198" t="s">
        <v>1765</v>
      </c>
      <c r="G198" t="s">
        <v>2408</v>
      </c>
      <c r="H198">
        <v>1</v>
      </c>
      <c r="I198" s="4">
        <v>120.98</v>
      </c>
      <c r="J198" t="s">
        <v>2528</v>
      </c>
      <c r="K198" t="s">
        <v>3065</v>
      </c>
      <c r="L198" t="s">
        <v>3073</v>
      </c>
      <c r="M198" t="s">
        <v>3626</v>
      </c>
      <c r="N198">
        <v>6</v>
      </c>
      <c r="O198" t="s">
        <v>4277</v>
      </c>
      <c r="P198" t="str">
        <f t="shared" si="15"/>
        <v>WINTER15</v>
      </c>
      <c r="Q198" t="s">
        <v>4280</v>
      </c>
      <c r="R198" s="4">
        <v>120.98</v>
      </c>
    </row>
    <row r="199" spans="1:18" x14ac:dyDescent="0.25">
      <c r="A199" t="s">
        <v>757</v>
      </c>
      <c r="B199" s="2">
        <v>45565</v>
      </c>
      <c r="C199">
        <f t="shared" si="12"/>
        <v>2024</v>
      </c>
      <c r="D199" t="str">
        <f t="shared" si="13"/>
        <v>September</v>
      </c>
      <c r="E199" t="str">
        <f t="shared" si="14"/>
        <v>Q3</v>
      </c>
      <c r="F199" t="s">
        <v>1954</v>
      </c>
      <c r="G199" t="s">
        <v>2403</v>
      </c>
      <c r="H199">
        <v>1</v>
      </c>
      <c r="I199" s="4">
        <v>576.35</v>
      </c>
      <c r="J199" t="s">
        <v>2448</v>
      </c>
      <c r="K199" t="s">
        <v>3068</v>
      </c>
      <c r="L199" t="s">
        <v>3072</v>
      </c>
      <c r="M199" t="s">
        <v>3818</v>
      </c>
      <c r="N199">
        <v>1</v>
      </c>
      <c r="O199" t="s">
        <v>4277</v>
      </c>
      <c r="P199" t="str">
        <f t="shared" si="15"/>
        <v>WINTER15</v>
      </c>
      <c r="Q199" t="s">
        <v>4278</v>
      </c>
      <c r="R199" s="4">
        <v>576.35</v>
      </c>
    </row>
    <row r="200" spans="1:18" x14ac:dyDescent="0.25">
      <c r="A200" t="s">
        <v>1125</v>
      </c>
      <c r="B200" s="2">
        <v>45052</v>
      </c>
      <c r="C200">
        <f t="shared" si="12"/>
        <v>2023</v>
      </c>
      <c r="D200" t="str">
        <f t="shared" si="13"/>
        <v>May</v>
      </c>
      <c r="E200" t="str">
        <f t="shared" si="14"/>
        <v>Q2</v>
      </c>
      <c r="F200" t="s">
        <v>2316</v>
      </c>
      <c r="G200" t="s">
        <v>2403</v>
      </c>
      <c r="H200">
        <v>4</v>
      </c>
      <c r="I200" s="4">
        <v>234.45</v>
      </c>
      <c r="J200" t="s">
        <v>3035</v>
      </c>
      <c r="K200" t="s">
        <v>3066</v>
      </c>
      <c r="L200" t="s">
        <v>3071</v>
      </c>
      <c r="M200" t="s">
        <v>4186</v>
      </c>
      <c r="N200">
        <v>9</v>
      </c>
      <c r="O200" t="s">
        <v>4276</v>
      </c>
      <c r="P200" t="str">
        <f t="shared" si="15"/>
        <v>FREESHIP</v>
      </c>
      <c r="Q200" t="s">
        <v>4278</v>
      </c>
      <c r="R200" s="4">
        <v>937.8</v>
      </c>
    </row>
    <row r="201" spans="1:18" x14ac:dyDescent="0.25">
      <c r="A201" t="s">
        <v>859</v>
      </c>
      <c r="B201" s="2">
        <v>45207</v>
      </c>
      <c r="C201">
        <f t="shared" si="12"/>
        <v>2023</v>
      </c>
      <c r="D201" t="str">
        <f t="shared" si="13"/>
        <v>October</v>
      </c>
      <c r="E201" t="str">
        <f t="shared" si="14"/>
        <v>Q4</v>
      </c>
      <c r="F201" t="s">
        <v>2055</v>
      </c>
      <c r="G201" t="s">
        <v>2404</v>
      </c>
      <c r="H201">
        <v>3</v>
      </c>
      <c r="I201" s="4">
        <v>107.36</v>
      </c>
      <c r="J201" t="s">
        <v>2953</v>
      </c>
      <c r="K201" t="s">
        <v>3068</v>
      </c>
      <c r="L201" t="s">
        <v>3073</v>
      </c>
      <c r="M201" t="s">
        <v>3920</v>
      </c>
      <c r="N201">
        <v>5</v>
      </c>
      <c r="O201" t="s">
        <v>4276</v>
      </c>
      <c r="P201" t="str">
        <f t="shared" si="15"/>
        <v>FREESHIP</v>
      </c>
      <c r="Q201" t="s">
        <v>4282</v>
      </c>
      <c r="R201" s="4">
        <v>322.08</v>
      </c>
    </row>
    <row r="202" spans="1:18" x14ac:dyDescent="0.25">
      <c r="A202" t="s">
        <v>673</v>
      </c>
      <c r="B202" s="2">
        <v>45591</v>
      </c>
      <c r="C202">
        <f t="shared" si="12"/>
        <v>2024</v>
      </c>
      <c r="D202" t="str">
        <f t="shared" si="13"/>
        <v>October</v>
      </c>
      <c r="E202" t="str">
        <f t="shared" si="14"/>
        <v>Q4</v>
      </c>
      <c r="F202" t="s">
        <v>1872</v>
      </c>
      <c r="G202" t="s">
        <v>2404</v>
      </c>
      <c r="H202">
        <v>2</v>
      </c>
      <c r="I202" s="4">
        <v>642.04</v>
      </c>
      <c r="J202" t="s">
        <v>2813</v>
      </c>
      <c r="K202" t="s">
        <v>3068</v>
      </c>
      <c r="L202" t="s">
        <v>3073</v>
      </c>
      <c r="M202" t="s">
        <v>3734</v>
      </c>
      <c r="N202">
        <v>4</v>
      </c>
      <c r="O202" t="s">
        <v>4277</v>
      </c>
      <c r="P202" t="str">
        <f t="shared" si="15"/>
        <v>WINTER15</v>
      </c>
      <c r="Q202" t="s">
        <v>4280</v>
      </c>
      <c r="R202" s="4">
        <v>1284.08</v>
      </c>
    </row>
    <row r="203" spans="1:18" x14ac:dyDescent="0.25">
      <c r="A203" t="s">
        <v>1144</v>
      </c>
      <c r="B203" s="2">
        <v>45704</v>
      </c>
      <c r="C203">
        <f t="shared" si="12"/>
        <v>2025</v>
      </c>
      <c r="D203" t="str">
        <f t="shared" si="13"/>
        <v>February</v>
      </c>
      <c r="E203" t="str">
        <f t="shared" si="14"/>
        <v>Q1</v>
      </c>
      <c r="F203" t="s">
        <v>2334</v>
      </c>
      <c r="G203" t="s">
        <v>2408</v>
      </c>
      <c r="H203">
        <v>2</v>
      </c>
      <c r="I203" s="4">
        <v>323.45</v>
      </c>
      <c r="J203" t="s">
        <v>2501</v>
      </c>
      <c r="K203" t="s">
        <v>3067</v>
      </c>
      <c r="L203" t="s">
        <v>3072</v>
      </c>
      <c r="M203" t="s">
        <v>4205</v>
      </c>
      <c r="N203">
        <v>5</v>
      </c>
      <c r="O203" t="s">
        <v>4276</v>
      </c>
      <c r="P203" t="str">
        <f t="shared" si="15"/>
        <v>FREESHIP</v>
      </c>
      <c r="Q203" t="s">
        <v>4278</v>
      </c>
      <c r="R203" s="4">
        <v>646.9</v>
      </c>
    </row>
    <row r="204" spans="1:18" x14ac:dyDescent="0.25">
      <c r="A204" t="s">
        <v>362</v>
      </c>
      <c r="B204" s="2">
        <v>45364</v>
      </c>
      <c r="C204">
        <f t="shared" si="12"/>
        <v>2024</v>
      </c>
      <c r="D204" t="str">
        <f t="shared" si="13"/>
        <v>March</v>
      </c>
      <c r="E204" t="str">
        <f t="shared" si="14"/>
        <v>Q1</v>
      </c>
      <c r="F204" t="s">
        <v>1562</v>
      </c>
      <c r="G204" t="s">
        <v>2408</v>
      </c>
      <c r="H204">
        <v>3</v>
      </c>
      <c r="I204" s="4">
        <v>359.73</v>
      </c>
      <c r="J204" t="s">
        <v>2701</v>
      </c>
      <c r="K204" t="s">
        <v>3065</v>
      </c>
      <c r="L204" t="s">
        <v>3072</v>
      </c>
      <c r="M204" t="s">
        <v>3423</v>
      </c>
      <c r="N204">
        <v>7</v>
      </c>
      <c r="O204" t="s">
        <v>4276</v>
      </c>
      <c r="P204" t="str">
        <f t="shared" si="15"/>
        <v>FREESHIP</v>
      </c>
      <c r="Q204" t="s">
        <v>4280</v>
      </c>
      <c r="R204" s="4">
        <v>1079.19</v>
      </c>
    </row>
    <row r="205" spans="1:18" x14ac:dyDescent="0.25">
      <c r="A205" t="s">
        <v>359</v>
      </c>
      <c r="B205" s="2">
        <v>45267</v>
      </c>
      <c r="C205">
        <f t="shared" si="12"/>
        <v>2023</v>
      </c>
      <c r="D205" t="str">
        <f t="shared" si="13"/>
        <v>December</v>
      </c>
      <c r="E205" t="str">
        <f t="shared" si="14"/>
        <v>Q4</v>
      </c>
      <c r="F205" t="s">
        <v>1559</v>
      </c>
      <c r="G205" t="s">
        <v>2405</v>
      </c>
      <c r="H205">
        <v>5</v>
      </c>
      <c r="I205" s="4">
        <v>501.26</v>
      </c>
      <c r="J205" t="s">
        <v>2698</v>
      </c>
      <c r="K205" t="s">
        <v>3068</v>
      </c>
      <c r="L205" t="s">
        <v>3070</v>
      </c>
      <c r="M205" t="s">
        <v>3420</v>
      </c>
      <c r="N205">
        <v>10</v>
      </c>
      <c r="O205" t="s">
        <v>4276</v>
      </c>
      <c r="P205" t="str">
        <f t="shared" si="15"/>
        <v>FREESHIP</v>
      </c>
      <c r="Q205" t="s">
        <v>4279</v>
      </c>
      <c r="R205" s="4">
        <v>2506.3000000000002</v>
      </c>
    </row>
    <row r="206" spans="1:18" x14ac:dyDescent="0.25">
      <c r="A206" t="s">
        <v>860</v>
      </c>
      <c r="B206" s="2">
        <v>45477</v>
      </c>
      <c r="C206">
        <f t="shared" si="12"/>
        <v>2024</v>
      </c>
      <c r="D206" t="str">
        <f t="shared" si="13"/>
        <v>July</v>
      </c>
      <c r="E206" t="str">
        <f t="shared" si="14"/>
        <v>Q3</v>
      </c>
      <c r="F206" t="s">
        <v>2056</v>
      </c>
      <c r="G206" t="s">
        <v>2409</v>
      </c>
      <c r="H206">
        <v>2</v>
      </c>
      <c r="I206" s="4">
        <v>359.86</v>
      </c>
      <c r="J206" t="s">
        <v>2954</v>
      </c>
      <c r="K206" t="s">
        <v>3065</v>
      </c>
      <c r="L206" t="s">
        <v>3071</v>
      </c>
      <c r="M206" t="s">
        <v>3921</v>
      </c>
      <c r="N206">
        <v>4</v>
      </c>
      <c r="P206" t="str">
        <f t="shared" si="15"/>
        <v>NO COUPON</v>
      </c>
      <c r="Q206" t="s">
        <v>4279</v>
      </c>
      <c r="R206" s="4">
        <v>719.72</v>
      </c>
    </row>
    <row r="207" spans="1:18" x14ac:dyDescent="0.25">
      <c r="A207" t="s">
        <v>825</v>
      </c>
      <c r="B207" s="2">
        <v>45235</v>
      </c>
      <c r="C207">
        <f t="shared" si="12"/>
        <v>2023</v>
      </c>
      <c r="D207" t="str">
        <f t="shared" si="13"/>
        <v>November</v>
      </c>
      <c r="E207" t="str">
        <f t="shared" si="14"/>
        <v>Q4</v>
      </c>
      <c r="F207" t="s">
        <v>2021</v>
      </c>
      <c r="G207" t="s">
        <v>2408</v>
      </c>
      <c r="H207">
        <v>2</v>
      </c>
      <c r="I207" s="4">
        <v>28.55</v>
      </c>
      <c r="J207" t="s">
        <v>2907</v>
      </c>
      <c r="K207" t="s">
        <v>3068</v>
      </c>
      <c r="L207" t="s">
        <v>3070</v>
      </c>
      <c r="M207" t="s">
        <v>3886</v>
      </c>
      <c r="N207">
        <v>7</v>
      </c>
      <c r="O207" t="s">
        <v>4275</v>
      </c>
      <c r="P207" t="str">
        <f t="shared" si="15"/>
        <v>SAVE10</v>
      </c>
      <c r="Q207" t="s">
        <v>4280</v>
      </c>
      <c r="R207" s="4">
        <v>57.1</v>
      </c>
    </row>
    <row r="208" spans="1:18" x14ac:dyDescent="0.25">
      <c r="A208" t="s">
        <v>391</v>
      </c>
      <c r="B208" s="2">
        <v>45495</v>
      </c>
      <c r="C208">
        <f t="shared" si="12"/>
        <v>2024</v>
      </c>
      <c r="D208" t="str">
        <f t="shared" si="13"/>
        <v>July</v>
      </c>
      <c r="E208" t="str">
        <f t="shared" si="14"/>
        <v>Q3</v>
      </c>
      <c r="F208" t="s">
        <v>1591</v>
      </c>
      <c r="G208" t="s">
        <v>2403</v>
      </c>
      <c r="H208">
        <v>1</v>
      </c>
      <c r="I208" s="4">
        <v>260.26</v>
      </c>
      <c r="J208" t="s">
        <v>2671</v>
      </c>
      <c r="K208" t="s">
        <v>3066</v>
      </c>
      <c r="L208" t="s">
        <v>3074</v>
      </c>
      <c r="M208" t="s">
        <v>3452</v>
      </c>
      <c r="N208">
        <v>5</v>
      </c>
      <c r="O208" t="s">
        <v>4277</v>
      </c>
      <c r="P208" t="str">
        <f t="shared" si="15"/>
        <v>WINTER15</v>
      </c>
      <c r="Q208" t="s">
        <v>4278</v>
      </c>
      <c r="R208" s="4">
        <v>260.26</v>
      </c>
    </row>
    <row r="209" spans="1:18" x14ac:dyDescent="0.25">
      <c r="A209" t="s">
        <v>304</v>
      </c>
      <c r="B209" s="2">
        <v>45051</v>
      </c>
      <c r="C209">
        <f t="shared" si="12"/>
        <v>2023</v>
      </c>
      <c r="D209" t="str">
        <f t="shared" si="13"/>
        <v>May</v>
      </c>
      <c r="E209" t="str">
        <f t="shared" si="14"/>
        <v>Q2</v>
      </c>
      <c r="F209" t="s">
        <v>1504</v>
      </c>
      <c r="G209" t="s">
        <v>2406</v>
      </c>
      <c r="H209">
        <v>3</v>
      </c>
      <c r="I209" s="4">
        <v>99.9</v>
      </c>
      <c r="J209" t="s">
        <v>2575</v>
      </c>
      <c r="K209" t="s">
        <v>3069</v>
      </c>
      <c r="L209" t="s">
        <v>3073</v>
      </c>
      <c r="M209" t="s">
        <v>3365</v>
      </c>
      <c r="N209">
        <v>8</v>
      </c>
      <c r="O209" t="s">
        <v>4276</v>
      </c>
      <c r="P209" t="str">
        <f t="shared" si="15"/>
        <v>FREESHIP</v>
      </c>
      <c r="Q209" t="s">
        <v>4281</v>
      </c>
      <c r="R209" s="4">
        <v>299.7</v>
      </c>
    </row>
    <row r="210" spans="1:18" x14ac:dyDescent="0.25">
      <c r="A210" t="s">
        <v>1121</v>
      </c>
      <c r="B210" s="2">
        <v>45838</v>
      </c>
      <c r="C210">
        <f t="shared" si="12"/>
        <v>2025</v>
      </c>
      <c r="D210" t="str">
        <f t="shared" si="13"/>
        <v>June</v>
      </c>
      <c r="E210" t="str">
        <f t="shared" si="14"/>
        <v>Q2</v>
      </c>
      <c r="F210" t="s">
        <v>2312</v>
      </c>
      <c r="G210" t="s">
        <v>2405</v>
      </c>
      <c r="H210">
        <v>2</v>
      </c>
      <c r="I210" s="4">
        <v>63.21</v>
      </c>
      <c r="J210" t="s">
        <v>2839</v>
      </c>
      <c r="K210" t="s">
        <v>3066</v>
      </c>
      <c r="L210" t="s">
        <v>3071</v>
      </c>
      <c r="M210" t="s">
        <v>4182</v>
      </c>
      <c r="N210">
        <v>4</v>
      </c>
      <c r="O210" t="s">
        <v>4275</v>
      </c>
      <c r="P210" t="str">
        <f t="shared" si="15"/>
        <v>SAVE10</v>
      </c>
      <c r="Q210" t="s">
        <v>4282</v>
      </c>
      <c r="R210" s="4">
        <v>126.42</v>
      </c>
    </row>
    <row r="211" spans="1:18" x14ac:dyDescent="0.25">
      <c r="A211" t="s">
        <v>84</v>
      </c>
      <c r="B211" s="2">
        <v>45072</v>
      </c>
      <c r="C211">
        <f t="shared" si="12"/>
        <v>2023</v>
      </c>
      <c r="D211" t="str">
        <f t="shared" si="13"/>
        <v>May</v>
      </c>
      <c r="E211" t="str">
        <f t="shared" si="14"/>
        <v>Q2</v>
      </c>
      <c r="F211" t="s">
        <v>1284</v>
      </c>
      <c r="G211" t="s">
        <v>2409</v>
      </c>
      <c r="H211">
        <v>1</v>
      </c>
      <c r="I211" s="4">
        <v>629.21</v>
      </c>
      <c r="J211" t="s">
        <v>2475</v>
      </c>
      <c r="K211" t="s">
        <v>3068</v>
      </c>
      <c r="L211" t="s">
        <v>3074</v>
      </c>
      <c r="M211" t="s">
        <v>3145</v>
      </c>
      <c r="N211">
        <v>2</v>
      </c>
      <c r="O211" t="s">
        <v>4276</v>
      </c>
      <c r="P211" t="str">
        <f t="shared" si="15"/>
        <v>FREESHIP</v>
      </c>
      <c r="Q211" t="s">
        <v>4278</v>
      </c>
      <c r="R211" s="4">
        <v>629.21</v>
      </c>
    </row>
    <row r="212" spans="1:18" x14ac:dyDescent="0.25">
      <c r="A212" t="s">
        <v>484</v>
      </c>
      <c r="B212" s="2">
        <v>45198</v>
      </c>
      <c r="C212">
        <f t="shared" si="12"/>
        <v>2023</v>
      </c>
      <c r="D212" t="str">
        <f t="shared" si="13"/>
        <v>September</v>
      </c>
      <c r="E212" t="str">
        <f t="shared" si="14"/>
        <v>Q3</v>
      </c>
      <c r="F212" t="s">
        <v>1684</v>
      </c>
      <c r="G212" t="s">
        <v>2405</v>
      </c>
      <c r="H212">
        <v>4</v>
      </c>
      <c r="I212" s="4">
        <v>263.62</v>
      </c>
      <c r="J212" t="s">
        <v>2774</v>
      </c>
      <c r="K212" t="s">
        <v>3069</v>
      </c>
      <c r="L212" t="s">
        <v>3070</v>
      </c>
      <c r="M212" t="s">
        <v>3545</v>
      </c>
      <c r="N212">
        <v>5</v>
      </c>
      <c r="O212" t="s">
        <v>4275</v>
      </c>
      <c r="P212" t="str">
        <f t="shared" si="15"/>
        <v>SAVE10</v>
      </c>
      <c r="Q212" t="s">
        <v>4280</v>
      </c>
      <c r="R212" s="4">
        <v>1054.48</v>
      </c>
    </row>
    <row r="213" spans="1:18" x14ac:dyDescent="0.25">
      <c r="A213" t="s">
        <v>1166</v>
      </c>
      <c r="B213" s="2">
        <v>45239</v>
      </c>
      <c r="C213">
        <f t="shared" si="12"/>
        <v>2023</v>
      </c>
      <c r="D213" t="str">
        <f t="shared" si="13"/>
        <v>November</v>
      </c>
      <c r="E213" t="str">
        <f t="shared" si="14"/>
        <v>Q4</v>
      </c>
      <c r="F213" t="s">
        <v>2355</v>
      </c>
      <c r="G213" t="s">
        <v>2405</v>
      </c>
      <c r="H213">
        <v>2</v>
      </c>
      <c r="I213" s="4">
        <v>344.18</v>
      </c>
      <c r="J213" t="s">
        <v>2501</v>
      </c>
      <c r="K213" t="s">
        <v>3067</v>
      </c>
      <c r="L213" t="s">
        <v>3070</v>
      </c>
      <c r="M213" t="s">
        <v>4227</v>
      </c>
      <c r="N213">
        <v>7</v>
      </c>
      <c r="P213" t="str">
        <f t="shared" si="15"/>
        <v>NO COUPON</v>
      </c>
      <c r="Q213" t="s">
        <v>4279</v>
      </c>
      <c r="R213" s="4">
        <v>688.36</v>
      </c>
    </row>
    <row r="214" spans="1:18" x14ac:dyDescent="0.25">
      <c r="A214" t="s">
        <v>722</v>
      </c>
      <c r="B214" s="2">
        <v>45720</v>
      </c>
      <c r="C214">
        <f t="shared" si="12"/>
        <v>2025</v>
      </c>
      <c r="D214" t="str">
        <f t="shared" si="13"/>
        <v>March</v>
      </c>
      <c r="E214" t="str">
        <f t="shared" si="14"/>
        <v>Q1</v>
      </c>
      <c r="F214" t="s">
        <v>1920</v>
      </c>
      <c r="G214" t="s">
        <v>2407</v>
      </c>
      <c r="H214">
        <v>1</v>
      </c>
      <c r="I214" s="4">
        <v>665.11</v>
      </c>
      <c r="J214" t="s">
        <v>2840</v>
      </c>
      <c r="K214" t="s">
        <v>3069</v>
      </c>
      <c r="L214" t="s">
        <v>3074</v>
      </c>
      <c r="M214" t="s">
        <v>3783</v>
      </c>
      <c r="N214">
        <v>3</v>
      </c>
      <c r="O214" t="s">
        <v>4276</v>
      </c>
      <c r="P214" t="str">
        <f t="shared" si="15"/>
        <v>FREESHIP</v>
      </c>
      <c r="Q214" t="s">
        <v>4278</v>
      </c>
      <c r="R214" s="4">
        <v>665.11</v>
      </c>
    </row>
    <row r="215" spans="1:18" x14ac:dyDescent="0.25">
      <c r="A215" t="s">
        <v>477</v>
      </c>
      <c r="B215" s="2">
        <v>45072</v>
      </c>
      <c r="C215">
        <f t="shared" si="12"/>
        <v>2023</v>
      </c>
      <c r="D215" t="str">
        <f t="shared" si="13"/>
        <v>May</v>
      </c>
      <c r="E215" t="str">
        <f t="shared" si="14"/>
        <v>Q2</v>
      </c>
      <c r="F215" t="s">
        <v>1677</v>
      </c>
      <c r="G215" t="s">
        <v>2408</v>
      </c>
      <c r="H215">
        <v>5</v>
      </c>
      <c r="I215" s="4">
        <v>662.78</v>
      </c>
      <c r="J215" t="s">
        <v>2770</v>
      </c>
      <c r="K215" t="s">
        <v>3065</v>
      </c>
      <c r="L215" t="s">
        <v>3070</v>
      </c>
      <c r="M215" t="s">
        <v>3538</v>
      </c>
      <c r="N215">
        <v>9</v>
      </c>
      <c r="O215" t="s">
        <v>4275</v>
      </c>
      <c r="P215" t="str">
        <f t="shared" si="15"/>
        <v>SAVE10</v>
      </c>
      <c r="Q215" t="s">
        <v>4278</v>
      </c>
      <c r="R215" s="4">
        <v>3313.9</v>
      </c>
    </row>
    <row r="216" spans="1:18" x14ac:dyDescent="0.25">
      <c r="A216" t="s">
        <v>401</v>
      </c>
      <c r="B216" s="2">
        <v>45470</v>
      </c>
      <c r="C216">
        <f t="shared" si="12"/>
        <v>2024</v>
      </c>
      <c r="D216" t="str">
        <f t="shared" si="13"/>
        <v>June</v>
      </c>
      <c r="E216" t="str">
        <f t="shared" si="14"/>
        <v>Q2</v>
      </c>
      <c r="F216" t="s">
        <v>1601</v>
      </c>
      <c r="G216" t="s">
        <v>2407</v>
      </c>
      <c r="H216">
        <v>2</v>
      </c>
      <c r="I216" s="4">
        <v>39.53</v>
      </c>
      <c r="J216" t="s">
        <v>2418</v>
      </c>
      <c r="K216" t="s">
        <v>3067</v>
      </c>
      <c r="L216" t="s">
        <v>3070</v>
      </c>
      <c r="M216" t="s">
        <v>3462</v>
      </c>
      <c r="N216">
        <v>3</v>
      </c>
      <c r="O216" t="s">
        <v>4277</v>
      </c>
      <c r="P216" t="str">
        <f t="shared" si="15"/>
        <v>WINTER15</v>
      </c>
      <c r="Q216" t="s">
        <v>4282</v>
      </c>
      <c r="R216" s="4">
        <v>79.06</v>
      </c>
    </row>
    <row r="217" spans="1:18" x14ac:dyDescent="0.25">
      <c r="A217" t="s">
        <v>88</v>
      </c>
      <c r="B217" s="2">
        <v>45101</v>
      </c>
      <c r="C217">
        <f t="shared" si="12"/>
        <v>2023</v>
      </c>
      <c r="D217" t="str">
        <f t="shared" si="13"/>
        <v>June</v>
      </c>
      <c r="E217" t="str">
        <f t="shared" si="14"/>
        <v>Q2</v>
      </c>
      <c r="F217" t="s">
        <v>1288</v>
      </c>
      <c r="G217" t="s">
        <v>2404</v>
      </c>
      <c r="H217">
        <v>5</v>
      </c>
      <c r="I217" s="4">
        <v>90.87</v>
      </c>
      <c r="J217" t="s">
        <v>2478</v>
      </c>
      <c r="K217" t="s">
        <v>3069</v>
      </c>
      <c r="L217" t="s">
        <v>3074</v>
      </c>
      <c r="M217" t="s">
        <v>3149</v>
      </c>
      <c r="N217">
        <v>5</v>
      </c>
      <c r="P217" t="str">
        <f t="shared" si="15"/>
        <v>NO COUPON</v>
      </c>
      <c r="Q217" t="s">
        <v>4278</v>
      </c>
      <c r="R217" s="4">
        <v>454.35</v>
      </c>
    </row>
    <row r="218" spans="1:18" x14ac:dyDescent="0.25">
      <c r="A218" t="s">
        <v>441</v>
      </c>
      <c r="B218" s="2">
        <v>45644</v>
      </c>
      <c r="C218">
        <f t="shared" si="12"/>
        <v>2024</v>
      </c>
      <c r="D218" t="str">
        <f t="shared" si="13"/>
        <v>December</v>
      </c>
      <c r="E218" t="str">
        <f t="shared" si="14"/>
        <v>Q4</v>
      </c>
      <c r="F218" t="s">
        <v>1641</v>
      </c>
      <c r="G218" t="s">
        <v>2409</v>
      </c>
      <c r="H218">
        <v>1</v>
      </c>
      <c r="I218" s="4">
        <v>161.24</v>
      </c>
      <c r="J218" t="s">
        <v>2748</v>
      </c>
      <c r="K218" t="s">
        <v>3067</v>
      </c>
      <c r="L218" t="s">
        <v>3074</v>
      </c>
      <c r="M218" t="s">
        <v>3502</v>
      </c>
      <c r="N218">
        <v>3</v>
      </c>
      <c r="O218" t="s">
        <v>4277</v>
      </c>
      <c r="P218" t="str">
        <f t="shared" si="15"/>
        <v>WINTER15</v>
      </c>
      <c r="Q218" t="s">
        <v>4278</v>
      </c>
      <c r="R218" s="4">
        <v>161.24</v>
      </c>
    </row>
    <row r="219" spans="1:18" x14ac:dyDescent="0.25">
      <c r="A219" t="s">
        <v>1075</v>
      </c>
      <c r="B219" s="2">
        <v>45686</v>
      </c>
      <c r="C219">
        <f t="shared" si="12"/>
        <v>2025</v>
      </c>
      <c r="D219" t="str">
        <f t="shared" si="13"/>
        <v>January</v>
      </c>
      <c r="E219" t="str">
        <f t="shared" si="14"/>
        <v>Q1</v>
      </c>
      <c r="F219" t="s">
        <v>2267</v>
      </c>
      <c r="G219" t="s">
        <v>2408</v>
      </c>
      <c r="H219">
        <v>5</v>
      </c>
      <c r="I219" s="4">
        <v>131.69999999999999</v>
      </c>
      <c r="J219" t="s">
        <v>2442</v>
      </c>
      <c r="K219" t="s">
        <v>3069</v>
      </c>
      <c r="L219" t="s">
        <v>3070</v>
      </c>
      <c r="M219" t="s">
        <v>4136</v>
      </c>
      <c r="N219">
        <v>8</v>
      </c>
      <c r="O219" t="s">
        <v>4276</v>
      </c>
      <c r="P219" t="str">
        <f t="shared" si="15"/>
        <v>FREESHIP</v>
      </c>
      <c r="Q219" t="s">
        <v>4282</v>
      </c>
      <c r="R219" s="4">
        <v>658.5</v>
      </c>
    </row>
    <row r="220" spans="1:18" x14ac:dyDescent="0.25">
      <c r="A220" t="s">
        <v>164</v>
      </c>
      <c r="B220" s="2">
        <v>45273</v>
      </c>
      <c r="C220">
        <f t="shared" si="12"/>
        <v>2023</v>
      </c>
      <c r="D220" t="str">
        <f t="shared" si="13"/>
        <v>December</v>
      </c>
      <c r="E220" t="str">
        <f t="shared" si="14"/>
        <v>Q4</v>
      </c>
      <c r="F220" t="s">
        <v>1364</v>
      </c>
      <c r="G220" t="s">
        <v>2404</v>
      </c>
      <c r="H220">
        <v>2</v>
      </c>
      <c r="I220" s="4">
        <v>105.57</v>
      </c>
      <c r="J220" t="s">
        <v>2549</v>
      </c>
      <c r="K220" t="s">
        <v>3065</v>
      </c>
      <c r="L220" t="s">
        <v>3072</v>
      </c>
      <c r="M220" t="s">
        <v>3225</v>
      </c>
      <c r="N220">
        <v>5</v>
      </c>
      <c r="O220" t="s">
        <v>4277</v>
      </c>
      <c r="P220" t="str">
        <f t="shared" si="15"/>
        <v>WINTER15</v>
      </c>
      <c r="Q220" t="s">
        <v>4282</v>
      </c>
      <c r="R220" s="4">
        <v>211.14</v>
      </c>
    </row>
    <row r="221" spans="1:18" x14ac:dyDescent="0.25">
      <c r="A221" t="s">
        <v>706</v>
      </c>
      <c r="B221" s="2">
        <v>44949</v>
      </c>
      <c r="C221">
        <f t="shared" si="12"/>
        <v>2023</v>
      </c>
      <c r="D221" t="str">
        <f t="shared" si="13"/>
        <v>January</v>
      </c>
      <c r="E221" t="str">
        <f t="shared" si="14"/>
        <v>Q1</v>
      </c>
      <c r="F221" t="s">
        <v>1904</v>
      </c>
      <c r="G221" t="s">
        <v>2409</v>
      </c>
      <c r="H221">
        <v>5</v>
      </c>
      <c r="I221" s="4">
        <v>196.84</v>
      </c>
      <c r="J221" t="s">
        <v>2732</v>
      </c>
      <c r="K221" t="s">
        <v>3067</v>
      </c>
      <c r="L221" t="s">
        <v>3073</v>
      </c>
      <c r="M221" t="s">
        <v>3767</v>
      </c>
      <c r="N221">
        <v>5</v>
      </c>
      <c r="O221" t="s">
        <v>4277</v>
      </c>
      <c r="P221" t="str">
        <f t="shared" si="15"/>
        <v>WINTER15</v>
      </c>
      <c r="Q221" t="s">
        <v>4278</v>
      </c>
      <c r="R221" s="4">
        <v>984.2</v>
      </c>
    </row>
    <row r="222" spans="1:18" x14ac:dyDescent="0.25">
      <c r="A222" t="s">
        <v>832</v>
      </c>
      <c r="B222" s="2">
        <v>44987</v>
      </c>
      <c r="C222">
        <f t="shared" si="12"/>
        <v>2023</v>
      </c>
      <c r="D222" t="str">
        <f t="shared" si="13"/>
        <v>March</v>
      </c>
      <c r="E222" t="str">
        <f t="shared" si="14"/>
        <v>Q1</v>
      </c>
      <c r="F222" t="s">
        <v>2028</v>
      </c>
      <c r="G222" t="s">
        <v>2404</v>
      </c>
      <c r="H222">
        <v>4</v>
      </c>
      <c r="I222" s="4">
        <v>390.84</v>
      </c>
      <c r="J222" t="s">
        <v>2868</v>
      </c>
      <c r="K222" t="s">
        <v>3067</v>
      </c>
      <c r="L222" t="s">
        <v>3071</v>
      </c>
      <c r="M222" t="s">
        <v>3893</v>
      </c>
      <c r="N222">
        <v>9</v>
      </c>
      <c r="O222" t="s">
        <v>4277</v>
      </c>
      <c r="P222" t="str">
        <f t="shared" si="15"/>
        <v>WINTER15</v>
      </c>
      <c r="Q222" t="s">
        <v>4279</v>
      </c>
      <c r="R222" s="4">
        <v>1563.36</v>
      </c>
    </row>
    <row r="223" spans="1:18" x14ac:dyDescent="0.25">
      <c r="A223" t="s">
        <v>81</v>
      </c>
      <c r="B223" s="2">
        <v>45635</v>
      </c>
      <c r="C223">
        <f t="shared" si="12"/>
        <v>2024</v>
      </c>
      <c r="D223" t="str">
        <f t="shared" si="13"/>
        <v>December</v>
      </c>
      <c r="E223" t="str">
        <f t="shared" si="14"/>
        <v>Q4</v>
      </c>
      <c r="F223" t="s">
        <v>1281</v>
      </c>
      <c r="G223" t="s">
        <v>2407</v>
      </c>
      <c r="H223">
        <v>4</v>
      </c>
      <c r="I223" s="4">
        <v>12.1</v>
      </c>
      <c r="J223" t="s">
        <v>2473</v>
      </c>
      <c r="K223" t="s">
        <v>3065</v>
      </c>
      <c r="L223" t="s">
        <v>3071</v>
      </c>
      <c r="M223" t="s">
        <v>3142</v>
      </c>
      <c r="N223">
        <v>8</v>
      </c>
      <c r="P223" t="str">
        <f t="shared" si="15"/>
        <v>NO COUPON</v>
      </c>
      <c r="Q223" t="s">
        <v>4282</v>
      </c>
      <c r="R223" s="4">
        <v>48.4</v>
      </c>
    </row>
    <row r="224" spans="1:18" x14ac:dyDescent="0.25">
      <c r="A224" t="s">
        <v>583</v>
      </c>
      <c r="B224" s="2">
        <v>45738</v>
      </c>
      <c r="C224">
        <f t="shared" si="12"/>
        <v>2025</v>
      </c>
      <c r="D224" t="str">
        <f t="shared" si="13"/>
        <v>March</v>
      </c>
      <c r="E224" t="str">
        <f t="shared" si="14"/>
        <v>Q1</v>
      </c>
      <c r="F224" t="s">
        <v>1783</v>
      </c>
      <c r="G224" t="s">
        <v>2409</v>
      </c>
      <c r="H224">
        <v>5</v>
      </c>
      <c r="I224" s="4">
        <v>250.68</v>
      </c>
      <c r="J224" t="s">
        <v>2774</v>
      </c>
      <c r="K224" t="s">
        <v>3069</v>
      </c>
      <c r="L224" t="s">
        <v>3070</v>
      </c>
      <c r="M224" t="s">
        <v>3644</v>
      </c>
      <c r="N224">
        <v>8</v>
      </c>
      <c r="O224" t="s">
        <v>4275</v>
      </c>
      <c r="P224" t="str">
        <f t="shared" si="15"/>
        <v>SAVE10</v>
      </c>
      <c r="Q224" t="s">
        <v>4278</v>
      </c>
      <c r="R224" s="4">
        <v>1253.4000000000001</v>
      </c>
    </row>
    <row r="225" spans="1:18" x14ac:dyDescent="0.25">
      <c r="A225" t="s">
        <v>1171</v>
      </c>
      <c r="B225" s="2">
        <v>45441</v>
      </c>
      <c r="C225">
        <f t="shared" si="12"/>
        <v>2024</v>
      </c>
      <c r="D225" t="str">
        <f t="shared" si="13"/>
        <v>May</v>
      </c>
      <c r="E225" t="str">
        <f t="shared" si="14"/>
        <v>Q2</v>
      </c>
      <c r="F225" t="s">
        <v>2360</v>
      </c>
      <c r="G225" t="s">
        <v>2403</v>
      </c>
      <c r="H225">
        <v>3</v>
      </c>
      <c r="I225" s="4">
        <v>301.55</v>
      </c>
      <c r="J225" t="s">
        <v>2605</v>
      </c>
      <c r="K225" t="s">
        <v>3065</v>
      </c>
      <c r="L225" t="s">
        <v>3073</v>
      </c>
      <c r="M225" t="s">
        <v>4232</v>
      </c>
      <c r="N225">
        <v>5</v>
      </c>
      <c r="O225" t="s">
        <v>4276</v>
      </c>
      <c r="P225" t="str">
        <f t="shared" si="15"/>
        <v>FREESHIP</v>
      </c>
      <c r="Q225" t="s">
        <v>4282</v>
      </c>
      <c r="R225" s="4">
        <v>904.65000000000009</v>
      </c>
    </row>
    <row r="226" spans="1:18" x14ac:dyDescent="0.25">
      <c r="A226" t="s">
        <v>889</v>
      </c>
      <c r="B226" s="2">
        <v>45141</v>
      </c>
      <c r="C226">
        <f t="shared" si="12"/>
        <v>2023</v>
      </c>
      <c r="D226" t="str">
        <f t="shared" si="13"/>
        <v>August</v>
      </c>
      <c r="E226" t="str">
        <f t="shared" si="14"/>
        <v>Q3</v>
      </c>
      <c r="F226" t="s">
        <v>2085</v>
      </c>
      <c r="G226" t="s">
        <v>2408</v>
      </c>
      <c r="H226">
        <v>5</v>
      </c>
      <c r="I226" s="4">
        <v>133.38999999999999</v>
      </c>
      <c r="J226" t="s">
        <v>2496</v>
      </c>
      <c r="K226" t="s">
        <v>3067</v>
      </c>
      <c r="L226" t="s">
        <v>3073</v>
      </c>
      <c r="M226" t="s">
        <v>3950</v>
      </c>
      <c r="N226">
        <v>6</v>
      </c>
      <c r="O226" t="s">
        <v>4276</v>
      </c>
      <c r="P226" t="str">
        <f t="shared" si="15"/>
        <v>FREESHIP</v>
      </c>
      <c r="Q226" t="s">
        <v>4279</v>
      </c>
      <c r="R226" s="4">
        <v>666.94999999999993</v>
      </c>
    </row>
    <row r="227" spans="1:18" x14ac:dyDescent="0.25">
      <c r="A227" t="s">
        <v>638</v>
      </c>
      <c r="B227" s="2">
        <v>45307</v>
      </c>
      <c r="C227">
        <f t="shared" si="12"/>
        <v>2024</v>
      </c>
      <c r="D227" t="str">
        <f t="shared" si="13"/>
        <v>January</v>
      </c>
      <c r="E227" t="str">
        <f t="shared" si="14"/>
        <v>Q1</v>
      </c>
      <c r="F227" t="s">
        <v>1837</v>
      </c>
      <c r="G227" t="s">
        <v>2405</v>
      </c>
      <c r="H227">
        <v>5</v>
      </c>
      <c r="I227" s="4">
        <v>341.96</v>
      </c>
      <c r="J227" t="s">
        <v>2710</v>
      </c>
      <c r="K227" t="s">
        <v>3065</v>
      </c>
      <c r="L227" t="s">
        <v>3073</v>
      </c>
      <c r="M227" t="s">
        <v>3699</v>
      </c>
      <c r="N227">
        <v>6</v>
      </c>
      <c r="P227" t="str">
        <f t="shared" si="15"/>
        <v>NO COUPON</v>
      </c>
      <c r="Q227" t="s">
        <v>4280</v>
      </c>
      <c r="R227" s="4">
        <v>1709.8</v>
      </c>
    </row>
    <row r="228" spans="1:18" x14ac:dyDescent="0.25">
      <c r="A228" t="s">
        <v>946</v>
      </c>
      <c r="B228" s="2">
        <v>45011</v>
      </c>
      <c r="C228">
        <f t="shared" si="12"/>
        <v>2023</v>
      </c>
      <c r="D228" t="str">
        <f t="shared" si="13"/>
        <v>March</v>
      </c>
      <c r="E228" t="str">
        <f t="shared" si="14"/>
        <v>Q1</v>
      </c>
      <c r="F228" t="s">
        <v>2142</v>
      </c>
      <c r="G228" t="s">
        <v>2408</v>
      </c>
      <c r="H228">
        <v>2</v>
      </c>
      <c r="I228" s="4">
        <v>72.39</v>
      </c>
      <c r="J228" t="s">
        <v>2982</v>
      </c>
      <c r="K228" t="s">
        <v>3066</v>
      </c>
      <c r="L228" t="s">
        <v>3073</v>
      </c>
      <c r="M228" t="s">
        <v>4007</v>
      </c>
      <c r="N228">
        <v>7</v>
      </c>
      <c r="O228" t="s">
        <v>4277</v>
      </c>
      <c r="P228" t="str">
        <f t="shared" si="15"/>
        <v>WINTER15</v>
      </c>
      <c r="Q228" t="s">
        <v>4278</v>
      </c>
      <c r="R228" s="4">
        <v>144.78</v>
      </c>
    </row>
    <row r="229" spans="1:18" x14ac:dyDescent="0.25">
      <c r="A229" t="s">
        <v>934</v>
      </c>
      <c r="B229" s="2">
        <v>45728</v>
      </c>
      <c r="C229">
        <f t="shared" si="12"/>
        <v>2025</v>
      </c>
      <c r="D229" t="str">
        <f t="shared" si="13"/>
        <v>March</v>
      </c>
      <c r="E229" t="str">
        <f t="shared" si="14"/>
        <v>Q1</v>
      </c>
      <c r="F229" t="s">
        <v>2130</v>
      </c>
      <c r="G229" t="s">
        <v>2405</v>
      </c>
      <c r="H229">
        <v>2</v>
      </c>
      <c r="I229" s="4">
        <v>428.09</v>
      </c>
      <c r="J229" t="s">
        <v>2674</v>
      </c>
      <c r="K229" t="s">
        <v>3067</v>
      </c>
      <c r="L229" t="s">
        <v>3072</v>
      </c>
      <c r="M229" t="s">
        <v>3995</v>
      </c>
      <c r="N229">
        <v>6</v>
      </c>
      <c r="P229" t="str">
        <f t="shared" si="15"/>
        <v>NO COUPON</v>
      </c>
      <c r="Q229" t="s">
        <v>4278</v>
      </c>
      <c r="R229" s="4">
        <v>856.18</v>
      </c>
    </row>
    <row r="230" spans="1:18" x14ac:dyDescent="0.25">
      <c r="A230" t="s">
        <v>1070</v>
      </c>
      <c r="B230" s="2">
        <v>45457</v>
      </c>
      <c r="C230">
        <f t="shared" si="12"/>
        <v>2024</v>
      </c>
      <c r="D230" t="str">
        <f t="shared" si="13"/>
        <v>June</v>
      </c>
      <c r="E230" t="str">
        <f t="shared" si="14"/>
        <v>Q2</v>
      </c>
      <c r="F230" t="s">
        <v>2262</v>
      </c>
      <c r="G230" t="s">
        <v>2404</v>
      </c>
      <c r="H230">
        <v>2</v>
      </c>
      <c r="I230" s="4">
        <v>486.35</v>
      </c>
      <c r="J230" t="s">
        <v>2566</v>
      </c>
      <c r="K230" t="s">
        <v>3066</v>
      </c>
      <c r="L230" t="s">
        <v>3074</v>
      </c>
      <c r="M230" t="s">
        <v>4131</v>
      </c>
      <c r="N230">
        <v>6</v>
      </c>
      <c r="O230" t="s">
        <v>4275</v>
      </c>
      <c r="P230" t="str">
        <f t="shared" si="15"/>
        <v>SAVE10</v>
      </c>
      <c r="Q230" t="s">
        <v>4279</v>
      </c>
      <c r="R230" s="4">
        <v>972.7</v>
      </c>
    </row>
    <row r="231" spans="1:18" x14ac:dyDescent="0.25">
      <c r="A231" t="s">
        <v>346</v>
      </c>
      <c r="B231" s="2">
        <v>45476</v>
      </c>
      <c r="C231">
        <f t="shared" si="12"/>
        <v>2024</v>
      </c>
      <c r="D231" t="str">
        <f t="shared" si="13"/>
        <v>July</v>
      </c>
      <c r="E231" t="str">
        <f t="shared" si="14"/>
        <v>Q3</v>
      </c>
      <c r="F231" t="s">
        <v>1546</v>
      </c>
      <c r="G231" t="s">
        <v>2409</v>
      </c>
      <c r="H231">
        <v>5</v>
      </c>
      <c r="I231" s="4">
        <v>125.02</v>
      </c>
      <c r="J231" t="s">
        <v>2686</v>
      </c>
      <c r="K231" t="s">
        <v>3065</v>
      </c>
      <c r="L231" t="s">
        <v>3074</v>
      </c>
      <c r="M231" t="s">
        <v>3407</v>
      </c>
      <c r="N231">
        <v>9</v>
      </c>
      <c r="O231" t="s">
        <v>4275</v>
      </c>
      <c r="P231" t="str">
        <f t="shared" si="15"/>
        <v>SAVE10</v>
      </c>
      <c r="Q231" t="s">
        <v>4282</v>
      </c>
      <c r="R231" s="4">
        <v>625.1</v>
      </c>
    </row>
    <row r="232" spans="1:18" x14ac:dyDescent="0.25">
      <c r="A232" t="s">
        <v>1046</v>
      </c>
      <c r="B232" s="2">
        <v>45036</v>
      </c>
      <c r="C232">
        <f t="shared" si="12"/>
        <v>2023</v>
      </c>
      <c r="D232" t="str">
        <f t="shared" si="13"/>
        <v>April</v>
      </c>
      <c r="E232" t="str">
        <f t="shared" si="14"/>
        <v>Q2</v>
      </c>
      <c r="F232" t="s">
        <v>2238</v>
      </c>
      <c r="G232" t="s">
        <v>2406</v>
      </c>
      <c r="H232">
        <v>1</v>
      </c>
      <c r="I232" s="4">
        <v>618.67999999999995</v>
      </c>
      <c r="J232" t="s">
        <v>2653</v>
      </c>
      <c r="K232" t="s">
        <v>3066</v>
      </c>
      <c r="L232" t="s">
        <v>3073</v>
      </c>
      <c r="M232" t="s">
        <v>4107</v>
      </c>
      <c r="N232">
        <v>6</v>
      </c>
      <c r="O232" t="s">
        <v>4277</v>
      </c>
      <c r="P232" t="str">
        <f t="shared" si="15"/>
        <v>WINTER15</v>
      </c>
      <c r="Q232" t="s">
        <v>4279</v>
      </c>
      <c r="R232" s="4">
        <v>618.67999999999995</v>
      </c>
    </row>
    <row r="233" spans="1:18" x14ac:dyDescent="0.25">
      <c r="A233" t="s">
        <v>1011</v>
      </c>
      <c r="B233" s="2">
        <v>45257</v>
      </c>
      <c r="C233">
        <f t="shared" si="12"/>
        <v>2023</v>
      </c>
      <c r="D233" t="str">
        <f t="shared" si="13"/>
        <v>November</v>
      </c>
      <c r="E233" t="str">
        <f t="shared" si="14"/>
        <v>Q4</v>
      </c>
      <c r="F233" t="s">
        <v>2204</v>
      </c>
      <c r="G233" t="s">
        <v>2408</v>
      </c>
      <c r="H233">
        <v>3</v>
      </c>
      <c r="I233" s="4">
        <v>444.75</v>
      </c>
      <c r="J233" t="s">
        <v>2795</v>
      </c>
      <c r="K233" t="s">
        <v>3069</v>
      </c>
      <c r="L233" t="s">
        <v>3073</v>
      </c>
      <c r="M233" t="s">
        <v>4072</v>
      </c>
      <c r="N233">
        <v>6</v>
      </c>
      <c r="O233" t="s">
        <v>4275</v>
      </c>
      <c r="P233" t="str">
        <f t="shared" si="15"/>
        <v>SAVE10</v>
      </c>
      <c r="Q233" t="s">
        <v>4281</v>
      </c>
      <c r="R233" s="4">
        <v>1334.25</v>
      </c>
    </row>
    <row r="234" spans="1:18" x14ac:dyDescent="0.25">
      <c r="A234" t="s">
        <v>617</v>
      </c>
      <c r="B234" s="2">
        <v>45569</v>
      </c>
      <c r="C234">
        <f t="shared" si="12"/>
        <v>2024</v>
      </c>
      <c r="D234" t="str">
        <f t="shared" si="13"/>
        <v>October</v>
      </c>
      <c r="E234" t="str">
        <f t="shared" si="14"/>
        <v>Q4</v>
      </c>
      <c r="F234" t="s">
        <v>1816</v>
      </c>
      <c r="G234" t="s">
        <v>2405</v>
      </c>
      <c r="H234">
        <v>1</v>
      </c>
      <c r="I234" s="4">
        <v>657.07</v>
      </c>
      <c r="J234" t="s">
        <v>2837</v>
      </c>
      <c r="K234" t="s">
        <v>3069</v>
      </c>
      <c r="L234" t="s">
        <v>3074</v>
      </c>
      <c r="M234" t="s">
        <v>3678</v>
      </c>
      <c r="N234">
        <v>4</v>
      </c>
      <c r="O234" t="s">
        <v>4275</v>
      </c>
      <c r="P234" t="str">
        <f t="shared" si="15"/>
        <v>SAVE10</v>
      </c>
      <c r="Q234" t="s">
        <v>4282</v>
      </c>
      <c r="R234" s="4">
        <v>657.07</v>
      </c>
    </row>
    <row r="235" spans="1:18" x14ac:dyDescent="0.25">
      <c r="A235" t="s">
        <v>1201</v>
      </c>
      <c r="B235" s="2">
        <v>45364</v>
      </c>
      <c r="C235">
        <f t="shared" si="12"/>
        <v>2024</v>
      </c>
      <c r="D235" t="str">
        <f t="shared" si="13"/>
        <v>March</v>
      </c>
      <c r="E235" t="str">
        <f t="shared" si="14"/>
        <v>Q1</v>
      </c>
      <c r="F235" t="s">
        <v>2390</v>
      </c>
      <c r="G235" t="s">
        <v>2409</v>
      </c>
      <c r="H235">
        <v>2</v>
      </c>
      <c r="I235" s="4">
        <v>184.6</v>
      </c>
      <c r="J235" t="s">
        <v>2613</v>
      </c>
      <c r="K235" t="s">
        <v>3068</v>
      </c>
      <c r="L235" t="s">
        <v>3073</v>
      </c>
      <c r="M235" t="s">
        <v>4262</v>
      </c>
      <c r="N235">
        <v>7</v>
      </c>
      <c r="O235" t="s">
        <v>4277</v>
      </c>
      <c r="P235" t="str">
        <f t="shared" si="15"/>
        <v>WINTER15</v>
      </c>
      <c r="Q235" t="s">
        <v>4280</v>
      </c>
      <c r="R235" s="4">
        <v>369.2</v>
      </c>
    </row>
    <row r="236" spans="1:18" x14ac:dyDescent="0.25">
      <c r="A236" t="s">
        <v>813</v>
      </c>
      <c r="B236" s="2">
        <v>45032</v>
      </c>
      <c r="C236">
        <f t="shared" si="12"/>
        <v>2023</v>
      </c>
      <c r="D236" t="str">
        <f t="shared" si="13"/>
        <v>April</v>
      </c>
      <c r="E236" t="str">
        <f t="shared" si="14"/>
        <v>Q2</v>
      </c>
      <c r="F236" t="s">
        <v>2010</v>
      </c>
      <c r="G236" t="s">
        <v>2408</v>
      </c>
      <c r="H236">
        <v>4</v>
      </c>
      <c r="I236" s="4">
        <v>328.56</v>
      </c>
      <c r="J236" t="s">
        <v>2638</v>
      </c>
      <c r="K236" t="s">
        <v>3065</v>
      </c>
      <c r="L236" t="s">
        <v>3072</v>
      </c>
      <c r="M236" t="s">
        <v>3874</v>
      </c>
      <c r="N236">
        <v>4</v>
      </c>
      <c r="O236" t="s">
        <v>4276</v>
      </c>
      <c r="P236" t="str">
        <f t="shared" si="15"/>
        <v>FREESHIP</v>
      </c>
      <c r="Q236" t="s">
        <v>4280</v>
      </c>
      <c r="R236" s="4">
        <v>1314.24</v>
      </c>
    </row>
    <row r="237" spans="1:18" x14ac:dyDescent="0.25">
      <c r="A237" t="s">
        <v>45</v>
      </c>
      <c r="B237" s="2">
        <v>45107</v>
      </c>
      <c r="C237">
        <f t="shared" si="12"/>
        <v>2023</v>
      </c>
      <c r="D237" t="str">
        <f t="shared" si="13"/>
        <v>June</v>
      </c>
      <c r="E237" t="str">
        <f t="shared" si="14"/>
        <v>Q2</v>
      </c>
      <c r="F237" t="s">
        <v>1245</v>
      </c>
      <c r="G237" t="s">
        <v>2406</v>
      </c>
      <c r="H237">
        <v>3</v>
      </c>
      <c r="I237" s="4">
        <v>500.08</v>
      </c>
      <c r="J237" t="s">
        <v>2441</v>
      </c>
      <c r="K237" t="s">
        <v>3065</v>
      </c>
      <c r="L237" t="s">
        <v>3072</v>
      </c>
      <c r="M237" t="s">
        <v>3106</v>
      </c>
      <c r="N237">
        <v>6</v>
      </c>
      <c r="P237" t="str">
        <f t="shared" si="15"/>
        <v>NO COUPON</v>
      </c>
      <c r="Q237" t="s">
        <v>4281</v>
      </c>
      <c r="R237" s="4">
        <v>1500.24</v>
      </c>
    </row>
    <row r="238" spans="1:18" x14ac:dyDescent="0.25">
      <c r="A238" t="s">
        <v>366</v>
      </c>
      <c r="B238" s="2">
        <v>45169</v>
      </c>
      <c r="C238">
        <f t="shared" si="12"/>
        <v>2023</v>
      </c>
      <c r="D238" t="str">
        <f t="shared" si="13"/>
        <v>August</v>
      </c>
      <c r="E238" t="str">
        <f t="shared" si="14"/>
        <v>Q3</v>
      </c>
      <c r="F238" t="s">
        <v>1566</v>
      </c>
      <c r="G238" t="s">
        <v>2406</v>
      </c>
      <c r="H238">
        <v>5</v>
      </c>
      <c r="I238" s="4">
        <v>173.96</v>
      </c>
      <c r="J238" t="s">
        <v>2705</v>
      </c>
      <c r="K238" t="s">
        <v>3065</v>
      </c>
      <c r="L238" t="s">
        <v>3074</v>
      </c>
      <c r="M238" t="s">
        <v>3427</v>
      </c>
      <c r="N238">
        <v>8</v>
      </c>
      <c r="O238" t="s">
        <v>4277</v>
      </c>
      <c r="P238" t="str">
        <f t="shared" si="15"/>
        <v>WINTER15</v>
      </c>
      <c r="Q238" t="s">
        <v>4278</v>
      </c>
      <c r="R238" s="4">
        <v>869.80000000000007</v>
      </c>
    </row>
    <row r="239" spans="1:18" x14ac:dyDescent="0.25">
      <c r="A239" t="s">
        <v>396</v>
      </c>
      <c r="B239" s="2">
        <v>45687</v>
      </c>
      <c r="C239">
        <f t="shared" si="12"/>
        <v>2025</v>
      </c>
      <c r="D239" t="str">
        <f t="shared" si="13"/>
        <v>January</v>
      </c>
      <c r="E239" t="str">
        <f t="shared" si="14"/>
        <v>Q1</v>
      </c>
      <c r="F239" t="s">
        <v>1596</v>
      </c>
      <c r="G239" t="s">
        <v>2407</v>
      </c>
      <c r="H239">
        <v>4</v>
      </c>
      <c r="I239" s="4">
        <v>263.08999999999997</v>
      </c>
      <c r="J239" t="s">
        <v>2724</v>
      </c>
      <c r="K239" t="s">
        <v>3065</v>
      </c>
      <c r="L239" t="s">
        <v>3070</v>
      </c>
      <c r="M239" t="s">
        <v>3457</v>
      </c>
      <c r="N239">
        <v>8</v>
      </c>
      <c r="O239" t="s">
        <v>4275</v>
      </c>
      <c r="P239" t="str">
        <f t="shared" si="15"/>
        <v>SAVE10</v>
      </c>
      <c r="Q239" t="s">
        <v>4282</v>
      </c>
      <c r="R239" s="4">
        <v>1052.3599999999999</v>
      </c>
    </row>
    <row r="240" spans="1:18" x14ac:dyDescent="0.25">
      <c r="A240" t="s">
        <v>229</v>
      </c>
      <c r="B240" s="2">
        <v>45148</v>
      </c>
      <c r="C240">
        <f t="shared" si="12"/>
        <v>2023</v>
      </c>
      <c r="D240" t="str">
        <f t="shared" si="13"/>
        <v>August</v>
      </c>
      <c r="E240" t="str">
        <f t="shared" si="14"/>
        <v>Q3</v>
      </c>
      <c r="F240" t="s">
        <v>1429</v>
      </c>
      <c r="G240" t="s">
        <v>2407</v>
      </c>
      <c r="H240">
        <v>1</v>
      </c>
      <c r="I240" s="4">
        <v>303.60000000000002</v>
      </c>
      <c r="J240" t="s">
        <v>2597</v>
      </c>
      <c r="K240" t="s">
        <v>3069</v>
      </c>
      <c r="L240" t="s">
        <v>3070</v>
      </c>
      <c r="M240" t="s">
        <v>3290</v>
      </c>
      <c r="N240">
        <v>5</v>
      </c>
      <c r="O240" t="s">
        <v>4276</v>
      </c>
      <c r="P240" t="str">
        <f t="shared" si="15"/>
        <v>FREESHIP</v>
      </c>
      <c r="Q240" t="s">
        <v>4281</v>
      </c>
      <c r="R240" s="4">
        <v>303.60000000000002</v>
      </c>
    </row>
    <row r="241" spans="1:18" x14ac:dyDescent="0.25">
      <c r="A241" t="s">
        <v>22</v>
      </c>
      <c r="B241" s="2">
        <v>45749</v>
      </c>
      <c r="C241">
        <f t="shared" si="12"/>
        <v>2025</v>
      </c>
      <c r="D241" t="str">
        <f t="shared" si="13"/>
        <v>April</v>
      </c>
      <c r="E241" t="str">
        <f t="shared" si="14"/>
        <v>Q2</v>
      </c>
      <c r="F241" t="s">
        <v>1222</v>
      </c>
      <c r="G241" t="s">
        <v>2404</v>
      </c>
      <c r="H241">
        <v>2</v>
      </c>
      <c r="I241" s="4">
        <v>134.28</v>
      </c>
      <c r="J241" t="s">
        <v>2418</v>
      </c>
      <c r="K241" t="s">
        <v>3068</v>
      </c>
      <c r="L241" t="s">
        <v>3071</v>
      </c>
      <c r="M241" t="s">
        <v>3083</v>
      </c>
      <c r="N241">
        <v>2</v>
      </c>
      <c r="P241" t="str">
        <f t="shared" si="15"/>
        <v>NO COUPON</v>
      </c>
      <c r="Q241" t="s">
        <v>4280</v>
      </c>
      <c r="R241" s="4">
        <v>268.56</v>
      </c>
    </row>
    <row r="242" spans="1:18" x14ac:dyDescent="0.25">
      <c r="A242" t="s">
        <v>370</v>
      </c>
      <c r="B242" s="2">
        <v>45052</v>
      </c>
      <c r="C242">
        <f t="shared" si="12"/>
        <v>2023</v>
      </c>
      <c r="D242" t="str">
        <f t="shared" si="13"/>
        <v>May</v>
      </c>
      <c r="E242" t="str">
        <f t="shared" si="14"/>
        <v>Q2</v>
      </c>
      <c r="F242" t="s">
        <v>1570</v>
      </c>
      <c r="G242" t="s">
        <v>2407</v>
      </c>
      <c r="H242">
        <v>5</v>
      </c>
      <c r="I242" s="4">
        <v>374.58</v>
      </c>
      <c r="J242" t="s">
        <v>2709</v>
      </c>
      <c r="K242" t="s">
        <v>3068</v>
      </c>
      <c r="L242" t="s">
        <v>3071</v>
      </c>
      <c r="M242" t="s">
        <v>3431</v>
      </c>
      <c r="N242">
        <v>10</v>
      </c>
      <c r="O242" t="s">
        <v>4276</v>
      </c>
      <c r="P242" t="str">
        <f t="shared" si="15"/>
        <v>FREESHIP</v>
      </c>
      <c r="Q242" t="s">
        <v>4278</v>
      </c>
      <c r="R242" s="4">
        <v>1872.9</v>
      </c>
    </row>
    <row r="243" spans="1:18" x14ac:dyDescent="0.25">
      <c r="A243" t="s">
        <v>837</v>
      </c>
      <c r="B243" s="2">
        <v>45572</v>
      </c>
      <c r="C243">
        <f t="shared" si="12"/>
        <v>2024</v>
      </c>
      <c r="D243" t="str">
        <f t="shared" si="13"/>
        <v>October</v>
      </c>
      <c r="E243" t="str">
        <f t="shared" si="14"/>
        <v>Q4</v>
      </c>
      <c r="F243" t="s">
        <v>2033</v>
      </c>
      <c r="G243" t="s">
        <v>2408</v>
      </c>
      <c r="H243">
        <v>4</v>
      </c>
      <c r="I243" s="4">
        <v>653.13</v>
      </c>
      <c r="J243" t="s">
        <v>2942</v>
      </c>
      <c r="K243" t="s">
        <v>3067</v>
      </c>
      <c r="L243" t="s">
        <v>3070</v>
      </c>
      <c r="M243" t="s">
        <v>3898</v>
      </c>
      <c r="N243">
        <v>8</v>
      </c>
      <c r="O243" t="s">
        <v>4277</v>
      </c>
      <c r="P243" t="str">
        <f t="shared" si="15"/>
        <v>WINTER15</v>
      </c>
      <c r="Q243" t="s">
        <v>4278</v>
      </c>
      <c r="R243" s="4">
        <v>2612.52</v>
      </c>
    </row>
    <row r="244" spans="1:18" x14ac:dyDescent="0.25">
      <c r="A244" t="s">
        <v>597</v>
      </c>
      <c r="B244" s="2">
        <v>45823</v>
      </c>
      <c r="C244">
        <f t="shared" si="12"/>
        <v>2025</v>
      </c>
      <c r="D244" t="str">
        <f t="shared" si="13"/>
        <v>June</v>
      </c>
      <c r="E244" t="str">
        <f t="shared" si="14"/>
        <v>Q2</v>
      </c>
      <c r="F244" t="s">
        <v>1797</v>
      </c>
      <c r="G244" t="s">
        <v>2406</v>
      </c>
      <c r="H244">
        <v>3</v>
      </c>
      <c r="I244" s="4">
        <v>154.37</v>
      </c>
      <c r="J244" t="s">
        <v>2441</v>
      </c>
      <c r="K244" t="s">
        <v>3068</v>
      </c>
      <c r="L244" t="s">
        <v>3073</v>
      </c>
      <c r="M244" t="s">
        <v>3658</v>
      </c>
      <c r="N244">
        <v>4</v>
      </c>
      <c r="P244" t="str">
        <f t="shared" si="15"/>
        <v>NO COUPON</v>
      </c>
      <c r="Q244" t="s">
        <v>4278</v>
      </c>
      <c r="R244" s="4">
        <v>463.11</v>
      </c>
    </row>
    <row r="245" spans="1:18" x14ac:dyDescent="0.25">
      <c r="A245" t="s">
        <v>636</v>
      </c>
      <c r="B245" s="2">
        <v>45598</v>
      </c>
      <c r="C245">
        <f t="shared" si="12"/>
        <v>2024</v>
      </c>
      <c r="D245" t="str">
        <f t="shared" si="13"/>
        <v>November</v>
      </c>
      <c r="E245" t="str">
        <f t="shared" si="14"/>
        <v>Q4</v>
      </c>
      <c r="F245" t="s">
        <v>1835</v>
      </c>
      <c r="G245" t="s">
        <v>2409</v>
      </c>
      <c r="H245">
        <v>5</v>
      </c>
      <c r="I245" s="4">
        <v>236.38</v>
      </c>
      <c r="J245" t="s">
        <v>2445</v>
      </c>
      <c r="K245" t="s">
        <v>3067</v>
      </c>
      <c r="L245" t="s">
        <v>3072</v>
      </c>
      <c r="M245" t="s">
        <v>3697</v>
      </c>
      <c r="N245">
        <v>7</v>
      </c>
      <c r="P245" t="str">
        <f t="shared" si="15"/>
        <v>NO COUPON</v>
      </c>
      <c r="Q245" t="s">
        <v>4281</v>
      </c>
      <c r="R245" s="4">
        <v>1181.9000000000001</v>
      </c>
    </row>
    <row r="246" spans="1:18" x14ac:dyDescent="0.25">
      <c r="A246" t="s">
        <v>541</v>
      </c>
      <c r="B246" s="2">
        <v>45523</v>
      </c>
      <c r="C246">
        <f t="shared" si="12"/>
        <v>2024</v>
      </c>
      <c r="D246" t="str">
        <f t="shared" si="13"/>
        <v>August</v>
      </c>
      <c r="E246" t="str">
        <f t="shared" si="14"/>
        <v>Q3</v>
      </c>
      <c r="F246" t="s">
        <v>1741</v>
      </c>
      <c r="G246" t="s">
        <v>2406</v>
      </c>
      <c r="H246">
        <v>5</v>
      </c>
      <c r="I246" s="4">
        <v>653.47</v>
      </c>
      <c r="J246" t="s">
        <v>2488</v>
      </c>
      <c r="K246" t="s">
        <v>3067</v>
      </c>
      <c r="L246" t="s">
        <v>3071</v>
      </c>
      <c r="M246" t="s">
        <v>3602</v>
      </c>
      <c r="N246">
        <v>10</v>
      </c>
      <c r="O246" t="s">
        <v>4275</v>
      </c>
      <c r="P246" t="str">
        <f t="shared" si="15"/>
        <v>SAVE10</v>
      </c>
      <c r="Q246" t="s">
        <v>4279</v>
      </c>
      <c r="R246" s="4">
        <v>3267.35</v>
      </c>
    </row>
    <row r="247" spans="1:18" x14ac:dyDescent="0.25">
      <c r="A247" t="s">
        <v>298</v>
      </c>
      <c r="B247" s="2">
        <v>44973</v>
      </c>
      <c r="C247">
        <f t="shared" si="12"/>
        <v>2023</v>
      </c>
      <c r="D247" t="str">
        <f t="shared" si="13"/>
        <v>February</v>
      </c>
      <c r="E247" t="str">
        <f t="shared" si="14"/>
        <v>Q1</v>
      </c>
      <c r="F247" t="s">
        <v>1498</v>
      </c>
      <c r="G247" t="s">
        <v>2408</v>
      </c>
      <c r="H247">
        <v>5</v>
      </c>
      <c r="I247" s="4">
        <v>208.17</v>
      </c>
      <c r="J247" t="s">
        <v>2654</v>
      </c>
      <c r="K247" t="s">
        <v>3067</v>
      </c>
      <c r="L247" t="s">
        <v>3072</v>
      </c>
      <c r="M247" t="s">
        <v>3359</v>
      </c>
      <c r="N247">
        <v>6</v>
      </c>
      <c r="O247" t="s">
        <v>4275</v>
      </c>
      <c r="P247" t="str">
        <f t="shared" si="15"/>
        <v>SAVE10</v>
      </c>
      <c r="Q247" t="s">
        <v>4281</v>
      </c>
      <c r="R247" s="4">
        <v>1040.8499999999999</v>
      </c>
    </row>
    <row r="248" spans="1:18" x14ac:dyDescent="0.25">
      <c r="A248" t="s">
        <v>1163</v>
      </c>
      <c r="B248" s="2">
        <v>45498</v>
      </c>
      <c r="C248">
        <f t="shared" si="12"/>
        <v>2024</v>
      </c>
      <c r="D248" t="str">
        <f t="shared" si="13"/>
        <v>July</v>
      </c>
      <c r="E248" t="str">
        <f t="shared" si="14"/>
        <v>Q3</v>
      </c>
      <c r="F248" t="s">
        <v>2352</v>
      </c>
      <c r="G248" t="s">
        <v>2406</v>
      </c>
      <c r="H248">
        <v>2</v>
      </c>
      <c r="I248" s="4">
        <v>695.29</v>
      </c>
      <c r="J248" t="s">
        <v>3046</v>
      </c>
      <c r="K248" t="s">
        <v>3067</v>
      </c>
      <c r="L248" t="s">
        <v>3074</v>
      </c>
      <c r="M248" t="s">
        <v>4224</v>
      </c>
      <c r="N248">
        <v>6</v>
      </c>
      <c r="O248" t="s">
        <v>4276</v>
      </c>
      <c r="P248" t="str">
        <f t="shared" si="15"/>
        <v>FREESHIP</v>
      </c>
      <c r="Q248" t="s">
        <v>4278</v>
      </c>
      <c r="R248" s="4">
        <v>1390.58</v>
      </c>
    </row>
    <row r="249" spans="1:18" x14ac:dyDescent="0.25">
      <c r="A249" t="s">
        <v>193</v>
      </c>
      <c r="B249" s="2">
        <v>45620</v>
      </c>
      <c r="C249">
        <f t="shared" si="12"/>
        <v>2024</v>
      </c>
      <c r="D249" t="str">
        <f t="shared" si="13"/>
        <v>November</v>
      </c>
      <c r="E249" t="str">
        <f t="shared" si="14"/>
        <v>Q4</v>
      </c>
      <c r="F249" t="s">
        <v>1393</v>
      </c>
      <c r="G249" t="s">
        <v>2408</v>
      </c>
      <c r="H249">
        <v>3</v>
      </c>
      <c r="I249" s="4">
        <v>539.91</v>
      </c>
      <c r="J249" t="s">
        <v>2571</v>
      </c>
      <c r="K249" t="s">
        <v>3067</v>
      </c>
      <c r="L249" t="s">
        <v>3073</v>
      </c>
      <c r="M249" t="s">
        <v>3254</v>
      </c>
      <c r="N249">
        <v>8</v>
      </c>
      <c r="P249" t="str">
        <f t="shared" si="15"/>
        <v>NO COUPON</v>
      </c>
      <c r="Q249" t="s">
        <v>4280</v>
      </c>
      <c r="R249" s="4">
        <v>1619.73</v>
      </c>
    </row>
    <row r="250" spans="1:18" x14ac:dyDescent="0.25">
      <c r="A250" t="s">
        <v>711</v>
      </c>
      <c r="B250" s="2">
        <v>45692</v>
      </c>
      <c r="C250">
        <f t="shared" si="12"/>
        <v>2025</v>
      </c>
      <c r="D250" t="str">
        <f t="shared" si="13"/>
        <v>February</v>
      </c>
      <c r="E250" t="str">
        <f t="shared" si="14"/>
        <v>Q1</v>
      </c>
      <c r="F250" t="s">
        <v>1909</v>
      </c>
      <c r="G250" t="s">
        <v>2407</v>
      </c>
      <c r="H250">
        <v>5</v>
      </c>
      <c r="I250" s="4">
        <v>94.85</v>
      </c>
      <c r="J250" t="s">
        <v>2840</v>
      </c>
      <c r="K250" t="s">
        <v>3069</v>
      </c>
      <c r="L250" t="s">
        <v>3070</v>
      </c>
      <c r="M250" t="s">
        <v>3772</v>
      </c>
      <c r="N250">
        <v>6</v>
      </c>
      <c r="O250" t="s">
        <v>4277</v>
      </c>
      <c r="P250" t="str">
        <f t="shared" si="15"/>
        <v>WINTER15</v>
      </c>
      <c r="Q250" t="s">
        <v>4280</v>
      </c>
      <c r="R250" s="4">
        <v>474.25</v>
      </c>
    </row>
    <row r="251" spans="1:18" x14ac:dyDescent="0.25">
      <c r="A251" t="s">
        <v>1020</v>
      </c>
      <c r="B251" s="2">
        <v>45439</v>
      </c>
      <c r="C251">
        <f t="shared" si="12"/>
        <v>2024</v>
      </c>
      <c r="D251" t="str">
        <f t="shared" si="13"/>
        <v>May</v>
      </c>
      <c r="E251" t="str">
        <f t="shared" si="14"/>
        <v>Q2</v>
      </c>
      <c r="F251" t="s">
        <v>2213</v>
      </c>
      <c r="G251" t="s">
        <v>2405</v>
      </c>
      <c r="H251">
        <v>5</v>
      </c>
      <c r="I251" s="4">
        <v>420.98</v>
      </c>
      <c r="J251" t="s">
        <v>2868</v>
      </c>
      <c r="K251" t="s">
        <v>3069</v>
      </c>
      <c r="L251" t="s">
        <v>3073</v>
      </c>
      <c r="M251" t="s">
        <v>4081</v>
      </c>
      <c r="N251">
        <v>7</v>
      </c>
      <c r="O251" t="s">
        <v>4275</v>
      </c>
      <c r="P251" t="str">
        <f t="shared" si="15"/>
        <v>SAVE10</v>
      </c>
      <c r="Q251" t="s">
        <v>4281</v>
      </c>
      <c r="R251" s="4">
        <v>2104.9</v>
      </c>
    </row>
    <row r="252" spans="1:18" x14ac:dyDescent="0.25">
      <c r="A252" t="s">
        <v>586</v>
      </c>
      <c r="B252" s="2">
        <v>45241</v>
      </c>
      <c r="C252">
        <f t="shared" si="12"/>
        <v>2023</v>
      </c>
      <c r="D252" t="str">
        <f t="shared" si="13"/>
        <v>November</v>
      </c>
      <c r="E252" t="str">
        <f t="shared" si="14"/>
        <v>Q4</v>
      </c>
      <c r="F252" t="s">
        <v>1786</v>
      </c>
      <c r="G252" t="s">
        <v>2407</v>
      </c>
      <c r="H252">
        <v>1</v>
      </c>
      <c r="I252" s="4">
        <v>70.319999999999993</v>
      </c>
      <c r="J252" t="s">
        <v>2722</v>
      </c>
      <c r="K252" t="s">
        <v>3069</v>
      </c>
      <c r="L252" t="s">
        <v>3072</v>
      </c>
      <c r="M252" t="s">
        <v>3647</v>
      </c>
      <c r="N252">
        <v>4</v>
      </c>
      <c r="O252" t="s">
        <v>4277</v>
      </c>
      <c r="P252" t="str">
        <f t="shared" si="15"/>
        <v>WINTER15</v>
      </c>
      <c r="Q252" t="s">
        <v>4281</v>
      </c>
      <c r="R252" s="4">
        <v>70.319999999999993</v>
      </c>
    </row>
    <row r="253" spans="1:18" x14ac:dyDescent="0.25">
      <c r="A253" t="s">
        <v>1008</v>
      </c>
      <c r="B253" s="2">
        <v>45470</v>
      </c>
      <c r="C253">
        <f t="shared" si="12"/>
        <v>2024</v>
      </c>
      <c r="D253" t="str">
        <f t="shared" si="13"/>
        <v>June</v>
      </c>
      <c r="E253" t="str">
        <f t="shared" si="14"/>
        <v>Q2</v>
      </c>
      <c r="F253" t="s">
        <v>2201</v>
      </c>
      <c r="G253" t="s">
        <v>2405</v>
      </c>
      <c r="H253">
        <v>4</v>
      </c>
      <c r="I253" s="4">
        <v>615.65</v>
      </c>
      <c r="J253" t="s">
        <v>2486</v>
      </c>
      <c r="K253" t="s">
        <v>3065</v>
      </c>
      <c r="L253" t="s">
        <v>3073</v>
      </c>
      <c r="M253" t="s">
        <v>4069</v>
      </c>
      <c r="N253">
        <v>9</v>
      </c>
      <c r="O253" t="s">
        <v>4277</v>
      </c>
      <c r="P253" t="str">
        <f t="shared" si="15"/>
        <v>WINTER15</v>
      </c>
      <c r="Q253" t="s">
        <v>4282</v>
      </c>
      <c r="R253" s="4">
        <v>2462.6</v>
      </c>
    </row>
    <row r="254" spans="1:18" x14ac:dyDescent="0.25">
      <c r="A254" t="s">
        <v>132</v>
      </c>
      <c r="B254" s="2">
        <v>45208</v>
      </c>
      <c r="C254">
        <f t="shared" si="12"/>
        <v>2023</v>
      </c>
      <c r="D254" t="str">
        <f t="shared" si="13"/>
        <v>October</v>
      </c>
      <c r="E254" t="str">
        <f t="shared" si="14"/>
        <v>Q4</v>
      </c>
      <c r="F254" t="s">
        <v>1332</v>
      </c>
      <c r="G254" t="s">
        <v>2407</v>
      </c>
      <c r="H254">
        <v>5</v>
      </c>
      <c r="I254" s="4">
        <v>502.71</v>
      </c>
      <c r="J254" t="s">
        <v>2521</v>
      </c>
      <c r="K254" t="s">
        <v>3068</v>
      </c>
      <c r="L254" t="s">
        <v>3070</v>
      </c>
      <c r="M254" t="s">
        <v>3193</v>
      </c>
      <c r="N254">
        <v>7</v>
      </c>
      <c r="O254" t="s">
        <v>4276</v>
      </c>
      <c r="P254" t="str">
        <f t="shared" si="15"/>
        <v>FREESHIP</v>
      </c>
      <c r="Q254" t="s">
        <v>4282</v>
      </c>
      <c r="R254" s="4">
        <v>2513.5500000000002</v>
      </c>
    </row>
    <row r="255" spans="1:18" x14ac:dyDescent="0.25">
      <c r="A255" t="s">
        <v>1099</v>
      </c>
      <c r="B255" s="2">
        <v>45067</v>
      </c>
      <c r="C255">
        <f t="shared" si="12"/>
        <v>2023</v>
      </c>
      <c r="D255" t="str">
        <f t="shared" si="13"/>
        <v>May</v>
      </c>
      <c r="E255" t="str">
        <f t="shared" si="14"/>
        <v>Q2</v>
      </c>
      <c r="F255" t="s">
        <v>2291</v>
      </c>
      <c r="G255" t="s">
        <v>2407</v>
      </c>
      <c r="H255">
        <v>2</v>
      </c>
      <c r="I255" s="4">
        <v>646.69000000000005</v>
      </c>
      <c r="J255" t="s">
        <v>2545</v>
      </c>
      <c r="K255" t="s">
        <v>3065</v>
      </c>
      <c r="L255" t="s">
        <v>3070</v>
      </c>
      <c r="M255" t="s">
        <v>4160</v>
      </c>
      <c r="N255">
        <v>7</v>
      </c>
      <c r="O255" t="s">
        <v>4277</v>
      </c>
      <c r="P255" t="str">
        <f t="shared" si="15"/>
        <v>WINTER15</v>
      </c>
      <c r="Q255" t="s">
        <v>4278</v>
      </c>
      <c r="R255" s="4">
        <v>1293.3800000000001</v>
      </c>
    </row>
    <row r="256" spans="1:18" x14ac:dyDescent="0.25">
      <c r="A256" t="s">
        <v>1159</v>
      </c>
      <c r="B256" s="2">
        <v>45789</v>
      </c>
      <c r="C256">
        <f t="shared" si="12"/>
        <v>2025</v>
      </c>
      <c r="D256" t="str">
        <f t="shared" si="13"/>
        <v>May</v>
      </c>
      <c r="E256" t="str">
        <f t="shared" si="14"/>
        <v>Q2</v>
      </c>
      <c r="F256" t="s">
        <v>2348</v>
      </c>
      <c r="G256" t="s">
        <v>2409</v>
      </c>
      <c r="H256">
        <v>3</v>
      </c>
      <c r="I256" s="4">
        <v>571.53</v>
      </c>
      <c r="J256" t="s">
        <v>2628</v>
      </c>
      <c r="K256" t="s">
        <v>3065</v>
      </c>
      <c r="L256" t="s">
        <v>3073</v>
      </c>
      <c r="M256" t="s">
        <v>4220</v>
      </c>
      <c r="N256">
        <v>6</v>
      </c>
      <c r="O256" t="s">
        <v>4276</v>
      </c>
      <c r="P256" t="str">
        <f t="shared" si="15"/>
        <v>FREESHIP</v>
      </c>
      <c r="Q256" t="s">
        <v>4281</v>
      </c>
      <c r="R256" s="4">
        <v>1714.59</v>
      </c>
    </row>
    <row r="257" spans="1:18" x14ac:dyDescent="0.25">
      <c r="A257" t="s">
        <v>1033</v>
      </c>
      <c r="B257" s="2">
        <v>45388</v>
      </c>
      <c r="C257">
        <f t="shared" si="12"/>
        <v>2024</v>
      </c>
      <c r="D257" t="str">
        <f t="shared" si="13"/>
        <v>April</v>
      </c>
      <c r="E257" t="str">
        <f t="shared" si="14"/>
        <v>Q2</v>
      </c>
      <c r="F257" t="s">
        <v>2225</v>
      </c>
      <c r="G257" t="s">
        <v>2409</v>
      </c>
      <c r="H257">
        <v>1</v>
      </c>
      <c r="I257" s="4">
        <v>277.08999999999997</v>
      </c>
      <c r="J257" t="s">
        <v>2694</v>
      </c>
      <c r="K257" t="s">
        <v>3069</v>
      </c>
      <c r="L257" t="s">
        <v>3072</v>
      </c>
      <c r="M257" t="s">
        <v>4094</v>
      </c>
      <c r="N257">
        <v>2</v>
      </c>
      <c r="O257" t="s">
        <v>4275</v>
      </c>
      <c r="P257" t="str">
        <f t="shared" si="15"/>
        <v>SAVE10</v>
      </c>
      <c r="Q257" t="s">
        <v>4279</v>
      </c>
      <c r="R257" s="4">
        <v>277.08999999999997</v>
      </c>
    </row>
    <row r="258" spans="1:18" x14ac:dyDescent="0.25">
      <c r="A258" t="s">
        <v>1039</v>
      </c>
      <c r="B258" s="2">
        <v>45794</v>
      </c>
      <c r="C258">
        <f t="shared" ref="C258:C321" si="16">YEAR(B258)</f>
        <v>2025</v>
      </c>
      <c r="D258" t="str">
        <f t="shared" ref="D258:D321" si="17">TEXT(B258,"mmmm")</f>
        <v>May</v>
      </c>
      <c r="E258" t="str">
        <f t="shared" ref="E258:E321" si="18">"Q"&amp;ROUNDUP(MONTH(B258)/3,0)</f>
        <v>Q2</v>
      </c>
      <c r="F258" t="s">
        <v>2231</v>
      </c>
      <c r="G258" t="s">
        <v>2406</v>
      </c>
      <c r="H258">
        <v>1</v>
      </c>
      <c r="I258" s="4">
        <v>23.53</v>
      </c>
      <c r="J258" t="s">
        <v>2548</v>
      </c>
      <c r="K258" t="s">
        <v>3068</v>
      </c>
      <c r="L258" t="s">
        <v>3073</v>
      </c>
      <c r="M258" t="s">
        <v>4100</v>
      </c>
      <c r="N258">
        <v>2</v>
      </c>
      <c r="O258" t="s">
        <v>4276</v>
      </c>
      <c r="P258" t="str">
        <f t="shared" ref="P258:P321" si="19">IF(ISBLANK(O258),"NO COUPON",O258)</f>
        <v>FREESHIP</v>
      </c>
      <c r="Q258" t="s">
        <v>4278</v>
      </c>
      <c r="R258" s="4">
        <v>23.53</v>
      </c>
    </row>
    <row r="259" spans="1:18" x14ac:dyDescent="0.25">
      <c r="A259" t="s">
        <v>487</v>
      </c>
      <c r="B259" s="2">
        <v>45713</v>
      </c>
      <c r="C259">
        <f t="shared" si="16"/>
        <v>2025</v>
      </c>
      <c r="D259" t="str">
        <f t="shared" si="17"/>
        <v>February</v>
      </c>
      <c r="E259" t="str">
        <f t="shared" si="18"/>
        <v>Q1</v>
      </c>
      <c r="F259" t="s">
        <v>1687</v>
      </c>
      <c r="G259" t="s">
        <v>2406</v>
      </c>
      <c r="H259">
        <v>2</v>
      </c>
      <c r="I259" s="4">
        <v>14.93</v>
      </c>
      <c r="J259" t="s">
        <v>2777</v>
      </c>
      <c r="K259" t="s">
        <v>3066</v>
      </c>
      <c r="L259" t="s">
        <v>3070</v>
      </c>
      <c r="M259" t="s">
        <v>3548</v>
      </c>
      <c r="N259">
        <v>4</v>
      </c>
      <c r="P259" t="str">
        <f t="shared" si="19"/>
        <v>NO COUPON</v>
      </c>
      <c r="Q259" t="s">
        <v>4281</v>
      </c>
      <c r="R259" s="4">
        <v>29.86</v>
      </c>
    </row>
    <row r="260" spans="1:18" x14ac:dyDescent="0.25">
      <c r="A260" t="s">
        <v>1010</v>
      </c>
      <c r="B260" s="2">
        <v>45410</v>
      </c>
      <c r="C260">
        <f t="shared" si="16"/>
        <v>2024</v>
      </c>
      <c r="D260" t="str">
        <f t="shared" si="17"/>
        <v>April</v>
      </c>
      <c r="E260" t="str">
        <f t="shared" si="18"/>
        <v>Q2</v>
      </c>
      <c r="F260" t="s">
        <v>2203</v>
      </c>
      <c r="G260" t="s">
        <v>2403</v>
      </c>
      <c r="H260">
        <v>4</v>
      </c>
      <c r="I260" s="4">
        <v>473.86</v>
      </c>
      <c r="J260" t="s">
        <v>2677</v>
      </c>
      <c r="K260" t="s">
        <v>3065</v>
      </c>
      <c r="L260" t="s">
        <v>3073</v>
      </c>
      <c r="M260" t="s">
        <v>4071</v>
      </c>
      <c r="N260">
        <v>7</v>
      </c>
      <c r="O260" t="s">
        <v>4275</v>
      </c>
      <c r="P260" t="str">
        <f t="shared" si="19"/>
        <v>SAVE10</v>
      </c>
      <c r="Q260" t="s">
        <v>4281</v>
      </c>
      <c r="R260" s="4">
        <v>1895.44</v>
      </c>
    </row>
    <row r="261" spans="1:18" x14ac:dyDescent="0.25">
      <c r="A261" t="s">
        <v>56</v>
      </c>
      <c r="B261" s="2">
        <v>45418</v>
      </c>
      <c r="C261">
        <f t="shared" si="16"/>
        <v>2024</v>
      </c>
      <c r="D261" t="str">
        <f t="shared" si="17"/>
        <v>May</v>
      </c>
      <c r="E261" t="str">
        <f t="shared" si="18"/>
        <v>Q2</v>
      </c>
      <c r="F261" t="s">
        <v>1256</v>
      </c>
      <c r="G261" t="s">
        <v>2407</v>
      </c>
      <c r="H261">
        <v>2</v>
      </c>
      <c r="I261" s="4">
        <v>151.66</v>
      </c>
      <c r="J261" t="s">
        <v>2424</v>
      </c>
      <c r="K261" t="s">
        <v>3069</v>
      </c>
      <c r="L261" t="s">
        <v>3071</v>
      </c>
      <c r="M261" t="s">
        <v>3117</v>
      </c>
      <c r="N261">
        <v>6</v>
      </c>
      <c r="P261" t="str">
        <f t="shared" si="19"/>
        <v>NO COUPON</v>
      </c>
      <c r="Q261" t="s">
        <v>4278</v>
      </c>
      <c r="R261" s="4">
        <v>303.32</v>
      </c>
    </row>
    <row r="262" spans="1:18" x14ac:dyDescent="0.25">
      <c r="A262" t="s">
        <v>613</v>
      </c>
      <c r="B262" s="2">
        <v>45107</v>
      </c>
      <c r="C262">
        <f t="shared" si="16"/>
        <v>2023</v>
      </c>
      <c r="D262" t="str">
        <f t="shared" si="17"/>
        <v>June</v>
      </c>
      <c r="E262" t="str">
        <f t="shared" si="18"/>
        <v>Q2</v>
      </c>
      <c r="F262" t="s">
        <v>1813</v>
      </c>
      <c r="G262" t="s">
        <v>2406</v>
      </c>
      <c r="H262">
        <v>3</v>
      </c>
      <c r="I262" s="4">
        <v>556.99</v>
      </c>
      <c r="J262" t="s">
        <v>2739</v>
      </c>
      <c r="K262" t="s">
        <v>3066</v>
      </c>
      <c r="L262" t="s">
        <v>3071</v>
      </c>
      <c r="M262" t="s">
        <v>3674</v>
      </c>
      <c r="N262">
        <v>4</v>
      </c>
      <c r="O262" t="s">
        <v>4276</v>
      </c>
      <c r="P262" t="str">
        <f t="shared" si="19"/>
        <v>FREESHIP</v>
      </c>
      <c r="Q262" t="s">
        <v>4281</v>
      </c>
      <c r="R262" s="4">
        <v>1670.97</v>
      </c>
    </row>
    <row r="263" spans="1:18" x14ac:dyDescent="0.25">
      <c r="A263" t="s">
        <v>1186</v>
      </c>
      <c r="B263" s="2">
        <v>45692</v>
      </c>
      <c r="C263">
        <f t="shared" si="16"/>
        <v>2025</v>
      </c>
      <c r="D263" t="str">
        <f t="shared" si="17"/>
        <v>February</v>
      </c>
      <c r="E263" t="str">
        <f t="shared" si="18"/>
        <v>Q1</v>
      </c>
      <c r="F263" t="s">
        <v>2375</v>
      </c>
      <c r="G263" t="s">
        <v>2409</v>
      </c>
      <c r="H263">
        <v>3</v>
      </c>
      <c r="I263" s="4">
        <v>131.96</v>
      </c>
      <c r="J263" t="s">
        <v>2793</v>
      </c>
      <c r="K263" t="s">
        <v>3067</v>
      </c>
      <c r="L263" t="s">
        <v>3074</v>
      </c>
      <c r="M263" t="s">
        <v>4247</v>
      </c>
      <c r="N263">
        <v>8</v>
      </c>
      <c r="P263" t="str">
        <f t="shared" si="19"/>
        <v>NO COUPON</v>
      </c>
      <c r="Q263" t="s">
        <v>4278</v>
      </c>
      <c r="R263" s="4">
        <v>395.88</v>
      </c>
    </row>
    <row r="264" spans="1:18" x14ac:dyDescent="0.25">
      <c r="A264" t="s">
        <v>180</v>
      </c>
      <c r="B264" s="2">
        <v>45720</v>
      </c>
      <c r="C264">
        <f t="shared" si="16"/>
        <v>2025</v>
      </c>
      <c r="D264" t="str">
        <f t="shared" si="17"/>
        <v>March</v>
      </c>
      <c r="E264" t="str">
        <f t="shared" si="18"/>
        <v>Q1</v>
      </c>
      <c r="F264" t="s">
        <v>1380</v>
      </c>
      <c r="G264" t="s">
        <v>2406</v>
      </c>
      <c r="H264">
        <v>3</v>
      </c>
      <c r="I264" s="4">
        <v>86.29</v>
      </c>
      <c r="J264" t="s">
        <v>2461</v>
      </c>
      <c r="K264" t="s">
        <v>3069</v>
      </c>
      <c r="L264" t="s">
        <v>3073</v>
      </c>
      <c r="M264" t="s">
        <v>3241</v>
      </c>
      <c r="N264">
        <v>6</v>
      </c>
      <c r="O264" t="s">
        <v>4277</v>
      </c>
      <c r="P264" t="str">
        <f t="shared" si="19"/>
        <v>WINTER15</v>
      </c>
      <c r="Q264" t="s">
        <v>4278</v>
      </c>
      <c r="R264" s="4">
        <v>258.87</v>
      </c>
    </row>
    <row r="265" spans="1:18" x14ac:dyDescent="0.25">
      <c r="A265" t="s">
        <v>417</v>
      </c>
      <c r="B265" s="2">
        <v>45606</v>
      </c>
      <c r="C265">
        <f t="shared" si="16"/>
        <v>2024</v>
      </c>
      <c r="D265" t="str">
        <f t="shared" si="17"/>
        <v>November</v>
      </c>
      <c r="E265" t="str">
        <f t="shared" si="18"/>
        <v>Q4</v>
      </c>
      <c r="F265" t="s">
        <v>1617</v>
      </c>
      <c r="G265" t="s">
        <v>2405</v>
      </c>
      <c r="H265">
        <v>1</v>
      </c>
      <c r="I265" s="4">
        <v>620.21</v>
      </c>
      <c r="J265" t="s">
        <v>2650</v>
      </c>
      <c r="K265" t="s">
        <v>3066</v>
      </c>
      <c r="L265" t="s">
        <v>3072</v>
      </c>
      <c r="M265" t="s">
        <v>3478</v>
      </c>
      <c r="N265">
        <v>1</v>
      </c>
      <c r="O265" t="s">
        <v>4276</v>
      </c>
      <c r="P265" t="str">
        <f t="shared" si="19"/>
        <v>FREESHIP</v>
      </c>
      <c r="Q265" t="s">
        <v>4279</v>
      </c>
      <c r="R265" s="4">
        <v>620.21</v>
      </c>
    </row>
    <row r="266" spans="1:18" x14ac:dyDescent="0.25">
      <c r="A266" t="s">
        <v>30</v>
      </c>
      <c r="B266" s="2">
        <v>44950</v>
      </c>
      <c r="C266">
        <f t="shared" si="16"/>
        <v>2023</v>
      </c>
      <c r="D266" t="str">
        <f t="shared" si="17"/>
        <v>January</v>
      </c>
      <c r="E266" t="str">
        <f t="shared" si="18"/>
        <v>Q1</v>
      </c>
      <c r="F266" t="s">
        <v>1230</v>
      </c>
      <c r="G266" t="s">
        <v>2407</v>
      </c>
      <c r="H266">
        <v>2</v>
      </c>
      <c r="I266" s="4">
        <v>533.80999999999995</v>
      </c>
      <c r="J266" t="s">
        <v>2426</v>
      </c>
      <c r="K266" t="s">
        <v>3067</v>
      </c>
      <c r="L266" t="s">
        <v>3074</v>
      </c>
      <c r="M266" t="s">
        <v>3091</v>
      </c>
      <c r="N266">
        <v>3</v>
      </c>
      <c r="O266" t="s">
        <v>4276</v>
      </c>
      <c r="P266" t="str">
        <f t="shared" si="19"/>
        <v>FREESHIP</v>
      </c>
      <c r="Q266" t="s">
        <v>4280</v>
      </c>
      <c r="R266" s="4">
        <v>1067.6199999999999</v>
      </c>
    </row>
    <row r="267" spans="1:18" x14ac:dyDescent="0.25">
      <c r="A267" t="s">
        <v>94</v>
      </c>
      <c r="B267" s="2">
        <v>45104</v>
      </c>
      <c r="C267">
        <f t="shared" si="16"/>
        <v>2023</v>
      </c>
      <c r="D267" t="str">
        <f t="shared" si="17"/>
        <v>June</v>
      </c>
      <c r="E267" t="str">
        <f t="shared" si="18"/>
        <v>Q2</v>
      </c>
      <c r="F267" t="s">
        <v>1294</v>
      </c>
      <c r="G267" t="s">
        <v>2404</v>
      </c>
      <c r="H267">
        <v>3</v>
      </c>
      <c r="I267" s="4">
        <v>589.55999999999995</v>
      </c>
      <c r="J267" t="s">
        <v>2484</v>
      </c>
      <c r="K267" t="s">
        <v>3066</v>
      </c>
      <c r="L267" t="s">
        <v>3072</v>
      </c>
      <c r="M267" t="s">
        <v>3155</v>
      </c>
      <c r="N267">
        <v>6</v>
      </c>
      <c r="P267" t="str">
        <f t="shared" si="19"/>
        <v>NO COUPON</v>
      </c>
      <c r="Q267" t="s">
        <v>4281</v>
      </c>
      <c r="R267" s="4">
        <v>1768.68</v>
      </c>
    </row>
    <row r="268" spans="1:18" x14ac:dyDescent="0.25">
      <c r="A268" t="s">
        <v>144</v>
      </c>
      <c r="B268" s="2">
        <v>45679</v>
      </c>
      <c r="C268">
        <f t="shared" si="16"/>
        <v>2025</v>
      </c>
      <c r="D268" t="str">
        <f t="shared" si="17"/>
        <v>January</v>
      </c>
      <c r="E268" t="str">
        <f t="shared" si="18"/>
        <v>Q1</v>
      </c>
      <c r="F268" t="s">
        <v>1344</v>
      </c>
      <c r="G268" t="s">
        <v>2409</v>
      </c>
      <c r="H268">
        <v>3</v>
      </c>
      <c r="I268" s="4">
        <v>501.3</v>
      </c>
      <c r="J268" t="s">
        <v>2532</v>
      </c>
      <c r="K268" t="s">
        <v>3066</v>
      </c>
      <c r="L268" t="s">
        <v>3071</v>
      </c>
      <c r="M268" t="s">
        <v>3205</v>
      </c>
      <c r="N268">
        <v>3</v>
      </c>
      <c r="O268" t="s">
        <v>4277</v>
      </c>
      <c r="P268" t="str">
        <f t="shared" si="19"/>
        <v>WINTER15</v>
      </c>
      <c r="Q268" t="s">
        <v>4281</v>
      </c>
      <c r="R268" s="4">
        <v>1503.9</v>
      </c>
    </row>
    <row r="269" spans="1:18" x14ac:dyDescent="0.25">
      <c r="A269" t="s">
        <v>741</v>
      </c>
      <c r="B269" s="2">
        <v>45564</v>
      </c>
      <c r="C269">
        <f t="shared" si="16"/>
        <v>2024</v>
      </c>
      <c r="D269" t="str">
        <f t="shared" si="17"/>
        <v>September</v>
      </c>
      <c r="E269" t="str">
        <f t="shared" si="18"/>
        <v>Q3</v>
      </c>
      <c r="F269" t="s">
        <v>1938</v>
      </c>
      <c r="G269" t="s">
        <v>2406</v>
      </c>
      <c r="H269">
        <v>5</v>
      </c>
      <c r="I269" s="4">
        <v>95.75</v>
      </c>
      <c r="J269" t="s">
        <v>2748</v>
      </c>
      <c r="K269" t="s">
        <v>3066</v>
      </c>
      <c r="L269" t="s">
        <v>3070</v>
      </c>
      <c r="M269" t="s">
        <v>3802</v>
      </c>
      <c r="N269">
        <v>8</v>
      </c>
      <c r="O269" t="s">
        <v>4275</v>
      </c>
      <c r="P269" t="str">
        <f t="shared" si="19"/>
        <v>SAVE10</v>
      </c>
      <c r="Q269" t="s">
        <v>4278</v>
      </c>
      <c r="R269" s="4">
        <v>478.75</v>
      </c>
    </row>
    <row r="270" spans="1:18" x14ac:dyDescent="0.25">
      <c r="A270" t="s">
        <v>582</v>
      </c>
      <c r="B270" s="2">
        <v>44995</v>
      </c>
      <c r="C270">
        <f t="shared" si="16"/>
        <v>2023</v>
      </c>
      <c r="D270" t="str">
        <f t="shared" si="17"/>
        <v>March</v>
      </c>
      <c r="E270" t="str">
        <f t="shared" si="18"/>
        <v>Q1</v>
      </c>
      <c r="F270" t="s">
        <v>1782</v>
      </c>
      <c r="G270" t="s">
        <v>2408</v>
      </c>
      <c r="H270">
        <v>2</v>
      </c>
      <c r="I270" s="4">
        <v>343.99</v>
      </c>
      <c r="J270" t="s">
        <v>2714</v>
      </c>
      <c r="K270" t="s">
        <v>3066</v>
      </c>
      <c r="L270" t="s">
        <v>3073</v>
      </c>
      <c r="M270" t="s">
        <v>3643</v>
      </c>
      <c r="N270">
        <v>4</v>
      </c>
      <c r="P270" t="str">
        <f t="shared" si="19"/>
        <v>NO COUPON</v>
      </c>
      <c r="Q270" t="s">
        <v>4282</v>
      </c>
      <c r="R270" s="4">
        <v>687.98</v>
      </c>
    </row>
    <row r="271" spans="1:18" x14ac:dyDescent="0.25">
      <c r="A271" t="s">
        <v>498</v>
      </c>
      <c r="B271" s="2">
        <v>45441</v>
      </c>
      <c r="C271">
        <f t="shared" si="16"/>
        <v>2024</v>
      </c>
      <c r="D271" t="str">
        <f t="shared" si="17"/>
        <v>May</v>
      </c>
      <c r="E271" t="str">
        <f t="shared" si="18"/>
        <v>Q2</v>
      </c>
      <c r="F271" t="s">
        <v>1698</v>
      </c>
      <c r="G271" t="s">
        <v>2406</v>
      </c>
      <c r="H271">
        <v>4</v>
      </c>
      <c r="I271" s="4">
        <v>15.01</v>
      </c>
      <c r="J271" t="s">
        <v>2736</v>
      </c>
      <c r="K271" t="s">
        <v>3069</v>
      </c>
      <c r="L271" t="s">
        <v>3071</v>
      </c>
      <c r="M271" t="s">
        <v>3559</v>
      </c>
      <c r="N271">
        <v>6</v>
      </c>
      <c r="P271" t="str">
        <f t="shared" si="19"/>
        <v>NO COUPON</v>
      </c>
      <c r="Q271" t="s">
        <v>4281</v>
      </c>
      <c r="R271" s="4">
        <v>60.04</v>
      </c>
    </row>
    <row r="272" spans="1:18" x14ac:dyDescent="0.25">
      <c r="A272" t="s">
        <v>95</v>
      </c>
      <c r="B272" s="2">
        <v>45085</v>
      </c>
      <c r="C272">
        <f t="shared" si="16"/>
        <v>2023</v>
      </c>
      <c r="D272" t="str">
        <f t="shared" si="17"/>
        <v>June</v>
      </c>
      <c r="E272" t="str">
        <f t="shared" si="18"/>
        <v>Q2</v>
      </c>
      <c r="F272" t="s">
        <v>1295</v>
      </c>
      <c r="G272" t="s">
        <v>2403</v>
      </c>
      <c r="H272">
        <v>2</v>
      </c>
      <c r="I272" s="4">
        <v>394.3</v>
      </c>
      <c r="J272" t="s">
        <v>2485</v>
      </c>
      <c r="K272" t="s">
        <v>3069</v>
      </c>
      <c r="L272" t="s">
        <v>3070</v>
      </c>
      <c r="M272" t="s">
        <v>3156</v>
      </c>
      <c r="N272">
        <v>6</v>
      </c>
      <c r="O272" t="s">
        <v>4276</v>
      </c>
      <c r="P272" t="str">
        <f t="shared" si="19"/>
        <v>FREESHIP</v>
      </c>
      <c r="Q272" t="s">
        <v>4280</v>
      </c>
      <c r="R272" s="4">
        <v>788.6</v>
      </c>
    </row>
    <row r="273" spans="1:18" x14ac:dyDescent="0.25">
      <c r="A273" t="s">
        <v>704</v>
      </c>
      <c r="B273" s="2">
        <v>45485</v>
      </c>
      <c r="C273">
        <f t="shared" si="16"/>
        <v>2024</v>
      </c>
      <c r="D273" t="str">
        <f t="shared" si="17"/>
        <v>July</v>
      </c>
      <c r="E273" t="str">
        <f t="shared" si="18"/>
        <v>Q3</v>
      </c>
      <c r="F273" t="s">
        <v>1902</v>
      </c>
      <c r="G273" t="s">
        <v>2403</v>
      </c>
      <c r="H273">
        <v>1</v>
      </c>
      <c r="I273" s="4">
        <v>24.48</v>
      </c>
      <c r="J273" t="s">
        <v>2445</v>
      </c>
      <c r="K273" t="s">
        <v>3068</v>
      </c>
      <c r="L273" t="s">
        <v>3072</v>
      </c>
      <c r="M273" t="s">
        <v>3765</v>
      </c>
      <c r="N273">
        <v>1</v>
      </c>
      <c r="P273" t="str">
        <f t="shared" si="19"/>
        <v>NO COUPON</v>
      </c>
      <c r="Q273" t="s">
        <v>4278</v>
      </c>
      <c r="R273" s="4">
        <v>24.48</v>
      </c>
    </row>
    <row r="274" spans="1:18" x14ac:dyDescent="0.25">
      <c r="A274" t="s">
        <v>1176</v>
      </c>
      <c r="B274" s="2">
        <v>45727</v>
      </c>
      <c r="C274">
        <f t="shared" si="16"/>
        <v>2025</v>
      </c>
      <c r="D274" t="str">
        <f t="shared" si="17"/>
        <v>March</v>
      </c>
      <c r="E274" t="str">
        <f t="shared" si="18"/>
        <v>Q1</v>
      </c>
      <c r="F274" t="s">
        <v>2365</v>
      </c>
      <c r="G274" t="s">
        <v>2404</v>
      </c>
      <c r="H274">
        <v>2</v>
      </c>
      <c r="I274" s="4">
        <v>224.37</v>
      </c>
      <c r="J274" t="s">
        <v>3049</v>
      </c>
      <c r="K274" t="s">
        <v>3065</v>
      </c>
      <c r="L274" t="s">
        <v>3073</v>
      </c>
      <c r="M274" t="s">
        <v>4237</v>
      </c>
      <c r="N274">
        <v>3</v>
      </c>
      <c r="O274" t="s">
        <v>4277</v>
      </c>
      <c r="P274" t="str">
        <f t="shared" si="19"/>
        <v>WINTER15</v>
      </c>
      <c r="Q274" t="s">
        <v>4279</v>
      </c>
      <c r="R274" s="4">
        <v>448.74</v>
      </c>
    </row>
    <row r="275" spans="1:18" x14ac:dyDescent="0.25">
      <c r="A275" t="s">
        <v>337</v>
      </c>
      <c r="B275" s="2">
        <v>45683</v>
      </c>
      <c r="C275">
        <f t="shared" si="16"/>
        <v>2025</v>
      </c>
      <c r="D275" t="str">
        <f t="shared" si="17"/>
        <v>January</v>
      </c>
      <c r="E275" t="str">
        <f t="shared" si="18"/>
        <v>Q1</v>
      </c>
      <c r="F275" t="s">
        <v>1537</v>
      </c>
      <c r="G275" t="s">
        <v>2408</v>
      </c>
      <c r="H275">
        <v>1</v>
      </c>
      <c r="I275" s="4">
        <v>150.16999999999999</v>
      </c>
      <c r="J275" t="s">
        <v>2681</v>
      </c>
      <c r="K275" t="s">
        <v>3065</v>
      </c>
      <c r="L275" t="s">
        <v>3072</v>
      </c>
      <c r="M275" t="s">
        <v>3398</v>
      </c>
      <c r="N275">
        <v>1</v>
      </c>
      <c r="O275" t="s">
        <v>4275</v>
      </c>
      <c r="P275" t="str">
        <f t="shared" si="19"/>
        <v>SAVE10</v>
      </c>
      <c r="Q275" t="s">
        <v>4279</v>
      </c>
      <c r="R275" s="4">
        <v>150.16999999999999</v>
      </c>
    </row>
    <row r="276" spans="1:18" x14ac:dyDescent="0.25">
      <c r="A276" t="s">
        <v>316</v>
      </c>
      <c r="B276" s="2">
        <v>45062</v>
      </c>
      <c r="C276">
        <f t="shared" si="16"/>
        <v>2023</v>
      </c>
      <c r="D276" t="str">
        <f t="shared" si="17"/>
        <v>May</v>
      </c>
      <c r="E276" t="str">
        <f t="shared" si="18"/>
        <v>Q2</v>
      </c>
      <c r="F276" t="s">
        <v>1516</v>
      </c>
      <c r="G276" t="s">
        <v>2406</v>
      </c>
      <c r="H276">
        <v>3</v>
      </c>
      <c r="I276" s="4">
        <v>468.74</v>
      </c>
      <c r="J276" t="s">
        <v>2665</v>
      </c>
      <c r="K276" t="s">
        <v>3069</v>
      </c>
      <c r="L276" t="s">
        <v>3074</v>
      </c>
      <c r="M276" t="s">
        <v>3377</v>
      </c>
      <c r="N276">
        <v>4</v>
      </c>
      <c r="O276" t="s">
        <v>4276</v>
      </c>
      <c r="P276" t="str">
        <f t="shared" si="19"/>
        <v>FREESHIP</v>
      </c>
      <c r="Q276" t="s">
        <v>4278</v>
      </c>
      <c r="R276" s="4">
        <v>1406.22</v>
      </c>
    </row>
    <row r="277" spans="1:18" x14ac:dyDescent="0.25">
      <c r="A277" t="s">
        <v>395</v>
      </c>
      <c r="B277" s="2">
        <v>45084</v>
      </c>
      <c r="C277">
        <f t="shared" si="16"/>
        <v>2023</v>
      </c>
      <c r="D277" t="str">
        <f t="shared" si="17"/>
        <v>June</v>
      </c>
      <c r="E277" t="str">
        <f t="shared" si="18"/>
        <v>Q2</v>
      </c>
      <c r="F277" t="s">
        <v>1595</v>
      </c>
      <c r="G277" t="s">
        <v>2406</v>
      </c>
      <c r="H277">
        <v>1</v>
      </c>
      <c r="I277" s="4">
        <v>191.76</v>
      </c>
      <c r="J277" t="s">
        <v>2454</v>
      </c>
      <c r="K277" t="s">
        <v>3067</v>
      </c>
      <c r="L277" t="s">
        <v>3072</v>
      </c>
      <c r="M277" t="s">
        <v>3456</v>
      </c>
      <c r="N277">
        <v>1</v>
      </c>
      <c r="O277" t="s">
        <v>4276</v>
      </c>
      <c r="P277" t="str">
        <f t="shared" si="19"/>
        <v>FREESHIP</v>
      </c>
      <c r="Q277" t="s">
        <v>4278</v>
      </c>
      <c r="R277" s="4">
        <v>191.76</v>
      </c>
    </row>
    <row r="278" spans="1:18" x14ac:dyDescent="0.25">
      <c r="A278" t="s">
        <v>228</v>
      </c>
      <c r="B278" s="2">
        <v>45525</v>
      </c>
      <c r="C278">
        <f t="shared" si="16"/>
        <v>2024</v>
      </c>
      <c r="D278" t="str">
        <f t="shared" si="17"/>
        <v>August</v>
      </c>
      <c r="E278" t="str">
        <f t="shared" si="18"/>
        <v>Q3</v>
      </c>
      <c r="F278" t="s">
        <v>1428</v>
      </c>
      <c r="G278" t="s">
        <v>2409</v>
      </c>
      <c r="H278">
        <v>4</v>
      </c>
      <c r="I278" s="4">
        <v>305.72000000000003</v>
      </c>
      <c r="J278" t="s">
        <v>2523</v>
      </c>
      <c r="K278" t="s">
        <v>3066</v>
      </c>
      <c r="L278" t="s">
        <v>3073</v>
      </c>
      <c r="M278" t="s">
        <v>3289</v>
      </c>
      <c r="N278">
        <v>5</v>
      </c>
      <c r="P278" t="str">
        <f t="shared" si="19"/>
        <v>NO COUPON</v>
      </c>
      <c r="Q278" t="s">
        <v>4281</v>
      </c>
      <c r="R278" s="4">
        <v>1222.8800000000001</v>
      </c>
    </row>
    <row r="279" spans="1:18" x14ac:dyDescent="0.25">
      <c r="A279" t="s">
        <v>106</v>
      </c>
      <c r="B279" s="2">
        <v>45453</v>
      </c>
      <c r="C279">
        <f t="shared" si="16"/>
        <v>2024</v>
      </c>
      <c r="D279" t="str">
        <f t="shared" si="17"/>
        <v>June</v>
      </c>
      <c r="E279" t="str">
        <f t="shared" si="18"/>
        <v>Q2</v>
      </c>
      <c r="F279" t="s">
        <v>1306</v>
      </c>
      <c r="G279" t="s">
        <v>2407</v>
      </c>
      <c r="H279">
        <v>4</v>
      </c>
      <c r="I279" s="4">
        <v>48.61</v>
      </c>
      <c r="J279" t="s">
        <v>2496</v>
      </c>
      <c r="K279" t="s">
        <v>3066</v>
      </c>
      <c r="L279" t="s">
        <v>3070</v>
      </c>
      <c r="M279" t="s">
        <v>3167</v>
      </c>
      <c r="N279">
        <v>7</v>
      </c>
      <c r="O279" t="s">
        <v>4276</v>
      </c>
      <c r="P279" t="str">
        <f t="shared" si="19"/>
        <v>FREESHIP</v>
      </c>
      <c r="Q279" t="s">
        <v>4281</v>
      </c>
      <c r="R279" s="4">
        <v>194.44</v>
      </c>
    </row>
    <row r="280" spans="1:18" x14ac:dyDescent="0.25">
      <c r="A280" t="s">
        <v>900</v>
      </c>
      <c r="B280" s="2">
        <v>45224</v>
      </c>
      <c r="C280">
        <f t="shared" si="16"/>
        <v>2023</v>
      </c>
      <c r="D280" t="str">
        <f t="shared" si="17"/>
        <v>October</v>
      </c>
      <c r="E280" t="str">
        <f t="shared" si="18"/>
        <v>Q4</v>
      </c>
      <c r="F280" t="s">
        <v>2096</v>
      </c>
      <c r="G280" t="s">
        <v>2404</v>
      </c>
      <c r="H280">
        <v>1</v>
      </c>
      <c r="I280" s="4">
        <v>460.13</v>
      </c>
      <c r="J280" t="s">
        <v>2970</v>
      </c>
      <c r="K280" t="s">
        <v>3067</v>
      </c>
      <c r="L280" t="s">
        <v>3072</v>
      </c>
      <c r="M280" t="s">
        <v>3961</v>
      </c>
      <c r="N280">
        <v>1</v>
      </c>
      <c r="P280" t="str">
        <f t="shared" si="19"/>
        <v>NO COUPON</v>
      </c>
      <c r="Q280" t="s">
        <v>4282</v>
      </c>
      <c r="R280" s="4">
        <v>460.13</v>
      </c>
    </row>
    <row r="281" spans="1:18" x14ac:dyDescent="0.25">
      <c r="A281" t="s">
        <v>588</v>
      </c>
      <c r="B281" s="2">
        <v>45315</v>
      </c>
      <c r="C281">
        <f t="shared" si="16"/>
        <v>2024</v>
      </c>
      <c r="D281" t="str">
        <f t="shared" si="17"/>
        <v>January</v>
      </c>
      <c r="E281" t="str">
        <f t="shared" si="18"/>
        <v>Q1</v>
      </c>
      <c r="F281" t="s">
        <v>1788</v>
      </c>
      <c r="G281" t="s">
        <v>2406</v>
      </c>
      <c r="H281">
        <v>5</v>
      </c>
      <c r="I281" s="4">
        <v>384.69</v>
      </c>
      <c r="J281" t="s">
        <v>2413</v>
      </c>
      <c r="K281" t="s">
        <v>3067</v>
      </c>
      <c r="L281" t="s">
        <v>3074</v>
      </c>
      <c r="M281" t="s">
        <v>3649</v>
      </c>
      <c r="N281">
        <v>6</v>
      </c>
      <c r="O281" t="s">
        <v>4276</v>
      </c>
      <c r="P281" t="str">
        <f t="shared" si="19"/>
        <v>FREESHIP</v>
      </c>
      <c r="Q281" t="s">
        <v>4280</v>
      </c>
      <c r="R281" s="4">
        <v>1923.45</v>
      </c>
    </row>
    <row r="282" spans="1:18" x14ac:dyDescent="0.25">
      <c r="A282" t="s">
        <v>475</v>
      </c>
      <c r="B282" s="2">
        <v>45451</v>
      </c>
      <c r="C282">
        <f t="shared" si="16"/>
        <v>2024</v>
      </c>
      <c r="D282" t="str">
        <f t="shared" si="17"/>
        <v>June</v>
      </c>
      <c r="E282" t="str">
        <f t="shared" si="18"/>
        <v>Q2</v>
      </c>
      <c r="F282" t="s">
        <v>1675</v>
      </c>
      <c r="G282" t="s">
        <v>2405</v>
      </c>
      <c r="H282">
        <v>1</v>
      </c>
      <c r="I282" s="4">
        <v>401.82</v>
      </c>
      <c r="J282" t="s">
        <v>2618</v>
      </c>
      <c r="K282" t="s">
        <v>3067</v>
      </c>
      <c r="L282" t="s">
        <v>3070</v>
      </c>
      <c r="M282" t="s">
        <v>3536</v>
      </c>
      <c r="N282">
        <v>5</v>
      </c>
      <c r="O282" t="s">
        <v>4276</v>
      </c>
      <c r="P282" t="str">
        <f t="shared" si="19"/>
        <v>FREESHIP</v>
      </c>
      <c r="Q282" t="s">
        <v>4282</v>
      </c>
      <c r="R282" s="4">
        <v>401.82</v>
      </c>
    </row>
    <row r="283" spans="1:18" x14ac:dyDescent="0.25">
      <c r="A283" t="s">
        <v>788</v>
      </c>
      <c r="B283" s="2">
        <v>45762</v>
      </c>
      <c r="C283">
        <f t="shared" si="16"/>
        <v>2025</v>
      </c>
      <c r="D283" t="str">
        <f t="shared" si="17"/>
        <v>April</v>
      </c>
      <c r="E283" t="str">
        <f t="shared" si="18"/>
        <v>Q2</v>
      </c>
      <c r="F283" t="s">
        <v>1985</v>
      </c>
      <c r="G283" t="s">
        <v>2406</v>
      </c>
      <c r="H283">
        <v>3</v>
      </c>
      <c r="I283" s="4">
        <v>20.54</v>
      </c>
      <c r="J283" t="s">
        <v>2916</v>
      </c>
      <c r="K283" t="s">
        <v>3067</v>
      </c>
      <c r="L283" t="s">
        <v>3071</v>
      </c>
      <c r="M283" t="s">
        <v>3849</v>
      </c>
      <c r="N283">
        <v>3</v>
      </c>
      <c r="O283" t="s">
        <v>4276</v>
      </c>
      <c r="P283" t="str">
        <f t="shared" si="19"/>
        <v>FREESHIP</v>
      </c>
      <c r="Q283" t="s">
        <v>4278</v>
      </c>
      <c r="R283" s="4">
        <v>61.62</v>
      </c>
    </row>
    <row r="284" spans="1:18" x14ac:dyDescent="0.25">
      <c r="A284" t="s">
        <v>403</v>
      </c>
      <c r="B284" s="2">
        <v>45277</v>
      </c>
      <c r="C284">
        <f t="shared" si="16"/>
        <v>2023</v>
      </c>
      <c r="D284" t="str">
        <f t="shared" si="17"/>
        <v>December</v>
      </c>
      <c r="E284" t="str">
        <f t="shared" si="18"/>
        <v>Q4</v>
      </c>
      <c r="F284" t="s">
        <v>1603</v>
      </c>
      <c r="G284" t="s">
        <v>2409</v>
      </c>
      <c r="H284">
        <v>4</v>
      </c>
      <c r="I284" s="4">
        <v>697.5</v>
      </c>
      <c r="J284" t="s">
        <v>2727</v>
      </c>
      <c r="K284" t="s">
        <v>3069</v>
      </c>
      <c r="L284" t="s">
        <v>3070</v>
      </c>
      <c r="M284" t="s">
        <v>3464</v>
      </c>
      <c r="N284">
        <v>7</v>
      </c>
      <c r="O284" t="s">
        <v>4276</v>
      </c>
      <c r="P284" t="str">
        <f t="shared" si="19"/>
        <v>FREESHIP</v>
      </c>
      <c r="Q284" t="s">
        <v>4279</v>
      </c>
      <c r="R284" s="4">
        <v>2790</v>
      </c>
    </row>
    <row r="285" spans="1:18" x14ac:dyDescent="0.25">
      <c r="A285" t="s">
        <v>286</v>
      </c>
      <c r="B285" s="2">
        <v>45188</v>
      </c>
      <c r="C285">
        <f t="shared" si="16"/>
        <v>2023</v>
      </c>
      <c r="D285" t="str">
        <f t="shared" si="17"/>
        <v>September</v>
      </c>
      <c r="E285" t="str">
        <f t="shared" si="18"/>
        <v>Q3</v>
      </c>
      <c r="F285" t="s">
        <v>1486</v>
      </c>
      <c r="G285" t="s">
        <v>2406</v>
      </c>
      <c r="H285">
        <v>2</v>
      </c>
      <c r="I285" s="4">
        <v>399.32</v>
      </c>
      <c r="J285" t="s">
        <v>2642</v>
      </c>
      <c r="K285" t="s">
        <v>3066</v>
      </c>
      <c r="L285" t="s">
        <v>3074</v>
      </c>
      <c r="M285" t="s">
        <v>3347</v>
      </c>
      <c r="N285">
        <v>6</v>
      </c>
      <c r="O285" t="s">
        <v>4277</v>
      </c>
      <c r="P285" t="str">
        <f t="shared" si="19"/>
        <v>WINTER15</v>
      </c>
      <c r="Q285" t="s">
        <v>4278</v>
      </c>
      <c r="R285" s="4">
        <v>798.64</v>
      </c>
    </row>
    <row r="286" spans="1:18" x14ac:dyDescent="0.25">
      <c r="A286" t="s">
        <v>489</v>
      </c>
      <c r="B286" s="2">
        <v>45766</v>
      </c>
      <c r="C286">
        <f t="shared" si="16"/>
        <v>2025</v>
      </c>
      <c r="D286" t="str">
        <f t="shared" si="17"/>
        <v>April</v>
      </c>
      <c r="E286" t="str">
        <f t="shared" si="18"/>
        <v>Q2</v>
      </c>
      <c r="F286" t="s">
        <v>1689</v>
      </c>
      <c r="G286" t="s">
        <v>2405</v>
      </c>
      <c r="H286">
        <v>2</v>
      </c>
      <c r="I286" s="4">
        <v>438.62</v>
      </c>
      <c r="J286" t="s">
        <v>2778</v>
      </c>
      <c r="K286" t="s">
        <v>3069</v>
      </c>
      <c r="L286" t="s">
        <v>3071</v>
      </c>
      <c r="M286" t="s">
        <v>3550</v>
      </c>
      <c r="N286">
        <v>3</v>
      </c>
      <c r="O286" t="s">
        <v>4275</v>
      </c>
      <c r="P286" t="str">
        <f t="shared" si="19"/>
        <v>SAVE10</v>
      </c>
      <c r="Q286" t="s">
        <v>4281</v>
      </c>
      <c r="R286" s="4">
        <v>877.24</v>
      </c>
    </row>
    <row r="287" spans="1:18" x14ac:dyDescent="0.25">
      <c r="A287" t="s">
        <v>1208</v>
      </c>
      <c r="B287" s="2">
        <v>45249</v>
      </c>
      <c r="C287">
        <f t="shared" si="16"/>
        <v>2023</v>
      </c>
      <c r="D287" t="str">
        <f t="shared" si="17"/>
        <v>November</v>
      </c>
      <c r="E287" t="str">
        <f t="shared" si="18"/>
        <v>Q4</v>
      </c>
      <c r="F287" t="s">
        <v>2397</v>
      </c>
      <c r="G287" t="s">
        <v>2407</v>
      </c>
      <c r="H287">
        <v>3</v>
      </c>
      <c r="I287" s="4">
        <v>189.44</v>
      </c>
      <c r="J287" t="s">
        <v>2582</v>
      </c>
      <c r="K287" t="s">
        <v>3069</v>
      </c>
      <c r="L287" t="s">
        <v>3074</v>
      </c>
      <c r="M287" t="s">
        <v>4269</v>
      </c>
      <c r="N287">
        <v>4</v>
      </c>
      <c r="O287" t="s">
        <v>4276</v>
      </c>
      <c r="P287" t="str">
        <f t="shared" si="19"/>
        <v>FREESHIP</v>
      </c>
      <c r="Q287" t="s">
        <v>4280</v>
      </c>
      <c r="R287" s="4">
        <v>568.31999999999994</v>
      </c>
    </row>
    <row r="288" spans="1:18" x14ac:dyDescent="0.25">
      <c r="A288" t="s">
        <v>883</v>
      </c>
      <c r="B288" s="2">
        <v>45368</v>
      </c>
      <c r="C288">
        <f t="shared" si="16"/>
        <v>2024</v>
      </c>
      <c r="D288" t="str">
        <f t="shared" si="17"/>
        <v>March</v>
      </c>
      <c r="E288" t="str">
        <f t="shared" si="18"/>
        <v>Q1</v>
      </c>
      <c r="F288" t="s">
        <v>2079</v>
      </c>
      <c r="G288" t="s">
        <v>2409</v>
      </c>
      <c r="H288">
        <v>2</v>
      </c>
      <c r="I288" s="4">
        <v>533.95000000000005</v>
      </c>
      <c r="J288" t="s">
        <v>2566</v>
      </c>
      <c r="K288" t="s">
        <v>3066</v>
      </c>
      <c r="L288" t="s">
        <v>3073</v>
      </c>
      <c r="M288" t="s">
        <v>3944</v>
      </c>
      <c r="N288">
        <v>5</v>
      </c>
      <c r="O288" t="s">
        <v>4277</v>
      </c>
      <c r="P288" t="str">
        <f t="shared" si="19"/>
        <v>WINTER15</v>
      </c>
      <c r="Q288" t="s">
        <v>4282</v>
      </c>
      <c r="R288" s="4">
        <v>1067.9000000000001</v>
      </c>
    </row>
    <row r="289" spans="1:18" x14ac:dyDescent="0.25">
      <c r="A289" t="s">
        <v>1082</v>
      </c>
      <c r="B289" s="2">
        <v>45507</v>
      </c>
      <c r="C289">
        <f t="shared" si="16"/>
        <v>2024</v>
      </c>
      <c r="D289" t="str">
        <f t="shared" si="17"/>
        <v>August</v>
      </c>
      <c r="E289" t="str">
        <f t="shared" si="18"/>
        <v>Q3</v>
      </c>
      <c r="F289" t="s">
        <v>2274</v>
      </c>
      <c r="G289" t="s">
        <v>2408</v>
      </c>
      <c r="H289">
        <v>1</v>
      </c>
      <c r="I289" s="4">
        <v>133.38999999999999</v>
      </c>
      <c r="J289" t="s">
        <v>3020</v>
      </c>
      <c r="K289" t="s">
        <v>3065</v>
      </c>
      <c r="L289" t="s">
        <v>3070</v>
      </c>
      <c r="M289" t="s">
        <v>4143</v>
      </c>
      <c r="N289">
        <v>2</v>
      </c>
      <c r="O289" t="s">
        <v>4275</v>
      </c>
      <c r="P289" t="str">
        <f t="shared" si="19"/>
        <v>SAVE10</v>
      </c>
      <c r="Q289" t="s">
        <v>4279</v>
      </c>
      <c r="R289" s="4">
        <v>133.38999999999999</v>
      </c>
    </row>
    <row r="290" spans="1:18" x14ac:dyDescent="0.25">
      <c r="A290" t="s">
        <v>328</v>
      </c>
      <c r="B290" s="2">
        <v>45203</v>
      </c>
      <c r="C290">
        <f t="shared" si="16"/>
        <v>2023</v>
      </c>
      <c r="D290" t="str">
        <f t="shared" si="17"/>
        <v>October</v>
      </c>
      <c r="E290" t="str">
        <f t="shared" si="18"/>
        <v>Q4</v>
      </c>
      <c r="F290" t="s">
        <v>1528</v>
      </c>
      <c r="G290" t="s">
        <v>2409</v>
      </c>
      <c r="H290">
        <v>4</v>
      </c>
      <c r="I290" s="4">
        <v>153.09</v>
      </c>
      <c r="J290" t="s">
        <v>2675</v>
      </c>
      <c r="K290" t="s">
        <v>3066</v>
      </c>
      <c r="L290" t="s">
        <v>3073</v>
      </c>
      <c r="M290" t="s">
        <v>3389</v>
      </c>
      <c r="N290">
        <v>4</v>
      </c>
      <c r="O290" t="s">
        <v>4276</v>
      </c>
      <c r="P290" t="str">
        <f t="shared" si="19"/>
        <v>FREESHIP</v>
      </c>
      <c r="Q290" t="s">
        <v>4279</v>
      </c>
      <c r="R290" s="4">
        <v>612.36</v>
      </c>
    </row>
    <row r="291" spans="1:18" x14ac:dyDescent="0.25">
      <c r="A291" t="s">
        <v>409</v>
      </c>
      <c r="B291" s="2">
        <v>45772</v>
      </c>
      <c r="C291">
        <f t="shared" si="16"/>
        <v>2025</v>
      </c>
      <c r="D291" t="str">
        <f t="shared" si="17"/>
        <v>April</v>
      </c>
      <c r="E291" t="str">
        <f t="shared" si="18"/>
        <v>Q2</v>
      </c>
      <c r="F291" t="s">
        <v>1609</v>
      </c>
      <c r="G291" t="s">
        <v>2404</v>
      </c>
      <c r="H291">
        <v>3</v>
      </c>
      <c r="I291" s="4">
        <v>127.41</v>
      </c>
      <c r="J291" t="s">
        <v>2442</v>
      </c>
      <c r="K291" t="s">
        <v>3068</v>
      </c>
      <c r="L291" t="s">
        <v>3073</v>
      </c>
      <c r="M291" t="s">
        <v>3470</v>
      </c>
      <c r="N291">
        <v>7</v>
      </c>
      <c r="O291" t="s">
        <v>4275</v>
      </c>
      <c r="P291" t="str">
        <f t="shared" si="19"/>
        <v>SAVE10</v>
      </c>
      <c r="Q291" t="s">
        <v>4279</v>
      </c>
      <c r="R291" s="4">
        <v>382.23</v>
      </c>
    </row>
    <row r="292" spans="1:18" x14ac:dyDescent="0.25">
      <c r="A292" t="s">
        <v>247</v>
      </c>
      <c r="B292" s="2">
        <v>45528</v>
      </c>
      <c r="C292">
        <f t="shared" si="16"/>
        <v>2024</v>
      </c>
      <c r="D292" t="str">
        <f t="shared" si="17"/>
        <v>August</v>
      </c>
      <c r="E292" t="str">
        <f t="shared" si="18"/>
        <v>Q3</v>
      </c>
      <c r="F292" t="s">
        <v>1447</v>
      </c>
      <c r="G292" t="s">
        <v>2404</v>
      </c>
      <c r="H292">
        <v>3</v>
      </c>
      <c r="I292" s="4">
        <v>311.33</v>
      </c>
      <c r="J292" t="s">
        <v>2482</v>
      </c>
      <c r="K292" t="s">
        <v>3069</v>
      </c>
      <c r="L292" t="s">
        <v>3071</v>
      </c>
      <c r="M292" t="s">
        <v>3308</v>
      </c>
      <c r="N292">
        <v>3</v>
      </c>
      <c r="O292" t="s">
        <v>4277</v>
      </c>
      <c r="P292" t="str">
        <f t="shared" si="19"/>
        <v>WINTER15</v>
      </c>
      <c r="Q292" t="s">
        <v>4278</v>
      </c>
      <c r="R292" s="4">
        <v>933.99</v>
      </c>
    </row>
    <row r="293" spans="1:18" x14ac:dyDescent="0.25">
      <c r="A293" t="s">
        <v>411</v>
      </c>
      <c r="B293" s="2">
        <v>45197</v>
      </c>
      <c r="C293">
        <f t="shared" si="16"/>
        <v>2023</v>
      </c>
      <c r="D293" t="str">
        <f t="shared" si="17"/>
        <v>September</v>
      </c>
      <c r="E293" t="str">
        <f t="shared" si="18"/>
        <v>Q3</v>
      </c>
      <c r="F293" t="s">
        <v>1611</v>
      </c>
      <c r="G293" t="s">
        <v>2403</v>
      </c>
      <c r="H293">
        <v>1</v>
      </c>
      <c r="I293" s="4">
        <v>427.06</v>
      </c>
      <c r="J293" t="s">
        <v>2731</v>
      </c>
      <c r="K293" t="s">
        <v>3066</v>
      </c>
      <c r="L293" t="s">
        <v>3071</v>
      </c>
      <c r="M293" t="s">
        <v>3472</v>
      </c>
      <c r="N293">
        <v>1</v>
      </c>
      <c r="O293" t="s">
        <v>4277</v>
      </c>
      <c r="P293" t="str">
        <f t="shared" si="19"/>
        <v>WINTER15</v>
      </c>
      <c r="Q293" t="s">
        <v>4279</v>
      </c>
      <c r="R293" s="4">
        <v>427.06</v>
      </c>
    </row>
    <row r="294" spans="1:18" x14ac:dyDescent="0.25">
      <c r="A294" t="s">
        <v>200</v>
      </c>
      <c r="B294" s="2">
        <v>45267</v>
      </c>
      <c r="C294">
        <f t="shared" si="16"/>
        <v>2023</v>
      </c>
      <c r="D294" t="str">
        <f t="shared" si="17"/>
        <v>December</v>
      </c>
      <c r="E294" t="str">
        <f t="shared" si="18"/>
        <v>Q4</v>
      </c>
      <c r="F294" t="s">
        <v>1400</v>
      </c>
      <c r="G294" t="s">
        <v>2404</v>
      </c>
      <c r="H294">
        <v>2</v>
      </c>
      <c r="I294" s="4">
        <v>133.55000000000001</v>
      </c>
      <c r="J294" t="s">
        <v>2578</v>
      </c>
      <c r="K294" t="s">
        <v>3069</v>
      </c>
      <c r="L294" t="s">
        <v>3074</v>
      </c>
      <c r="M294" t="s">
        <v>3261</v>
      </c>
      <c r="N294">
        <v>7</v>
      </c>
      <c r="O294" t="s">
        <v>4276</v>
      </c>
      <c r="P294" t="str">
        <f t="shared" si="19"/>
        <v>FREESHIP</v>
      </c>
      <c r="Q294" t="s">
        <v>4281</v>
      </c>
      <c r="R294" s="4">
        <v>267.10000000000002</v>
      </c>
    </row>
    <row r="295" spans="1:18" x14ac:dyDescent="0.25">
      <c r="A295" t="s">
        <v>296</v>
      </c>
      <c r="B295" s="2">
        <v>45769</v>
      </c>
      <c r="C295">
        <f t="shared" si="16"/>
        <v>2025</v>
      </c>
      <c r="D295" t="str">
        <f t="shared" si="17"/>
        <v>April</v>
      </c>
      <c r="E295" t="str">
        <f t="shared" si="18"/>
        <v>Q2</v>
      </c>
      <c r="F295" t="s">
        <v>1496</v>
      </c>
      <c r="G295" t="s">
        <v>2407</v>
      </c>
      <c r="H295">
        <v>4</v>
      </c>
      <c r="I295" s="4">
        <v>637.79</v>
      </c>
      <c r="J295" t="s">
        <v>2652</v>
      </c>
      <c r="K295" t="s">
        <v>3068</v>
      </c>
      <c r="L295" t="s">
        <v>3071</v>
      </c>
      <c r="M295" t="s">
        <v>3357</v>
      </c>
      <c r="N295">
        <v>9</v>
      </c>
      <c r="O295" t="s">
        <v>4276</v>
      </c>
      <c r="P295" t="str">
        <f t="shared" si="19"/>
        <v>FREESHIP</v>
      </c>
      <c r="Q295" t="s">
        <v>4282</v>
      </c>
      <c r="R295" s="4">
        <v>2551.16</v>
      </c>
    </row>
    <row r="296" spans="1:18" x14ac:dyDescent="0.25">
      <c r="A296" t="s">
        <v>113</v>
      </c>
      <c r="B296" s="2">
        <v>45759</v>
      </c>
      <c r="C296">
        <f t="shared" si="16"/>
        <v>2025</v>
      </c>
      <c r="D296" t="str">
        <f t="shared" si="17"/>
        <v>April</v>
      </c>
      <c r="E296" t="str">
        <f t="shared" si="18"/>
        <v>Q2</v>
      </c>
      <c r="F296" t="s">
        <v>1313</v>
      </c>
      <c r="G296" t="s">
        <v>2407</v>
      </c>
      <c r="H296">
        <v>1</v>
      </c>
      <c r="I296" s="4">
        <v>201.58</v>
      </c>
      <c r="J296" t="s">
        <v>2502</v>
      </c>
      <c r="K296" t="s">
        <v>3065</v>
      </c>
      <c r="L296" t="s">
        <v>3071</v>
      </c>
      <c r="M296" t="s">
        <v>3174</v>
      </c>
      <c r="N296">
        <v>2</v>
      </c>
      <c r="O296" t="s">
        <v>4277</v>
      </c>
      <c r="P296" t="str">
        <f t="shared" si="19"/>
        <v>WINTER15</v>
      </c>
      <c r="Q296" t="s">
        <v>4280</v>
      </c>
      <c r="R296" s="4">
        <v>201.58</v>
      </c>
    </row>
    <row r="297" spans="1:18" x14ac:dyDescent="0.25">
      <c r="A297" t="s">
        <v>66</v>
      </c>
      <c r="B297" s="2">
        <v>45543</v>
      </c>
      <c r="C297">
        <f t="shared" si="16"/>
        <v>2024</v>
      </c>
      <c r="D297" t="str">
        <f t="shared" si="17"/>
        <v>September</v>
      </c>
      <c r="E297" t="str">
        <f t="shared" si="18"/>
        <v>Q3</v>
      </c>
      <c r="F297" t="s">
        <v>1266</v>
      </c>
      <c r="G297" t="s">
        <v>2405</v>
      </c>
      <c r="H297">
        <v>1</v>
      </c>
      <c r="I297" s="4">
        <v>586.44000000000005</v>
      </c>
      <c r="J297" t="s">
        <v>2459</v>
      </c>
      <c r="K297" t="s">
        <v>3066</v>
      </c>
      <c r="L297" t="s">
        <v>3072</v>
      </c>
      <c r="M297" t="s">
        <v>3127</v>
      </c>
      <c r="N297">
        <v>5</v>
      </c>
      <c r="O297" t="s">
        <v>4275</v>
      </c>
      <c r="P297" t="str">
        <f t="shared" si="19"/>
        <v>SAVE10</v>
      </c>
      <c r="Q297" t="s">
        <v>4281</v>
      </c>
      <c r="R297" s="4">
        <v>586.44000000000005</v>
      </c>
    </row>
    <row r="298" spans="1:18" x14ac:dyDescent="0.25">
      <c r="A298" t="s">
        <v>1177</v>
      </c>
      <c r="B298" s="2">
        <v>45454</v>
      </c>
      <c r="C298">
        <f t="shared" si="16"/>
        <v>2024</v>
      </c>
      <c r="D298" t="str">
        <f t="shared" si="17"/>
        <v>June</v>
      </c>
      <c r="E298" t="str">
        <f t="shared" si="18"/>
        <v>Q2</v>
      </c>
      <c r="F298" t="s">
        <v>2366</v>
      </c>
      <c r="G298" t="s">
        <v>2408</v>
      </c>
      <c r="H298">
        <v>3</v>
      </c>
      <c r="I298" s="4">
        <v>306.29000000000002</v>
      </c>
      <c r="J298" t="s">
        <v>3050</v>
      </c>
      <c r="K298" t="s">
        <v>3067</v>
      </c>
      <c r="L298" t="s">
        <v>3072</v>
      </c>
      <c r="M298" t="s">
        <v>4238</v>
      </c>
      <c r="N298">
        <v>7</v>
      </c>
      <c r="O298" t="s">
        <v>4277</v>
      </c>
      <c r="P298" t="str">
        <f t="shared" si="19"/>
        <v>WINTER15</v>
      </c>
      <c r="Q298" t="s">
        <v>4278</v>
      </c>
      <c r="R298" s="4">
        <v>918.87000000000012</v>
      </c>
    </row>
    <row r="299" spans="1:18" x14ac:dyDescent="0.25">
      <c r="A299" t="s">
        <v>532</v>
      </c>
      <c r="B299" s="2">
        <v>45821</v>
      </c>
      <c r="C299">
        <f t="shared" si="16"/>
        <v>2025</v>
      </c>
      <c r="D299" t="str">
        <f t="shared" si="17"/>
        <v>June</v>
      </c>
      <c r="E299" t="str">
        <f t="shared" si="18"/>
        <v>Q2</v>
      </c>
      <c r="F299" t="s">
        <v>1732</v>
      </c>
      <c r="G299" t="s">
        <v>2407</v>
      </c>
      <c r="H299">
        <v>4</v>
      </c>
      <c r="I299" s="4">
        <v>403.58</v>
      </c>
      <c r="J299" t="s">
        <v>2732</v>
      </c>
      <c r="K299" t="s">
        <v>3066</v>
      </c>
      <c r="L299" t="s">
        <v>3074</v>
      </c>
      <c r="M299" t="s">
        <v>3593</v>
      </c>
      <c r="N299">
        <v>9</v>
      </c>
      <c r="O299" t="s">
        <v>4275</v>
      </c>
      <c r="P299" t="str">
        <f t="shared" si="19"/>
        <v>SAVE10</v>
      </c>
      <c r="Q299" t="s">
        <v>4279</v>
      </c>
      <c r="R299" s="4">
        <v>1614.32</v>
      </c>
    </row>
    <row r="300" spans="1:18" x14ac:dyDescent="0.25">
      <c r="A300" t="s">
        <v>313</v>
      </c>
      <c r="B300" s="2">
        <v>45311</v>
      </c>
      <c r="C300">
        <f t="shared" si="16"/>
        <v>2024</v>
      </c>
      <c r="D300" t="str">
        <f t="shared" si="17"/>
        <v>January</v>
      </c>
      <c r="E300" t="str">
        <f t="shared" si="18"/>
        <v>Q1</v>
      </c>
      <c r="F300" t="s">
        <v>1513</v>
      </c>
      <c r="G300" t="s">
        <v>2403</v>
      </c>
      <c r="H300">
        <v>1</v>
      </c>
      <c r="I300" s="4">
        <v>278.66000000000003</v>
      </c>
      <c r="J300" t="s">
        <v>2662</v>
      </c>
      <c r="K300" t="s">
        <v>3068</v>
      </c>
      <c r="L300" t="s">
        <v>3071</v>
      </c>
      <c r="M300" t="s">
        <v>3374</v>
      </c>
      <c r="N300">
        <v>2</v>
      </c>
      <c r="O300" t="s">
        <v>4276</v>
      </c>
      <c r="P300" t="str">
        <f t="shared" si="19"/>
        <v>FREESHIP</v>
      </c>
      <c r="Q300" t="s">
        <v>4278</v>
      </c>
      <c r="R300" s="4">
        <v>278.66000000000003</v>
      </c>
    </row>
    <row r="301" spans="1:18" x14ac:dyDescent="0.25">
      <c r="A301" t="s">
        <v>988</v>
      </c>
      <c r="B301" s="2">
        <v>45196</v>
      </c>
      <c r="C301">
        <f t="shared" si="16"/>
        <v>2023</v>
      </c>
      <c r="D301" t="str">
        <f t="shared" si="17"/>
        <v>September</v>
      </c>
      <c r="E301" t="str">
        <f t="shared" si="18"/>
        <v>Q3</v>
      </c>
      <c r="F301" t="s">
        <v>2181</v>
      </c>
      <c r="G301" t="s">
        <v>2409</v>
      </c>
      <c r="H301">
        <v>5</v>
      </c>
      <c r="I301" s="4">
        <v>266.77999999999997</v>
      </c>
      <c r="J301" t="s">
        <v>2673</v>
      </c>
      <c r="K301" t="s">
        <v>3068</v>
      </c>
      <c r="L301" t="s">
        <v>3071</v>
      </c>
      <c r="M301" t="s">
        <v>4049</v>
      </c>
      <c r="N301">
        <v>5</v>
      </c>
      <c r="P301" t="str">
        <f t="shared" si="19"/>
        <v>NO COUPON</v>
      </c>
      <c r="Q301" t="s">
        <v>4280</v>
      </c>
      <c r="R301" s="4">
        <v>1333.9</v>
      </c>
    </row>
    <row r="302" spans="1:18" x14ac:dyDescent="0.25">
      <c r="A302" t="s">
        <v>570</v>
      </c>
      <c r="B302" s="2">
        <v>44954</v>
      </c>
      <c r="C302">
        <f t="shared" si="16"/>
        <v>2023</v>
      </c>
      <c r="D302" t="str">
        <f t="shared" si="17"/>
        <v>January</v>
      </c>
      <c r="E302" t="str">
        <f t="shared" si="18"/>
        <v>Q1</v>
      </c>
      <c r="F302" t="s">
        <v>1770</v>
      </c>
      <c r="G302" t="s">
        <v>2408</v>
      </c>
      <c r="H302">
        <v>1</v>
      </c>
      <c r="I302" s="4">
        <v>654.27</v>
      </c>
      <c r="J302" t="s">
        <v>2817</v>
      </c>
      <c r="K302" t="s">
        <v>3068</v>
      </c>
      <c r="L302" t="s">
        <v>3074</v>
      </c>
      <c r="M302" t="s">
        <v>3631</v>
      </c>
      <c r="N302">
        <v>2</v>
      </c>
      <c r="O302" t="s">
        <v>4275</v>
      </c>
      <c r="P302" t="str">
        <f t="shared" si="19"/>
        <v>SAVE10</v>
      </c>
      <c r="Q302" t="s">
        <v>4281</v>
      </c>
      <c r="R302" s="4">
        <v>654.27</v>
      </c>
    </row>
    <row r="303" spans="1:18" x14ac:dyDescent="0.25">
      <c r="A303" t="s">
        <v>245</v>
      </c>
      <c r="B303" s="2">
        <v>45235</v>
      </c>
      <c r="C303">
        <f t="shared" si="16"/>
        <v>2023</v>
      </c>
      <c r="D303" t="str">
        <f t="shared" si="17"/>
        <v>November</v>
      </c>
      <c r="E303" t="str">
        <f t="shared" si="18"/>
        <v>Q4</v>
      </c>
      <c r="F303" t="s">
        <v>1445</v>
      </c>
      <c r="G303" t="s">
        <v>2404</v>
      </c>
      <c r="H303">
        <v>4</v>
      </c>
      <c r="I303" s="4">
        <v>41.9</v>
      </c>
      <c r="J303" t="s">
        <v>2609</v>
      </c>
      <c r="K303" t="s">
        <v>3068</v>
      </c>
      <c r="L303" t="s">
        <v>3074</v>
      </c>
      <c r="M303" t="s">
        <v>3306</v>
      </c>
      <c r="N303">
        <v>9</v>
      </c>
      <c r="O303" t="s">
        <v>4276</v>
      </c>
      <c r="P303" t="str">
        <f t="shared" si="19"/>
        <v>FREESHIP</v>
      </c>
      <c r="Q303" t="s">
        <v>4278</v>
      </c>
      <c r="R303" s="4">
        <v>167.6</v>
      </c>
    </row>
    <row r="304" spans="1:18" x14ac:dyDescent="0.25">
      <c r="A304" t="s">
        <v>220</v>
      </c>
      <c r="B304" s="2">
        <v>45398</v>
      </c>
      <c r="C304">
        <f t="shared" si="16"/>
        <v>2024</v>
      </c>
      <c r="D304" t="str">
        <f t="shared" si="17"/>
        <v>April</v>
      </c>
      <c r="E304" t="str">
        <f t="shared" si="18"/>
        <v>Q2</v>
      </c>
      <c r="F304" t="s">
        <v>1420</v>
      </c>
      <c r="G304" t="s">
        <v>2408</v>
      </c>
      <c r="H304">
        <v>4</v>
      </c>
      <c r="I304" s="4">
        <v>229.1</v>
      </c>
      <c r="J304" t="s">
        <v>2592</v>
      </c>
      <c r="K304" t="s">
        <v>3068</v>
      </c>
      <c r="L304" t="s">
        <v>3072</v>
      </c>
      <c r="M304" t="s">
        <v>3281</v>
      </c>
      <c r="N304">
        <v>8</v>
      </c>
      <c r="O304" t="s">
        <v>4277</v>
      </c>
      <c r="P304" t="str">
        <f t="shared" si="19"/>
        <v>WINTER15</v>
      </c>
      <c r="Q304" t="s">
        <v>4280</v>
      </c>
      <c r="R304" s="4">
        <v>916.4</v>
      </c>
    </row>
    <row r="305" spans="1:18" x14ac:dyDescent="0.25">
      <c r="A305" t="s">
        <v>315</v>
      </c>
      <c r="B305" s="2">
        <v>45057</v>
      </c>
      <c r="C305">
        <f t="shared" si="16"/>
        <v>2023</v>
      </c>
      <c r="D305" t="str">
        <f t="shared" si="17"/>
        <v>May</v>
      </c>
      <c r="E305" t="str">
        <f t="shared" si="18"/>
        <v>Q2</v>
      </c>
      <c r="F305" t="s">
        <v>1515</v>
      </c>
      <c r="G305" t="s">
        <v>2406</v>
      </c>
      <c r="H305">
        <v>1</v>
      </c>
      <c r="I305" s="4">
        <v>583.99</v>
      </c>
      <c r="J305" t="s">
        <v>2664</v>
      </c>
      <c r="K305" t="s">
        <v>3069</v>
      </c>
      <c r="L305" t="s">
        <v>3071</v>
      </c>
      <c r="M305" t="s">
        <v>3376</v>
      </c>
      <c r="N305">
        <v>2</v>
      </c>
      <c r="O305" t="s">
        <v>4275</v>
      </c>
      <c r="P305" t="str">
        <f t="shared" si="19"/>
        <v>SAVE10</v>
      </c>
      <c r="Q305" t="s">
        <v>4280</v>
      </c>
      <c r="R305" s="4">
        <v>583.99</v>
      </c>
    </row>
    <row r="306" spans="1:18" x14ac:dyDescent="0.25">
      <c r="A306" t="s">
        <v>1015</v>
      </c>
      <c r="B306" s="2">
        <v>45268</v>
      </c>
      <c r="C306">
        <f t="shared" si="16"/>
        <v>2023</v>
      </c>
      <c r="D306" t="str">
        <f t="shared" si="17"/>
        <v>December</v>
      </c>
      <c r="E306" t="str">
        <f t="shared" si="18"/>
        <v>Q4</v>
      </c>
      <c r="F306" t="s">
        <v>2208</v>
      </c>
      <c r="G306" t="s">
        <v>2407</v>
      </c>
      <c r="H306">
        <v>2</v>
      </c>
      <c r="I306" s="4">
        <v>253.68</v>
      </c>
      <c r="J306" t="s">
        <v>2518</v>
      </c>
      <c r="K306" t="s">
        <v>3068</v>
      </c>
      <c r="L306" t="s">
        <v>3070</v>
      </c>
      <c r="M306" t="s">
        <v>4076</v>
      </c>
      <c r="N306">
        <v>6</v>
      </c>
      <c r="P306" t="str">
        <f t="shared" si="19"/>
        <v>NO COUPON</v>
      </c>
      <c r="Q306" t="s">
        <v>4279</v>
      </c>
      <c r="R306" s="4">
        <v>507.36</v>
      </c>
    </row>
    <row r="307" spans="1:18" x14ac:dyDescent="0.25">
      <c r="A307" t="s">
        <v>472</v>
      </c>
      <c r="B307" s="2">
        <v>45475</v>
      </c>
      <c r="C307">
        <f t="shared" si="16"/>
        <v>2024</v>
      </c>
      <c r="D307" t="str">
        <f t="shared" si="17"/>
        <v>July</v>
      </c>
      <c r="E307" t="str">
        <f t="shared" si="18"/>
        <v>Q3</v>
      </c>
      <c r="F307" t="s">
        <v>1672</v>
      </c>
      <c r="G307" t="s">
        <v>2403</v>
      </c>
      <c r="H307">
        <v>4</v>
      </c>
      <c r="I307" s="4">
        <v>510.58</v>
      </c>
      <c r="J307" t="s">
        <v>2495</v>
      </c>
      <c r="K307" t="s">
        <v>3067</v>
      </c>
      <c r="L307" t="s">
        <v>3072</v>
      </c>
      <c r="M307" t="s">
        <v>3533</v>
      </c>
      <c r="N307">
        <v>7</v>
      </c>
      <c r="O307" t="s">
        <v>4277</v>
      </c>
      <c r="P307" t="str">
        <f t="shared" si="19"/>
        <v>WINTER15</v>
      </c>
      <c r="Q307" t="s">
        <v>4280</v>
      </c>
      <c r="R307" s="4">
        <v>2042.32</v>
      </c>
    </row>
    <row r="308" spans="1:18" x14ac:dyDescent="0.25">
      <c r="A308" t="s">
        <v>240</v>
      </c>
      <c r="B308" s="2">
        <v>45835</v>
      </c>
      <c r="C308">
        <f t="shared" si="16"/>
        <v>2025</v>
      </c>
      <c r="D308" t="str">
        <f t="shared" si="17"/>
        <v>June</v>
      </c>
      <c r="E308" t="str">
        <f t="shared" si="18"/>
        <v>Q2</v>
      </c>
      <c r="F308" t="s">
        <v>1440</v>
      </c>
      <c r="G308" t="s">
        <v>2409</v>
      </c>
      <c r="H308">
        <v>3</v>
      </c>
      <c r="I308" s="4">
        <v>588.04999999999995</v>
      </c>
      <c r="J308" t="s">
        <v>2605</v>
      </c>
      <c r="K308" t="s">
        <v>3068</v>
      </c>
      <c r="L308" t="s">
        <v>3073</v>
      </c>
      <c r="M308" t="s">
        <v>3301</v>
      </c>
      <c r="N308">
        <v>8</v>
      </c>
      <c r="P308" t="str">
        <f t="shared" si="19"/>
        <v>NO COUPON</v>
      </c>
      <c r="Q308" t="s">
        <v>4278</v>
      </c>
      <c r="R308" s="4">
        <v>1764.15</v>
      </c>
    </row>
    <row r="309" spans="1:18" x14ac:dyDescent="0.25">
      <c r="A309" t="s">
        <v>377</v>
      </c>
      <c r="B309" s="2">
        <v>45436</v>
      </c>
      <c r="C309">
        <f t="shared" si="16"/>
        <v>2024</v>
      </c>
      <c r="D309" t="str">
        <f t="shared" si="17"/>
        <v>May</v>
      </c>
      <c r="E309" t="str">
        <f t="shared" si="18"/>
        <v>Q2</v>
      </c>
      <c r="F309" t="s">
        <v>1577</v>
      </c>
      <c r="G309" t="s">
        <v>2408</v>
      </c>
      <c r="H309">
        <v>5</v>
      </c>
      <c r="I309" s="4">
        <v>113.87</v>
      </c>
      <c r="J309" t="s">
        <v>2452</v>
      </c>
      <c r="K309" t="s">
        <v>3067</v>
      </c>
      <c r="L309" t="s">
        <v>3074</v>
      </c>
      <c r="M309" t="s">
        <v>3438</v>
      </c>
      <c r="N309">
        <v>6</v>
      </c>
      <c r="O309" t="s">
        <v>4275</v>
      </c>
      <c r="P309" t="str">
        <f t="shared" si="19"/>
        <v>SAVE10</v>
      </c>
      <c r="Q309" t="s">
        <v>4280</v>
      </c>
      <c r="R309" s="4">
        <v>569.35</v>
      </c>
    </row>
    <row r="310" spans="1:18" x14ac:dyDescent="0.25">
      <c r="A310" t="s">
        <v>721</v>
      </c>
      <c r="B310" s="2">
        <v>45597</v>
      </c>
      <c r="C310">
        <f t="shared" si="16"/>
        <v>2024</v>
      </c>
      <c r="D310" t="str">
        <f t="shared" si="17"/>
        <v>November</v>
      </c>
      <c r="E310" t="str">
        <f t="shared" si="18"/>
        <v>Q4</v>
      </c>
      <c r="F310" t="s">
        <v>1919</v>
      </c>
      <c r="G310" t="s">
        <v>2406</v>
      </c>
      <c r="H310">
        <v>4</v>
      </c>
      <c r="I310" s="4">
        <v>650.04</v>
      </c>
      <c r="J310" t="s">
        <v>2487</v>
      </c>
      <c r="K310" t="s">
        <v>3068</v>
      </c>
      <c r="L310" t="s">
        <v>3071</v>
      </c>
      <c r="M310" t="s">
        <v>3782</v>
      </c>
      <c r="N310">
        <v>6</v>
      </c>
      <c r="O310" t="s">
        <v>4275</v>
      </c>
      <c r="P310" t="str">
        <f t="shared" si="19"/>
        <v>SAVE10</v>
      </c>
      <c r="Q310" t="s">
        <v>4281</v>
      </c>
      <c r="R310" s="4">
        <v>2600.16</v>
      </c>
    </row>
    <row r="311" spans="1:18" x14ac:dyDescent="0.25">
      <c r="A311" t="s">
        <v>360</v>
      </c>
      <c r="B311" s="2">
        <v>45632</v>
      </c>
      <c r="C311">
        <f t="shared" si="16"/>
        <v>2024</v>
      </c>
      <c r="D311" t="str">
        <f t="shared" si="17"/>
        <v>December</v>
      </c>
      <c r="E311" t="str">
        <f t="shared" si="18"/>
        <v>Q4</v>
      </c>
      <c r="F311" t="s">
        <v>1560</v>
      </c>
      <c r="G311" t="s">
        <v>2405</v>
      </c>
      <c r="H311">
        <v>1</v>
      </c>
      <c r="I311" s="4">
        <v>655.09</v>
      </c>
      <c r="J311" t="s">
        <v>2699</v>
      </c>
      <c r="K311" t="s">
        <v>3069</v>
      </c>
      <c r="L311" t="s">
        <v>3074</v>
      </c>
      <c r="M311" t="s">
        <v>3421</v>
      </c>
      <c r="N311">
        <v>6</v>
      </c>
      <c r="P311" t="str">
        <f t="shared" si="19"/>
        <v>NO COUPON</v>
      </c>
      <c r="Q311" t="s">
        <v>4279</v>
      </c>
      <c r="R311" s="4">
        <v>655.09</v>
      </c>
    </row>
    <row r="312" spans="1:18" x14ac:dyDescent="0.25">
      <c r="A312" t="s">
        <v>368</v>
      </c>
      <c r="B312" s="2">
        <v>45118</v>
      </c>
      <c r="C312">
        <f t="shared" si="16"/>
        <v>2023</v>
      </c>
      <c r="D312" t="str">
        <f t="shared" si="17"/>
        <v>July</v>
      </c>
      <c r="E312" t="str">
        <f t="shared" si="18"/>
        <v>Q3</v>
      </c>
      <c r="F312" t="s">
        <v>1568</v>
      </c>
      <c r="G312" t="s">
        <v>2404</v>
      </c>
      <c r="H312">
        <v>1</v>
      </c>
      <c r="I312" s="4">
        <v>693.41</v>
      </c>
      <c r="J312" t="s">
        <v>2707</v>
      </c>
      <c r="K312" t="s">
        <v>3065</v>
      </c>
      <c r="L312" t="s">
        <v>3070</v>
      </c>
      <c r="M312" t="s">
        <v>3429</v>
      </c>
      <c r="N312">
        <v>4</v>
      </c>
      <c r="P312" t="str">
        <f t="shared" si="19"/>
        <v>NO COUPON</v>
      </c>
      <c r="Q312" t="s">
        <v>4278</v>
      </c>
      <c r="R312" s="4">
        <v>693.41</v>
      </c>
    </row>
    <row r="313" spans="1:18" x14ac:dyDescent="0.25">
      <c r="A313" t="s">
        <v>850</v>
      </c>
      <c r="B313" s="2">
        <v>44959</v>
      </c>
      <c r="C313">
        <f t="shared" si="16"/>
        <v>2023</v>
      </c>
      <c r="D313" t="str">
        <f t="shared" si="17"/>
        <v>February</v>
      </c>
      <c r="E313" t="str">
        <f t="shared" si="18"/>
        <v>Q1</v>
      </c>
      <c r="F313" t="s">
        <v>2046</v>
      </c>
      <c r="G313" t="s">
        <v>2404</v>
      </c>
      <c r="H313">
        <v>1</v>
      </c>
      <c r="I313" s="4">
        <v>178.44</v>
      </c>
      <c r="J313" t="s">
        <v>2860</v>
      </c>
      <c r="K313" t="s">
        <v>3067</v>
      </c>
      <c r="L313" t="s">
        <v>3071</v>
      </c>
      <c r="M313" t="s">
        <v>3911</v>
      </c>
      <c r="N313">
        <v>2</v>
      </c>
      <c r="O313" t="s">
        <v>4276</v>
      </c>
      <c r="P313" t="str">
        <f t="shared" si="19"/>
        <v>FREESHIP</v>
      </c>
      <c r="Q313" t="s">
        <v>4282</v>
      </c>
      <c r="R313" s="4">
        <v>178.44</v>
      </c>
    </row>
    <row r="314" spans="1:18" x14ac:dyDescent="0.25">
      <c r="A314" t="s">
        <v>23</v>
      </c>
      <c r="B314" s="2">
        <v>45251</v>
      </c>
      <c r="C314">
        <f t="shared" si="16"/>
        <v>2023</v>
      </c>
      <c r="D314" t="str">
        <f t="shared" si="17"/>
        <v>November</v>
      </c>
      <c r="E314" t="str">
        <f t="shared" si="18"/>
        <v>Q4</v>
      </c>
      <c r="F314" t="s">
        <v>1223</v>
      </c>
      <c r="G314" t="s">
        <v>2409</v>
      </c>
      <c r="H314">
        <v>4</v>
      </c>
      <c r="I314" s="4">
        <v>509.38</v>
      </c>
      <c r="J314" t="s">
        <v>2419</v>
      </c>
      <c r="K314" t="s">
        <v>3067</v>
      </c>
      <c r="L314" t="s">
        <v>3070</v>
      </c>
      <c r="M314" t="s">
        <v>3084</v>
      </c>
      <c r="N314">
        <v>6</v>
      </c>
      <c r="O314" t="s">
        <v>4275</v>
      </c>
      <c r="P314" t="str">
        <f t="shared" si="19"/>
        <v>SAVE10</v>
      </c>
      <c r="Q314" t="s">
        <v>4282</v>
      </c>
      <c r="R314" s="4">
        <v>2037.52</v>
      </c>
    </row>
    <row r="315" spans="1:18" x14ac:dyDescent="0.25">
      <c r="A315" t="s">
        <v>542</v>
      </c>
      <c r="B315" s="2">
        <v>45714</v>
      </c>
      <c r="C315">
        <f t="shared" si="16"/>
        <v>2025</v>
      </c>
      <c r="D315" t="str">
        <f t="shared" si="17"/>
        <v>February</v>
      </c>
      <c r="E315" t="str">
        <f t="shared" si="18"/>
        <v>Q1</v>
      </c>
      <c r="F315" t="s">
        <v>1742</v>
      </c>
      <c r="G315" t="s">
        <v>2406</v>
      </c>
      <c r="H315">
        <v>1</v>
      </c>
      <c r="I315" s="4">
        <v>628.89</v>
      </c>
      <c r="J315" t="s">
        <v>2765</v>
      </c>
      <c r="K315" t="s">
        <v>3067</v>
      </c>
      <c r="L315" t="s">
        <v>3072</v>
      </c>
      <c r="M315" t="s">
        <v>3603</v>
      </c>
      <c r="N315">
        <v>2</v>
      </c>
      <c r="O315" t="s">
        <v>4275</v>
      </c>
      <c r="P315" t="str">
        <f t="shared" si="19"/>
        <v>SAVE10</v>
      </c>
      <c r="Q315" t="s">
        <v>4279</v>
      </c>
      <c r="R315" s="4">
        <v>628.89</v>
      </c>
    </row>
    <row r="316" spans="1:18" x14ac:dyDescent="0.25">
      <c r="A316" t="s">
        <v>92</v>
      </c>
      <c r="B316" s="2">
        <v>45510</v>
      </c>
      <c r="C316">
        <f t="shared" si="16"/>
        <v>2024</v>
      </c>
      <c r="D316" t="str">
        <f t="shared" si="17"/>
        <v>August</v>
      </c>
      <c r="E316" t="str">
        <f t="shared" si="18"/>
        <v>Q3</v>
      </c>
      <c r="F316" t="s">
        <v>1292</v>
      </c>
      <c r="G316" t="s">
        <v>2407</v>
      </c>
      <c r="H316">
        <v>4</v>
      </c>
      <c r="I316" s="4">
        <v>175.36</v>
      </c>
      <c r="J316" t="s">
        <v>2482</v>
      </c>
      <c r="K316" t="s">
        <v>3065</v>
      </c>
      <c r="L316" t="s">
        <v>3073</v>
      </c>
      <c r="M316" t="s">
        <v>3153</v>
      </c>
      <c r="N316">
        <v>4</v>
      </c>
      <c r="O316" t="s">
        <v>4276</v>
      </c>
      <c r="P316" t="str">
        <f t="shared" si="19"/>
        <v>FREESHIP</v>
      </c>
      <c r="Q316" t="s">
        <v>4278</v>
      </c>
      <c r="R316" s="4">
        <v>701.44</v>
      </c>
    </row>
    <row r="317" spans="1:18" x14ac:dyDescent="0.25">
      <c r="A317" t="s">
        <v>1078</v>
      </c>
      <c r="B317" s="2">
        <v>45700</v>
      </c>
      <c r="C317">
        <f t="shared" si="16"/>
        <v>2025</v>
      </c>
      <c r="D317" t="str">
        <f t="shared" si="17"/>
        <v>February</v>
      </c>
      <c r="E317" t="str">
        <f t="shared" si="18"/>
        <v>Q1</v>
      </c>
      <c r="F317" t="s">
        <v>2270</v>
      </c>
      <c r="G317" t="s">
        <v>2408</v>
      </c>
      <c r="H317">
        <v>4</v>
      </c>
      <c r="I317" s="4">
        <v>198.81</v>
      </c>
      <c r="J317" t="s">
        <v>2646</v>
      </c>
      <c r="K317" t="s">
        <v>3069</v>
      </c>
      <c r="L317" t="s">
        <v>3072</v>
      </c>
      <c r="M317" t="s">
        <v>4139</v>
      </c>
      <c r="N317">
        <v>9</v>
      </c>
      <c r="O317" t="s">
        <v>4276</v>
      </c>
      <c r="P317" t="str">
        <f t="shared" si="19"/>
        <v>FREESHIP</v>
      </c>
      <c r="Q317" t="s">
        <v>4279</v>
      </c>
      <c r="R317" s="4">
        <v>795.24</v>
      </c>
    </row>
    <row r="318" spans="1:18" x14ac:dyDescent="0.25">
      <c r="A318" t="s">
        <v>760</v>
      </c>
      <c r="B318" s="2">
        <v>45712</v>
      </c>
      <c r="C318">
        <f t="shared" si="16"/>
        <v>2025</v>
      </c>
      <c r="D318" t="str">
        <f t="shared" si="17"/>
        <v>February</v>
      </c>
      <c r="E318" t="str">
        <f t="shared" si="18"/>
        <v>Q1</v>
      </c>
      <c r="F318" t="s">
        <v>1957</v>
      </c>
      <c r="G318" t="s">
        <v>2409</v>
      </c>
      <c r="H318">
        <v>3</v>
      </c>
      <c r="I318" s="4">
        <v>661.89</v>
      </c>
      <c r="J318" t="s">
        <v>2902</v>
      </c>
      <c r="K318" t="s">
        <v>3066</v>
      </c>
      <c r="L318" t="s">
        <v>3071</v>
      </c>
      <c r="M318" t="s">
        <v>3821</v>
      </c>
      <c r="N318">
        <v>6</v>
      </c>
      <c r="O318" t="s">
        <v>4277</v>
      </c>
      <c r="P318" t="str">
        <f t="shared" si="19"/>
        <v>WINTER15</v>
      </c>
      <c r="Q318" t="s">
        <v>4279</v>
      </c>
      <c r="R318" s="4">
        <v>1985.67</v>
      </c>
    </row>
    <row r="319" spans="1:18" x14ac:dyDescent="0.25">
      <c r="A319" t="s">
        <v>1051</v>
      </c>
      <c r="B319" s="2">
        <v>45273</v>
      </c>
      <c r="C319">
        <f t="shared" si="16"/>
        <v>2023</v>
      </c>
      <c r="D319" t="str">
        <f t="shared" si="17"/>
        <v>December</v>
      </c>
      <c r="E319" t="str">
        <f t="shared" si="18"/>
        <v>Q4</v>
      </c>
      <c r="F319" t="s">
        <v>2243</v>
      </c>
      <c r="G319" t="s">
        <v>2407</v>
      </c>
      <c r="H319">
        <v>1</v>
      </c>
      <c r="I319" s="4">
        <v>249.81</v>
      </c>
      <c r="J319" t="s">
        <v>2875</v>
      </c>
      <c r="K319" t="s">
        <v>3069</v>
      </c>
      <c r="L319" t="s">
        <v>3074</v>
      </c>
      <c r="M319" t="s">
        <v>4112</v>
      </c>
      <c r="N319">
        <v>1</v>
      </c>
      <c r="O319" t="s">
        <v>4275</v>
      </c>
      <c r="P319" t="str">
        <f t="shared" si="19"/>
        <v>SAVE10</v>
      </c>
      <c r="Q319" t="s">
        <v>4282</v>
      </c>
      <c r="R319" s="4">
        <v>249.81</v>
      </c>
    </row>
    <row r="320" spans="1:18" x14ac:dyDescent="0.25">
      <c r="A320" t="s">
        <v>1175</v>
      </c>
      <c r="B320" s="2">
        <v>45215</v>
      </c>
      <c r="C320">
        <f t="shared" si="16"/>
        <v>2023</v>
      </c>
      <c r="D320" t="str">
        <f t="shared" si="17"/>
        <v>October</v>
      </c>
      <c r="E320" t="str">
        <f t="shared" si="18"/>
        <v>Q4</v>
      </c>
      <c r="F320" t="s">
        <v>2364</v>
      </c>
      <c r="G320" t="s">
        <v>2404</v>
      </c>
      <c r="H320">
        <v>1</v>
      </c>
      <c r="I320" s="4">
        <v>11.39</v>
      </c>
      <c r="J320" t="s">
        <v>2693</v>
      </c>
      <c r="K320" t="s">
        <v>3069</v>
      </c>
      <c r="L320" t="s">
        <v>3071</v>
      </c>
      <c r="M320" t="s">
        <v>4236</v>
      </c>
      <c r="N320">
        <v>6</v>
      </c>
      <c r="O320" t="s">
        <v>4277</v>
      </c>
      <c r="P320" t="str">
        <f t="shared" si="19"/>
        <v>WINTER15</v>
      </c>
      <c r="Q320" t="s">
        <v>4280</v>
      </c>
      <c r="R320" s="4">
        <v>11.39</v>
      </c>
    </row>
    <row r="321" spans="1:18" x14ac:dyDescent="0.25">
      <c r="A321" t="s">
        <v>129</v>
      </c>
      <c r="B321" s="2">
        <v>45257</v>
      </c>
      <c r="C321">
        <f t="shared" si="16"/>
        <v>2023</v>
      </c>
      <c r="D321" t="str">
        <f t="shared" si="17"/>
        <v>November</v>
      </c>
      <c r="E321" t="str">
        <f t="shared" si="18"/>
        <v>Q4</v>
      </c>
      <c r="F321" t="s">
        <v>1329</v>
      </c>
      <c r="G321" t="s">
        <v>2404</v>
      </c>
      <c r="H321">
        <v>5</v>
      </c>
      <c r="I321" s="4">
        <v>374.99</v>
      </c>
      <c r="J321" t="s">
        <v>2518</v>
      </c>
      <c r="K321" t="s">
        <v>3066</v>
      </c>
      <c r="L321" t="s">
        <v>3070</v>
      </c>
      <c r="M321" t="s">
        <v>3190</v>
      </c>
      <c r="N321">
        <v>9</v>
      </c>
      <c r="O321" t="s">
        <v>4275</v>
      </c>
      <c r="P321" t="str">
        <f t="shared" si="19"/>
        <v>SAVE10</v>
      </c>
      <c r="Q321" t="s">
        <v>4281</v>
      </c>
      <c r="R321" s="4">
        <v>1874.95</v>
      </c>
    </row>
    <row r="322" spans="1:18" x14ac:dyDescent="0.25">
      <c r="A322" t="s">
        <v>985</v>
      </c>
      <c r="B322" s="2">
        <v>45439</v>
      </c>
      <c r="C322">
        <f t="shared" ref="C322:C385" si="20">YEAR(B322)</f>
        <v>2024</v>
      </c>
      <c r="D322" t="str">
        <f t="shared" ref="D322:D385" si="21">TEXT(B322,"mmmm")</f>
        <v>May</v>
      </c>
      <c r="E322" t="str">
        <f t="shared" ref="E322:E385" si="22">"Q"&amp;ROUNDUP(MONTH(B322)/3,0)</f>
        <v>Q2</v>
      </c>
      <c r="F322" t="s">
        <v>2178</v>
      </c>
      <c r="G322" t="s">
        <v>2403</v>
      </c>
      <c r="H322">
        <v>2</v>
      </c>
      <c r="I322" s="4">
        <v>605.26</v>
      </c>
      <c r="J322" t="s">
        <v>2415</v>
      </c>
      <c r="K322" t="s">
        <v>3069</v>
      </c>
      <c r="L322" t="s">
        <v>3071</v>
      </c>
      <c r="M322" t="s">
        <v>4046</v>
      </c>
      <c r="N322">
        <v>4</v>
      </c>
      <c r="O322" t="s">
        <v>4277</v>
      </c>
      <c r="P322" t="str">
        <f t="shared" ref="P322:P385" si="23">IF(ISBLANK(O322),"NO COUPON",O322)</f>
        <v>WINTER15</v>
      </c>
      <c r="Q322" t="s">
        <v>4279</v>
      </c>
      <c r="R322" s="4">
        <v>1210.52</v>
      </c>
    </row>
    <row r="323" spans="1:18" x14ac:dyDescent="0.25">
      <c r="A323" t="s">
        <v>958</v>
      </c>
      <c r="B323" s="2">
        <v>45642</v>
      </c>
      <c r="C323">
        <f t="shared" si="20"/>
        <v>2024</v>
      </c>
      <c r="D323" t="str">
        <f t="shared" si="21"/>
        <v>December</v>
      </c>
      <c r="E323" t="str">
        <f t="shared" si="22"/>
        <v>Q4</v>
      </c>
      <c r="F323" t="s">
        <v>2153</v>
      </c>
      <c r="G323" t="s">
        <v>2408</v>
      </c>
      <c r="H323">
        <v>2</v>
      </c>
      <c r="I323" s="4">
        <v>426.22</v>
      </c>
      <c r="J323" t="s">
        <v>2964</v>
      </c>
      <c r="K323" t="s">
        <v>3066</v>
      </c>
      <c r="L323" t="s">
        <v>3073</v>
      </c>
      <c r="M323" t="s">
        <v>4019</v>
      </c>
      <c r="N323">
        <v>7</v>
      </c>
      <c r="O323" t="s">
        <v>4277</v>
      </c>
      <c r="P323" t="str">
        <f t="shared" si="23"/>
        <v>WINTER15</v>
      </c>
      <c r="Q323" t="s">
        <v>4282</v>
      </c>
      <c r="R323" s="4">
        <v>852.44</v>
      </c>
    </row>
    <row r="324" spans="1:18" x14ac:dyDescent="0.25">
      <c r="A324" t="s">
        <v>1067</v>
      </c>
      <c r="B324" s="2">
        <v>45550</v>
      </c>
      <c r="C324">
        <f t="shared" si="20"/>
        <v>2024</v>
      </c>
      <c r="D324" t="str">
        <f t="shared" si="21"/>
        <v>September</v>
      </c>
      <c r="E324" t="str">
        <f t="shared" si="22"/>
        <v>Q3</v>
      </c>
      <c r="F324" t="s">
        <v>2259</v>
      </c>
      <c r="G324" t="s">
        <v>2404</v>
      </c>
      <c r="H324">
        <v>2</v>
      </c>
      <c r="I324" s="4">
        <v>496.62</v>
      </c>
      <c r="J324" t="s">
        <v>2984</v>
      </c>
      <c r="K324" t="s">
        <v>3066</v>
      </c>
      <c r="L324" t="s">
        <v>3074</v>
      </c>
      <c r="M324" t="s">
        <v>4128</v>
      </c>
      <c r="N324">
        <v>2</v>
      </c>
      <c r="O324" t="s">
        <v>4275</v>
      </c>
      <c r="P324" t="str">
        <f t="shared" si="23"/>
        <v>SAVE10</v>
      </c>
      <c r="Q324" t="s">
        <v>4278</v>
      </c>
      <c r="R324" s="4">
        <v>993.24</v>
      </c>
    </row>
    <row r="325" spans="1:18" x14ac:dyDescent="0.25">
      <c r="A325" t="s">
        <v>249</v>
      </c>
      <c r="B325" s="2">
        <v>44977</v>
      </c>
      <c r="C325">
        <f t="shared" si="20"/>
        <v>2023</v>
      </c>
      <c r="D325" t="str">
        <f t="shared" si="21"/>
        <v>February</v>
      </c>
      <c r="E325" t="str">
        <f t="shared" si="22"/>
        <v>Q1</v>
      </c>
      <c r="F325" t="s">
        <v>1449</v>
      </c>
      <c r="G325" t="s">
        <v>2409</v>
      </c>
      <c r="H325">
        <v>1</v>
      </c>
      <c r="I325" s="4">
        <v>65.45</v>
      </c>
      <c r="J325" t="s">
        <v>2612</v>
      </c>
      <c r="K325" t="s">
        <v>3069</v>
      </c>
      <c r="L325" t="s">
        <v>3074</v>
      </c>
      <c r="M325" t="s">
        <v>3310</v>
      </c>
      <c r="N325">
        <v>2</v>
      </c>
      <c r="O325" t="s">
        <v>4277</v>
      </c>
      <c r="P325" t="str">
        <f t="shared" si="23"/>
        <v>WINTER15</v>
      </c>
      <c r="Q325" t="s">
        <v>4282</v>
      </c>
      <c r="R325" s="4">
        <v>65.45</v>
      </c>
    </row>
    <row r="326" spans="1:18" x14ac:dyDescent="0.25">
      <c r="A326" t="s">
        <v>1072</v>
      </c>
      <c r="B326" s="2">
        <v>45177</v>
      </c>
      <c r="C326">
        <f t="shared" si="20"/>
        <v>2023</v>
      </c>
      <c r="D326" t="str">
        <f t="shared" si="21"/>
        <v>September</v>
      </c>
      <c r="E326" t="str">
        <f t="shared" si="22"/>
        <v>Q3</v>
      </c>
      <c r="F326" t="s">
        <v>2264</v>
      </c>
      <c r="G326" t="s">
        <v>2409</v>
      </c>
      <c r="H326">
        <v>2</v>
      </c>
      <c r="I326" s="4">
        <v>412.14</v>
      </c>
      <c r="J326" t="s">
        <v>2640</v>
      </c>
      <c r="K326" t="s">
        <v>3067</v>
      </c>
      <c r="L326" t="s">
        <v>3072</v>
      </c>
      <c r="M326" t="s">
        <v>4133</v>
      </c>
      <c r="N326">
        <v>2</v>
      </c>
      <c r="O326" t="s">
        <v>4276</v>
      </c>
      <c r="P326" t="str">
        <f t="shared" si="23"/>
        <v>FREESHIP</v>
      </c>
      <c r="Q326" t="s">
        <v>4278</v>
      </c>
      <c r="R326" s="4">
        <v>824.28</v>
      </c>
    </row>
    <row r="327" spans="1:18" x14ac:dyDescent="0.25">
      <c r="A327" t="s">
        <v>622</v>
      </c>
      <c r="B327" s="2">
        <v>45497</v>
      </c>
      <c r="C327">
        <f t="shared" si="20"/>
        <v>2024</v>
      </c>
      <c r="D327" t="str">
        <f t="shared" si="21"/>
        <v>July</v>
      </c>
      <c r="E327" t="str">
        <f t="shared" si="22"/>
        <v>Q3</v>
      </c>
      <c r="F327" t="s">
        <v>1821</v>
      </c>
      <c r="G327" t="s">
        <v>2408</v>
      </c>
      <c r="H327">
        <v>5</v>
      </c>
      <c r="I327" s="4">
        <v>543.16</v>
      </c>
      <c r="J327" t="s">
        <v>2840</v>
      </c>
      <c r="K327" t="s">
        <v>3066</v>
      </c>
      <c r="L327" t="s">
        <v>3071</v>
      </c>
      <c r="M327" t="s">
        <v>3683</v>
      </c>
      <c r="N327">
        <v>6</v>
      </c>
      <c r="O327" t="s">
        <v>4275</v>
      </c>
      <c r="P327" t="str">
        <f t="shared" si="23"/>
        <v>SAVE10</v>
      </c>
      <c r="Q327" t="s">
        <v>4278</v>
      </c>
      <c r="R327" s="4">
        <v>2715.8</v>
      </c>
    </row>
    <row r="328" spans="1:18" x14ac:dyDescent="0.25">
      <c r="A328" t="s">
        <v>165</v>
      </c>
      <c r="B328" s="2">
        <v>45261</v>
      </c>
      <c r="C328">
        <f t="shared" si="20"/>
        <v>2023</v>
      </c>
      <c r="D328" t="str">
        <f t="shared" si="21"/>
        <v>December</v>
      </c>
      <c r="E328" t="str">
        <f t="shared" si="22"/>
        <v>Q4</v>
      </c>
      <c r="F328" t="s">
        <v>1365</v>
      </c>
      <c r="G328" t="s">
        <v>2407</v>
      </c>
      <c r="H328">
        <v>5</v>
      </c>
      <c r="I328" s="4">
        <v>444.76</v>
      </c>
      <c r="J328" t="s">
        <v>2550</v>
      </c>
      <c r="K328" t="s">
        <v>3065</v>
      </c>
      <c r="L328" t="s">
        <v>3072</v>
      </c>
      <c r="M328" t="s">
        <v>3226</v>
      </c>
      <c r="N328">
        <v>7</v>
      </c>
      <c r="P328" t="str">
        <f t="shared" si="23"/>
        <v>NO COUPON</v>
      </c>
      <c r="Q328" t="s">
        <v>4280</v>
      </c>
      <c r="R328" s="4">
        <v>2223.8000000000002</v>
      </c>
    </row>
    <row r="329" spans="1:18" x14ac:dyDescent="0.25">
      <c r="A329" t="s">
        <v>1109</v>
      </c>
      <c r="B329" s="2">
        <v>45405</v>
      </c>
      <c r="C329">
        <f t="shared" si="20"/>
        <v>2024</v>
      </c>
      <c r="D329" t="str">
        <f t="shared" si="21"/>
        <v>April</v>
      </c>
      <c r="E329" t="str">
        <f t="shared" si="22"/>
        <v>Q2</v>
      </c>
      <c r="F329" t="s">
        <v>2301</v>
      </c>
      <c r="G329" t="s">
        <v>2404</v>
      </c>
      <c r="H329">
        <v>2</v>
      </c>
      <c r="I329" s="4">
        <v>441.54</v>
      </c>
      <c r="J329" t="s">
        <v>3028</v>
      </c>
      <c r="K329" t="s">
        <v>3066</v>
      </c>
      <c r="L329" t="s">
        <v>3073</v>
      </c>
      <c r="M329" t="s">
        <v>4170</v>
      </c>
      <c r="N329">
        <v>2</v>
      </c>
      <c r="O329" t="s">
        <v>4275</v>
      </c>
      <c r="P329" t="str">
        <f t="shared" si="23"/>
        <v>SAVE10</v>
      </c>
      <c r="Q329" t="s">
        <v>4280</v>
      </c>
      <c r="R329" s="4">
        <v>883.08</v>
      </c>
    </row>
    <row r="330" spans="1:18" x14ac:dyDescent="0.25">
      <c r="A330" t="s">
        <v>122</v>
      </c>
      <c r="B330" s="2">
        <v>45654</v>
      </c>
      <c r="C330">
        <f t="shared" si="20"/>
        <v>2024</v>
      </c>
      <c r="D330" t="str">
        <f t="shared" si="21"/>
        <v>December</v>
      </c>
      <c r="E330" t="str">
        <f t="shared" si="22"/>
        <v>Q4</v>
      </c>
      <c r="F330" t="s">
        <v>1322</v>
      </c>
      <c r="G330" t="s">
        <v>2408</v>
      </c>
      <c r="H330">
        <v>5</v>
      </c>
      <c r="I330" s="4">
        <v>48.38</v>
      </c>
      <c r="J330" t="s">
        <v>2511</v>
      </c>
      <c r="K330" t="s">
        <v>3068</v>
      </c>
      <c r="L330" t="s">
        <v>3073</v>
      </c>
      <c r="M330" t="s">
        <v>3183</v>
      </c>
      <c r="N330">
        <v>9</v>
      </c>
      <c r="O330" t="s">
        <v>4277</v>
      </c>
      <c r="P330" t="str">
        <f t="shared" si="23"/>
        <v>WINTER15</v>
      </c>
      <c r="Q330" t="s">
        <v>4280</v>
      </c>
      <c r="R330" s="4">
        <v>241.9</v>
      </c>
    </row>
    <row r="331" spans="1:18" x14ac:dyDescent="0.25">
      <c r="A331" t="s">
        <v>154</v>
      </c>
      <c r="B331" s="2">
        <v>45808</v>
      </c>
      <c r="C331">
        <f t="shared" si="20"/>
        <v>2025</v>
      </c>
      <c r="D331" t="str">
        <f t="shared" si="21"/>
        <v>May</v>
      </c>
      <c r="E331" t="str">
        <f t="shared" si="22"/>
        <v>Q2</v>
      </c>
      <c r="F331" t="s">
        <v>1354</v>
      </c>
      <c r="G331" t="s">
        <v>2406</v>
      </c>
      <c r="H331">
        <v>3</v>
      </c>
      <c r="I331" s="4">
        <v>528.14</v>
      </c>
      <c r="J331" t="s">
        <v>2513</v>
      </c>
      <c r="K331" t="s">
        <v>3066</v>
      </c>
      <c r="L331" t="s">
        <v>3073</v>
      </c>
      <c r="M331" t="s">
        <v>3215</v>
      </c>
      <c r="N331">
        <v>3</v>
      </c>
      <c r="O331" t="s">
        <v>4276</v>
      </c>
      <c r="P331" t="str">
        <f t="shared" si="23"/>
        <v>FREESHIP</v>
      </c>
      <c r="Q331" t="s">
        <v>4280</v>
      </c>
      <c r="R331" s="4">
        <v>1584.42</v>
      </c>
    </row>
    <row r="332" spans="1:18" x14ac:dyDescent="0.25">
      <c r="A332" t="s">
        <v>307</v>
      </c>
      <c r="B332" s="2">
        <v>44973</v>
      </c>
      <c r="C332">
        <f t="shared" si="20"/>
        <v>2023</v>
      </c>
      <c r="D332" t="str">
        <f t="shared" si="21"/>
        <v>February</v>
      </c>
      <c r="E332" t="str">
        <f t="shared" si="22"/>
        <v>Q1</v>
      </c>
      <c r="F332" t="s">
        <v>1507</v>
      </c>
      <c r="G332" t="s">
        <v>2405</v>
      </c>
      <c r="H332">
        <v>4</v>
      </c>
      <c r="I332" s="4">
        <v>463.04</v>
      </c>
      <c r="J332" t="s">
        <v>2658</v>
      </c>
      <c r="K332" t="s">
        <v>3068</v>
      </c>
      <c r="L332" t="s">
        <v>3072</v>
      </c>
      <c r="M332" t="s">
        <v>3368</v>
      </c>
      <c r="N332">
        <v>9</v>
      </c>
      <c r="P332" t="str">
        <f t="shared" si="23"/>
        <v>NO COUPON</v>
      </c>
      <c r="Q332" t="s">
        <v>4278</v>
      </c>
      <c r="R332" s="4">
        <v>1852.16</v>
      </c>
    </row>
    <row r="333" spans="1:18" x14ac:dyDescent="0.25">
      <c r="A333" t="s">
        <v>43</v>
      </c>
      <c r="B333" s="2">
        <v>45555</v>
      </c>
      <c r="C333">
        <f t="shared" si="20"/>
        <v>2024</v>
      </c>
      <c r="D333" t="str">
        <f t="shared" si="21"/>
        <v>September</v>
      </c>
      <c r="E333" t="str">
        <f t="shared" si="22"/>
        <v>Q3</v>
      </c>
      <c r="F333" t="s">
        <v>1243</v>
      </c>
      <c r="G333" t="s">
        <v>2409</v>
      </c>
      <c r="H333">
        <v>3</v>
      </c>
      <c r="I333" s="4">
        <v>423.53</v>
      </c>
      <c r="J333" t="s">
        <v>2439</v>
      </c>
      <c r="K333" t="s">
        <v>3067</v>
      </c>
      <c r="L333" t="s">
        <v>3073</v>
      </c>
      <c r="M333" t="s">
        <v>3104</v>
      </c>
      <c r="N333">
        <v>6</v>
      </c>
      <c r="O333" t="s">
        <v>4275</v>
      </c>
      <c r="P333" t="str">
        <f t="shared" si="23"/>
        <v>SAVE10</v>
      </c>
      <c r="Q333" t="s">
        <v>4279</v>
      </c>
      <c r="R333" s="4">
        <v>1270.5899999999999</v>
      </c>
    </row>
    <row r="334" spans="1:18" x14ac:dyDescent="0.25">
      <c r="A334" t="s">
        <v>810</v>
      </c>
      <c r="B334" s="2">
        <v>45776</v>
      </c>
      <c r="C334">
        <f t="shared" si="20"/>
        <v>2025</v>
      </c>
      <c r="D334" t="str">
        <f t="shared" si="21"/>
        <v>April</v>
      </c>
      <c r="E334" t="str">
        <f t="shared" si="22"/>
        <v>Q2</v>
      </c>
      <c r="F334" t="s">
        <v>2007</v>
      </c>
      <c r="G334" t="s">
        <v>2404</v>
      </c>
      <c r="H334">
        <v>3</v>
      </c>
      <c r="I334" s="4">
        <v>579.54999999999995</v>
      </c>
      <c r="J334" t="s">
        <v>2599</v>
      </c>
      <c r="K334" t="s">
        <v>3068</v>
      </c>
      <c r="L334" t="s">
        <v>3072</v>
      </c>
      <c r="M334" t="s">
        <v>3871</v>
      </c>
      <c r="N334">
        <v>8</v>
      </c>
      <c r="O334" t="s">
        <v>4277</v>
      </c>
      <c r="P334" t="str">
        <f t="shared" si="23"/>
        <v>WINTER15</v>
      </c>
      <c r="Q334" t="s">
        <v>4281</v>
      </c>
      <c r="R334" s="4">
        <v>1738.65</v>
      </c>
    </row>
    <row r="335" spans="1:18" x14ac:dyDescent="0.25">
      <c r="A335" t="s">
        <v>716</v>
      </c>
      <c r="B335" s="2">
        <v>45452</v>
      </c>
      <c r="C335">
        <f t="shared" si="20"/>
        <v>2024</v>
      </c>
      <c r="D335" t="str">
        <f t="shared" si="21"/>
        <v>June</v>
      </c>
      <c r="E335" t="str">
        <f t="shared" si="22"/>
        <v>Q2</v>
      </c>
      <c r="F335" t="s">
        <v>1914</v>
      </c>
      <c r="G335" t="s">
        <v>2407</v>
      </c>
      <c r="H335">
        <v>3</v>
      </c>
      <c r="I335" s="4">
        <v>562.54999999999995</v>
      </c>
      <c r="J335" t="s">
        <v>2842</v>
      </c>
      <c r="K335" t="s">
        <v>3065</v>
      </c>
      <c r="L335" t="s">
        <v>3072</v>
      </c>
      <c r="M335" t="s">
        <v>3777</v>
      </c>
      <c r="N335">
        <v>6</v>
      </c>
      <c r="P335" t="str">
        <f t="shared" si="23"/>
        <v>NO COUPON</v>
      </c>
      <c r="Q335" t="s">
        <v>4280</v>
      </c>
      <c r="R335" s="4">
        <v>1687.65</v>
      </c>
    </row>
    <row r="336" spans="1:18" x14ac:dyDescent="0.25">
      <c r="A336" t="s">
        <v>17</v>
      </c>
      <c r="B336" s="2">
        <v>45214</v>
      </c>
      <c r="C336">
        <f t="shared" si="20"/>
        <v>2023</v>
      </c>
      <c r="D336" t="str">
        <f t="shared" si="21"/>
        <v>October</v>
      </c>
      <c r="E336" t="str">
        <f t="shared" si="22"/>
        <v>Q4</v>
      </c>
      <c r="F336" t="s">
        <v>1217</v>
      </c>
      <c r="G336" t="s">
        <v>2406</v>
      </c>
      <c r="H336">
        <v>1</v>
      </c>
      <c r="I336" s="4">
        <v>273.19</v>
      </c>
      <c r="J336" t="s">
        <v>2413</v>
      </c>
      <c r="K336" t="s">
        <v>3065</v>
      </c>
      <c r="L336" t="s">
        <v>3072</v>
      </c>
      <c r="M336" t="s">
        <v>3078</v>
      </c>
      <c r="N336">
        <v>5</v>
      </c>
      <c r="O336" t="s">
        <v>4275</v>
      </c>
      <c r="P336" t="str">
        <f t="shared" si="23"/>
        <v>SAVE10</v>
      </c>
      <c r="Q336" t="s">
        <v>4281</v>
      </c>
      <c r="R336" s="4">
        <v>273.19</v>
      </c>
    </row>
    <row r="337" spans="1:18" x14ac:dyDescent="0.25">
      <c r="A337" t="s">
        <v>574</v>
      </c>
      <c r="B337" s="2">
        <v>44957</v>
      </c>
      <c r="C337">
        <f t="shared" si="20"/>
        <v>2023</v>
      </c>
      <c r="D337" t="str">
        <f t="shared" si="21"/>
        <v>January</v>
      </c>
      <c r="E337" t="str">
        <f t="shared" si="22"/>
        <v>Q1</v>
      </c>
      <c r="F337" t="s">
        <v>1774</v>
      </c>
      <c r="G337" t="s">
        <v>2403</v>
      </c>
      <c r="H337">
        <v>4</v>
      </c>
      <c r="I337" s="4">
        <v>588.85</v>
      </c>
      <c r="J337" t="s">
        <v>2820</v>
      </c>
      <c r="K337" t="s">
        <v>3068</v>
      </c>
      <c r="L337" t="s">
        <v>3074</v>
      </c>
      <c r="M337" t="s">
        <v>3635</v>
      </c>
      <c r="N337">
        <v>7</v>
      </c>
      <c r="P337" t="str">
        <f t="shared" si="23"/>
        <v>NO COUPON</v>
      </c>
      <c r="Q337" t="s">
        <v>4280</v>
      </c>
      <c r="R337" s="4">
        <v>2355.4</v>
      </c>
    </row>
    <row r="338" spans="1:18" x14ac:dyDescent="0.25">
      <c r="A338" t="s">
        <v>1024</v>
      </c>
      <c r="B338" s="2">
        <v>45016</v>
      </c>
      <c r="C338">
        <f t="shared" si="20"/>
        <v>2023</v>
      </c>
      <c r="D338" t="str">
        <f t="shared" si="21"/>
        <v>March</v>
      </c>
      <c r="E338" t="str">
        <f t="shared" si="22"/>
        <v>Q1</v>
      </c>
      <c r="F338" t="s">
        <v>2216</v>
      </c>
      <c r="G338" t="s">
        <v>2403</v>
      </c>
      <c r="H338">
        <v>3</v>
      </c>
      <c r="I338" s="4">
        <v>659.57</v>
      </c>
      <c r="J338" t="s">
        <v>2501</v>
      </c>
      <c r="K338" t="s">
        <v>3067</v>
      </c>
      <c r="L338" t="s">
        <v>3071</v>
      </c>
      <c r="M338" t="s">
        <v>4085</v>
      </c>
      <c r="N338">
        <v>6</v>
      </c>
      <c r="O338" t="s">
        <v>4275</v>
      </c>
      <c r="P338" t="str">
        <f t="shared" si="23"/>
        <v>SAVE10</v>
      </c>
      <c r="Q338" t="s">
        <v>4280</v>
      </c>
      <c r="R338" s="4">
        <v>1978.71</v>
      </c>
    </row>
    <row r="339" spans="1:18" x14ac:dyDescent="0.25">
      <c r="A339" t="s">
        <v>1138</v>
      </c>
      <c r="B339" s="2">
        <v>45055</v>
      </c>
      <c r="C339">
        <f t="shared" si="20"/>
        <v>2023</v>
      </c>
      <c r="D339" t="str">
        <f t="shared" si="21"/>
        <v>May</v>
      </c>
      <c r="E339" t="str">
        <f t="shared" si="22"/>
        <v>Q2</v>
      </c>
      <c r="F339" t="s">
        <v>2328</v>
      </c>
      <c r="G339" t="s">
        <v>2406</v>
      </c>
      <c r="H339">
        <v>4</v>
      </c>
      <c r="I339" s="4">
        <v>576.87</v>
      </c>
      <c r="J339" t="s">
        <v>3037</v>
      </c>
      <c r="K339" t="s">
        <v>3068</v>
      </c>
      <c r="L339" t="s">
        <v>3072</v>
      </c>
      <c r="M339" t="s">
        <v>4199</v>
      </c>
      <c r="N339">
        <v>5</v>
      </c>
      <c r="P339" t="str">
        <f t="shared" si="23"/>
        <v>NO COUPON</v>
      </c>
      <c r="Q339" t="s">
        <v>4278</v>
      </c>
      <c r="R339" s="4">
        <v>2307.48</v>
      </c>
    </row>
    <row r="340" spans="1:18" x14ac:dyDescent="0.25">
      <c r="A340" t="s">
        <v>786</v>
      </c>
      <c r="B340" s="2">
        <v>45501</v>
      </c>
      <c r="C340">
        <f t="shared" si="20"/>
        <v>2024</v>
      </c>
      <c r="D340" t="str">
        <f t="shared" si="21"/>
        <v>July</v>
      </c>
      <c r="E340" t="str">
        <f t="shared" si="22"/>
        <v>Q3</v>
      </c>
      <c r="F340" t="s">
        <v>1983</v>
      </c>
      <c r="G340" t="s">
        <v>2403</v>
      </c>
      <c r="H340">
        <v>1</v>
      </c>
      <c r="I340" s="4">
        <v>604.87</v>
      </c>
      <c r="J340" t="s">
        <v>2914</v>
      </c>
      <c r="K340" t="s">
        <v>3066</v>
      </c>
      <c r="L340" t="s">
        <v>3073</v>
      </c>
      <c r="M340" t="s">
        <v>3847</v>
      </c>
      <c r="N340">
        <v>4</v>
      </c>
      <c r="P340" t="str">
        <f t="shared" si="23"/>
        <v>NO COUPON</v>
      </c>
      <c r="Q340" t="s">
        <v>4278</v>
      </c>
      <c r="R340" s="4">
        <v>604.87</v>
      </c>
    </row>
    <row r="341" spans="1:18" x14ac:dyDescent="0.25">
      <c r="A341" t="s">
        <v>186</v>
      </c>
      <c r="B341" s="2">
        <v>45753</v>
      </c>
      <c r="C341">
        <f t="shared" si="20"/>
        <v>2025</v>
      </c>
      <c r="D341" t="str">
        <f t="shared" si="21"/>
        <v>April</v>
      </c>
      <c r="E341" t="str">
        <f t="shared" si="22"/>
        <v>Q2</v>
      </c>
      <c r="F341" t="s">
        <v>1386</v>
      </c>
      <c r="G341" t="s">
        <v>2407</v>
      </c>
      <c r="H341">
        <v>1</v>
      </c>
      <c r="I341" s="4">
        <v>254.12</v>
      </c>
      <c r="J341" t="s">
        <v>2529</v>
      </c>
      <c r="K341" t="s">
        <v>3066</v>
      </c>
      <c r="L341" t="s">
        <v>3073</v>
      </c>
      <c r="M341" t="s">
        <v>3247</v>
      </c>
      <c r="N341">
        <v>1</v>
      </c>
      <c r="O341" t="s">
        <v>4277</v>
      </c>
      <c r="P341" t="str">
        <f t="shared" si="23"/>
        <v>WINTER15</v>
      </c>
      <c r="Q341" t="s">
        <v>4280</v>
      </c>
      <c r="R341" s="4">
        <v>254.12</v>
      </c>
    </row>
    <row r="342" spans="1:18" x14ac:dyDescent="0.25">
      <c r="A342" t="s">
        <v>563</v>
      </c>
      <c r="B342" s="2">
        <v>45713</v>
      </c>
      <c r="C342">
        <f t="shared" si="20"/>
        <v>2025</v>
      </c>
      <c r="D342" t="str">
        <f t="shared" si="21"/>
        <v>February</v>
      </c>
      <c r="E342" t="str">
        <f t="shared" si="22"/>
        <v>Q1</v>
      </c>
      <c r="F342" t="s">
        <v>1763</v>
      </c>
      <c r="G342" t="s">
        <v>2403</v>
      </c>
      <c r="H342">
        <v>4</v>
      </c>
      <c r="I342" s="4">
        <v>629.88</v>
      </c>
      <c r="J342" t="s">
        <v>2815</v>
      </c>
      <c r="K342" t="s">
        <v>3065</v>
      </c>
      <c r="L342" t="s">
        <v>3071</v>
      </c>
      <c r="M342" t="s">
        <v>3624</v>
      </c>
      <c r="N342">
        <v>8</v>
      </c>
      <c r="O342" t="s">
        <v>4277</v>
      </c>
      <c r="P342" t="str">
        <f t="shared" si="23"/>
        <v>WINTER15</v>
      </c>
      <c r="Q342" t="s">
        <v>4278</v>
      </c>
      <c r="R342" s="4">
        <v>2519.52</v>
      </c>
    </row>
    <row r="343" spans="1:18" x14ac:dyDescent="0.25">
      <c r="A343" t="s">
        <v>1140</v>
      </c>
      <c r="B343" s="2">
        <v>45495</v>
      </c>
      <c r="C343">
        <f t="shared" si="20"/>
        <v>2024</v>
      </c>
      <c r="D343" t="str">
        <f t="shared" si="21"/>
        <v>July</v>
      </c>
      <c r="E343" t="str">
        <f t="shared" si="22"/>
        <v>Q3</v>
      </c>
      <c r="F343" t="s">
        <v>2330</v>
      </c>
      <c r="G343" t="s">
        <v>2404</v>
      </c>
      <c r="H343">
        <v>5</v>
      </c>
      <c r="I343" s="4">
        <v>190.11</v>
      </c>
      <c r="J343" t="s">
        <v>3038</v>
      </c>
      <c r="K343" t="s">
        <v>3069</v>
      </c>
      <c r="L343" t="s">
        <v>3073</v>
      </c>
      <c r="M343" t="s">
        <v>4201</v>
      </c>
      <c r="N343">
        <v>7</v>
      </c>
      <c r="O343" t="s">
        <v>4275</v>
      </c>
      <c r="P343" t="str">
        <f t="shared" si="23"/>
        <v>SAVE10</v>
      </c>
      <c r="Q343" t="s">
        <v>4282</v>
      </c>
      <c r="R343" s="4">
        <v>950.55000000000007</v>
      </c>
    </row>
    <row r="344" spans="1:18" x14ac:dyDescent="0.25">
      <c r="A344" t="s">
        <v>36</v>
      </c>
      <c r="B344" s="2">
        <v>44955</v>
      </c>
      <c r="C344">
        <f t="shared" si="20"/>
        <v>2023</v>
      </c>
      <c r="D344" t="str">
        <f t="shared" si="21"/>
        <v>January</v>
      </c>
      <c r="E344" t="str">
        <f t="shared" si="22"/>
        <v>Q1</v>
      </c>
      <c r="F344" t="s">
        <v>1236</v>
      </c>
      <c r="G344" t="s">
        <v>2403</v>
      </c>
      <c r="H344">
        <v>2</v>
      </c>
      <c r="I344" s="4">
        <v>49.62</v>
      </c>
      <c r="J344" t="s">
        <v>2432</v>
      </c>
      <c r="K344" t="s">
        <v>3066</v>
      </c>
      <c r="L344" t="s">
        <v>3074</v>
      </c>
      <c r="M344" t="s">
        <v>3097</v>
      </c>
      <c r="N344">
        <v>2</v>
      </c>
      <c r="O344" t="s">
        <v>4275</v>
      </c>
      <c r="P344" t="str">
        <f t="shared" si="23"/>
        <v>SAVE10</v>
      </c>
      <c r="Q344" t="s">
        <v>4282</v>
      </c>
      <c r="R344" s="4">
        <v>99.24</v>
      </c>
    </row>
    <row r="345" spans="1:18" x14ac:dyDescent="0.25">
      <c r="A345" t="s">
        <v>1120</v>
      </c>
      <c r="B345" s="2">
        <v>44997</v>
      </c>
      <c r="C345">
        <f t="shared" si="20"/>
        <v>2023</v>
      </c>
      <c r="D345" t="str">
        <f t="shared" si="21"/>
        <v>March</v>
      </c>
      <c r="E345" t="str">
        <f t="shared" si="22"/>
        <v>Q1</v>
      </c>
      <c r="F345" t="s">
        <v>2311</v>
      </c>
      <c r="G345" t="s">
        <v>2406</v>
      </c>
      <c r="H345">
        <v>1</v>
      </c>
      <c r="I345" s="4">
        <v>372.8</v>
      </c>
      <c r="J345" t="s">
        <v>2423</v>
      </c>
      <c r="K345" t="s">
        <v>3069</v>
      </c>
      <c r="L345" t="s">
        <v>3071</v>
      </c>
      <c r="M345" t="s">
        <v>4181</v>
      </c>
      <c r="N345">
        <v>6</v>
      </c>
      <c r="O345" t="s">
        <v>4275</v>
      </c>
      <c r="P345" t="str">
        <f t="shared" si="23"/>
        <v>SAVE10</v>
      </c>
      <c r="Q345" t="s">
        <v>4281</v>
      </c>
      <c r="R345" s="4">
        <v>372.8</v>
      </c>
    </row>
    <row r="346" spans="1:18" x14ac:dyDescent="0.25">
      <c r="A346" t="s">
        <v>814</v>
      </c>
      <c r="B346" s="2">
        <v>45744</v>
      </c>
      <c r="C346">
        <f t="shared" si="20"/>
        <v>2025</v>
      </c>
      <c r="D346" t="str">
        <f t="shared" si="21"/>
        <v>March</v>
      </c>
      <c r="E346" t="str">
        <f t="shared" si="22"/>
        <v>Q1</v>
      </c>
      <c r="F346" t="s">
        <v>2011</v>
      </c>
      <c r="G346" t="s">
        <v>2405</v>
      </c>
      <c r="H346">
        <v>1</v>
      </c>
      <c r="I346" s="4">
        <v>68.39</v>
      </c>
      <c r="J346" t="s">
        <v>2930</v>
      </c>
      <c r="K346" t="s">
        <v>3066</v>
      </c>
      <c r="L346" t="s">
        <v>3072</v>
      </c>
      <c r="M346" t="s">
        <v>3875</v>
      </c>
      <c r="N346">
        <v>3</v>
      </c>
      <c r="O346" t="s">
        <v>4277</v>
      </c>
      <c r="P346" t="str">
        <f t="shared" si="23"/>
        <v>WINTER15</v>
      </c>
      <c r="Q346" t="s">
        <v>4281</v>
      </c>
      <c r="R346" s="4">
        <v>68.39</v>
      </c>
    </row>
    <row r="347" spans="1:18" x14ac:dyDescent="0.25">
      <c r="A347" t="s">
        <v>1065</v>
      </c>
      <c r="B347" s="2">
        <v>45721</v>
      </c>
      <c r="C347">
        <f t="shared" si="20"/>
        <v>2025</v>
      </c>
      <c r="D347" t="str">
        <f t="shared" si="21"/>
        <v>March</v>
      </c>
      <c r="E347" t="str">
        <f t="shared" si="22"/>
        <v>Q1</v>
      </c>
      <c r="F347" t="s">
        <v>2257</v>
      </c>
      <c r="G347" t="s">
        <v>2403</v>
      </c>
      <c r="H347">
        <v>5</v>
      </c>
      <c r="I347" s="4">
        <v>26.43</v>
      </c>
      <c r="J347" t="s">
        <v>3017</v>
      </c>
      <c r="K347" t="s">
        <v>3068</v>
      </c>
      <c r="L347" t="s">
        <v>3070</v>
      </c>
      <c r="M347" t="s">
        <v>4126</v>
      </c>
      <c r="N347">
        <v>5</v>
      </c>
      <c r="O347" t="s">
        <v>4276</v>
      </c>
      <c r="P347" t="str">
        <f t="shared" si="23"/>
        <v>FREESHIP</v>
      </c>
      <c r="Q347" t="s">
        <v>4281</v>
      </c>
      <c r="R347" s="4">
        <v>132.15</v>
      </c>
    </row>
    <row r="348" spans="1:18" x14ac:dyDescent="0.25">
      <c r="A348" t="s">
        <v>175</v>
      </c>
      <c r="B348" s="2">
        <v>45380</v>
      </c>
      <c r="C348">
        <f t="shared" si="20"/>
        <v>2024</v>
      </c>
      <c r="D348" t="str">
        <f t="shared" si="21"/>
        <v>March</v>
      </c>
      <c r="E348" t="str">
        <f t="shared" si="22"/>
        <v>Q1</v>
      </c>
      <c r="F348" t="s">
        <v>1375</v>
      </c>
      <c r="G348" t="s">
        <v>2403</v>
      </c>
      <c r="H348">
        <v>1</v>
      </c>
      <c r="I348" s="4">
        <v>211.14</v>
      </c>
      <c r="J348" t="s">
        <v>2532</v>
      </c>
      <c r="K348" t="s">
        <v>3067</v>
      </c>
      <c r="L348" t="s">
        <v>3071</v>
      </c>
      <c r="M348" t="s">
        <v>3236</v>
      </c>
      <c r="N348">
        <v>1</v>
      </c>
      <c r="O348" t="s">
        <v>4275</v>
      </c>
      <c r="P348" t="str">
        <f t="shared" si="23"/>
        <v>SAVE10</v>
      </c>
      <c r="Q348" t="s">
        <v>4281</v>
      </c>
      <c r="R348" s="4">
        <v>211.14</v>
      </c>
    </row>
    <row r="349" spans="1:18" x14ac:dyDescent="0.25">
      <c r="A349" t="s">
        <v>162</v>
      </c>
      <c r="B349" s="2">
        <v>45641</v>
      </c>
      <c r="C349">
        <f t="shared" si="20"/>
        <v>2024</v>
      </c>
      <c r="D349" t="str">
        <f t="shared" si="21"/>
        <v>December</v>
      </c>
      <c r="E349" t="str">
        <f t="shared" si="22"/>
        <v>Q4</v>
      </c>
      <c r="F349" t="s">
        <v>1362</v>
      </c>
      <c r="G349" t="s">
        <v>2404</v>
      </c>
      <c r="H349">
        <v>2</v>
      </c>
      <c r="I349" s="4">
        <v>319.91000000000003</v>
      </c>
      <c r="J349" t="s">
        <v>2547</v>
      </c>
      <c r="K349" t="s">
        <v>3067</v>
      </c>
      <c r="L349" t="s">
        <v>3071</v>
      </c>
      <c r="M349" t="s">
        <v>3223</v>
      </c>
      <c r="N349">
        <v>3</v>
      </c>
      <c r="O349" t="s">
        <v>4277</v>
      </c>
      <c r="P349" t="str">
        <f t="shared" si="23"/>
        <v>WINTER15</v>
      </c>
      <c r="Q349" t="s">
        <v>4282</v>
      </c>
      <c r="R349" s="4">
        <v>639.82000000000005</v>
      </c>
    </row>
    <row r="350" spans="1:18" x14ac:dyDescent="0.25">
      <c r="A350" t="s">
        <v>922</v>
      </c>
      <c r="B350" s="2">
        <v>45783</v>
      </c>
      <c r="C350">
        <f t="shared" si="20"/>
        <v>2025</v>
      </c>
      <c r="D350" t="str">
        <f t="shared" si="21"/>
        <v>May</v>
      </c>
      <c r="E350" t="str">
        <f t="shared" si="22"/>
        <v>Q2</v>
      </c>
      <c r="F350" t="s">
        <v>2118</v>
      </c>
      <c r="G350" t="s">
        <v>2409</v>
      </c>
      <c r="H350">
        <v>2</v>
      </c>
      <c r="I350" s="4">
        <v>697.93</v>
      </c>
      <c r="J350" t="s">
        <v>2567</v>
      </c>
      <c r="K350" t="s">
        <v>3067</v>
      </c>
      <c r="L350" t="s">
        <v>3071</v>
      </c>
      <c r="M350" t="s">
        <v>3983</v>
      </c>
      <c r="N350">
        <v>2</v>
      </c>
      <c r="O350" t="s">
        <v>4275</v>
      </c>
      <c r="P350" t="str">
        <f t="shared" si="23"/>
        <v>SAVE10</v>
      </c>
      <c r="Q350" t="s">
        <v>4282</v>
      </c>
      <c r="R350" s="4">
        <v>1395.86</v>
      </c>
    </row>
    <row r="351" spans="1:18" x14ac:dyDescent="0.25">
      <c r="A351" t="s">
        <v>753</v>
      </c>
      <c r="B351" s="2">
        <v>45456</v>
      </c>
      <c r="C351">
        <f t="shared" si="20"/>
        <v>2024</v>
      </c>
      <c r="D351" t="str">
        <f t="shared" si="21"/>
        <v>June</v>
      </c>
      <c r="E351" t="str">
        <f t="shared" si="22"/>
        <v>Q2</v>
      </c>
      <c r="F351" t="s">
        <v>1950</v>
      </c>
      <c r="G351" t="s">
        <v>2404</v>
      </c>
      <c r="H351">
        <v>4</v>
      </c>
      <c r="I351" s="4">
        <v>386.73</v>
      </c>
      <c r="J351" t="s">
        <v>2532</v>
      </c>
      <c r="K351" t="s">
        <v>3069</v>
      </c>
      <c r="L351" t="s">
        <v>3073</v>
      </c>
      <c r="M351" t="s">
        <v>3814</v>
      </c>
      <c r="N351">
        <v>4</v>
      </c>
      <c r="O351" t="s">
        <v>4275</v>
      </c>
      <c r="P351" t="str">
        <f t="shared" si="23"/>
        <v>SAVE10</v>
      </c>
      <c r="Q351" t="s">
        <v>4281</v>
      </c>
      <c r="R351" s="4">
        <v>1546.92</v>
      </c>
    </row>
    <row r="352" spans="1:18" x14ac:dyDescent="0.25">
      <c r="A352" t="s">
        <v>1122</v>
      </c>
      <c r="B352" s="2">
        <v>45005</v>
      </c>
      <c r="C352">
        <f t="shared" si="20"/>
        <v>2023</v>
      </c>
      <c r="D352" t="str">
        <f t="shared" si="21"/>
        <v>March</v>
      </c>
      <c r="E352" t="str">
        <f t="shared" si="22"/>
        <v>Q1</v>
      </c>
      <c r="F352" t="s">
        <v>2313</v>
      </c>
      <c r="G352" t="s">
        <v>2408</v>
      </c>
      <c r="H352">
        <v>1</v>
      </c>
      <c r="I352" s="4">
        <v>634.94000000000005</v>
      </c>
      <c r="J352" t="s">
        <v>3034</v>
      </c>
      <c r="K352" t="s">
        <v>3066</v>
      </c>
      <c r="L352" t="s">
        <v>3071</v>
      </c>
      <c r="M352" t="s">
        <v>4183</v>
      </c>
      <c r="N352">
        <v>5</v>
      </c>
      <c r="O352" t="s">
        <v>4277</v>
      </c>
      <c r="P352" t="str">
        <f t="shared" si="23"/>
        <v>WINTER15</v>
      </c>
      <c r="Q352" t="s">
        <v>4278</v>
      </c>
      <c r="R352" s="4">
        <v>634.94000000000005</v>
      </c>
    </row>
    <row r="353" spans="1:18" x14ac:dyDescent="0.25">
      <c r="A353" t="s">
        <v>765</v>
      </c>
      <c r="B353" s="2">
        <v>44950</v>
      </c>
      <c r="C353">
        <f t="shared" si="20"/>
        <v>2023</v>
      </c>
      <c r="D353" t="str">
        <f t="shared" si="21"/>
        <v>January</v>
      </c>
      <c r="E353" t="str">
        <f t="shared" si="22"/>
        <v>Q1</v>
      </c>
      <c r="F353" t="s">
        <v>1962</v>
      </c>
      <c r="G353" t="s">
        <v>2405</v>
      </c>
      <c r="H353">
        <v>2</v>
      </c>
      <c r="I353" s="4">
        <v>599.86</v>
      </c>
      <c r="J353" t="s">
        <v>2906</v>
      </c>
      <c r="K353" t="s">
        <v>3068</v>
      </c>
      <c r="L353" t="s">
        <v>3074</v>
      </c>
      <c r="M353" t="s">
        <v>3826</v>
      </c>
      <c r="N353">
        <v>7</v>
      </c>
      <c r="O353" t="s">
        <v>4276</v>
      </c>
      <c r="P353" t="str">
        <f t="shared" si="23"/>
        <v>FREESHIP</v>
      </c>
      <c r="Q353" t="s">
        <v>4281</v>
      </c>
      <c r="R353" s="4">
        <v>1199.72</v>
      </c>
    </row>
    <row r="354" spans="1:18" x14ac:dyDescent="0.25">
      <c r="A354" t="s">
        <v>394</v>
      </c>
      <c r="B354" s="2">
        <v>45402</v>
      </c>
      <c r="C354">
        <f t="shared" si="20"/>
        <v>2024</v>
      </c>
      <c r="D354" t="str">
        <f t="shared" si="21"/>
        <v>April</v>
      </c>
      <c r="E354" t="str">
        <f t="shared" si="22"/>
        <v>Q2</v>
      </c>
      <c r="F354" t="s">
        <v>1594</v>
      </c>
      <c r="G354" t="s">
        <v>2407</v>
      </c>
      <c r="H354">
        <v>4</v>
      </c>
      <c r="I354" s="4">
        <v>331.9</v>
      </c>
      <c r="J354" t="s">
        <v>2640</v>
      </c>
      <c r="K354" t="s">
        <v>3069</v>
      </c>
      <c r="L354" t="s">
        <v>3074</v>
      </c>
      <c r="M354" t="s">
        <v>3455</v>
      </c>
      <c r="N354">
        <v>5</v>
      </c>
      <c r="O354" t="s">
        <v>4275</v>
      </c>
      <c r="P354" t="str">
        <f t="shared" si="23"/>
        <v>SAVE10</v>
      </c>
      <c r="Q354" t="s">
        <v>4278</v>
      </c>
      <c r="R354" s="4">
        <v>1327.6</v>
      </c>
    </row>
    <row r="355" spans="1:18" x14ac:dyDescent="0.25">
      <c r="A355" t="s">
        <v>834</v>
      </c>
      <c r="B355" s="2">
        <v>45073</v>
      </c>
      <c r="C355">
        <f t="shared" si="20"/>
        <v>2023</v>
      </c>
      <c r="D355" t="str">
        <f t="shared" si="21"/>
        <v>May</v>
      </c>
      <c r="E355" t="str">
        <f t="shared" si="22"/>
        <v>Q2</v>
      </c>
      <c r="F355" t="s">
        <v>2030</v>
      </c>
      <c r="G355" t="s">
        <v>2404</v>
      </c>
      <c r="H355">
        <v>5</v>
      </c>
      <c r="I355" s="4">
        <v>623.80999999999995</v>
      </c>
      <c r="J355" t="s">
        <v>2706</v>
      </c>
      <c r="K355" t="s">
        <v>3069</v>
      </c>
      <c r="L355" t="s">
        <v>3072</v>
      </c>
      <c r="M355" t="s">
        <v>3895</v>
      </c>
      <c r="N355">
        <v>6</v>
      </c>
      <c r="O355" t="s">
        <v>4276</v>
      </c>
      <c r="P355" t="str">
        <f t="shared" si="23"/>
        <v>FREESHIP</v>
      </c>
      <c r="Q355" t="s">
        <v>4280</v>
      </c>
      <c r="R355" s="4">
        <v>3119.05</v>
      </c>
    </row>
    <row r="356" spans="1:18" x14ac:dyDescent="0.25">
      <c r="A356" t="s">
        <v>326</v>
      </c>
      <c r="B356" s="2">
        <v>45801</v>
      </c>
      <c r="C356">
        <f t="shared" si="20"/>
        <v>2025</v>
      </c>
      <c r="D356" t="str">
        <f t="shared" si="21"/>
        <v>May</v>
      </c>
      <c r="E356" t="str">
        <f t="shared" si="22"/>
        <v>Q2</v>
      </c>
      <c r="F356" t="s">
        <v>1526</v>
      </c>
      <c r="G356" t="s">
        <v>2407</v>
      </c>
      <c r="H356">
        <v>5</v>
      </c>
      <c r="I356" s="4">
        <v>66.31</v>
      </c>
      <c r="J356" t="s">
        <v>2606</v>
      </c>
      <c r="K356" t="s">
        <v>3068</v>
      </c>
      <c r="L356" t="s">
        <v>3074</v>
      </c>
      <c r="M356" t="s">
        <v>3387</v>
      </c>
      <c r="N356">
        <v>7</v>
      </c>
      <c r="O356" t="s">
        <v>4276</v>
      </c>
      <c r="P356" t="str">
        <f t="shared" si="23"/>
        <v>FREESHIP</v>
      </c>
      <c r="Q356" t="s">
        <v>4279</v>
      </c>
      <c r="R356" s="4">
        <v>331.55</v>
      </c>
    </row>
    <row r="357" spans="1:18" x14ac:dyDescent="0.25">
      <c r="A357" t="s">
        <v>204</v>
      </c>
      <c r="B357" s="2">
        <v>45535</v>
      </c>
      <c r="C357">
        <f t="shared" si="20"/>
        <v>2024</v>
      </c>
      <c r="D357" t="str">
        <f t="shared" si="21"/>
        <v>August</v>
      </c>
      <c r="E357" t="str">
        <f t="shared" si="22"/>
        <v>Q3</v>
      </c>
      <c r="F357" t="s">
        <v>1404</v>
      </c>
      <c r="G357" t="s">
        <v>2407</v>
      </c>
      <c r="H357">
        <v>3</v>
      </c>
      <c r="I357" s="4">
        <v>223.7</v>
      </c>
      <c r="J357" t="s">
        <v>2582</v>
      </c>
      <c r="K357" t="s">
        <v>3069</v>
      </c>
      <c r="L357" t="s">
        <v>3072</v>
      </c>
      <c r="M357" t="s">
        <v>3265</v>
      </c>
      <c r="N357">
        <v>3</v>
      </c>
      <c r="O357" t="s">
        <v>4275</v>
      </c>
      <c r="P357" t="str">
        <f t="shared" si="23"/>
        <v>SAVE10</v>
      </c>
      <c r="Q357" t="s">
        <v>4280</v>
      </c>
      <c r="R357" s="4">
        <v>671.09999999999991</v>
      </c>
    </row>
    <row r="358" spans="1:18" x14ac:dyDescent="0.25">
      <c r="A358" t="s">
        <v>941</v>
      </c>
      <c r="B358" s="2">
        <v>44971</v>
      </c>
      <c r="C358">
        <f t="shared" si="20"/>
        <v>2023</v>
      </c>
      <c r="D358" t="str">
        <f t="shared" si="21"/>
        <v>February</v>
      </c>
      <c r="E358" t="str">
        <f t="shared" si="22"/>
        <v>Q1</v>
      </c>
      <c r="F358" t="s">
        <v>2137</v>
      </c>
      <c r="G358" t="s">
        <v>2408</v>
      </c>
      <c r="H358">
        <v>4</v>
      </c>
      <c r="I358" s="4">
        <v>64.69</v>
      </c>
      <c r="J358" t="s">
        <v>2873</v>
      </c>
      <c r="K358" t="s">
        <v>3065</v>
      </c>
      <c r="L358" t="s">
        <v>3070</v>
      </c>
      <c r="M358" t="s">
        <v>4002</v>
      </c>
      <c r="N358">
        <v>7</v>
      </c>
      <c r="O358" t="s">
        <v>4277</v>
      </c>
      <c r="P358" t="str">
        <f t="shared" si="23"/>
        <v>WINTER15</v>
      </c>
      <c r="Q358" t="s">
        <v>4282</v>
      </c>
      <c r="R358" s="4">
        <v>258.76</v>
      </c>
    </row>
    <row r="359" spans="1:18" x14ac:dyDescent="0.25">
      <c r="A359" t="s">
        <v>398</v>
      </c>
      <c r="B359" s="2">
        <v>45620</v>
      </c>
      <c r="C359">
        <f t="shared" si="20"/>
        <v>2024</v>
      </c>
      <c r="D359" t="str">
        <f t="shared" si="21"/>
        <v>November</v>
      </c>
      <c r="E359" t="str">
        <f t="shared" si="22"/>
        <v>Q4</v>
      </c>
      <c r="F359" t="s">
        <v>1598</v>
      </c>
      <c r="G359" t="s">
        <v>2406</v>
      </c>
      <c r="H359">
        <v>3</v>
      </c>
      <c r="I359" s="4">
        <v>553.57000000000005</v>
      </c>
      <c r="J359" t="s">
        <v>2725</v>
      </c>
      <c r="K359" t="s">
        <v>3067</v>
      </c>
      <c r="L359" t="s">
        <v>3072</v>
      </c>
      <c r="M359" t="s">
        <v>3459</v>
      </c>
      <c r="N359">
        <v>4</v>
      </c>
      <c r="O359" t="s">
        <v>4276</v>
      </c>
      <c r="P359" t="str">
        <f t="shared" si="23"/>
        <v>FREESHIP</v>
      </c>
      <c r="Q359" t="s">
        <v>4281</v>
      </c>
      <c r="R359" s="4">
        <v>1660.71</v>
      </c>
    </row>
    <row r="360" spans="1:18" x14ac:dyDescent="0.25">
      <c r="A360" t="s">
        <v>930</v>
      </c>
      <c r="B360" s="2">
        <v>45464</v>
      </c>
      <c r="C360">
        <f t="shared" si="20"/>
        <v>2024</v>
      </c>
      <c r="D360" t="str">
        <f t="shared" si="21"/>
        <v>June</v>
      </c>
      <c r="E360" t="str">
        <f t="shared" si="22"/>
        <v>Q2</v>
      </c>
      <c r="F360" t="s">
        <v>2126</v>
      </c>
      <c r="G360" t="s">
        <v>2407</v>
      </c>
      <c r="H360">
        <v>5</v>
      </c>
      <c r="I360" s="4">
        <v>578.83000000000004</v>
      </c>
      <c r="J360" t="s">
        <v>2913</v>
      </c>
      <c r="K360" t="s">
        <v>3069</v>
      </c>
      <c r="L360" t="s">
        <v>3072</v>
      </c>
      <c r="M360" t="s">
        <v>3991</v>
      </c>
      <c r="N360">
        <v>6</v>
      </c>
      <c r="P360" t="str">
        <f t="shared" si="23"/>
        <v>NO COUPON</v>
      </c>
      <c r="Q360" t="s">
        <v>4279</v>
      </c>
      <c r="R360" s="4">
        <v>2894.15</v>
      </c>
    </row>
    <row r="361" spans="1:18" x14ac:dyDescent="0.25">
      <c r="A361" t="s">
        <v>680</v>
      </c>
      <c r="B361" s="2">
        <v>45535</v>
      </c>
      <c r="C361">
        <f t="shared" si="20"/>
        <v>2024</v>
      </c>
      <c r="D361" t="str">
        <f t="shared" si="21"/>
        <v>August</v>
      </c>
      <c r="E361" t="str">
        <f t="shared" si="22"/>
        <v>Q3</v>
      </c>
      <c r="F361" t="s">
        <v>1878</v>
      </c>
      <c r="G361" t="s">
        <v>2403</v>
      </c>
      <c r="H361">
        <v>4</v>
      </c>
      <c r="I361" s="4">
        <v>327.12</v>
      </c>
      <c r="J361" t="s">
        <v>2840</v>
      </c>
      <c r="K361" t="s">
        <v>3067</v>
      </c>
      <c r="L361" t="s">
        <v>3071</v>
      </c>
      <c r="M361" t="s">
        <v>3741</v>
      </c>
      <c r="N361">
        <v>4</v>
      </c>
      <c r="P361" t="str">
        <f t="shared" si="23"/>
        <v>NO COUPON</v>
      </c>
      <c r="Q361" t="s">
        <v>4280</v>
      </c>
      <c r="R361" s="4">
        <v>1308.48</v>
      </c>
    </row>
    <row r="362" spans="1:18" x14ac:dyDescent="0.25">
      <c r="A362" t="s">
        <v>183</v>
      </c>
      <c r="B362" s="2">
        <v>45389</v>
      </c>
      <c r="C362">
        <f t="shared" si="20"/>
        <v>2024</v>
      </c>
      <c r="D362" t="str">
        <f t="shared" si="21"/>
        <v>April</v>
      </c>
      <c r="E362" t="str">
        <f t="shared" si="22"/>
        <v>Q2</v>
      </c>
      <c r="F362" t="s">
        <v>1383</v>
      </c>
      <c r="G362" t="s">
        <v>2407</v>
      </c>
      <c r="H362">
        <v>1</v>
      </c>
      <c r="I362" s="4">
        <v>427.82</v>
      </c>
      <c r="J362" t="s">
        <v>2562</v>
      </c>
      <c r="K362" t="s">
        <v>3066</v>
      </c>
      <c r="L362" t="s">
        <v>3073</v>
      </c>
      <c r="M362" t="s">
        <v>3244</v>
      </c>
      <c r="N362">
        <v>2</v>
      </c>
      <c r="O362" t="s">
        <v>4277</v>
      </c>
      <c r="P362" t="str">
        <f t="shared" si="23"/>
        <v>WINTER15</v>
      </c>
      <c r="Q362" t="s">
        <v>4280</v>
      </c>
      <c r="R362" s="4">
        <v>427.82</v>
      </c>
    </row>
    <row r="363" spans="1:18" x14ac:dyDescent="0.25">
      <c r="A363" t="s">
        <v>496</v>
      </c>
      <c r="B363" s="2">
        <v>45718</v>
      </c>
      <c r="C363">
        <f t="shared" si="20"/>
        <v>2025</v>
      </c>
      <c r="D363" t="str">
        <f t="shared" si="21"/>
        <v>March</v>
      </c>
      <c r="E363" t="str">
        <f t="shared" si="22"/>
        <v>Q1</v>
      </c>
      <c r="F363" t="s">
        <v>1696</v>
      </c>
      <c r="G363" t="s">
        <v>2403</v>
      </c>
      <c r="H363">
        <v>3</v>
      </c>
      <c r="I363" s="4">
        <v>381.41</v>
      </c>
      <c r="J363" t="s">
        <v>2487</v>
      </c>
      <c r="K363" t="s">
        <v>3066</v>
      </c>
      <c r="L363" t="s">
        <v>3074</v>
      </c>
      <c r="M363" t="s">
        <v>3557</v>
      </c>
      <c r="N363">
        <v>6</v>
      </c>
      <c r="P363" t="str">
        <f t="shared" si="23"/>
        <v>NO COUPON</v>
      </c>
      <c r="Q363" t="s">
        <v>4278</v>
      </c>
      <c r="R363" s="4">
        <v>1144.23</v>
      </c>
    </row>
    <row r="364" spans="1:18" x14ac:dyDescent="0.25">
      <c r="A364" t="s">
        <v>616</v>
      </c>
      <c r="B364" s="2">
        <v>45356</v>
      </c>
      <c r="C364">
        <f t="shared" si="20"/>
        <v>2024</v>
      </c>
      <c r="D364" t="str">
        <f t="shared" si="21"/>
        <v>March</v>
      </c>
      <c r="E364" t="str">
        <f t="shared" si="22"/>
        <v>Q1</v>
      </c>
      <c r="F364" t="s">
        <v>1696</v>
      </c>
      <c r="G364" t="s">
        <v>2405</v>
      </c>
      <c r="H364">
        <v>4</v>
      </c>
      <c r="I364" s="4">
        <v>26.04</v>
      </c>
      <c r="J364" t="s">
        <v>2782</v>
      </c>
      <c r="K364" t="s">
        <v>3066</v>
      </c>
      <c r="L364" t="s">
        <v>3074</v>
      </c>
      <c r="M364" t="s">
        <v>3677</v>
      </c>
      <c r="N364">
        <v>5</v>
      </c>
      <c r="O364" t="s">
        <v>4275</v>
      </c>
      <c r="P364" t="str">
        <f t="shared" si="23"/>
        <v>SAVE10</v>
      </c>
      <c r="Q364" t="s">
        <v>4278</v>
      </c>
      <c r="R364" s="4">
        <v>104.16</v>
      </c>
    </row>
    <row r="365" spans="1:18" x14ac:dyDescent="0.25">
      <c r="A365" t="s">
        <v>223</v>
      </c>
      <c r="B365" s="2">
        <v>45167</v>
      </c>
      <c r="C365">
        <f t="shared" si="20"/>
        <v>2023</v>
      </c>
      <c r="D365" t="str">
        <f t="shared" si="21"/>
        <v>August</v>
      </c>
      <c r="E365" t="str">
        <f t="shared" si="22"/>
        <v>Q3</v>
      </c>
      <c r="F365" t="s">
        <v>1423</v>
      </c>
      <c r="G365" t="s">
        <v>2405</v>
      </c>
      <c r="H365">
        <v>5</v>
      </c>
      <c r="I365" s="4">
        <v>187.97</v>
      </c>
      <c r="J365" t="s">
        <v>2417</v>
      </c>
      <c r="K365" t="s">
        <v>3069</v>
      </c>
      <c r="L365" t="s">
        <v>3072</v>
      </c>
      <c r="M365" t="s">
        <v>3284</v>
      </c>
      <c r="N365">
        <v>9</v>
      </c>
      <c r="O365" t="s">
        <v>4275</v>
      </c>
      <c r="P365" t="str">
        <f t="shared" si="23"/>
        <v>SAVE10</v>
      </c>
      <c r="Q365" t="s">
        <v>4282</v>
      </c>
      <c r="R365" s="4">
        <v>939.85</v>
      </c>
    </row>
    <row r="366" spans="1:18" x14ac:dyDescent="0.25">
      <c r="A366" t="s">
        <v>778</v>
      </c>
      <c r="B366" s="2">
        <v>45361</v>
      </c>
      <c r="C366">
        <f t="shared" si="20"/>
        <v>2024</v>
      </c>
      <c r="D366" t="str">
        <f t="shared" si="21"/>
        <v>March</v>
      </c>
      <c r="E366" t="str">
        <f t="shared" si="22"/>
        <v>Q1</v>
      </c>
      <c r="F366" t="s">
        <v>1975</v>
      </c>
      <c r="G366" t="s">
        <v>2408</v>
      </c>
      <c r="H366">
        <v>5</v>
      </c>
      <c r="I366" s="4">
        <v>627.42999999999995</v>
      </c>
      <c r="J366" t="s">
        <v>2565</v>
      </c>
      <c r="K366" t="s">
        <v>3067</v>
      </c>
      <c r="L366" t="s">
        <v>3071</v>
      </c>
      <c r="M366" t="s">
        <v>3839</v>
      </c>
      <c r="N366">
        <v>10</v>
      </c>
      <c r="O366" t="s">
        <v>4276</v>
      </c>
      <c r="P366" t="str">
        <f t="shared" si="23"/>
        <v>FREESHIP</v>
      </c>
      <c r="Q366" t="s">
        <v>4280</v>
      </c>
      <c r="R366" s="4">
        <v>3137.15</v>
      </c>
    </row>
    <row r="367" spans="1:18" x14ac:dyDescent="0.25">
      <c r="A367" t="s">
        <v>782</v>
      </c>
      <c r="B367" s="2">
        <v>45173</v>
      </c>
      <c r="C367">
        <f t="shared" si="20"/>
        <v>2023</v>
      </c>
      <c r="D367" t="str">
        <f t="shared" si="21"/>
        <v>September</v>
      </c>
      <c r="E367" t="str">
        <f t="shared" si="22"/>
        <v>Q3</v>
      </c>
      <c r="F367" t="s">
        <v>1979</v>
      </c>
      <c r="G367" t="s">
        <v>2405</v>
      </c>
      <c r="H367">
        <v>5</v>
      </c>
      <c r="I367" s="4">
        <v>653.46</v>
      </c>
      <c r="J367" t="s">
        <v>2913</v>
      </c>
      <c r="K367" t="s">
        <v>3069</v>
      </c>
      <c r="L367" t="s">
        <v>3071</v>
      </c>
      <c r="M367" t="s">
        <v>3843</v>
      </c>
      <c r="N367">
        <v>9</v>
      </c>
      <c r="O367" t="s">
        <v>4277</v>
      </c>
      <c r="P367" t="str">
        <f t="shared" si="23"/>
        <v>WINTER15</v>
      </c>
      <c r="Q367" t="s">
        <v>4280</v>
      </c>
      <c r="R367" s="4">
        <v>3267.3</v>
      </c>
    </row>
    <row r="368" spans="1:18" x14ac:dyDescent="0.25">
      <c r="A368" t="s">
        <v>519</v>
      </c>
      <c r="B368" s="2">
        <v>45088</v>
      </c>
      <c r="C368">
        <f t="shared" si="20"/>
        <v>2023</v>
      </c>
      <c r="D368" t="str">
        <f t="shared" si="21"/>
        <v>June</v>
      </c>
      <c r="E368" t="str">
        <f t="shared" si="22"/>
        <v>Q2</v>
      </c>
      <c r="F368" t="s">
        <v>1719</v>
      </c>
      <c r="G368" t="s">
        <v>2407</v>
      </c>
      <c r="H368">
        <v>2</v>
      </c>
      <c r="I368" s="4">
        <v>434.97</v>
      </c>
      <c r="J368" t="s">
        <v>2727</v>
      </c>
      <c r="K368" t="s">
        <v>3066</v>
      </c>
      <c r="L368" t="s">
        <v>3070</v>
      </c>
      <c r="M368" t="s">
        <v>3580</v>
      </c>
      <c r="N368">
        <v>7</v>
      </c>
      <c r="P368" t="str">
        <f t="shared" si="23"/>
        <v>NO COUPON</v>
      </c>
      <c r="Q368" t="s">
        <v>4280</v>
      </c>
      <c r="R368" s="4">
        <v>869.94</v>
      </c>
    </row>
    <row r="369" spans="1:18" x14ac:dyDescent="0.25">
      <c r="A369" t="s">
        <v>705</v>
      </c>
      <c r="B369" s="2">
        <v>45620</v>
      </c>
      <c r="C369">
        <f t="shared" si="20"/>
        <v>2024</v>
      </c>
      <c r="D369" t="str">
        <f t="shared" si="21"/>
        <v>November</v>
      </c>
      <c r="E369" t="str">
        <f t="shared" si="22"/>
        <v>Q4</v>
      </c>
      <c r="F369" t="s">
        <v>1903</v>
      </c>
      <c r="G369" t="s">
        <v>2408</v>
      </c>
      <c r="H369">
        <v>3</v>
      </c>
      <c r="I369" s="4">
        <v>239.08</v>
      </c>
      <c r="J369" t="s">
        <v>2877</v>
      </c>
      <c r="K369" t="s">
        <v>3069</v>
      </c>
      <c r="L369" t="s">
        <v>3070</v>
      </c>
      <c r="M369" t="s">
        <v>3766</v>
      </c>
      <c r="N369">
        <v>8</v>
      </c>
      <c r="P369" t="str">
        <f t="shared" si="23"/>
        <v>NO COUPON</v>
      </c>
      <c r="Q369" t="s">
        <v>4282</v>
      </c>
      <c r="R369" s="4">
        <v>717.24</v>
      </c>
    </row>
    <row r="370" spans="1:18" x14ac:dyDescent="0.25">
      <c r="A370" t="s">
        <v>779</v>
      </c>
      <c r="B370" s="2">
        <v>45205</v>
      </c>
      <c r="C370">
        <f t="shared" si="20"/>
        <v>2023</v>
      </c>
      <c r="D370" t="str">
        <f t="shared" si="21"/>
        <v>October</v>
      </c>
      <c r="E370" t="str">
        <f t="shared" si="22"/>
        <v>Q4</v>
      </c>
      <c r="F370" t="s">
        <v>1976</v>
      </c>
      <c r="G370" t="s">
        <v>2408</v>
      </c>
      <c r="H370">
        <v>2</v>
      </c>
      <c r="I370" s="4">
        <v>534.91</v>
      </c>
      <c r="J370" t="s">
        <v>2888</v>
      </c>
      <c r="K370" t="s">
        <v>3065</v>
      </c>
      <c r="L370" t="s">
        <v>3072</v>
      </c>
      <c r="M370" t="s">
        <v>3840</v>
      </c>
      <c r="N370">
        <v>5</v>
      </c>
      <c r="O370" t="s">
        <v>4275</v>
      </c>
      <c r="P370" t="str">
        <f t="shared" si="23"/>
        <v>SAVE10</v>
      </c>
      <c r="Q370" t="s">
        <v>4282</v>
      </c>
      <c r="R370" s="4">
        <v>1069.82</v>
      </c>
    </row>
    <row r="371" spans="1:18" x14ac:dyDescent="0.25">
      <c r="A371" t="s">
        <v>924</v>
      </c>
      <c r="B371" s="2">
        <v>45443</v>
      </c>
      <c r="C371">
        <f t="shared" si="20"/>
        <v>2024</v>
      </c>
      <c r="D371" t="str">
        <f t="shared" si="21"/>
        <v>May</v>
      </c>
      <c r="E371" t="str">
        <f t="shared" si="22"/>
        <v>Q2</v>
      </c>
      <c r="F371" t="s">
        <v>2120</v>
      </c>
      <c r="G371" t="s">
        <v>2407</v>
      </c>
      <c r="H371">
        <v>3</v>
      </c>
      <c r="I371" s="4">
        <v>308.98</v>
      </c>
      <c r="J371" t="s">
        <v>2481</v>
      </c>
      <c r="K371" t="s">
        <v>3069</v>
      </c>
      <c r="L371" t="s">
        <v>3073</v>
      </c>
      <c r="M371" t="s">
        <v>3985</v>
      </c>
      <c r="N371">
        <v>3</v>
      </c>
      <c r="O371" t="s">
        <v>4275</v>
      </c>
      <c r="P371" t="str">
        <f t="shared" si="23"/>
        <v>SAVE10</v>
      </c>
      <c r="Q371" t="s">
        <v>4278</v>
      </c>
      <c r="R371" s="4">
        <v>926.94</v>
      </c>
    </row>
    <row r="372" spans="1:18" x14ac:dyDescent="0.25">
      <c r="A372" t="s">
        <v>1160</v>
      </c>
      <c r="B372" s="2">
        <v>45568</v>
      </c>
      <c r="C372">
        <f t="shared" si="20"/>
        <v>2024</v>
      </c>
      <c r="D372" t="str">
        <f t="shared" si="21"/>
        <v>October</v>
      </c>
      <c r="E372" t="str">
        <f t="shared" si="22"/>
        <v>Q4</v>
      </c>
      <c r="F372" t="s">
        <v>2349</v>
      </c>
      <c r="G372" t="s">
        <v>2403</v>
      </c>
      <c r="H372">
        <v>5</v>
      </c>
      <c r="I372" s="4">
        <v>421.44</v>
      </c>
      <c r="J372" t="s">
        <v>2761</v>
      </c>
      <c r="K372" t="s">
        <v>3069</v>
      </c>
      <c r="L372" t="s">
        <v>3074</v>
      </c>
      <c r="M372" t="s">
        <v>4221</v>
      </c>
      <c r="N372">
        <v>5</v>
      </c>
      <c r="O372" t="s">
        <v>4275</v>
      </c>
      <c r="P372" t="str">
        <f t="shared" si="23"/>
        <v>SAVE10</v>
      </c>
      <c r="Q372" t="s">
        <v>4278</v>
      </c>
      <c r="R372" s="4">
        <v>2107.1999999999998</v>
      </c>
    </row>
    <row r="373" spans="1:18" x14ac:dyDescent="0.25">
      <c r="A373" t="s">
        <v>464</v>
      </c>
      <c r="B373" s="2">
        <v>45306</v>
      </c>
      <c r="C373">
        <f t="shared" si="20"/>
        <v>2024</v>
      </c>
      <c r="D373" t="str">
        <f t="shared" si="21"/>
        <v>January</v>
      </c>
      <c r="E373" t="str">
        <f t="shared" si="22"/>
        <v>Q1</v>
      </c>
      <c r="F373" t="s">
        <v>1664</v>
      </c>
      <c r="G373" t="s">
        <v>2403</v>
      </c>
      <c r="H373">
        <v>5</v>
      </c>
      <c r="I373" s="4">
        <v>615.1</v>
      </c>
      <c r="J373" t="s">
        <v>2762</v>
      </c>
      <c r="K373" t="s">
        <v>3068</v>
      </c>
      <c r="L373" t="s">
        <v>3072</v>
      </c>
      <c r="M373" t="s">
        <v>3525</v>
      </c>
      <c r="N373">
        <v>10</v>
      </c>
      <c r="O373" t="s">
        <v>4277</v>
      </c>
      <c r="P373" t="str">
        <f t="shared" si="23"/>
        <v>WINTER15</v>
      </c>
      <c r="Q373" t="s">
        <v>4278</v>
      </c>
      <c r="R373" s="4">
        <v>3075.5</v>
      </c>
    </row>
    <row r="374" spans="1:18" x14ac:dyDescent="0.25">
      <c r="A374" t="s">
        <v>466</v>
      </c>
      <c r="B374" s="2">
        <v>45130</v>
      </c>
      <c r="C374">
        <f t="shared" si="20"/>
        <v>2023</v>
      </c>
      <c r="D374" t="str">
        <f t="shared" si="21"/>
        <v>July</v>
      </c>
      <c r="E374" t="str">
        <f t="shared" si="22"/>
        <v>Q3</v>
      </c>
      <c r="F374" t="s">
        <v>1666</v>
      </c>
      <c r="G374" t="s">
        <v>2407</v>
      </c>
      <c r="H374">
        <v>1</v>
      </c>
      <c r="I374" s="4">
        <v>75.78</v>
      </c>
      <c r="J374" t="s">
        <v>2763</v>
      </c>
      <c r="K374" t="s">
        <v>3069</v>
      </c>
      <c r="L374" t="s">
        <v>3074</v>
      </c>
      <c r="M374" t="s">
        <v>3527</v>
      </c>
      <c r="N374">
        <v>5</v>
      </c>
      <c r="O374" t="s">
        <v>4275</v>
      </c>
      <c r="P374" t="str">
        <f t="shared" si="23"/>
        <v>SAVE10</v>
      </c>
      <c r="Q374" t="s">
        <v>4282</v>
      </c>
      <c r="R374" s="4">
        <v>75.78</v>
      </c>
    </row>
    <row r="375" spans="1:18" x14ac:dyDescent="0.25">
      <c r="A375" t="s">
        <v>481</v>
      </c>
      <c r="B375" s="2">
        <v>45534</v>
      </c>
      <c r="C375">
        <f t="shared" si="20"/>
        <v>2024</v>
      </c>
      <c r="D375" t="str">
        <f t="shared" si="21"/>
        <v>August</v>
      </c>
      <c r="E375" t="str">
        <f t="shared" si="22"/>
        <v>Q3</v>
      </c>
      <c r="F375" t="s">
        <v>1681</v>
      </c>
      <c r="G375" t="s">
        <v>2409</v>
      </c>
      <c r="H375">
        <v>1</v>
      </c>
      <c r="I375" s="4">
        <v>45.94</v>
      </c>
      <c r="J375" t="s">
        <v>2577</v>
      </c>
      <c r="K375" t="s">
        <v>3069</v>
      </c>
      <c r="L375" t="s">
        <v>3071</v>
      </c>
      <c r="M375" t="s">
        <v>3542</v>
      </c>
      <c r="N375">
        <v>2</v>
      </c>
      <c r="O375" t="s">
        <v>4277</v>
      </c>
      <c r="P375" t="str">
        <f t="shared" si="23"/>
        <v>WINTER15</v>
      </c>
      <c r="Q375" t="s">
        <v>4280</v>
      </c>
      <c r="R375" s="4">
        <v>45.94</v>
      </c>
    </row>
    <row r="376" spans="1:18" x14ac:dyDescent="0.25">
      <c r="A376" t="s">
        <v>76</v>
      </c>
      <c r="B376" s="2">
        <v>45160</v>
      </c>
      <c r="C376">
        <f t="shared" si="20"/>
        <v>2023</v>
      </c>
      <c r="D376" t="str">
        <f t="shared" si="21"/>
        <v>August</v>
      </c>
      <c r="E376" t="str">
        <f t="shared" si="22"/>
        <v>Q3</v>
      </c>
      <c r="F376" t="s">
        <v>1276</v>
      </c>
      <c r="G376" t="s">
        <v>2409</v>
      </c>
      <c r="H376">
        <v>2</v>
      </c>
      <c r="I376" s="4">
        <v>43.15</v>
      </c>
      <c r="J376" t="s">
        <v>2468</v>
      </c>
      <c r="K376" t="s">
        <v>3065</v>
      </c>
      <c r="L376" t="s">
        <v>3074</v>
      </c>
      <c r="M376" t="s">
        <v>3137</v>
      </c>
      <c r="N376">
        <v>3</v>
      </c>
      <c r="O376" t="s">
        <v>4277</v>
      </c>
      <c r="P376" t="str">
        <f t="shared" si="23"/>
        <v>WINTER15</v>
      </c>
      <c r="Q376" t="s">
        <v>4280</v>
      </c>
      <c r="R376" s="4">
        <v>86.3</v>
      </c>
    </row>
    <row r="377" spans="1:18" x14ac:dyDescent="0.25">
      <c r="A377" t="s">
        <v>905</v>
      </c>
      <c r="B377" s="2">
        <v>45241</v>
      </c>
      <c r="C377">
        <f t="shared" si="20"/>
        <v>2023</v>
      </c>
      <c r="D377" t="str">
        <f t="shared" si="21"/>
        <v>November</v>
      </c>
      <c r="E377" t="str">
        <f t="shared" si="22"/>
        <v>Q4</v>
      </c>
      <c r="F377" t="s">
        <v>2101</v>
      </c>
      <c r="G377" t="s">
        <v>2403</v>
      </c>
      <c r="H377">
        <v>3</v>
      </c>
      <c r="I377" s="4">
        <v>654.54</v>
      </c>
      <c r="J377" t="s">
        <v>2974</v>
      </c>
      <c r="K377" t="s">
        <v>3069</v>
      </c>
      <c r="L377" t="s">
        <v>3072</v>
      </c>
      <c r="M377" t="s">
        <v>3966</v>
      </c>
      <c r="N377">
        <v>7</v>
      </c>
      <c r="O377" t="s">
        <v>4275</v>
      </c>
      <c r="P377" t="str">
        <f t="shared" si="23"/>
        <v>SAVE10</v>
      </c>
      <c r="Q377" t="s">
        <v>4279</v>
      </c>
      <c r="R377" s="4">
        <v>1963.62</v>
      </c>
    </row>
    <row r="378" spans="1:18" x14ac:dyDescent="0.25">
      <c r="A378" t="s">
        <v>104</v>
      </c>
      <c r="B378" s="2">
        <v>45187</v>
      </c>
      <c r="C378">
        <f t="shared" si="20"/>
        <v>2023</v>
      </c>
      <c r="D378" t="str">
        <f t="shared" si="21"/>
        <v>September</v>
      </c>
      <c r="E378" t="str">
        <f t="shared" si="22"/>
        <v>Q3</v>
      </c>
      <c r="F378" t="s">
        <v>1304</v>
      </c>
      <c r="G378" t="s">
        <v>2406</v>
      </c>
      <c r="H378">
        <v>4</v>
      </c>
      <c r="I378" s="4">
        <v>182.08</v>
      </c>
      <c r="J378" t="s">
        <v>2494</v>
      </c>
      <c r="K378" t="s">
        <v>3068</v>
      </c>
      <c r="L378" t="s">
        <v>3073</v>
      </c>
      <c r="M378" t="s">
        <v>3165</v>
      </c>
      <c r="N378">
        <v>4</v>
      </c>
      <c r="O378" t="s">
        <v>4275</v>
      </c>
      <c r="P378" t="str">
        <f t="shared" si="23"/>
        <v>SAVE10</v>
      </c>
      <c r="Q378" t="s">
        <v>4280</v>
      </c>
      <c r="R378" s="4">
        <v>728.32</v>
      </c>
    </row>
    <row r="379" spans="1:18" x14ac:dyDescent="0.25">
      <c r="A379" t="s">
        <v>447</v>
      </c>
      <c r="B379" s="2">
        <v>45164</v>
      </c>
      <c r="C379">
        <f t="shared" si="20"/>
        <v>2023</v>
      </c>
      <c r="D379" t="str">
        <f t="shared" si="21"/>
        <v>August</v>
      </c>
      <c r="E379" t="str">
        <f t="shared" si="22"/>
        <v>Q3</v>
      </c>
      <c r="F379" t="s">
        <v>1647</v>
      </c>
      <c r="G379" t="s">
        <v>2403</v>
      </c>
      <c r="H379">
        <v>3</v>
      </c>
      <c r="I379" s="4">
        <v>631.64</v>
      </c>
      <c r="J379" t="s">
        <v>2624</v>
      </c>
      <c r="K379" t="s">
        <v>3067</v>
      </c>
      <c r="L379" t="s">
        <v>3072</v>
      </c>
      <c r="M379" t="s">
        <v>3508</v>
      </c>
      <c r="N379">
        <v>3</v>
      </c>
      <c r="O379" t="s">
        <v>4276</v>
      </c>
      <c r="P379" t="str">
        <f t="shared" si="23"/>
        <v>FREESHIP</v>
      </c>
      <c r="Q379" t="s">
        <v>4281</v>
      </c>
      <c r="R379" s="4">
        <v>1894.92</v>
      </c>
    </row>
    <row r="380" spans="1:18" x14ac:dyDescent="0.25">
      <c r="A380" t="s">
        <v>625</v>
      </c>
      <c r="B380" s="2">
        <v>45037</v>
      </c>
      <c r="C380">
        <f t="shared" si="20"/>
        <v>2023</v>
      </c>
      <c r="D380" t="str">
        <f t="shared" si="21"/>
        <v>April</v>
      </c>
      <c r="E380" t="str">
        <f t="shared" si="22"/>
        <v>Q2</v>
      </c>
      <c r="F380" t="s">
        <v>1824</v>
      </c>
      <c r="G380" t="s">
        <v>2409</v>
      </c>
      <c r="H380">
        <v>1</v>
      </c>
      <c r="I380" s="4">
        <v>305.17</v>
      </c>
      <c r="J380" t="s">
        <v>2835</v>
      </c>
      <c r="K380" t="s">
        <v>3068</v>
      </c>
      <c r="L380" t="s">
        <v>3072</v>
      </c>
      <c r="M380" t="s">
        <v>3686</v>
      </c>
      <c r="N380">
        <v>3</v>
      </c>
      <c r="O380" t="s">
        <v>4277</v>
      </c>
      <c r="P380" t="str">
        <f t="shared" si="23"/>
        <v>WINTER15</v>
      </c>
      <c r="Q380" t="s">
        <v>4279</v>
      </c>
      <c r="R380" s="4">
        <v>305.17</v>
      </c>
    </row>
    <row r="381" spans="1:18" x14ac:dyDescent="0.25">
      <c r="A381" t="s">
        <v>903</v>
      </c>
      <c r="B381" s="2">
        <v>45592</v>
      </c>
      <c r="C381">
        <f t="shared" si="20"/>
        <v>2024</v>
      </c>
      <c r="D381" t="str">
        <f t="shared" si="21"/>
        <v>October</v>
      </c>
      <c r="E381" t="str">
        <f t="shared" si="22"/>
        <v>Q4</v>
      </c>
      <c r="F381" t="s">
        <v>2099</v>
      </c>
      <c r="G381" t="s">
        <v>2403</v>
      </c>
      <c r="H381">
        <v>5</v>
      </c>
      <c r="I381" s="4">
        <v>650.72</v>
      </c>
      <c r="J381" t="s">
        <v>2973</v>
      </c>
      <c r="K381" t="s">
        <v>3067</v>
      </c>
      <c r="L381" t="s">
        <v>3071</v>
      </c>
      <c r="M381" t="s">
        <v>3964</v>
      </c>
      <c r="N381">
        <v>8</v>
      </c>
      <c r="O381" t="s">
        <v>4277</v>
      </c>
      <c r="P381" t="str">
        <f t="shared" si="23"/>
        <v>WINTER15</v>
      </c>
      <c r="Q381" t="s">
        <v>4280</v>
      </c>
      <c r="R381" s="4">
        <v>3253.6</v>
      </c>
    </row>
    <row r="382" spans="1:18" x14ac:dyDescent="0.25">
      <c r="A382" t="s">
        <v>65</v>
      </c>
      <c r="B382" s="2">
        <v>45656</v>
      </c>
      <c r="C382">
        <f t="shared" si="20"/>
        <v>2024</v>
      </c>
      <c r="D382" t="str">
        <f t="shared" si="21"/>
        <v>December</v>
      </c>
      <c r="E382" t="str">
        <f t="shared" si="22"/>
        <v>Q4</v>
      </c>
      <c r="F382" t="s">
        <v>1265</v>
      </c>
      <c r="G382" t="s">
        <v>2405</v>
      </c>
      <c r="H382">
        <v>1</v>
      </c>
      <c r="I382" s="4">
        <v>388.33</v>
      </c>
      <c r="J382" t="s">
        <v>2458</v>
      </c>
      <c r="K382" t="s">
        <v>3069</v>
      </c>
      <c r="L382" t="s">
        <v>3072</v>
      </c>
      <c r="M382" t="s">
        <v>3126</v>
      </c>
      <c r="N382">
        <v>2</v>
      </c>
      <c r="O382" t="s">
        <v>4275</v>
      </c>
      <c r="P382" t="str">
        <f t="shared" si="23"/>
        <v>SAVE10</v>
      </c>
      <c r="Q382" t="s">
        <v>4281</v>
      </c>
      <c r="R382" s="4">
        <v>388.33</v>
      </c>
    </row>
    <row r="383" spans="1:18" x14ac:dyDescent="0.25">
      <c r="A383" t="s">
        <v>713</v>
      </c>
      <c r="B383" s="2">
        <v>45243</v>
      </c>
      <c r="C383">
        <f t="shared" si="20"/>
        <v>2023</v>
      </c>
      <c r="D383" t="str">
        <f t="shared" si="21"/>
        <v>November</v>
      </c>
      <c r="E383" t="str">
        <f t="shared" si="22"/>
        <v>Q4</v>
      </c>
      <c r="F383" t="s">
        <v>1911</v>
      </c>
      <c r="G383" t="s">
        <v>2408</v>
      </c>
      <c r="H383">
        <v>3</v>
      </c>
      <c r="I383" s="4">
        <v>614.15</v>
      </c>
      <c r="J383" t="s">
        <v>2880</v>
      </c>
      <c r="K383" t="s">
        <v>3068</v>
      </c>
      <c r="L383" t="s">
        <v>3071</v>
      </c>
      <c r="M383" t="s">
        <v>3774</v>
      </c>
      <c r="N383">
        <v>3</v>
      </c>
      <c r="P383" t="str">
        <f t="shared" si="23"/>
        <v>NO COUPON</v>
      </c>
      <c r="Q383" t="s">
        <v>4281</v>
      </c>
      <c r="R383" s="4">
        <v>1842.45</v>
      </c>
    </row>
    <row r="384" spans="1:18" x14ac:dyDescent="0.25">
      <c r="A384" t="s">
        <v>811</v>
      </c>
      <c r="B384" s="2">
        <v>44984</v>
      </c>
      <c r="C384">
        <f t="shared" si="20"/>
        <v>2023</v>
      </c>
      <c r="D384" t="str">
        <f t="shared" si="21"/>
        <v>February</v>
      </c>
      <c r="E384" t="str">
        <f t="shared" si="22"/>
        <v>Q1</v>
      </c>
      <c r="F384" t="s">
        <v>2008</v>
      </c>
      <c r="G384" t="s">
        <v>2408</v>
      </c>
      <c r="H384">
        <v>2</v>
      </c>
      <c r="I384" s="4">
        <v>438.76</v>
      </c>
      <c r="J384" t="s">
        <v>2929</v>
      </c>
      <c r="K384" t="s">
        <v>3065</v>
      </c>
      <c r="L384" t="s">
        <v>3072</v>
      </c>
      <c r="M384" t="s">
        <v>3872</v>
      </c>
      <c r="N384">
        <v>2</v>
      </c>
      <c r="P384" t="str">
        <f t="shared" si="23"/>
        <v>NO COUPON</v>
      </c>
      <c r="Q384" t="s">
        <v>4281</v>
      </c>
      <c r="R384" s="4">
        <v>877.52</v>
      </c>
    </row>
    <row r="385" spans="1:18" x14ac:dyDescent="0.25">
      <c r="A385" t="s">
        <v>216</v>
      </c>
      <c r="B385" s="2">
        <v>45694</v>
      </c>
      <c r="C385">
        <f t="shared" si="20"/>
        <v>2025</v>
      </c>
      <c r="D385" t="str">
        <f t="shared" si="21"/>
        <v>February</v>
      </c>
      <c r="E385" t="str">
        <f t="shared" si="22"/>
        <v>Q1</v>
      </c>
      <c r="F385" t="s">
        <v>1416</v>
      </c>
      <c r="G385" t="s">
        <v>2403</v>
      </c>
      <c r="H385">
        <v>3</v>
      </c>
      <c r="I385" s="4">
        <v>253.98</v>
      </c>
      <c r="J385" t="s">
        <v>2535</v>
      </c>
      <c r="K385" t="s">
        <v>3067</v>
      </c>
      <c r="L385" t="s">
        <v>3071</v>
      </c>
      <c r="M385" t="s">
        <v>3277</v>
      </c>
      <c r="N385">
        <v>3</v>
      </c>
      <c r="O385" t="s">
        <v>4276</v>
      </c>
      <c r="P385" t="str">
        <f t="shared" si="23"/>
        <v>FREESHIP</v>
      </c>
      <c r="Q385" t="s">
        <v>4280</v>
      </c>
      <c r="R385" s="4">
        <v>761.93999999999994</v>
      </c>
    </row>
    <row r="386" spans="1:18" x14ac:dyDescent="0.25">
      <c r="A386" t="s">
        <v>1179</v>
      </c>
      <c r="B386" s="2">
        <v>45121</v>
      </c>
      <c r="C386">
        <f t="shared" ref="C386:C449" si="24">YEAR(B386)</f>
        <v>2023</v>
      </c>
      <c r="D386" t="str">
        <f t="shared" ref="D386:D449" si="25">TEXT(B386,"mmmm")</f>
        <v>July</v>
      </c>
      <c r="E386" t="str">
        <f t="shared" ref="E386:E449" si="26">"Q"&amp;ROUNDUP(MONTH(B386)/3,0)</f>
        <v>Q3</v>
      </c>
      <c r="F386" t="s">
        <v>2368</v>
      </c>
      <c r="G386" t="s">
        <v>2406</v>
      </c>
      <c r="H386">
        <v>3</v>
      </c>
      <c r="I386" s="4">
        <v>223.79</v>
      </c>
      <c r="J386" t="s">
        <v>3051</v>
      </c>
      <c r="K386" t="s">
        <v>3065</v>
      </c>
      <c r="L386" t="s">
        <v>3074</v>
      </c>
      <c r="M386" t="s">
        <v>4240</v>
      </c>
      <c r="N386">
        <v>3</v>
      </c>
      <c r="P386" t="str">
        <f t="shared" ref="P386:P449" si="27">IF(ISBLANK(O386),"NO COUPON",O386)</f>
        <v>NO COUPON</v>
      </c>
      <c r="Q386" t="s">
        <v>4282</v>
      </c>
      <c r="R386" s="4">
        <v>671.37</v>
      </c>
    </row>
    <row r="387" spans="1:18" x14ac:dyDescent="0.25">
      <c r="A387" t="s">
        <v>743</v>
      </c>
      <c r="B387" s="2">
        <v>45177</v>
      </c>
      <c r="C387">
        <f t="shared" si="24"/>
        <v>2023</v>
      </c>
      <c r="D387" t="str">
        <f t="shared" si="25"/>
        <v>September</v>
      </c>
      <c r="E387" t="str">
        <f t="shared" si="26"/>
        <v>Q3</v>
      </c>
      <c r="F387" t="s">
        <v>1940</v>
      </c>
      <c r="G387" t="s">
        <v>2404</v>
      </c>
      <c r="H387">
        <v>4</v>
      </c>
      <c r="I387" s="4">
        <v>186.41</v>
      </c>
      <c r="J387" t="s">
        <v>2555</v>
      </c>
      <c r="K387" t="s">
        <v>3068</v>
      </c>
      <c r="L387" t="s">
        <v>3074</v>
      </c>
      <c r="M387" t="s">
        <v>3804</v>
      </c>
      <c r="N387">
        <v>6</v>
      </c>
      <c r="O387" t="s">
        <v>4275</v>
      </c>
      <c r="P387" t="str">
        <f t="shared" si="27"/>
        <v>SAVE10</v>
      </c>
      <c r="Q387" t="s">
        <v>4282</v>
      </c>
      <c r="R387" s="4">
        <v>745.64</v>
      </c>
    </row>
    <row r="388" spans="1:18" x14ac:dyDescent="0.25">
      <c r="A388" t="s">
        <v>282</v>
      </c>
      <c r="B388" s="2">
        <v>45149</v>
      </c>
      <c r="C388">
        <f t="shared" si="24"/>
        <v>2023</v>
      </c>
      <c r="D388" t="str">
        <f t="shared" si="25"/>
        <v>August</v>
      </c>
      <c r="E388" t="str">
        <f t="shared" si="26"/>
        <v>Q3</v>
      </c>
      <c r="F388" t="s">
        <v>1482</v>
      </c>
      <c r="G388" t="s">
        <v>2404</v>
      </c>
      <c r="H388">
        <v>2</v>
      </c>
      <c r="I388" s="4">
        <v>423.88</v>
      </c>
      <c r="J388" t="s">
        <v>2639</v>
      </c>
      <c r="K388" t="s">
        <v>3065</v>
      </c>
      <c r="L388" t="s">
        <v>3073</v>
      </c>
      <c r="M388" t="s">
        <v>3343</v>
      </c>
      <c r="N388">
        <v>7</v>
      </c>
      <c r="O388" t="s">
        <v>4275</v>
      </c>
      <c r="P388" t="str">
        <f t="shared" si="27"/>
        <v>SAVE10</v>
      </c>
      <c r="Q388" t="s">
        <v>4279</v>
      </c>
      <c r="R388" s="4">
        <v>847.76</v>
      </c>
    </row>
    <row r="389" spans="1:18" x14ac:dyDescent="0.25">
      <c r="A389" t="s">
        <v>775</v>
      </c>
      <c r="B389" s="2">
        <v>45079</v>
      </c>
      <c r="C389">
        <f t="shared" si="24"/>
        <v>2023</v>
      </c>
      <c r="D389" t="str">
        <f t="shared" si="25"/>
        <v>June</v>
      </c>
      <c r="E389" t="str">
        <f t="shared" si="26"/>
        <v>Q2</v>
      </c>
      <c r="F389" t="s">
        <v>1972</v>
      </c>
      <c r="G389" t="s">
        <v>2409</v>
      </c>
      <c r="H389">
        <v>4</v>
      </c>
      <c r="I389" s="4">
        <v>37.76</v>
      </c>
      <c r="J389" t="s">
        <v>2911</v>
      </c>
      <c r="K389" t="s">
        <v>3065</v>
      </c>
      <c r="L389" t="s">
        <v>3073</v>
      </c>
      <c r="M389" t="s">
        <v>3836</v>
      </c>
      <c r="N389">
        <v>7</v>
      </c>
      <c r="P389" t="str">
        <f t="shared" si="27"/>
        <v>NO COUPON</v>
      </c>
      <c r="Q389" t="s">
        <v>4282</v>
      </c>
      <c r="R389" s="4">
        <v>151.04</v>
      </c>
    </row>
    <row r="390" spans="1:18" x14ac:dyDescent="0.25">
      <c r="A390" t="s">
        <v>19</v>
      </c>
      <c r="B390" s="2">
        <v>45222</v>
      </c>
      <c r="C390">
        <f t="shared" si="24"/>
        <v>2023</v>
      </c>
      <c r="D390" t="str">
        <f t="shared" si="25"/>
        <v>October</v>
      </c>
      <c r="E390" t="str">
        <f t="shared" si="26"/>
        <v>Q4</v>
      </c>
      <c r="F390" t="s">
        <v>1219</v>
      </c>
      <c r="G390" t="s">
        <v>2404</v>
      </c>
      <c r="H390">
        <v>2</v>
      </c>
      <c r="I390" s="4">
        <v>245.86</v>
      </c>
      <c r="J390" t="s">
        <v>2415</v>
      </c>
      <c r="K390" t="s">
        <v>3067</v>
      </c>
      <c r="L390" t="s">
        <v>3070</v>
      </c>
      <c r="M390" t="s">
        <v>3080</v>
      </c>
      <c r="N390">
        <v>4</v>
      </c>
      <c r="O390" t="s">
        <v>4275</v>
      </c>
      <c r="P390" t="str">
        <f t="shared" si="27"/>
        <v>SAVE10</v>
      </c>
      <c r="Q390" t="s">
        <v>4278</v>
      </c>
      <c r="R390" s="4">
        <v>491.72</v>
      </c>
    </row>
    <row r="391" spans="1:18" x14ac:dyDescent="0.25">
      <c r="A391" t="s">
        <v>424</v>
      </c>
      <c r="B391" s="2">
        <v>45309</v>
      </c>
      <c r="C391">
        <f t="shared" si="24"/>
        <v>2024</v>
      </c>
      <c r="D391" t="str">
        <f t="shared" si="25"/>
        <v>January</v>
      </c>
      <c r="E391" t="str">
        <f t="shared" si="26"/>
        <v>Q1</v>
      </c>
      <c r="F391" t="s">
        <v>1624</v>
      </c>
      <c r="G391" t="s">
        <v>2405</v>
      </c>
      <c r="H391">
        <v>2</v>
      </c>
      <c r="I391" s="4">
        <v>518.23</v>
      </c>
      <c r="J391" t="s">
        <v>2737</v>
      </c>
      <c r="K391" t="s">
        <v>3065</v>
      </c>
      <c r="L391" t="s">
        <v>3070</v>
      </c>
      <c r="M391" t="s">
        <v>3485</v>
      </c>
      <c r="N391">
        <v>5</v>
      </c>
      <c r="P391" t="str">
        <f t="shared" si="27"/>
        <v>NO COUPON</v>
      </c>
      <c r="Q391" t="s">
        <v>4280</v>
      </c>
      <c r="R391" s="4">
        <v>1036.46</v>
      </c>
    </row>
    <row r="392" spans="1:18" x14ac:dyDescent="0.25">
      <c r="A392" t="s">
        <v>480</v>
      </c>
      <c r="B392" s="2">
        <v>45125</v>
      </c>
      <c r="C392">
        <f t="shared" si="24"/>
        <v>2023</v>
      </c>
      <c r="D392" t="str">
        <f t="shared" si="25"/>
        <v>July</v>
      </c>
      <c r="E392" t="str">
        <f t="shared" si="26"/>
        <v>Q3</v>
      </c>
      <c r="F392" t="s">
        <v>1680</v>
      </c>
      <c r="G392" t="s">
        <v>2404</v>
      </c>
      <c r="H392">
        <v>1</v>
      </c>
      <c r="I392" s="4">
        <v>432.47</v>
      </c>
      <c r="J392" t="s">
        <v>2440</v>
      </c>
      <c r="K392" t="s">
        <v>3069</v>
      </c>
      <c r="L392" t="s">
        <v>3073</v>
      </c>
      <c r="M392" t="s">
        <v>3541</v>
      </c>
      <c r="N392">
        <v>4</v>
      </c>
      <c r="O392" t="s">
        <v>4276</v>
      </c>
      <c r="P392" t="str">
        <f t="shared" si="27"/>
        <v>FREESHIP</v>
      </c>
      <c r="Q392" t="s">
        <v>4279</v>
      </c>
      <c r="R392" s="4">
        <v>432.47</v>
      </c>
    </row>
    <row r="393" spans="1:18" x14ac:dyDescent="0.25">
      <c r="A393" t="s">
        <v>85</v>
      </c>
      <c r="B393" s="2">
        <v>45818</v>
      </c>
      <c r="C393">
        <f t="shared" si="24"/>
        <v>2025</v>
      </c>
      <c r="D393" t="str">
        <f t="shared" si="25"/>
        <v>June</v>
      </c>
      <c r="E393" t="str">
        <f t="shared" si="26"/>
        <v>Q2</v>
      </c>
      <c r="F393" t="s">
        <v>1285</v>
      </c>
      <c r="G393" t="s">
        <v>2403</v>
      </c>
      <c r="H393">
        <v>3</v>
      </c>
      <c r="I393" s="4">
        <v>434.45</v>
      </c>
      <c r="J393" t="s">
        <v>2476</v>
      </c>
      <c r="K393" t="s">
        <v>3067</v>
      </c>
      <c r="L393" t="s">
        <v>3074</v>
      </c>
      <c r="M393" t="s">
        <v>3146</v>
      </c>
      <c r="N393">
        <v>4</v>
      </c>
      <c r="P393" t="str">
        <f t="shared" si="27"/>
        <v>NO COUPON</v>
      </c>
      <c r="Q393" t="s">
        <v>4279</v>
      </c>
      <c r="R393" s="4">
        <v>1303.3499999999999</v>
      </c>
    </row>
    <row r="394" spans="1:18" x14ac:dyDescent="0.25">
      <c r="A394" t="s">
        <v>635</v>
      </c>
      <c r="B394" s="2">
        <v>45221</v>
      </c>
      <c r="C394">
        <f t="shared" si="24"/>
        <v>2023</v>
      </c>
      <c r="D394" t="str">
        <f t="shared" si="25"/>
        <v>October</v>
      </c>
      <c r="E394" t="str">
        <f t="shared" si="26"/>
        <v>Q4</v>
      </c>
      <c r="F394" t="s">
        <v>1834</v>
      </c>
      <c r="G394" t="s">
        <v>2404</v>
      </c>
      <c r="H394">
        <v>5</v>
      </c>
      <c r="I394" s="4">
        <v>476.01</v>
      </c>
      <c r="J394" t="s">
        <v>2482</v>
      </c>
      <c r="K394" t="s">
        <v>3067</v>
      </c>
      <c r="L394" t="s">
        <v>3073</v>
      </c>
      <c r="M394" t="s">
        <v>3696</v>
      </c>
      <c r="N394">
        <v>7</v>
      </c>
      <c r="O394" t="s">
        <v>4277</v>
      </c>
      <c r="P394" t="str">
        <f t="shared" si="27"/>
        <v>WINTER15</v>
      </c>
      <c r="Q394" t="s">
        <v>4282</v>
      </c>
      <c r="R394" s="4">
        <v>2380.0500000000002</v>
      </c>
    </row>
    <row r="395" spans="1:18" x14ac:dyDescent="0.25">
      <c r="A395" t="s">
        <v>557</v>
      </c>
      <c r="B395" s="2">
        <v>45360</v>
      </c>
      <c r="C395">
        <f t="shared" si="24"/>
        <v>2024</v>
      </c>
      <c r="D395" t="str">
        <f t="shared" si="25"/>
        <v>March</v>
      </c>
      <c r="E395" t="str">
        <f t="shared" si="26"/>
        <v>Q1</v>
      </c>
      <c r="F395" t="s">
        <v>1757</v>
      </c>
      <c r="G395" t="s">
        <v>2409</v>
      </c>
      <c r="H395">
        <v>5</v>
      </c>
      <c r="I395" s="4">
        <v>269.86</v>
      </c>
      <c r="J395" t="s">
        <v>2569</v>
      </c>
      <c r="K395" t="s">
        <v>3069</v>
      </c>
      <c r="L395" t="s">
        <v>3070</v>
      </c>
      <c r="M395" t="s">
        <v>3618</v>
      </c>
      <c r="N395">
        <v>6</v>
      </c>
      <c r="O395" t="s">
        <v>4277</v>
      </c>
      <c r="P395" t="str">
        <f t="shared" si="27"/>
        <v>WINTER15</v>
      </c>
      <c r="Q395" t="s">
        <v>4281</v>
      </c>
      <c r="R395" s="4">
        <v>1349.3</v>
      </c>
    </row>
    <row r="396" spans="1:18" x14ac:dyDescent="0.25">
      <c r="A396" t="s">
        <v>212</v>
      </c>
      <c r="B396" s="2">
        <v>45454</v>
      </c>
      <c r="C396">
        <f t="shared" si="24"/>
        <v>2024</v>
      </c>
      <c r="D396" t="str">
        <f t="shared" si="25"/>
        <v>June</v>
      </c>
      <c r="E396" t="str">
        <f t="shared" si="26"/>
        <v>Q2</v>
      </c>
      <c r="F396" t="s">
        <v>1412</v>
      </c>
      <c r="G396" t="s">
        <v>2408</v>
      </c>
      <c r="H396">
        <v>4</v>
      </c>
      <c r="I396" s="4">
        <v>340.3</v>
      </c>
      <c r="J396" t="s">
        <v>2444</v>
      </c>
      <c r="K396" t="s">
        <v>3069</v>
      </c>
      <c r="L396" t="s">
        <v>3071</v>
      </c>
      <c r="M396" t="s">
        <v>3273</v>
      </c>
      <c r="N396">
        <v>8</v>
      </c>
      <c r="O396" t="s">
        <v>4275</v>
      </c>
      <c r="P396" t="str">
        <f t="shared" si="27"/>
        <v>SAVE10</v>
      </c>
      <c r="Q396" t="s">
        <v>4279</v>
      </c>
      <c r="R396" s="4">
        <v>1361.2</v>
      </c>
    </row>
    <row r="397" spans="1:18" x14ac:dyDescent="0.25">
      <c r="A397" t="s">
        <v>876</v>
      </c>
      <c r="B397" s="2">
        <v>45262</v>
      </c>
      <c r="C397">
        <f t="shared" si="24"/>
        <v>2023</v>
      </c>
      <c r="D397" t="str">
        <f t="shared" si="25"/>
        <v>December</v>
      </c>
      <c r="E397" t="str">
        <f t="shared" si="26"/>
        <v>Q4</v>
      </c>
      <c r="F397" t="s">
        <v>2072</v>
      </c>
      <c r="G397" t="s">
        <v>2409</v>
      </c>
      <c r="H397">
        <v>3</v>
      </c>
      <c r="I397" s="4">
        <v>120.82</v>
      </c>
      <c r="J397" t="s">
        <v>2882</v>
      </c>
      <c r="K397" t="s">
        <v>3067</v>
      </c>
      <c r="L397" t="s">
        <v>3070</v>
      </c>
      <c r="M397" t="s">
        <v>3937</v>
      </c>
      <c r="N397">
        <v>5</v>
      </c>
      <c r="O397" t="s">
        <v>4275</v>
      </c>
      <c r="P397" t="str">
        <f t="shared" si="27"/>
        <v>SAVE10</v>
      </c>
      <c r="Q397" t="s">
        <v>4279</v>
      </c>
      <c r="R397" s="4">
        <v>362.46</v>
      </c>
    </row>
    <row r="398" spans="1:18" x14ac:dyDescent="0.25">
      <c r="A398" t="s">
        <v>1074</v>
      </c>
      <c r="B398" s="2">
        <v>45419</v>
      </c>
      <c r="C398">
        <f t="shared" si="24"/>
        <v>2024</v>
      </c>
      <c r="D398" t="str">
        <f t="shared" si="25"/>
        <v>May</v>
      </c>
      <c r="E398" t="str">
        <f t="shared" si="26"/>
        <v>Q2</v>
      </c>
      <c r="F398" t="s">
        <v>2266</v>
      </c>
      <c r="G398" t="s">
        <v>2405</v>
      </c>
      <c r="H398">
        <v>2</v>
      </c>
      <c r="I398" s="4">
        <v>273.43</v>
      </c>
      <c r="J398" t="s">
        <v>2702</v>
      </c>
      <c r="K398" t="s">
        <v>3069</v>
      </c>
      <c r="L398" t="s">
        <v>3070</v>
      </c>
      <c r="M398" t="s">
        <v>4135</v>
      </c>
      <c r="N398">
        <v>7</v>
      </c>
      <c r="O398" t="s">
        <v>4277</v>
      </c>
      <c r="P398" t="str">
        <f t="shared" si="27"/>
        <v>WINTER15</v>
      </c>
      <c r="Q398" t="s">
        <v>4279</v>
      </c>
      <c r="R398" s="4">
        <v>546.86</v>
      </c>
    </row>
    <row r="399" spans="1:18" x14ac:dyDescent="0.25">
      <c r="A399" t="s">
        <v>1019</v>
      </c>
      <c r="B399" s="2">
        <v>44987</v>
      </c>
      <c r="C399">
        <f t="shared" si="24"/>
        <v>2023</v>
      </c>
      <c r="D399" t="str">
        <f t="shared" si="25"/>
        <v>March</v>
      </c>
      <c r="E399" t="str">
        <f t="shared" si="26"/>
        <v>Q1</v>
      </c>
      <c r="F399" t="s">
        <v>2212</v>
      </c>
      <c r="G399" t="s">
        <v>2407</v>
      </c>
      <c r="H399">
        <v>3</v>
      </c>
      <c r="I399" s="4">
        <v>392.85</v>
      </c>
      <c r="J399" t="s">
        <v>2929</v>
      </c>
      <c r="K399" t="s">
        <v>3067</v>
      </c>
      <c r="L399" t="s">
        <v>3072</v>
      </c>
      <c r="M399" t="s">
        <v>4080</v>
      </c>
      <c r="N399">
        <v>6</v>
      </c>
      <c r="P399" t="str">
        <f t="shared" si="27"/>
        <v>NO COUPON</v>
      </c>
      <c r="Q399" t="s">
        <v>4282</v>
      </c>
      <c r="R399" s="4">
        <v>1178.55</v>
      </c>
    </row>
    <row r="400" spans="1:18" x14ac:dyDescent="0.25">
      <c r="A400" t="s">
        <v>344</v>
      </c>
      <c r="B400" s="2">
        <v>45445</v>
      </c>
      <c r="C400">
        <f t="shared" si="24"/>
        <v>2024</v>
      </c>
      <c r="D400" t="str">
        <f t="shared" si="25"/>
        <v>June</v>
      </c>
      <c r="E400" t="str">
        <f t="shared" si="26"/>
        <v>Q2</v>
      </c>
      <c r="F400" t="s">
        <v>1544</v>
      </c>
      <c r="G400" t="s">
        <v>2409</v>
      </c>
      <c r="H400">
        <v>5</v>
      </c>
      <c r="I400" s="4">
        <v>260.52999999999997</v>
      </c>
      <c r="J400" t="s">
        <v>2685</v>
      </c>
      <c r="K400" t="s">
        <v>3068</v>
      </c>
      <c r="L400" t="s">
        <v>3074</v>
      </c>
      <c r="M400" t="s">
        <v>3405</v>
      </c>
      <c r="N400">
        <v>5</v>
      </c>
      <c r="O400" t="s">
        <v>4275</v>
      </c>
      <c r="P400" t="str">
        <f t="shared" si="27"/>
        <v>SAVE10</v>
      </c>
      <c r="Q400" t="s">
        <v>4278</v>
      </c>
      <c r="R400" s="4">
        <v>1302.6500000000001</v>
      </c>
    </row>
    <row r="401" spans="1:18" x14ac:dyDescent="0.25">
      <c r="A401" t="s">
        <v>443</v>
      </c>
      <c r="B401" s="2">
        <v>45645</v>
      </c>
      <c r="C401">
        <f t="shared" si="24"/>
        <v>2024</v>
      </c>
      <c r="D401" t="str">
        <f t="shared" si="25"/>
        <v>December</v>
      </c>
      <c r="E401" t="str">
        <f t="shared" si="26"/>
        <v>Q4</v>
      </c>
      <c r="F401" t="s">
        <v>1643</v>
      </c>
      <c r="G401" t="s">
        <v>2407</v>
      </c>
      <c r="H401">
        <v>4</v>
      </c>
      <c r="I401" s="4">
        <v>515.19000000000005</v>
      </c>
      <c r="J401" t="s">
        <v>2511</v>
      </c>
      <c r="K401" t="s">
        <v>3067</v>
      </c>
      <c r="L401" t="s">
        <v>3074</v>
      </c>
      <c r="M401" t="s">
        <v>3504</v>
      </c>
      <c r="N401">
        <v>9</v>
      </c>
      <c r="O401" t="s">
        <v>4275</v>
      </c>
      <c r="P401" t="str">
        <f t="shared" si="27"/>
        <v>SAVE10</v>
      </c>
      <c r="Q401" t="s">
        <v>4281</v>
      </c>
      <c r="R401" s="4">
        <v>2060.7600000000002</v>
      </c>
    </row>
    <row r="402" spans="1:18" x14ac:dyDescent="0.25">
      <c r="A402" t="s">
        <v>61</v>
      </c>
      <c r="B402" s="2">
        <v>45126</v>
      </c>
      <c r="C402">
        <f t="shared" si="24"/>
        <v>2023</v>
      </c>
      <c r="D402" t="str">
        <f t="shared" si="25"/>
        <v>July</v>
      </c>
      <c r="E402" t="str">
        <f t="shared" si="26"/>
        <v>Q3</v>
      </c>
      <c r="F402" t="s">
        <v>1261</v>
      </c>
      <c r="G402" t="s">
        <v>2409</v>
      </c>
      <c r="H402">
        <v>2</v>
      </c>
      <c r="I402" s="4">
        <v>209.94</v>
      </c>
      <c r="J402" t="s">
        <v>2455</v>
      </c>
      <c r="K402" t="s">
        <v>3067</v>
      </c>
      <c r="L402" t="s">
        <v>3072</v>
      </c>
      <c r="M402" t="s">
        <v>3122</v>
      </c>
      <c r="N402">
        <v>3</v>
      </c>
      <c r="O402" t="s">
        <v>4276</v>
      </c>
      <c r="P402" t="str">
        <f t="shared" si="27"/>
        <v>FREESHIP</v>
      </c>
      <c r="Q402" t="s">
        <v>4280</v>
      </c>
      <c r="R402" s="4">
        <v>419.88</v>
      </c>
    </row>
    <row r="403" spans="1:18" x14ac:dyDescent="0.25">
      <c r="A403" t="s">
        <v>695</v>
      </c>
      <c r="B403" s="2">
        <v>45321</v>
      </c>
      <c r="C403">
        <f t="shared" si="24"/>
        <v>2024</v>
      </c>
      <c r="D403" t="str">
        <f t="shared" si="25"/>
        <v>January</v>
      </c>
      <c r="E403" t="str">
        <f t="shared" si="26"/>
        <v>Q1</v>
      </c>
      <c r="F403" t="s">
        <v>1893</v>
      </c>
      <c r="G403" t="s">
        <v>2405</v>
      </c>
      <c r="H403">
        <v>1</v>
      </c>
      <c r="I403" s="4">
        <v>155.27000000000001</v>
      </c>
      <c r="J403" t="s">
        <v>2870</v>
      </c>
      <c r="K403" t="s">
        <v>3065</v>
      </c>
      <c r="L403" t="s">
        <v>3070</v>
      </c>
      <c r="M403" t="s">
        <v>3756</v>
      </c>
      <c r="N403">
        <v>6</v>
      </c>
      <c r="P403" t="str">
        <f t="shared" si="27"/>
        <v>NO COUPON</v>
      </c>
      <c r="Q403" t="s">
        <v>4280</v>
      </c>
      <c r="R403" s="4">
        <v>155.27000000000001</v>
      </c>
    </row>
    <row r="404" spans="1:18" x14ac:dyDescent="0.25">
      <c r="A404" t="s">
        <v>864</v>
      </c>
      <c r="B404" s="2">
        <v>45774</v>
      </c>
      <c r="C404">
        <f t="shared" si="24"/>
        <v>2025</v>
      </c>
      <c r="D404" t="str">
        <f t="shared" si="25"/>
        <v>April</v>
      </c>
      <c r="E404" t="str">
        <f t="shared" si="26"/>
        <v>Q2</v>
      </c>
      <c r="F404" t="s">
        <v>2060</v>
      </c>
      <c r="G404" t="s">
        <v>2403</v>
      </c>
      <c r="H404">
        <v>3</v>
      </c>
      <c r="I404" s="4">
        <v>638.5</v>
      </c>
      <c r="J404" t="s">
        <v>2893</v>
      </c>
      <c r="K404" t="s">
        <v>3065</v>
      </c>
      <c r="L404" t="s">
        <v>3071</v>
      </c>
      <c r="M404" t="s">
        <v>3925</v>
      </c>
      <c r="N404">
        <v>4</v>
      </c>
      <c r="O404" t="s">
        <v>4276</v>
      </c>
      <c r="P404" t="str">
        <f t="shared" si="27"/>
        <v>FREESHIP</v>
      </c>
      <c r="Q404" t="s">
        <v>4278</v>
      </c>
      <c r="R404" s="4">
        <v>1915.5</v>
      </c>
    </row>
    <row r="405" spans="1:18" x14ac:dyDescent="0.25">
      <c r="A405" t="s">
        <v>1106</v>
      </c>
      <c r="B405" s="2">
        <v>45159</v>
      </c>
      <c r="C405">
        <f t="shared" si="24"/>
        <v>2023</v>
      </c>
      <c r="D405" t="str">
        <f t="shared" si="25"/>
        <v>August</v>
      </c>
      <c r="E405" t="str">
        <f t="shared" si="26"/>
        <v>Q3</v>
      </c>
      <c r="F405" t="s">
        <v>2298</v>
      </c>
      <c r="G405" t="s">
        <v>2408</v>
      </c>
      <c r="H405">
        <v>5</v>
      </c>
      <c r="I405" s="4">
        <v>209.2</v>
      </c>
      <c r="J405" t="s">
        <v>2439</v>
      </c>
      <c r="K405" t="s">
        <v>3065</v>
      </c>
      <c r="L405" t="s">
        <v>3073</v>
      </c>
      <c r="M405" t="s">
        <v>4167</v>
      </c>
      <c r="N405">
        <v>6</v>
      </c>
      <c r="O405" t="s">
        <v>4277</v>
      </c>
      <c r="P405" t="str">
        <f t="shared" si="27"/>
        <v>WINTER15</v>
      </c>
      <c r="Q405" t="s">
        <v>4280</v>
      </c>
      <c r="R405" s="4">
        <v>1046</v>
      </c>
    </row>
    <row r="406" spans="1:18" x14ac:dyDescent="0.25">
      <c r="A406" t="s">
        <v>174</v>
      </c>
      <c r="B406" s="2">
        <v>44974</v>
      </c>
      <c r="C406">
        <f t="shared" si="24"/>
        <v>2023</v>
      </c>
      <c r="D406" t="str">
        <f t="shared" si="25"/>
        <v>February</v>
      </c>
      <c r="E406" t="str">
        <f t="shared" si="26"/>
        <v>Q1</v>
      </c>
      <c r="F406" t="s">
        <v>1374</v>
      </c>
      <c r="G406" t="s">
        <v>2403</v>
      </c>
      <c r="H406">
        <v>4</v>
      </c>
      <c r="I406" s="4">
        <v>101.32</v>
      </c>
      <c r="J406" t="s">
        <v>2556</v>
      </c>
      <c r="K406" t="s">
        <v>3069</v>
      </c>
      <c r="L406" t="s">
        <v>3074</v>
      </c>
      <c r="M406" t="s">
        <v>3235</v>
      </c>
      <c r="N406">
        <v>7</v>
      </c>
      <c r="P406" t="str">
        <f t="shared" si="27"/>
        <v>NO COUPON</v>
      </c>
      <c r="Q406" t="s">
        <v>4279</v>
      </c>
      <c r="R406" s="4">
        <v>405.28</v>
      </c>
    </row>
    <row r="407" spans="1:18" x14ac:dyDescent="0.25">
      <c r="A407" t="s">
        <v>26</v>
      </c>
      <c r="B407" s="2">
        <v>45580</v>
      </c>
      <c r="C407">
        <f t="shared" si="24"/>
        <v>2024</v>
      </c>
      <c r="D407" t="str">
        <f t="shared" si="25"/>
        <v>October</v>
      </c>
      <c r="E407" t="str">
        <f t="shared" si="26"/>
        <v>Q4</v>
      </c>
      <c r="F407" t="s">
        <v>1226</v>
      </c>
      <c r="G407" t="s">
        <v>2403</v>
      </c>
      <c r="H407">
        <v>2</v>
      </c>
      <c r="I407" s="4">
        <v>180.5</v>
      </c>
      <c r="J407" t="s">
        <v>2422</v>
      </c>
      <c r="K407" t="s">
        <v>3065</v>
      </c>
      <c r="L407" t="s">
        <v>3074</v>
      </c>
      <c r="M407" t="s">
        <v>3087</v>
      </c>
      <c r="N407">
        <v>6</v>
      </c>
      <c r="O407" t="s">
        <v>4276</v>
      </c>
      <c r="P407" t="str">
        <f t="shared" si="27"/>
        <v>FREESHIP</v>
      </c>
      <c r="Q407" t="s">
        <v>4279</v>
      </c>
      <c r="R407" s="4">
        <v>361</v>
      </c>
    </row>
    <row r="408" spans="1:18" x14ac:dyDescent="0.25">
      <c r="A408" t="s">
        <v>280</v>
      </c>
      <c r="B408" s="2">
        <v>45451</v>
      </c>
      <c r="C408">
        <f t="shared" si="24"/>
        <v>2024</v>
      </c>
      <c r="D408" t="str">
        <f t="shared" si="25"/>
        <v>June</v>
      </c>
      <c r="E408" t="str">
        <f t="shared" si="26"/>
        <v>Q2</v>
      </c>
      <c r="F408" t="s">
        <v>1480</v>
      </c>
      <c r="G408" t="s">
        <v>2406</v>
      </c>
      <c r="H408">
        <v>4</v>
      </c>
      <c r="I408" s="4">
        <v>583.07000000000005</v>
      </c>
      <c r="J408" t="s">
        <v>2637</v>
      </c>
      <c r="K408" t="s">
        <v>3067</v>
      </c>
      <c r="L408" t="s">
        <v>3071</v>
      </c>
      <c r="M408" t="s">
        <v>3341</v>
      </c>
      <c r="N408">
        <v>6</v>
      </c>
      <c r="O408" t="s">
        <v>4276</v>
      </c>
      <c r="P408" t="str">
        <f t="shared" si="27"/>
        <v>FREESHIP</v>
      </c>
      <c r="Q408" t="s">
        <v>4279</v>
      </c>
      <c r="R408" s="4">
        <v>2332.2800000000002</v>
      </c>
    </row>
    <row r="409" spans="1:18" x14ac:dyDescent="0.25">
      <c r="A409" t="s">
        <v>1136</v>
      </c>
      <c r="B409" s="2">
        <v>45084</v>
      </c>
      <c r="C409">
        <f t="shared" si="24"/>
        <v>2023</v>
      </c>
      <c r="D409" t="str">
        <f t="shared" si="25"/>
        <v>June</v>
      </c>
      <c r="E409" t="str">
        <f t="shared" si="26"/>
        <v>Q2</v>
      </c>
      <c r="F409" t="s">
        <v>1480</v>
      </c>
      <c r="G409" t="s">
        <v>2403</v>
      </c>
      <c r="H409">
        <v>5</v>
      </c>
      <c r="I409" s="4">
        <v>678.19</v>
      </c>
      <c r="J409" t="s">
        <v>3008</v>
      </c>
      <c r="K409" t="s">
        <v>3066</v>
      </c>
      <c r="L409" t="s">
        <v>3072</v>
      </c>
      <c r="M409" t="s">
        <v>4197</v>
      </c>
      <c r="N409">
        <v>8</v>
      </c>
      <c r="P409" t="str">
        <f t="shared" si="27"/>
        <v>NO COUPON</v>
      </c>
      <c r="Q409" t="s">
        <v>4281</v>
      </c>
      <c r="R409" s="4">
        <v>3390.95</v>
      </c>
    </row>
    <row r="410" spans="1:18" x14ac:dyDescent="0.25">
      <c r="A410" t="s">
        <v>633</v>
      </c>
      <c r="B410" s="2">
        <v>45489</v>
      </c>
      <c r="C410">
        <f t="shared" si="24"/>
        <v>2024</v>
      </c>
      <c r="D410" t="str">
        <f t="shared" si="25"/>
        <v>July</v>
      </c>
      <c r="E410" t="str">
        <f t="shared" si="26"/>
        <v>Q3</v>
      </c>
      <c r="F410" t="s">
        <v>1832</v>
      </c>
      <c r="G410" t="s">
        <v>2408</v>
      </c>
      <c r="H410">
        <v>1</v>
      </c>
      <c r="I410" s="4">
        <v>532.89</v>
      </c>
      <c r="J410" t="s">
        <v>2783</v>
      </c>
      <c r="K410" t="s">
        <v>3068</v>
      </c>
      <c r="L410" t="s">
        <v>3074</v>
      </c>
      <c r="M410" t="s">
        <v>3694</v>
      </c>
      <c r="N410">
        <v>2</v>
      </c>
      <c r="P410" t="str">
        <f t="shared" si="27"/>
        <v>NO COUPON</v>
      </c>
      <c r="Q410" t="s">
        <v>4279</v>
      </c>
      <c r="R410" s="4">
        <v>532.89</v>
      </c>
    </row>
    <row r="411" spans="1:18" x14ac:dyDescent="0.25">
      <c r="A411" t="s">
        <v>804</v>
      </c>
      <c r="B411" s="2">
        <v>45549</v>
      </c>
      <c r="C411">
        <f t="shared" si="24"/>
        <v>2024</v>
      </c>
      <c r="D411" t="str">
        <f t="shared" si="25"/>
        <v>September</v>
      </c>
      <c r="E411" t="str">
        <f t="shared" si="26"/>
        <v>Q3</v>
      </c>
      <c r="F411" t="s">
        <v>2001</v>
      </c>
      <c r="G411" t="s">
        <v>2408</v>
      </c>
      <c r="H411">
        <v>4</v>
      </c>
      <c r="I411" s="4">
        <v>417.89</v>
      </c>
      <c r="J411" t="s">
        <v>2925</v>
      </c>
      <c r="K411" t="s">
        <v>3068</v>
      </c>
      <c r="L411" t="s">
        <v>3074</v>
      </c>
      <c r="M411" t="s">
        <v>3865</v>
      </c>
      <c r="N411">
        <v>4</v>
      </c>
      <c r="P411" t="str">
        <f t="shared" si="27"/>
        <v>NO COUPON</v>
      </c>
      <c r="Q411" t="s">
        <v>4282</v>
      </c>
      <c r="R411" s="4">
        <v>1671.56</v>
      </c>
    </row>
    <row r="412" spans="1:18" x14ac:dyDescent="0.25">
      <c r="A412" t="s">
        <v>195</v>
      </c>
      <c r="B412" s="2">
        <v>45535</v>
      </c>
      <c r="C412">
        <f t="shared" si="24"/>
        <v>2024</v>
      </c>
      <c r="D412" t="str">
        <f t="shared" si="25"/>
        <v>August</v>
      </c>
      <c r="E412" t="str">
        <f t="shared" si="26"/>
        <v>Q3</v>
      </c>
      <c r="F412" t="s">
        <v>1395</v>
      </c>
      <c r="G412" t="s">
        <v>2407</v>
      </c>
      <c r="H412">
        <v>5</v>
      </c>
      <c r="I412" s="4">
        <v>404.39</v>
      </c>
      <c r="J412" t="s">
        <v>2573</v>
      </c>
      <c r="K412" t="s">
        <v>3066</v>
      </c>
      <c r="L412" t="s">
        <v>3070</v>
      </c>
      <c r="M412" t="s">
        <v>3256</v>
      </c>
      <c r="N412">
        <v>10</v>
      </c>
      <c r="P412" t="str">
        <f t="shared" si="27"/>
        <v>NO COUPON</v>
      </c>
      <c r="Q412" t="s">
        <v>4279</v>
      </c>
      <c r="R412" s="4">
        <v>2021.95</v>
      </c>
    </row>
    <row r="413" spans="1:18" x14ac:dyDescent="0.25">
      <c r="A413" t="s">
        <v>314</v>
      </c>
      <c r="B413" s="2">
        <v>45537</v>
      </c>
      <c r="C413">
        <f t="shared" si="24"/>
        <v>2024</v>
      </c>
      <c r="D413" t="str">
        <f t="shared" si="25"/>
        <v>September</v>
      </c>
      <c r="E413" t="str">
        <f t="shared" si="26"/>
        <v>Q3</v>
      </c>
      <c r="F413" t="s">
        <v>1514</v>
      </c>
      <c r="G413" t="s">
        <v>2404</v>
      </c>
      <c r="H413">
        <v>1</v>
      </c>
      <c r="I413" s="4">
        <v>287.45999999999998</v>
      </c>
      <c r="J413" t="s">
        <v>2663</v>
      </c>
      <c r="K413" t="s">
        <v>3065</v>
      </c>
      <c r="L413" t="s">
        <v>3072</v>
      </c>
      <c r="M413" t="s">
        <v>3375</v>
      </c>
      <c r="N413">
        <v>3</v>
      </c>
      <c r="O413" t="s">
        <v>4276</v>
      </c>
      <c r="P413" t="str">
        <f t="shared" si="27"/>
        <v>FREESHIP</v>
      </c>
      <c r="Q413" t="s">
        <v>4281</v>
      </c>
      <c r="R413" s="4">
        <v>287.45999999999998</v>
      </c>
    </row>
    <row r="414" spans="1:18" x14ac:dyDescent="0.25">
      <c r="A414" t="s">
        <v>952</v>
      </c>
      <c r="B414" s="2">
        <v>45119</v>
      </c>
      <c r="C414">
        <f t="shared" si="24"/>
        <v>2023</v>
      </c>
      <c r="D414" t="str">
        <f t="shared" si="25"/>
        <v>July</v>
      </c>
      <c r="E414" t="str">
        <f t="shared" si="26"/>
        <v>Q3</v>
      </c>
      <c r="F414" t="s">
        <v>2148</v>
      </c>
      <c r="G414" t="s">
        <v>2406</v>
      </c>
      <c r="H414">
        <v>3</v>
      </c>
      <c r="I414" s="4">
        <v>331.46</v>
      </c>
      <c r="J414" t="s">
        <v>2796</v>
      </c>
      <c r="K414" t="s">
        <v>3067</v>
      </c>
      <c r="L414" t="s">
        <v>3071</v>
      </c>
      <c r="M414" t="s">
        <v>4013</v>
      </c>
      <c r="N414">
        <v>6</v>
      </c>
      <c r="O414" t="s">
        <v>4277</v>
      </c>
      <c r="P414" t="str">
        <f t="shared" si="27"/>
        <v>WINTER15</v>
      </c>
      <c r="Q414" t="s">
        <v>4279</v>
      </c>
      <c r="R414" s="4">
        <v>994.37999999999988</v>
      </c>
    </row>
    <row r="415" spans="1:18" x14ac:dyDescent="0.25">
      <c r="A415" t="s">
        <v>506</v>
      </c>
      <c r="B415" s="2">
        <v>45224</v>
      </c>
      <c r="C415">
        <f t="shared" si="24"/>
        <v>2023</v>
      </c>
      <c r="D415" t="str">
        <f t="shared" si="25"/>
        <v>October</v>
      </c>
      <c r="E415" t="str">
        <f t="shared" si="26"/>
        <v>Q4</v>
      </c>
      <c r="F415" t="s">
        <v>1706</v>
      </c>
      <c r="G415" t="s">
        <v>2408</v>
      </c>
      <c r="H415">
        <v>5</v>
      </c>
      <c r="I415" s="4">
        <v>606.52</v>
      </c>
      <c r="J415" t="s">
        <v>2483</v>
      </c>
      <c r="K415" t="s">
        <v>3065</v>
      </c>
      <c r="L415" t="s">
        <v>3070</v>
      </c>
      <c r="M415" t="s">
        <v>3567</v>
      </c>
      <c r="N415">
        <v>6</v>
      </c>
      <c r="O415" t="s">
        <v>4275</v>
      </c>
      <c r="P415" t="str">
        <f t="shared" si="27"/>
        <v>SAVE10</v>
      </c>
      <c r="Q415" t="s">
        <v>4278</v>
      </c>
      <c r="R415" s="4">
        <v>3032.6</v>
      </c>
    </row>
    <row r="416" spans="1:18" x14ac:dyDescent="0.25">
      <c r="A416" t="s">
        <v>263</v>
      </c>
      <c r="B416" s="2">
        <v>45329</v>
      </c>
      <c r="C416">
        <f t="shared" si="24"/>
        <v>2024</v>
      </c>
      <c r="D416" t="str">
        <f t="shared" si="25"/>
        <v>February</v>
      </c>
      <c r="E416" t="str">
        <f t="shared" si="26"/>
        <v>Q1</v>
      </c>
      <c r="F416" t="s">
        <v>1463</v>
      </c>
      <c r="G416" t="s">
        <v>2407</v>
      </c>
      <c r="H416">
        <v>1</v>
      </c>
      <c r="I416" s="4">
        <v>546.19000000000005</v>
      </c>
      <c r="J416" t="s">
        <v>2626</v>
      </c>
      <c r="K416" t="s">
        <v>3069</v>
      </c>
      <c r="L416" t="s">
        <v>3074</v>
      </c>
      <c r="M416" t="s">
        <v>3324</v>
      </c>
      <c r="N416">
        <v>5</v>
      </c>
      <c r="O416" t="s">
        <v>4276</v>
      </c>
      <c r="P416" t="str">
        <f t="shared" si="27"/>
        <v>FREESHIP</v>
      </c>
      <c r="Q416" t="s">
        <v>4279</v>
      </c>
      <c r="R416" s="4">
        <v>546.19000000000005</v>
      </c>
    </row>
    <row r="417" spans="1:18" x14ac:dyDescent="0.25">
      <c r="A417" t="s">
        <v>800</v>
      </c>
      <c r="B417" s="2">
        <v>45161</v>
      </c>
      <c r="C417">
        <f t="shared" si="24"/>
        <v>2023</v>
      </c>
      <c r="D417" t="str">
        <f t="shared" si="25"/>
        <v>August</v>
      </c>
      <c r="E417" t="str">
        <f t="shared" si="26"/>
        <v>Q3</v>
      </c>
      <c r="F417" t="s">
        <v>1997</v>
      </c>
      <c r="G417" t="s">
        <v>2406</v>
      </c>
      <c r="H417">
        <v>5</v>
      </c>
      <c r="I417" s="4">
        <v>45.31</v>
      </c>
      <c r="J417" t="s">
        <v>2921</v>
      </c>
      <c r="K417" t="s">
        <v>3066</v>
      </c>
      <c r="L417" t="s">
        <v>3071</v>
      </c>
      <c r="M417" t="s">
        <v>3861</v>
      </c>
      <c r="N417">
        <v>8</v>
      </c>
      <c r="P417" t="str">
        <f t="shared" si="27"/>
        <v>NO COUPON</v>
      </c>
      <c r="Q417" t="s">
        <v>4279</v>
      </c>
      <c r="R417" s="4">
        <v>226.55</v>
      </c>
    </row>
    <row r="418" spans="1:18" x14ac:dyDescent="0.25">
      <c r="A418" t="s">
        <v>478</v>
      </c>
      <c r="B418" s="2">
        <v>44999</v>
      </c>
      <c r="C418">
        <f t="shared" si="24"/>
        <v>2023</v>
      </c>
      <c r="D418" t="str">
        <f t="shared" si="25"/>
        <v>March</v>
      </c>
      <c r="E418" t="str">
        <f t="shared" si="26"/>
        <v>Q1</v>
      </c>
      <c r="F418" t="s">
        <v>1678</v>
      </c>
      <c r="G418" t="s">
        <v>2405</v>
      </c>
      <c r="H418">
        <v>4</v>
      </c>
      <c r="I418" s="4">
        <v>434.42</v>
      </c>
      <c r="J418" t="s">
        <v>2771</v>
      </c>
      <c r="K418" t="s">
        <v>3066</v>
      </c>
      <c r="L418" t="s">
        <v>3071</v>
      </c>
      <c r="M418" t="s">
        <v>3539</v>
      </c>
      <c r="N418">
        <v>6</v>
      </c>
      <c r="O418" t="s">
        <v>4276</v>
      </c>
      <c r="P418" t="str">
        <f t="shared" si="27"/>
        <v>FREESHIP</v>
      </c>
      <c r="Q418" t="s">
        <v>4282</v>
      </c>
      <c r="R418" s="4">
        <v>1737.68</v>
      </c>
    </row>
    <row r="419" spans="1:18" x14ac:dyDescent="0.25">
      <c r="A419" t="s">
        <v>197</v>
      </c>
      <c r="B419" s="2">
        <v>45400</v>
      </c>
      <c r="C419">
        <f t="shared" si="24"/>
        <v>2024</v>
      </c>
      <c r="D419" t="str">
        <f t="shared" si="25"/>
        <v>April</v>
      </c>
      <c r="E419" t="str">
        <f t="shared" si="26"/>
        <v>Q2</v>
      </c>
      <c r="F419" t="s">
        <v>1397</v>
      </c>
      <c r="G419" t="s">
        <v>2403</v>
      </c>
      <c r="H419">
        <v>5</v>
      </c>
      <c r="I419" s="4">
        <v>186.28</v>
      </c>
      <c r="J419" t="s">
        <v>2575</v>
      </c>
      <c r="K419" t="s">
        <v>3065</v>
      </c>
      <c r="L419" t="s">
        <v>3073</v>
      </c>
      <c r="M419" t="s">
        <v>3258</v>
      </c>
      <c r="N419">
        <v>8</v>
      </c>
      <c r="O419" t="s">
        <v>4275</v>
      </c>
      <c r="P419" t="str">
        <f t="shared" si="27"/>
        <v>SAVE10</v>
      </c>
      <c r="Q419" t="s">
        <v>4280</v>
      </c>
      <c r="R419" s="4">
        <v>931.4</v>
      </c>
    </row>
    <row r="420" spans="1:18" x14ac:dyDescent="0.25">
      <c r="A420" t="s">
        <v>74</v>
      </c>
      <c r="B420" s="2">
        <v>45525</v>
      </c>
      <c r="C420">
        <f t="shared" si="24"/>
        <v>2024</v>
      </c>
      <c r="D420" t="str">
        <f t="shared" si="25"/>
        <v>August</v>
      </c>
      <c r="E420" t="str">
        <f t="shared" si="26"/>
        <v>Q3</v>
      </c>
      <c r="F420" t="s">
        <v>1274</v>
      </c>
      <c r="G420" t="s">
        <v>2409</v>
      </c>
      <c r="H420">
        <v>1</v>
      </c>
      <c r="I420" s="4">
        <v>417.1</v>
      </c>
      <c r="J420" t="s">
        <v>2466</v>
      </c>
      <c r="K420" t="s">
        <v>3065</v>
      </c>
      <c r="L420" t="s">
        <v>3072</v>
      </c>
      <c r="M420" t="s">
        <v>3135</v>
      </c>
      <c r="N420">
        <v>3</v>
      </c>
      <c r="O420" t="s">
        <v>4276</v>
      </c>
      <c r="P420" t="str">
        <f t="shared" si="27"/>
        <v>FREESHIP</v>
      </c>
      <c r="Q420" t="s">
        <v>4279</v>
      </c>
      <c r="R420" s="4">
        <v>417.1</v>
      </c>
    </row>
    <row r="421" spans="1:18" x14ac:dyDescent="0.25">
      <c r="A421" t="s">
        <v>1190</v>
      </c>
      <c r="B421" s="2">
        <v>45151</v>
      </c>
      <c r="C421">
        <f t="shared" si="24"/>
        <v>2023</v>
      </c>
      <c r="D421" t="str">
        <f t="shared" si="25"/>
        <v>August</v>
      </c>
      <c r="E421" t="str">
        <f t="shared" si="26"/>
        <v>Q3</v>
      </c>
      <c r="F421" t="s">
        <v>2379</v>
      </c>
      <c r="G421" t="s">
        <v>2405</v>
      </c>
      <c r="H421">
        <v>2</v>
      </c>
      <c r="I421" s="4">
        <v>213.83</v>
      </c>
      <c r="J421" t="s">
        <v>3056</v>
      </c>
      <c r="K421" t="s">
        <v>3065</v>
      </c>
      <c r="L421" t="s">
        <v>3071</v>
      </c>
      <c r="M421" t="s">
        <v>4251</v>
      </c>
      <c r="N421">
        <v>2</v>
      </c>
      <c r="O421" t="s">
        <v>4277</v>
      </c>
      <c r="P421" t="str">
        <f t="shared" si="27"/>
        <v>WINTER15</v>
      </c>
      <c r="Q421" t="s">
        <v>4280</v>
      </c>
      <c r="R421" s="4">
        <v>427.66</v>
      </c>
    </row>
    <row r="422" spans="1:18" x14ac:dyDescent="0.25">
      <c r="A422" t="s">
        <v>29</v>
      </c>
      <c r="B422" s="2">
        <v>45124</v>
      </c>
      <c r="C422">
        <f t="shared" si="24"/>
        <v>2023</v>
      </c>
      <c r="D422" t="str">
        <f t="shared" si="25"/>
        <v>July</v>
      </c>
      <c r="E422" t="str">
        <f t="shared" si="26"/>
        <v>Q3</v>
      </c>
      <c r="F422" t="s">
        <v>1229</v>
      </c>
      <c r="G422" t="s">
        <v>2407</v>
      </c>
      <c r="H422">
        <v>1</v>
      </c>
      <c r="I422" s="4">
        <v>473.96</v>
      </c>
      <c r="J422" t="s">
        <v>2425</v>
      </c>
      <c r="K422" t="s">
        <v>3069</v>
      </c>
      <c r="L422" t="s">
        <v>3073</v>
      </c>
      <c r="M422" t="s">
        <v>3090</v>
      </c>
      <c r="N422">
        <v>3</v>
      </c>
      <c r="P422" t="str">
        <f t="shared" si="27"/>
        <v>NO COUPON</v>
      </c>
      <c r="Q422" t="s">
        <v>4282</v>
      </c>
      <c r="R422" s="4">
        <v>473.96</v>
      </c>
    </row>
    <row r="423" spans="1:18" x14ac:dyDescent="0.25">
      <c r="A423" t="s">
        <v>866</v>
      </c>
      <c r="B423" s="2">
        <v>45589</v>
      </c>
      <c r="C423">
        <f t="shared" si="24"/>
        <v>2024</v>
      </c>
      <c r="D423" t="str">
        <f t="shared" si="25"/>
        <v>October</v>
      </c>
      <c r="E423" t="str">
        <f t="shared" si="26"/>
        <v>Q4</v>
      </c>
      <c r="F423" t="s">
        <v>2062</v>
      </c>
      <c r="G423" t="s">
        <v>2409</v>
      </c>
      <c r="H423">
        <v>3</v>
      </c>
      <c r="I423" s="4">
        <v>568.04999999999995</v>
      </c>
      <c r="J423" t="s">
        <v>2955</v>
      </c>
      <c r="K423" t="s">
        <v>3068</v>
      </c>
      <c r="L423" t="s">
        <v>3074</v>
      </c>
      <c r="M423" t="s">
        <v>3927</v>
      </c>
      <c r="N423">
        <v>6</v>
      </c>
      <c r="O423" t="s">
        <v>4275</v>
      </c>
      <c r="P423" t="str">
        <f t="shared" si="27"/>
        <v>SAVE10</v>
      </c>
      <c r="Q423" t="s">
        <v>4282</v>
      </c>
      <c r="R423" s="4">
        <v>1704.15</v>
      </c>
    </row>
    <row r="424" spans="1:18" x14ac:dyDescent="0.25">
      <c r="A424" t="s">
        <v>522</v>
      </c>
      <c r="B424" s="2">
        <v>45791</v>
      </c>
      <c r="C424">
        <f t="shared" si="24"/>
        <v>2025</v>
      </c>
      <c r="D424" t="str">
        <f t="shared" si="25"/>
        <v>May</v>
      </c>
      <c r="E424" t="str">
        <f t="shared" si="26"/>
        <v>Q2</v>
      </c>
      <c r="F424" t="s">
        <v>1722</v>
      </c>
      <c r="G424" t="s">
        <v>2404</v>
      </c>
      <c r="H424">
        <v>1</v>
      </c>
      <c r="I424" s="4">
        <v>558.27</v>
      </c>
      <c r="J424" t="s">
        <v>2797</v>
      </c>
      <c r="K424" t="s">
        <v>3066</v>
      </c>
      <c r="L424" t="s">
        <v>3073</v>
      </c>
      <c r="M424" t="s">
        <v>3583</v>
      </c>
      <c r="N424">
        <v>1</v>
      </c>
      <c r="P424" t="str">
        <f t="shared" si="27"/>
        <v>NO COUPON</v>
      </c>
      <c r="Q424" t="s">
        <v>4279</v>
      </c>
      <c r="R424" s="4">
        <v>558.27</v>
      </c>
    </row>
    <row r="425" spans="1:18" x14ac:dyDescent="0.25">
      <c r="A425" t="s">
        <v>843</v>
      </c>
      <c r="B425" s="2">
        <v>44962</v>
      </c>
      <c r="C425">
        <f t="shared" si="24"/>
        <v>2023</v>
      </c>
      <c r="D425" t="str">
        <f t="shared" si="25"/>
        <v>February</v>
      </c>
      <c r="E425" t="str">
        <f t="shared" si="26"/>
        <v>Q1</v>
      </c>
      <c r="F425" t="s">
        <v>2039</v>
      </c>
      <c r="G425" t="s">
        <v>2403</v>
      </c>
      <c r="H425">
        <v>1</v>
      </c>
      <c r="I425" s="4">
        <v>76.930000000000007</v>
      </c>
      <c r="J425" t="s">
        <v>2946</v>
      </c>
      <c r="K425" t="s">
        <v>3065</v>
      </c>
      <c r="L425" t="s">
        <v>3073</v>
      </c>
      <c r="M425" t="s">
        <v>3904</v>
      </c>
      <c r="N425">
        <v>6</v>
      </c>
      <c r="O425" t="s">
        <v>4277</v>
      </c>
      <c r="P425" t="str">
        <f t="shared" si="27"/>
        <v>WINTER15</v>
      </c>
      <c r="Q425" t="s">
        <v>4278</v>
      </c>
      <c r="R425" s="4">
        <v>76.930000000000007</v>
      </c>
    </row>
    <row r="426" spans="1:18" x14ac:dyDescent="0.25">
      <c r="A426" t="s">
        <v>949</v>
      </c>
      <c r="B426" s="2">
        <v>45254</v>
      </c>
      <c r="C426">
        <f t="shared" si="24"/>
        <v>2023</v>
      </c>
      <c r="D426" t="str">
        <f t="shared" si="25"/>
        <v>November</v>
      </c>
      <c r="E426" t="str">
        <f t="shared" si="26"/>
        <v>Q4</v>
      </c>
      <c r="F426" t="s">
        <v>2145</v>
      </c>
      <c r="G426" t="s">
        <v>2404</v>
      </c>
      <c r="H426">
        <v>3</v>
      </c>
      <c r="I426" s="4">
        <v>692.71</v>
      </c>
      <c r="J426" t="s">
        <v>2692</v>
      </c>
      <c r="K426" t="s">
        <v>3067</v>
      </c>
      <c r="L426" t="s">
        <v>3073</v>
      </c>
      <c r="M426" t="s">
        <v>4010</v>
      </c>
      <c r="N426">
        <v>3</v>
      </c>
      <c r="O426" t="s">
        <v>4276</v>
      </c>
      <c r="P426" t="str">
        <f t="shared" si="27"/>
        <v>FREESHIP</v>
      </c>
      <c r="Q426" t="s">
        <v>4278</v>
      </c>
      <c r="R426" s="4">
        <v>2078.13</v>
      </c>
    </row>
    <row r="427" spans="1:18" x14ac:dyDescent="0.25">
      <c r="A427" t="s">
        <v>297</v>
      </c>
      <c r="B427" s="2">
        <v>45716</v>
      </c>
      <c r="C427">
        <f t="shared" si="24"/>
        <v>2025</v>
      </c>
      <c r="D427" t="str">
        <f t="shared" si="25"/>
        <v>February</v>
      </c>
      <c r="E427" t="str">
        <f t="shared" si="26"/>
        <v>Q1</v>
      </c>
      <c r="F427" t="s">
        <v>1497</v>
      </c>
      <c r="G427" t="s">
        <v>2408</v>
      </c>
      <c r="H427">
        <v>4</v>
      </c>
      <c r="I427" s="4">
        <v>540.33000000000004</v>
      </c>
      <c r="J427" t="s">
        <v>2653</v>
      </c>
      <c r="K427" t="s">
        <v>3069</v>
      </c>
      <c r="L427" t="s">
        <v>3070</v>
      </c>
      <c r="M427" t="s">
        <v>3358</v>
      </c>
      <c r="N427">
        <v>6</v>
      </c>
      <c r="P427" t="str">
        <f t="shared" si="27"/>
        <v>NO COUPON</v>
      </c>
      <c r="Q427" t="s">
        <v>4282</v>
      </c>
      <c r="R427" s="4">
        <v>2161.3200000000002</v>
      </c>
    </row>
    <row r="428" spans="1:18" x14ac:dyDescent="0.25">
      <c r="A428" t="s">
        <v>306</v>
      </c>
      <c r="B428" s="2">
        <v>45672</v>
      </c>
      <c r="C428">
        <f t="shared" si="24"/>
        <v>2025</v>
      </c>
      <c r="D428" t="str">
        <f t="shared" si="25"/>
        <v>January</v>
      </c>
      <c r="E428" t="str">
        <f t="shared" si="26"/>
        <v>Q1</v>
      </c>
      <c r="F428" t="s">
        <v>1506</v>
      </c>
      <c r="G428" t="s">
        <v>2403</v>
      </c>
      <c r="H428">
        <v>1</v>
      </c>
      <c r="I428" s="4">
        <v>65.95</v>
      </c>
      <c r="J428" t="s">
        <v>2594</v>
      </c>
      <c r="K428" t="s">
        <v>3067</v>
      </c>
      <c r="L428" t="s">
        <v>3073</v>
      </c>
      <c r="M428" t="s">
        <v>3367</v>
      </c>
      <c r="N428">
        <v>5</v>
      </c>
      <c r="P428" t="str">
        <f t="shared" si="27"/>
        <v>NO COUPON</v>
      </c>
      <c r="Q428" t="s">
        <v>4281</v>
      </c>
      <c r="R428" s="4">
        <v>65.95</v>
      </c>
    </row>
    <row r="429" spans="1:18" x14ac:dyDescent="0.25">
      <c r="A429" t="s">
        <v>363</v>
      </c>
      <c r="B429" s="2">
        <v>45260</v>
      </c>
      <c r="C429">
        <f t="shared" si="24"/>
        <v>2023</v>
      </c>
      <c r="D429" t="str">
        <f t="shared" si="25"/>
        <v>November</v>
      </c>
      <c r="E429" t="str">
        <f t="shared" si="26"/>
        <v>Q4</v>
      </c>
      <c r="F429" t="s">
        <v>1563</v>
      </c>
      <c r="G429" t="s">
        <v>2406</v>
      </c>
      <c r="H429">
        <v>1</v>
      </c>
      <c r="I429" s="4">
        <v>465.33</v>
      </c>
      <c r="J429" t="s">
        <v>2702</v>
      </c>
      <c r="K429" t="s">
        <v>3068</v>
      </c>
      <c r="L429" t="s">
        <v>3073</v>
      </c>
      <c r="M429" t="s">
        <v>3424</v>
      </c>
      <c r="N429">
        <v>2</v>
      </c>
      <c r="O429" t="s">
        <v>4276</v>
      </c>
      <c r="P429" t="str">
        <f t="shared" si="27"/>
        <v>FREESHIP</v>
      </c>
      <c r="Q429" t="s">
        <v>4282</v>
      </c>
      <c r="R429" s="4">
        <v>465.33</v>
      </c>
    </row>
    <row r="430" spans="1:18" x14ac:dyDescent="0.25">
      <c r="A430" t="s">
        <v>880</v>
      </c>
      <c r="B430" s="2">
        <v>45499</v>
      </c>
      <c r="C430">
        <f t="shared" si="24"/>
        <v>2024</v>
      </c>
      <c r="D430" t="str">
        <f t="shared" si="25"/>
        <v>July</v>
      </c>
      <c r="E430" t="str">
        <f t="shared" si="26"/>
        <v>Q3</v>
      </c>
      <c r="F430" t="s">
        <v>2076</v>
      </c>
      <c r="G430" t="s">
        <v>2409</v>
      </c>
      <c r="H430">
        <v>5</v>
      </c>
      <c r="I430" s="4">
        <v>189.25</v>
      </c>
      <c r="J430" t="s">
        <v>2959</v>
      </c>
      <c r="K430" t="s">
        <v>3065</v>
      </c>
      <c r="L430" t="s">
        <v>3071</v>
      </c>
      <c r="M430" t="s">
        <v>3941</v>
      </c>
      <c r="N430">
        <v>10</v>
      </c>
      <c r="O430" t="s">
        <v>4277</v>
      </c>
      <c r="P430" t="str">
        <f t="shared" si="27"/>
        <v>WINTER15</v>
      </c>
      <c r="Q430" t="s">
        <v>4280</v>
      </c>
      <c r="R430" s="4">
        <v>946.25</v>
      </c>
    </row>
    <row r="431" spans="1:18" x14ac:dyDescent="0.25">
      <c r="A431" t="s">
        <v>163</v>
      </c>
      <c r="B431" s="2">
        <v>45287</v>
      </c>
      <c r="C431">
        <f t="shared" si="24"/>
        <v>2023</v>
      </c>
      <c r="D431" t="str">
        <f t="shared" si="25"/>
        <v>December</v>
      </c>
      <c r="E431" t="str">
        <f t="shared" si="26"/>
        <v>Q4</v>
      </c>
      <c r="F431" t="s">
        <v>1363</v>
      </c>
      <c r="G431" t="s">
        <v>2408</v>
      </c>
      <c r="H431">
        <v>1</v>
      </c>
      <c r="I431" s="4">
        <v>217.56</v>
      </c>
      <c r="J431" t="s">
        <v>2548</v>
      </c>
      <c r="K431" t="s">
        <v>3065</v>
      </c>
      <c r="L431" t="s">
        <v>3073</v>
      </c>
      <c r="M431" t="s">
        <v>3224</v>
      </c>
      <c r="N431">
        <v>3</v>
      </c>
      <c r="P431" t="str">
        <f t="shared" si="27"/>
        <v>NO COUPON</v>
      </c>
      <c r="Q431" t="s">
        <v>4281</v>
      </c>
      <c r="R431" s="4">
        <v>217.56</v>
      </c>
    </row>
    <row r="432" spans="1:18" x14ac:dyDescent="0.25">
      <c r="A432" t="s">
        <v>951</v>
      </c>
      <c r="B432" s="2">
        <v>45307</v>
      </c>
      <c r="C432">
        <f t="shared" si="24"/>
        <v>2024</v>
      </c>
      <c r="D432" t="str">
        <f t="shared" si="25"/>
        <v>January</v>
      </c>
      <c r="E432" t="str">
        <f t="shared" si="26"/>
        <v>Q1</v>
      </c>
      <c r="F432" t="s">
        <v>2147</v>
      </c>
      <c r="G432" t="s">
        <v>2406</v>
      </c>
      <c r="H432">
        <v>2</v>
      </c>
      <c r="I432" s="4">
        <v>298.52999999999997</v>
      </c>
      <c r="J432" t="s">
        <v>2735</v>
      </c>
      <c r="K432" t="s">
        <v>3065</v>
      </c>
      <c r="L432" t="s">
        <v>3071</v>
      </c>
      <c r="M432" t="s">
        <v>4012</v>
      </c>
      <c r="N432">
        <v>5</v>
      </c>
      <c r="O432" t="s">
        <v>4277</v>
      </c>
      <c r="P432" t="str">
        <f t="shared" si="27"/>
        <v>WINTER15</v>
      </c>
      <c r="Q432" t="s">
        <v>4280</v>
      </c>
      <c r="R432" s="4">
        <v>597.05999999999995</v>
      </c>
    </row>
    <row r="433" spans="1:18" x14ac:dyDescent="0.25">
      <c r="A433" t="s">
        <v>407</v>
      </c>
      <c r="B433" s="2">
        <v>45487</v>
      </c>
      <c r="C433">
        <f t="shared" si="24"/>
        <v>2024</v>
      </c>
      <c r="D433" t="str">
        <f t="shared" si="25"/>
        <v>July</v>
      </c>
      <c r="E433" t="str">
        <f t="shared" si="26"/>
        <v>Q3</v>
      </c>
      <c r="F433" t="s">
        <v>1607</v>
      </c>
      <c r="G433" t="s">
        <v>2407</v>
      </c>
      <c r="H433">
        <v>1</v>
      </c>
      <c r="I433" s="4">
        <v>75.010000000000005</v>
      </c>
      <c r="J433" t="s">
        <v>2728</v>
      </c>
      <c r="K433" t="s">
        <v>3067</v>
      </c>
      <c r="L433" t="s">
        <v>3072</v>
      </c>
      <c r="M433" t="s">
        <v>3468</v>
      </c>
      <c r="N433">
        <v>3</v>
      </c>
      <c r="P433" t="str">
        <f t="shared" si="27"/>
        <v>NO COUPON</v>
      </c>
      <c r="Q433" t="s">
        <v>4282</v>
      </c>
      <c r="R433" s="4">
        <v>75.010000000000005</v>
      </c>
    </row>
    <row r="434" spans="1:18" x14ac:dyDescent="0.25">
      <c r="A434" t="s">
        <v>1185</v>
      </c>
      <c r="B434" s="2">
        <v>45166</v>
      </c>
      <c r="C434">
        <f t="shared" si="24"/>
        <v>2023</v>
      </c>
      <c r="D434" t="str">
        <f t="shared" si="25"/>
        <v>August</v>
      </c>
      <c r="E434" t="str">
        <f t="shared" si="26"/>
        <v>Q3</v>
      </c>
      <c r="F434" t="s">
        <v>2374</v>
      </c>
      <c r="G434" t="s">
        <v>2404</v>
      </c>
      <c r="H434">
        <v>4</v>
      </c>
      <c r="I434" s="4">
        <v>518.4</v>
      </c>
      <c r="J434" t="s">
        <v>3054</v>
      </c>
      <c r="K434" t="s">
        <v>3067</v>
      </c>
      <c r="L434" t="s">
        <v>3073</v>
      </c>
      <c r="M434" t="s">
        <v>4246</v>
      </c>
      <c r="N434">
        <v>7</v>
      </c>
      <c r="O434" t="s">
        <v>4275</v>
      </c>
      <c r="P434" t="str">
        <f t="shared" si="27"/>
        <v>SAVE10</v>
      </c>
      <c r="Q434" t="s">
        <v>4281</v>
      </c>
      <c r="R434" s="4">
        <v>2073.6</v>
      </c>
    </row>
    <row r="435" spans="1:18" x14ac:dyDescent="0.25">
      <c r="A435" t="s">
        <v>501</v>
      </c>
      <c r="B435" s="2">
        <v>44994</v>
      </c>
      <c r="C435">
        <f t="shared" si="24"/>
        <v>2023</v>
      </c>
      <c r="D435" t="str">
        <f t="shared" si="25"/>
        <v>March</v>
      </c>
      <c r="E435" t="str">
        <f t="shared" si="26"/>
        <v>Q1</v>
      </c>
      <c r="F435" t="s">
        <v>1701</v>
      </c>
      <c r="G435" t="s">
        <v>2407</v>
      </c>
      <c r="H435">
        <v>3</v>
      </c>
      <c r="I435" s="4">
        <v>346.52</v>
      </c>
      <c r="J435" t="s">
        <v>2784</v>
      </c>
      <c r="K435" t="s">
        <v>3067</v>
      </c>
      <c r="L435" t="s">
        <v>3074</v>
      </c>
      <c r="M435" t="s">
        <v>3562</v>
      </c>
      <c r="N435">
        <v>3</v>
      </c>
      <c r="O435" t="s">
        <v>4275</v>
      </c>
      <c r="P435" t="str">
        <f t="shared" si="27"/>
        <v>SAVE10</v>
      </c>
      <c r="Q435" t="s">
        <v>4282</v>
      </c>
      <c r="R435" s="4">
        <v>1039.56</v>
      </c>
    </row>
    <row r="436" spans="1:18" x14ac:dyDescent="0.25">
      <c r="A436" t="s">
        <v>608</v>
      </c>
      <c r="B436" s="2">
        <v>45343</v>
      </c>
      <c r="C436">
        <f t="shared" si="24"/>
        <v>2024</v>
      </c>
      <c r="D436" t="str">
        <f t="shared" si="25"/>
        <v>February</v>
      </c>
      <c r="E436" t="str">
        <f t="shared" si="26"/>
        <v>Q1</v>
      </c>
      <c r="F436" t="s">
        <v>1808</v>
      </c>
      <c r="G436" t="s">
        <v>2404</v>
      </c>
      <c r="H436">
        <v>5</v>
      </c>
      <c r="I436" s="4">
        <v>72.64</v>
      </c>
      <c r="J436" t="s">
        <v>2538</v>
      </c>
      <c r="K436" t="s">
        <v>3067</v>
      </c>
      <c r="L436" t="s">
        <v>3071</v>
      </c>
      <c r="M436" t="s">
        <v>3669</v>
      </c>
      <c r="N436">
        <v>7</v>
      </c>
      <c r="P436" t="str">
        <f t="shared" si="27"/>
        <v>NO COUPON</v>
      </c>
      <c r="Q436" t="s">
        <v>4280</v>
      </c>
      <c r="R436" s="4">
        <v>363.2</v>
      </c>
    </row>
    <row r="437" spans="1:18" x14ac:dyDescent="0.25">
      <c r="A437" t="s">
        <v>714</v>
      </c>
      <c r="B437" s="2">
        <v>45560</v>
      </c>
      <c r="C437">
        <f t="shared" si="24"/>
        <v>2024</v>
      </c>
      <c r="D437" t="str">
        <f t="shared" si="25"/>
        <v>September</v>
      </c>
      <c r="E437" t="str">
        <f t="shared" si="26"/>
        <v>Q3</v>
      </c>
      <c r="F437" t="s">
        <v>1912</v>
      </c>
      <c r="G437" t="s">
        <v>2408</v>
      </c>
      <c r="H437">
        <v>2</v>
      </c>
      <c r="I437" s="4">
        <v>92.91</v>
      </c>
      <c r="J437" t="s">
        <v>2881</v>
      </c>
      <c r="K437" t="s">
        <v>3069</v>
      </c>
      <c r="L437" t="s">
        <v>3072</v>
      </c>
      <c r="M437" t="s">
        <v>3775</v>
      </c>
      <c r="N437">
        <v>3</v>
      </c>
      <c r="O437" t="s">
        <v>4277</v>
      </c>
      <c r="P437" t="str">
        <f t="shared" si="27"/>
        <v>WINTER15</v>
      </c>
      <c r="Q437" t="s">
        <v>4278</v>
      </c>
      <c r="R437" s="4">
        <v>185.82</v>
      </c>
    </row>
    <row r="438" spans="1:18" x14ac:dyDescent="0.25">
      <c r="A438" t="s">
        <v>948</v>
      </c>
      <c r="B438" s="2">
        <v>45809</v>
      </c>
      <c r="C438">
        <f t="shared" si="24"/>
        <v>2025</v>
      </c>
      <c r="D438" t="str">
        <f t="shared" si="25"/>
        <v>June</v>
      </c>
      <c r="E438" t="str">
        <f t="shared" si="26"/>
        <v>Q2</v>
      </c>
      <c r="F438" t="s">
        <v>2144</v>
      </c>
      <c r="G438" t="s">
        <v>2408</v>
      </c>
      <c r="H438">
        <v>4</v>
      </c>
      <c r="I438" s="4">
        <v>119.84</v>
      </c>
      <c r="J438" t="s">
        <v>2604</v>
      </c>
      <c r="K438" t="s">
        <v>3068</v>
      </c>
      <c r="L438" t="s">
        <v>3070</v>
      </c>
      <c r="M438" t="s">
        <v>4009</v>
      </c>
      <c r="N438">
        <v>8</v>
      </c>
      <c r="O438" t="s">
        <v>4276</v>
      </c>
      <c r="P438" t="str">
        <f t="shared" si="27"/>
        <v>FREESHIP</v>
      </c>
      <c r="Q438" t="s">
        <v>4279</v>
      </c>
      <c r="R438" s="4">
        <v>479.36</v>
      </c>
    </row>
    <row r="439" spans="1:18" x14ac:dyDescent="0.25">
      <c r="A439" t="s">
        <v>561</v>
      </c>
      <c r="B439" s="2">
        <v>45158</v>
      </c>
      <c r="C439">
        <f t="shared" si="24"/>
        <v>2023</v>
      </c>
      <c r="D439" t="str">
        <f t="shared" si="25"/>
        <v>August</v>
      </c>
      <c r="E439" t="str">
        <f t="shared" si="26"/>
        <v>Q3</v>
      </c>
      <c r="F439" t="s">
        <v>1761</v>
      </c>
      <c r="G439" t="s">
        <v>2404</v>
      </c>
      <c r="H439">
        <v>1</v>
      </c>
      <c r="I439" s="4">
        <v>613.98</v>
      </c>
      <c r="J439" t="s">
        <v>2814</v>
      </c>
      <c r="K439" t="s">
        <v>3066</v>
      </c>
      <c r="L439" t="s">
        <v>3073</v>
      </c>
      <c r="M439" t="s">
        <v>3622</v>
      </c>
      <c r="N439">
        <v>4</v>
      </c>
      <c r="O439" t="s">
        <v>4276</v>
      </c>
      <c r="P439" t="str">
        <f t="shared" si="27"/>
        <v>FREESHIP</v>
      </c>
      <c r="Q439" t="s">
        <v>4281</v>
      </c>
      <c r="R439" s="4">
        <v>613.98</v>
      </c>
    </row>
    <row r="440" spans="1:18" x14ac:dyDescent="0.25">
      <c r="A440" t="s">
        <v>1174</v>
      </c>
      <c r="B440" s="2">
        <v>45539</v>
      </c>
      <c r="C440">
        <f t="shared" si="24"/>
        <v>2024</v>
      </c>
      <c r="D440" t="str">
        <f t="shared" si="25"/>
        <v>September</v>
      </c>
      <c r="E440" t="str">
        <f t="shared" si="26"/>
        <v>Q3</v>
      </c>
      <c r="F440" t="s">
        <v>2363</v>
      </c>
      <c r="G440" t="s">
        <v>2409</v>
      </c>
      <c r="H440">
        <v>1</v>
      </c>
      <c r="I440" s="4">
        <v>541.64</v>
      </c>
      <c r="J440" t="s">
        <v>2777</v>
      </c>
      <c r="K440" t="s">
        <v>3065</v>
      </c>
      <c r="L440" t="s">
        <v>3070</v>
      </c>
      <c r="M440" t="s">
        <v>4235</v>
      </c>
      <c r="N440">
        <v>5</v>
      </c>
      <c r="O440" t="s">
        <v>4275</v>
      </c>
      <c r="P440" t="str">
        <f t="shared" si="27"/>
        <v>SAVE10</v>
      </c>
      <c r="Q440" t="s">
        <v>4280</v>
      </c>
      <c r="R440" s="4">
        <v>541.64</v>
      </c>
    </row>
    <row r="441" spans="1:18" x14ac:dyDescent="0.25">
      <c r="A441" t="s">
        <v>611</v>
      </c>
      <c r="B441" s="2">
        <v>45621</v>
      </c>
      <c r="C441">
        <f t="shared" si="24"/>
        <v>2024</v>
      </c>
      <c r="D441" t="str">
        <f t="shared" si="25"/>
        <v>November</v>
      </c>
      <c r="E441" t="str">
        <f t="shared" si="26"/>
        <v>Q4</v>
      </c>
      <c r="F441" t="s">
        <v>1811</v>
      </c>
      <c r="G441" t="s">
        <v>2409</v>
      </c>
      <c r="H441">
        <v>2</v>
      </c>
      <c r="I441" s="4">
        <v>211.82</v>
      </c>
      <c r="J441" t="s">
        <v>2835</v>
      </c>
      <c r="K441" t="s">
        <v>3068</v>
      </c>
      <c r="L441" t="s">
        <v>3071</v>
      </c>
      <c r="M441" t="s">
        <v>3672</v>
      </c>
      <c r="N441">
        <v>4</v>
      </c>
      <c r="O441" t="s">
        <v>4277</v>
      </c>
      <c r="P441" t="str">
        <f t="shared" si="27"/>
        <v>WINTER15</v>
      </c>
      <c r="Q441" t="s">
        <v>4280</v>
      </c>
      <c r="R441" s="4">
        <v>423.64</v>
      </c>
    </row>
    <row r="442" spans="1:18" x14ac:dyDescent="0.25">
      <c r="A442" t="s">
        <v>439</v>
      </c>
      <c r="B442" s="2">
        <v>44994</v>
      </c>
      <c r="C442">
        <f t="shared" si="24"/>
        <v>2023</v>
      </c>
      <c r="D442" t="str">
        <f t="shared" si="25"/>
        <v>March</v>
      </c>
      <c r="E442" t="str">
        <f t="shared" si="26"/>
        <v>Q1</v>
      </c>
      <c r="F442" t="s">
        <v>1639</v>
      </c>
      <c r="G442" t="s">
        <v>2408</v>
      </c>
      <c r="H442">
        <v>2</v>
      </c>
      <c r="I442" s="4">
        <v>301.88</v>
      </c>
      <c r="J442" t="s">
        <v>2746</v>
      </c>
      <c r="K442" t="s">
        <v>3068</v>
      </c>
      <c r="L442" t="s">
        <v>3072</v>
      </c>
      <c r="M442" t="s">
        <v>3500</v>
      </c>
      <c r="N442">
        <v>5</v>
      </c>
      <c r="O442" t="s">
        <v>4277</v>
      </c>
      <c r="P442" t="str">
        <f t="shared" si="27"/>
        <v>WINTER15</v>
      </c>
      <c r="Q442" t="s">
        <v>4280</v>
      </c>
      <c r="R442" s="4">
        <v>603.76</v>
      </c>
    </row>
    <row r="443" spans="1:18" x14ac:dyDescent="0.25">
      <c r="A443" t="s">
        <v>835</v>
      </c>
      <c r="B443" s="2">
        <v>45640</v>
      </c>
      <c r="C443">
        <f t="shared" si="24"/>
        <v>2024</v>
      </c>
      <c r="D443" t="str">
        <f t="shared" si="25"/>
        <v>December</v>
      </c>
      <c r="E443" t="str">
        <f t="shared" si="26"/>
        <v>Q4</v>
      </c>
      <c r="F443" t="s">
        <v>2031</v>
      </c>
      <c r="G443" t="s">
        <v>2408</v>
      </c>
      <c r="H443">
        <v>4</v>
      </c>
      <c r="I443" s="4">
        <v>174.49</v>
      </c>
      <c r="J443" t="s">
        <v>2698</v>
      </c>
      <c r="K443" t="s">
        <v>3067</v>
      </c>
      <c r="L443" t="s">
        <v>3073</v>
      </c>
      <c r="M443" t="s">
        <v>3896</v>
      </c>
      <c r="N443">
        <v>5</v>
      </c>
      <c r="O443" t="s">
        <v>4275</v>
      </c>
      <c r="P443" t="str">
        <f t="shared" si="27"/>
        <v>SAVE10</v>
      </c>
      <c r="Q443" t="s">
        <v>4281</v>
      </c>
      <c r="R443" s="4">
        <v>697.96</v>
      </c>
    </row>
    <row r="444" spans="1:18" x14ac:dyDescent="0.25">
      <c r="A444" t="s">
        <v>693</v>
      </c>
      <c r="B444" s="2">
        <v>44959</v>
      </c>
      <c r="C444">
        <f t="shared" si="24"/>
        <v>2023</v>
      </c>
      <c r="D444" t="str">
        <f t="shared" si="25"/>
        <v>February</v>
      </c>
      <c r="E444" t="str">
        <f t="shared" si="26"/>
        <v>Q1</v>
      </c>
      <c r="F444" t="s">
        <v>1891</v>
      </c>
      <c r="G444" t="s">
        <v>2405</v>
      </c>
      <c r="H444">
        <v>3</v>
      </c>
      <c r="I444" s="4">
        <v>360.66</v>
      </c>
      <c r="J444" t="s">
        <v>2733</v>
      </c>
      <c r="K444" t="s">
        <v>3066</v>
      </c>
      <c r="L444" t="s">
        <v>3072</v>
      </c>
      <c r="M444" t="s">
        <v>3754</v>
      </c>
      <c r="N444">
        <v>5</v>
      </c>
      <c r="O444" t="s">
        <v>4276</v>
      </c>
      <c r="P444" t="str">
        <f t="shared" si="27"/>
        <v>FREESHIP</v>
      </c>
      <c r="Q444" t="s">
        <v>4278</v>
      </c>
      <c r="R444" s="4">
        <v>1081.98</v>
      </c>
    </row>
    <row r="445" spans="1:18" x14ac:dyDescent="0.25">
      <c r="A445" t="s">
        <v>692</v>
      </c>
      <c r="B445" s="2">
        <v>45620</v>
      </c>
      <c r="C445">
        <f t="shared" si="24"/>
        <v>2024</v>
      </c>
      <c r="D445" t="str">
        <f t="shared" si="25"/>
        <v>November</v>
      </c>
      <c r="E445" t="str">
        <f t="shared" si="26"/>
        <v>Q4</v>
      </c>
      <c r="F445" t="s">
        <v>1890</v>
      </c>
      <c r="G445" t="s">
        <v>2406</v>
      </c>
      <c r="H445">
        <v>3</v>
      </c>
      <c r="I445" s="4">
        <v>163.13</v>
      </c>
      <c r="J445" t="s">
        <v>2600</v>
      </c>
      <c r="K445" t="s">
        <v>3068</v>
      </c>
      <c r="L445" t="s">
        <v>3070</v>
      </c>
      <c r="M445" t="s">
        <v>3753</v>
      </c>
      <c r="N445">
        <v>5</v>
      </c>
      <c r="O445" t="s">
        <v>4277</v>
      </c>
      <c r="P445" t="str">
        <f t="shared" si="27"/>
        <v>WINTER15</v>
      </c>
      <c r="Q445" t="s">
        <v>4281</v>
      </c>
      <c r="R445" s="4">
        <v>489.39</v>
      </c>
    </row>
    <row r="446" spans="1:18" x14ac:dyDescent="0.25">
      <c r="A446" t="s">
        <v>210</v>
      </c>
      <c r="B446" s="2">
        <v>45681</v>
      </c>
      <c r="C446">
        <f t="shared" si="24"/>
        <v>2025</v>
      </c>
      <c r="D446" t="str">
        <f t="shared" si="25"/>
        <v>January</v>
      </c>
      <c r="E446" t="str">
        <f t="shared" si="26"/>
        <v>Q1</v>
      </c>
      <c r="F446" t="s">
        <v>1410</v>
      </c>
      <c r="G446" t="s">
        <v>2409</v>
      </c>
      <c r="H446">
        <v>4</v>
      </c>
      <c r="I446" s="4">
        <v>217.13</v>
      </c>
      <c r="J446" t="s">
        <v>2587</v>
      </c>
      <c r="K446" t="s">
        <v>3069</v>
      </c>
      <c r="L446" t="s">
        <v>3073</v>
      </c>
      <c r="M446" t="s">
        <v>3271</v>
      </c>
      <c r="N446">
        <v>8</v>
      </c>
      <c r="O446" t="s">
        <v>4277</v>
      </c>
      <c r="P446" t="str">
        <f t="shared" si="27"/>
        <v>WINTER15</v>
      </c>
      <c r="Q446" t="s">
        <v>4280</v>
      </c>
      <c r="R446" s="4">
        <v>868.52</v>
      </c>
    </row>
    <row r="447" spans="1:18" x14ac:dyDescent="0.25">
      <c r="A447" t="s">
        <v>1089</v>
      </c>
      <c r="B447" s="2">
        <v>45535</v>
      </c>
      <c r="C447">
        <f t="shared" si="24"/>
        <v>2024</v>
      </c>
      <c r="D447" t="str">
        <f t="shared" si="25"/>
        <v>August</v>
      </c>
      <c r="E447" t="str">
        <f t="shared" si="26"/>
        <v>Q3</v>
      </c>
      <c r="F447" t="s">
        <v>2281</v>
      </c>
      <c r="G447" t="s">
        <v>2403</v>
      </c>
      <c r="H447">
        <v>2</v>
      </c>
      <c r="I447" s="4">
        <v>552.63</v>
      </c>
      <c r="J447" t="s">
        <v>2591</v>
      </c>
      <c r="K447" t="s">
        <v>3065</v>
      </c>
      <c r="L447" t="s">
        <v>3073</v>
      </c>
      <c r="M447" t="s">
        <v>4150</v>
      </c>
      <c r="N447">
        <v>7</v>
      </c>
      <c r="O447" t="s">
        <v>4277</v>
      </c>
      <c r="P447" t="str">
        <f t="shared" si="27"/>
        <v>WINTER15</v>
      </c>
      <c r="Q447" t="s">
        <v>4278</v>
      </c>
      <c r="R447" s="4">
        <v>1105.26</v>
      </c>
    </row>
    <row r="448" spans="1:18" x14ac:dyDescent="0.25">
      <c r="A448" t="s">
        <v>440</v>
      </c>
      <c r="B448" s="2">
        <v>45732</v>
      </c>
      <c r="C448">
        <f t="shared" si="24"/>
        <v>2025</v>
      </c>
      <c r="D448" t="str">
        <f t="shared" si="25"/>
        <v>March</v>
      </c>
      <c r="E448" t="str">
        <f t="shared" si="26"/>
        <v>Q1</v>
      </c>
      <c r="F448" t="s">
        <v>1640</v>
      </c>
      <c r="G448" t="s">
        <v>2403</v>
      </c>
      <c r="H448">
        <v>5</v>
      </c>
      <c r="I448" s="4">
        <v>57.45</v>
      </c>
      <c r="J448" t="s">
        <v>2747</v>
      </c>
      <c r="K448" t="s">
        <v>3069</v>
      </c>
      <c r="L448" t="s">
        <v>3071</v>
      </c>
      <c r="M448" t="s">
        <v>3501</v>
      </c>
      <c r="N448">
        <v>10</v>
      </c>
      <c r="P448" t="str">
        <f t="shared" si="27"/>
        <v>NO COUPON</v>
      </c>
      <c r="Q448" t="s">
        <v>4281</v>
      </c>
      <c r="R448" s="4">
        <v>287.25</v>
      </c>
    </row>
    <row r="449" spans="1:18" x14ac:dyDescent="0.25">
      <c r="A449" t="s">
        <v>1157</v>
      </c>
      <c r="B449" s="2">
        <v>45019</v>
      </c>
      <c r="C449">
        <f t="shared" si="24"/>
        <v>2023</v>
      </c>
      <c r="D449" t="str">
        <f t="shared" si="25"/>
        <v>April</v>
      </c>
      <c r="E449" t="str">
        <f t="shared" si="26"/>
        <v>Q2</v>
      </c>
      <c r="F449" t="s">
        <v>2346</v>
      </c>
      <c r="G449" t="s">
        <v>2406</v>
      </c>
      <c r="H449">
        <v>1</v>
      </c>
      <c r="I449" s="4">
        <v>381.61</v>
      </c>
      <c r="J449" t="s">
        <v>3042</v>
      </c>
      <c r="K449" t="s">
        <v>3065</v>
      </c>
      <c r="L449" t="s">
        <v>3074</v>
      </c>
      <c r="M449" t="s">
        <v>4218</v>
      </c>
      <c r="N449">
        <v>5</v>
      </c>
      <c r="P449" t="str">
        <f t="shared" si="27"/>
        <v>NO COUPON</v>
      </c>
      <c r="Q449" t="s">
        <v>4280</v>
      </c>
      <c r="R449" s="4">
        <v>381.61</v>
      </c>
    </row>
    <row r="450" spans="1:18" x14ac:dyDescent="0.25">
      <c r="A450" t="s">
        <v>623</v>
      </c>
      <c r="B450" s="2">
        <v>45684</v>
      </c>
      <c r="C450">
        <f t="shared" ref="C450:C513" si="28">YEAR(B450)</f>
        <v>2025</v>
      </c>
      <c r="D450" t="str">
        <f t="shared" ref="D450:D513" si="29">TEXT(B450,"mmmm")</f>
        <v>January</v>
      </c>
      <c r="E450" t="str">
        <f t="shared" ref="E450:E513" si="30">"Q"&amp;ROUNDUP(MONTH(B450)/3,0)</f>
        <v>Q1</v>
      </c>
      <c r="F450" t="s">
        <v>1822</v>
      </c>
      <c r="G450" t="s">
        <v>2406</v>
      </c>
      <c r="H450">
        <v>3</v>
      </c>
      <c r="I450" s="4">
        <v>449.13</v>
      </c>
      <c r="J450" t="s">
        <v>2841</v>
      </c>
      <c r="K450" t="s">
        <v>3069</v>
      </c>
      <c r="L450" t="s">
        <v>3072</v>
      </c>
      <c r="M450" t="s">
        <v>3684</v>
      </c>
      <c r="N450">
        <v>5</v>
      </c>
      <c r="O450" t="s">
        <v>4277</v>
      </c>
      <c r="P450" t="str">
        <f t="shared" ref="P450:P513" si="31">IF(ISBLANK(O450),"NO COUPON",O450)</f>
        <v>WINTER15</v>
      </c>
      <c r="Q450" t="s">
        <v>4279</v>
      </c>
      <c r="R450" s="4">
        <v>1347.39</v>
      </c>
    </row>
    <row r="451" spans="1:18" x14ac:dyDescent="0.25">
      <c r="A451" t="s">
        <v>794</v>
      </c>
      <c r="B451" s="2">
        <v>45382</v>
      </c>
      <c r="C451">
        <f t="shared" si="28"/>
        <v>2024</v>
      </c>
      <c r="D451" t="str">
        <f t="shared" si="29"/>
        <v>March</v>
      </c>
      <c r="E451" t="str">
        <f t="shared" si="30"/>
        <v>Q1</v>
      </c>
      <c r="F451" t="s">
        <v>1991</v>
      </c>
      <c r="G451" t="s">
        <v>2408</v>
      </c>
      <c r="H451">
        <v>4</v>
      </c>
      <c r="I451" s="4">
        <v>184.48</v>
      </c>
      <c r="J451" t="s">
        <v>2755</v>
      </c>
      <c r="K451" t="s">
        <v>3066</v>
      </c>
      <c r="L451" t="s">
        <v>3071</v>
      </c>
      <c r="M451" t="s">
        <v>3855</v>
      </c>
      <c r="N451">
        <v>4</v>
      </c>
      <c r="O451" t="s">
        <v>4277</v>
      </c>
      <c r="P451" t="str">
        <f t="shared" si="31"/>
        <v>WINTER15</v>
      </c>
      <c r="Q451" t="s">
        <v>4282</v>
      </c>
      <c r="R451" s="4">
        <v>737.92</v>
      </c>
    </row>
    <row r="452" spans="1:18" x14ac:dyDescent="0.25">
      <c r="A452" t="s">
        <v>829</v>
      </c>
      <c r="B452" s="2">
        <v>45508</v>
      </c>
      <c r="C452">
        <f t="shared" si="28"/>
        <v>2024</v>
      </c>
      <c r="D452" t="str">
        <f t="shared" si="29"/>
        <v>August</v>
      </c>
      <c r="E452" t="str">
        <f t="shared" si="30"/>
        <v>Q3</v>
      </c>
      <c r="F452" t="s">
        <v>2025</v>
      </c>
      <c r="G452" t="s">
        <v>2407</v>
      </c>
      <c r="H452">
        <v>3</v>
      </c>
      <c r="I452" s="4">
        <v>569.84</v>
      </c>
      <c r="J452" t="s">
        <v>2939</v>
      </c>
      <c r="K452" t="s">
        <v>3068</v>
      </c>
      <c r="L452" t="s">
        <v>3071</v>
      </c>
      <c r="M452" t="s">
        <v>3890</v>
      </c>
      <c r="N452">
        <v>8</v>
      </c>
      <c r="O452" t="s">
        <v>4277</v>
      </c>
      <c r="P452" t="str">
        <f t="shared" si="31"/>
        <v>WINTER15</v>
      </c>
      <c r="Q452" t="s">
        <v>4278</v>
      </c>
      <c r="R452" s="4">
        <v>1709.52</v>
      </c>
    </row>
    <row r="453" spans="1:18" x14ac:dyDescent="0.25">
      <c r="A453" t="s">
        <v>869</v>
      </c>
      <c r="B453" s="2">
        <v>45071</v>
      </c>
      <c r="C453">
        <f t="shared" si="28"/>
        <v>2023</v>
      </c>
      <c r="D453" t="str">
        <f t="shared" si="29"/>
        <v>May</v>
      </c>
      <c r="E453" t="str">
        <f t="shared" si="30"/>
        <v>Q2</v>
      </c>
      <c r="F453" t="s">
        <v>2065</v>
      </c>
      <c r="G453" t="s">
        <v>2403</v>
      </c>
      <c r="H453">
        <v>5</v>
      </c>
      <c r="I453" s="4">
        <v>240.61</v>
      </c>
      <c r="J453" t="s">
        <v>2624</v>
      </c>
      <c r="K453" t="s">
        <v>3067</v>
      </c>
      <c r="L453" t="s">
        <v>3070</v>
      </c>
      <c r="M453" t="s">
        <v>3930</v>
      </c>
      <c r="N453">
        <v>10</v>
      </c>
      <c r="O453" t="s">
        <v>4276</v>
      </c>
      <c r="P453" t="str">
        <f t="shared" si="31"/>
        <v>FREESHIP</v>
      </c>
      <c r="Q453" t="s">
        <v>4280</v>
      </c>
      <c r="R453" s="4">
        <v>1203.05</v>
      </c>
    </row>
    <row r="454" spans="1:18" x14ac:dyDescent="0.25">
      <c r="A454" t="s">
        <v>21</v>
      </c>
      <c r="B454" s="2">
        <v>45058</v>
      </c>
      <c r="C454">
        <f t="shared" si="28"/>
        <v>2023</v>
      </c>
      <c r="D454" t="str">
        <f t="shared" si="29"/>
        <v>May</v>
      </c>
      <c r="E454" t="str">
        <f t="shared" si="30"/>
        <v>Q2</v>
      </c>
      <c r="F454" t="s">
        <v>1221</v>
      </c>
      <c r="G454" t="s">
        <v>2403</v>
      </c>
      <c r="H454">
        <v>5</v>
      </c>
      <c r="I454" s="4">
        <v>149.55000000000001</v>
      </c>
      <c r="J454" t="s">
        <v>2417</v>
      </c>
      <c r="K454" t="s">
        <v>3069</v>
      </c>
      <c r="L454" t="s">
        <v>3070</v>
      </c>
      <c r="M454" t="s">
        <v>3082</v>
      </c>
      <c r="N454">
        <v>9</v>
      </c>
      <c r="O454" t="s">
        <v>4276</v>
      </c>
      <c r="P454" t="str">
        <f t="shared" si="31"/>
        <v>FREESHIP</v>
      </c>
      <c r="Q454" t="s">
        <v>4281</v>
      </c>
      <c r="R454" s="4">
        <v>747.75</v>
      </c>
    </row>
    <row r="455" spans="1:18" x14ac:dyDescent="0.25">
      <c r="A455" t="s">
        <v>1169</v>
      </c>
      <c r="B455" s="2">
        <v>45151</v>
      </c>
      <c r="C455">
        <f t="shared" si="28"/>
        <v>2023</v>
      </c>
      <c r="D455" t="str">
        <f t="shared" si="29"/>
        <v>August</v>
      </c>
      <c r="E455" t="str">
        <f t="shared" si="30"/>
        <v>Q3</v>
      </c>
      <c r="F455" t="s">
        <v>2358</v>
      </c>
      <c r="G455" t="s">
        <v>2407</v>
      </c>
      <c r="H455">
        <v>4</v>
      </c>
      <c r="I455" s="4">
        <v>534.57000000000005</v>
      </c>
      <c r="J455" t="s">
        <v>2558</v>
      </c>
      <c r="K455" t="s">
        <v>3067</v>
      </c>
      <c r="L455" t="s">
        <v>3073</v>
      </c>
      <c r="M455" t="s">
        <v>4230</v>
      </c>
      <c r="N455">
        <v>6</v>
      </c>
      <c r="O455" t="s">
        <v>4276</v>
      </c>
      <c r="P455" t="str">
        <f t="shared" si="31"/>
        <v>FREESHIP</v>
      </c>
      <c r="Q455" t="s">
        <v>4281</v>
      </c>
      <c r="R455" s="4">
        <v>2138.2800000000002</v>
      </c>
    </row>
    <row r="456" spans="1:18" x14ac:dyDescent="0.25">
      <c r="A456" t="s">
        <v>992</v>
      </c>
      <c r="B456" s="2">
        <v>45468</v>
      </c>
      <c r="C456">
        <f t="shared" si="28"/>
        <v>2024</v>
      </c>
      <c r="D456" t="str">
        <f t="shared" si="29"/>
        <v>June</v>
      </c>
      <c r="E456" t="str">
        <f t="shared" si="30"/>
        <v>Q2</v>
      </c>
      <c r="F456" t="s">
        <v>2185</v>
      </c>
      <c r="G456" t="s">
        <v>2407</v>
      </c>
      <c r="H456">
        <v>4</v>
      </c>
      <c r="I456" s="4">
        <v>107.49</v>
      </c>
      <c r="J456" t="s">
        <v>2887</v>
      </c>
      <c r="K456" t="s">
        <v>3069</v>
      </c>
      <c r="L456" t="s">
        <v>3073</v>
      </c>
      <c r="M456" t="s">
        <v>4053</v>
      </c>
      <c r="N456">
        <v>5</v>
      </c>
      <c r="P456" t="str">
        <f t="shared" si="31"/>
        <v>NO COUPON</v>
      </c>
      <c r="Q456" t="s">
        <v>4282</v>
      </c>
      <c r="R456" s="4">
        <v>429.96</v>
      </c>
    </row>
    <row r="457" spans="1:18" x14ac:dyDescent="0.25">
      <c r="A457" t="s">
        <v>82</v>
      </c>
      <c r="B457" s="2">
        <v>45271</v>
      </c>
      <c r="C457">
        <f t="shared" si="28"/>
        <v>2023</v>
      </c>
      <c r="D457" t="str">
        <f t="shared" si="29"/>
        <v>December</v>
      </c>
      <c r="E457" t="str">
        <f t="shared" si="30"/>
        <v>Q4</v>
      </c>
      <c r="F457" t="s">
        <v>1282</v>
      </c>
      <c r="G457" t="s">
        <v>2406</v>
      </c>
      <c r="H457">
        <v>3</v>
      </c>
      <c r="I457" s="4">
        <v>490.92</v>
      </c>
      <c r="J457" t="s">
        <v>2435</v>
      </c>
      <c r="K457" t="s">
        <v>3067</v>
      </c>
      <c r="L457" t="s">
        <v>3074</v>
      </c>
      <c r="M457" t="s">
        <v>3143</v>
      </c>
      <c r="N457">
        <v>5</v>
      </c>
      <c r="O457" t="s">
        <v>4276</v>
      </c>
      <c r="P457" t="str">
        <f t="shared" si="31"/>
        <v>FREESHIP</v>
      </c>
      <c r="Q457" t="s">
        <v>4280</v>
      </c>
      <c r="R457" s="4">
        <v>1472.76</v>
      </c>
    </row>
    <row r="458" spans="1:18" x14ac:dyDescent="0.25">
      <c r="A458" t="s">
        <v>806</v>
      </c>
      <c r="B458" s="2">
        <v>45093</v>
      </c>
      <c r="C458">
        <f t="shared" si="28"/>
        <v>2023</v>
      </c>
      <c r="D458" t="str">
        <f t="shared" si="29"/>
        <v>June</v>
      </c>
      <c r="E458" t="str">
        <f t="shared" si="30"/>
        <v>Q2</v>
      </c>
      <c r="F458" t="s">
        <v>2003</v>
      </c>
      <c r="G458" t="s">
        <v>2409</v>
      </c>
      <c r="H458">
        <v>2</v>
      </c>
      <c r="I458" s="4">
        <v>356.35</v>
      </c>
      <c r="J458" t="s">
        <v>2926</v>
      </c>
      <c r="K458" t="s">
        <v>3065</v>
      </c>
      <c r="L458" t="s">
        <v>3072</v>
      </c>
      <c r="M458" t="s">
        <v>3867</v>
      </c>
      <c r="N458">
        <v>6</v>
      </c>
      <c r="O458" t="s">
        <v>4277</v>
      </c>
      <c r="P458" t="str">
        <f t="shared" si="31"/>
        <v>WINTER15</v>
      </c>
      <c r="Q458" t="s">
        <v>4281</v>
      </c>
      <c r="R458" s="4">
        <v>712.7</v>
      </c>
    </row>
    <row r="459" spans="1:18" x14ac:dyDescent="0.25">
      <c r="A459" t="s">
        <v>700</v>
      </c>
      <c r="B459" s="2">
        <v>45208</v>
      </c>
      <c r="C459">
        <f t="shared" si="28"/>
        <v>2023</v>
      </c>
      <c r="D459" t="str">
        <f t="shared" si="29"/>
        <v>October</v>
      </c>
      <c r="E459" t="str">
        <f t="shared" si="30"/>
        <v>Q4</v>
      </c>
      <c r="F459" t="s">
        <v>1898</v>
      </c>
      <c r="G459" t="s">
        <v>2409</v>
      </c>
      <c r="H459">
        <v>3</v>
      </c>
      <c r="I459" s="4">
        <v>53.6</v>
      </c>
      <c r="J459" t="s">
        <v>2874</v>
      </c>
      <c r="K459" t="s">
        <v>3069</v>
      </c>
      <c r="L459" t="s">
        <v>3074</v>
      </c>
      <c r="M459" t="s">
        <v>3761</v>
      </c>
      <c r="N459">
        <v>4</v>
      </c>
      <c r="O459" t="s">
        <v>4277</v>
      </c>
      <c r="P459" t="str">
        <f t="shared" si="31"/>
        <v>WINTER15</v>
      </c>
      <c r="Q459" t="s">
        <v>4281</v>
      </c>
      <c r="R459" s="4">
        <v>160.80000000000001</v>
      </c>
    </row>
    <row r="460" spans="1:18" x14ac:dyDescent="0.25">
      <c r="A460" t="s">
        <v>756</v>
      </c>
      <c r="B460" s="2">
        <v>45626</v>
      </c>
      <c r="C460">
        <f t="shared" si="28"/>
        <v>2024</v>
      </c>
      <c r="D460" t="str">
        <f t="shared" si="29"/>
        <v>November</v>
      </c>
      <c r="E460" t="str">
        <f t="shared" si="30"/>
        <v>Q4</v>
      </c>
      <c r="F460" t="s">
        <v>1953</v>
      </c>
      <c r="G460" t="s">
        <v>2408</v>
      </c>
      <c r="H460">
        <v>3</v>
      </c>
      <c r="I460" s="4">
        <v>699.93</v>
      </c>
      <c r="J460" t="s">
        <v>2664</v>
      </c>
      <c r="K460" t="s">
        <v>3069</v>
      </c>
      <c r="L460" t="s">
        <v>3072</v>
      </c>
      <c r="M460" t="s">
        <v>3817</v>
      </c>
      <c r="N460">
        <v>7</v>
      </c>
      <c r="O460" t="s">
        <v>4275</v>
      </c>
      <c r="P460" t="str">
        <f t="shared" si="31"/>
        <v>SAVE10</v>
      </c>
      <c r="Q460" t="s">
        <v>4282</v>
      </c>
      <c r="R460" s="4">
        <v>2099.79</v>
      </c>
    </row>
    <row r="461" spans="1:18" x14ac:dyDescent="0.25">
      <c r="A461" t="s">
        <v>1077</v>
      </c>
      <c r="B461" s="2">
        <v>45462</v>
      </c>
      <c r="C461">
        <f t="shared" si="28"/>
        <v>2024</v>
      </c>
      <c r="D461" t="str">
        <f t="shared" si="29"/>
        <v>June</v>
      </c>
      <c r="E461" t="str">
        <f t="shared" si="30"/>
        <v>Q2</v>
      </c>
      <c r="F461" t="s">
        <v>2269</v>
      </c>
      <c r="G461" t="s">
        <v>2409</v>
      </c>
      <c r="H461">
        <v>2</v>
      </c>
      <c r="I461" s="4">
        <v>320.68</v>
      </c>
      <c r="J461" t="s">
        <v>2564</v>
      </c>
      <c r="K461" t="s">
        <v>3067</v>
      </c>
      <c r="L461" t="s">
        <v>3070</v>
      </c>
      <c r="M461" t="s">
        <v>4138</v>
      </c>
      <c r="N461">
        <v>5</v>
      </c>
      <c r="O461" t="s">
        <v>4276</v>
      </c>
      <c r="P461" t="str">
        <f t="shared" si="31"/>
        <v>FREESHIP</v>
      </c>
      <c r="Q461" t="s">
        <v>4279</v>
      </c>
      <c r="R461" s="4">
        <v>641.36</v>
      </c>
    </row>
    <row r="462" spans="1:18" x14ac:dyDescent="0.25">
      <c r="A462" t="s">
        <v>1194</v>
      </c>
      <c r="B462" s="2">
        <v>45230</v>
      </c>
      <c r="C462">
        <f t="shared" si="28"/>
        <v>2023</v>
      </c>
      <c r="D462" t="str">
        <f t="shared" si="29"/>
        <v>October</v>
      </c>
      <c r="E462" t="str">
        <f t="shared" si="30"/>
        <v>Q4</v>
      </c>
      <c r="F462" t="s">
        <v>2383</v>
      </c>
      <c r="G462" t="s">
        <v>2406</v>
      </c>
      <c r="H462">
        <v>4</v>
      </c>
      <c r="I462" s="4">
        <v>298.36</v>
      </c>
      <c r="J462" t="s">
        <v>2805</v>
      </c>
      <c r="K462" t="s">
        <v>3065</v>
      </c>
      <c r="L462" t="s">
        <v>3074</v>
      </c>
      <c r="M462" t="s">
        <v>4255</v>
      </c>
      <c r="N462">
        <v>8</v>
      </c>
      <c r="O462" t="s">
        <v>4276</v>
      </c>
      <c r="P462" t="str">
        <f t="shared" si="31"/>
        <v>FREESHIP</v>
      </c>
      <c r="Q462" t="s">
        <v>4282</v>
      </c>
      <c r="R462" s="4">
        <v>1193.44</v>
      </c>
    </row>
    <row r="463" spans="1:18" x14ac:dyDescent="0.25">
      <c r="A463" t="s">
        <v>767</v>
      </c>
      <c r="B463" s="2">
        <v>45406</v>
      </c>
      <c r="C463">
        <f t="shared" si="28"/>
        <v>2024</v>
      </c>
      <c r="D463" t="str">
        <f t="shared" si="29"/>
        <v>April</v>
      </c>
      <c r="E463" t="str">
        <f t="shared" si="30"/>
        <v>Q2</v>
      </c>
      <c r="F463" t="s">
        <v>1964</v>
      </c>
      <c r="G463" t="s">
        <v>2404</v>
      </c>
      <c r="H463">
        <v>2</v>
      </c>
      <c r="I463" s="4">
        <v>241.49</v>
      </c>
      <c r="J463" t="s">
        <v>2907</v>
      </c>
      <c r="K463" t="s">
        <v>3065</v>
      </c>
      <c r="L463" t="s">
        <v>3072</v>
      </c>
      <c r="M463" t="s">
        <v>3828</v>
      </c>
      <c r="N463">
        <v>7</v>
      </c>
      <c r="O463" t="s">
        <v>4276</v>
      </c>
      <c r="P463" t="str">
        <f t="shared" si="31"/>
        <v>FREESHIP</v>
      </c>
      <c r="Q463" t="s">
        <v>4278</v>
      </c>
      <c r="R463" s="4">
        <v>482.98</v>
      </c>
    </row>
    <row r="464" spans="1:18" x14ac:dyDescent="0.25">
      <c r="A464" t="s">
        <v>606</v>
      </c>
      <c r="B464" s="2">
        <v>45405</v>
      </c>
      <c r="C464">
        <f t="shared" si="28"/>
        <v>2024</v>
      </c>
      <c r="D464" t="str">
        <f t="shared" si="29"/>
        <v>April</v>
      </c>
      <c r="E464" t="str">
        <f t="shared" si="30"/>
        <v>Q2</v>
      </c>
      <c r="F464" t="s">
        <v>1806</v>
      </c>
      <c r="G464" t="s">
        <v>2404</v>
      </c>
      <c r="H464">
        <v>3</v>
      </c>
      <c r="I464" s="4">
        <v>204.27</v>
      </c>
      <c r="J464" t="s">
        <v>2803</v>
      </c>
      <c r="K464" t="s">
        <v>3066</v>
      </c>
      <c r="L464" t="s">
        <v>3072</v>
      </c>
      <c r="M464" t="s">
        <v>3667</v>
      </c>
      <c r="N464">
        <v>4</v>
      </c>
      <c r="P464" t="str">
        <f t="shared" si="31"/>
        <v>NO COUPON</v>
      </c>
      <c r="Q464" t="s">
        <v>4282</v>
      </c>
      <c r="R464" s="4">
        <v>612.81000000000006</v>
      </c>
    </row>
    <row r="465" spans="1:18" x14ac:dyDescent="0.25">
      <c r="A465" t="s">
        <v>585</v>
      </c>
      <c r="B465" s="2">
        <v>45619</v>
      </c>
      <c r="C465">
        <f t="shared" si="28"/>
        <v>2024</v>
      </c>
      <c r="D465" t="str">
        <f t="shared" si="29"/>
        <v>November</v>
      </c>
      <c r="E465" t="str">
        <f t="shared" si="30"/>
        <v>Q4</v>
      </c>
      <c r="F465" t="s">
        <v>1785</v>
      </c>
      <c r="G465" t="s">
        <v>2405</v>
      </c>
      <c r="H465">
        <v>1</v>
      </c>
      <c r="I465" s="4">
        <v>214.08</v>
      </c>
      <c r="J465" t="s">
        <v>2779</v>
      </c>
      <c r="K465" t="s">
        <v>3068</v>
      </c>
      <c r="L465" t="s">
        <v>3072</v>
      </c>
      <c r="M465" t="s">
        <v>3646</v>
      </c>
      <c r="N465">
        <v>2</v>
      </c>
      <c r="O465" t="s">
        <v>4277</v>
      </c>
      <c r="P465" t="str">
        <f t="shared" si="31"/>
        <v>WINTER15</v>
      </c>
      <c r="Q465" t="s">
        <v>4282</v>
      </c>
      <c r="R465" s="4">
        <v>214.08</v>
      </c>
    </row>
    <row r="466" spans="1:18" x14ac:dyDescent="0.25">
      <c r="A466" t="s">
        <v>37</v>
      </c>
      <c r="B466" s="2">
        <v>45756</v>
      </c>
      <c r="C466">
        <f t="shared" si="28"/>
        <v>2025</v>
      </c>
      <c r="D466" t="str">
        <f t="shared" si="29"/>
        <v>April</v>
      </c>
      <c r="E466" t="str">
        <f t="shared" si="30"/>
        <v>Q2</v>
      </c>
      <c r="F466" t="s">
        <v>1237</v>
      </c>
      <c r="G466" t="s">
        <v>2404</v>
      </c>
      <c r="H466">
        <v>4</v>
      </c>
      <c r="I466" s="4">
        <v>273.25</v>
      </c>
      <c r="J466" t="s">
        <v>2433</v>
      </c>
      <c r="K466" t="s">
        <v>3065</v>
      </c>
      <c r="L466" t="s">
        <v>3071</v>
      </c>
      <c r="M466" t="s">
        <v>3098</v>
      </c>
      <c r="N466">
        <v>5</v>
      </c>
      <c r="O466" t="s">
        <v>4276</v>
      </c>
      <c r="P466" t="str">
        <f t="shared" si="31"/>
        <v>FREESHIP</v>
      </c>
      <c r="Q466" t="s">
        <v>4279</v>
      </c>
      <c r="R466" s="4">
        <v>1093</v>
      </c>
    </row>
    <row r="467" spans="1:18" x14ac:dyDescent="0.25">
      <c r="A467" t="s">
        <v>426</v>
      </c>
      <c r="B467" s="2">
        <v>45758</v>
      </c>
      <c r="C467">
        <f t="shared" si="28"/>
        <v>2025</v>
      </c>
      <c r="D467" t="str">
        <f t="shared" si="29"/>
        <v>April</v>
      </c>
      <c r="E467" t="str">
        <f t="shared" si="30"/>
        <v>Q2</v>
      </c>
      <c r="F467" t="s">
        <v>1626</v>
      </c>
      <c r="G467" t="s">
        <v>2405</v>
      </c>
      <c r="H467">
        <v>5</v>
      </c>
      <c r="I467" s="4">
        <v>133.01</v>
      </c>
      <c r="J467" t="s">
        <v>2738</v>
      </c>
      <c r="K467" t="s">
        <v>3067</v>
      </c>
      <c r="L467" t="s">
        <v>3072</v>
      </c>
      <c r="M467" t="s">
        <v>3487</v>
      </c>
      <c r="N467">
        <v>10</v>
      </c>
      <c r="P467" t="str">
        <f t="shared" si="31"/>
        <v>NO COUPON</v>
      </c>
      <c r="Q467" t="s">
        <v>4281</v>
      </c>
      <c r="R467" s="4">
        <v>665.05</v>
      </c>
    </row>
    <row r="468" spans="1:18" x14ac:dyDescent="0.25">
      <c r="A468" t="s">
        <v>39</v>
      </c>
      <c r="B468" s="2">
        <v>45497</v>
      </c>
      <c r="C468">
        <f t="shared" si="28"/>
        <v>2024</v>
      </c>
      <c r="D468" t="str">
        <f t="shared" si="29"/>
        <v>July</v>
      </c>
      <c r="E468" t="str">
        <f t="shared" si="30"/>
        <v>Q3</v>
      </c>
      <c r="F468" t="s">
        <v>1239</v>
      </c>
      <c r="G468" t="s">
        <v>2403</v>
      </c>
      <c r="H468">
        <v>1</v>
      </c>
      <c r="I468" s="4">
        <v>399.98</v>
      </c>
      <c r="J468" t="s">
        <v>2435</v>
      </c>
      <c r="K468" t="s">
        <v>3065</v>
      </c>
      <c r="L468" t="s">
        <v>3073</v>
      </c>
      <c r="M468" t="s">
        <v>3100</v>
      </c>
      <c r="N468">
        <v>3</v>
      </c>
      <c r="O468" t="s">
        <v>4277</v>
      </c>
      <c r="P468" t="str">
        <f t="shared" si="31"/>
        <v>WINTER15</v>
      </c>
      <c r="Q468" t="s">
        <v>4280</v>
      </c>
      <c r="R468" s="4">
        <v>399.98</v>
      </c>
    </row>
    <row r="469" spans="1:18" x14ac:dyDescent="0.25">
      <c r="A469" t="s">
        <v>1068</v>
      </c>
      <c r="B469" s="2">
        <v>45259</v>
      </c>
      <c r="C469">
        <f t="shared" si="28"/>
        <v>2023</v>
      </c>
      <c r="D469" t="str">
        <f t="shared" si="29"/>
        <v>November</v>
      </c>
      <c r="E469" t="str">
        <f t="shared" si="30"/>
        <v>Q4</v>
      </c>
      <c r="F469" t="s">
        <v>2260</v>
      </c>
      <c r="G469" t="s">
        <v>2407</v>
      </c>
      <c r="H469">
        <v>1</v>
      </c>
      <c r="I469" s="4">
        <v>660.66</v>
      </c>
      <c r="J469" t="s">
        <v>2490</v>
      </c>
      <c r="K469" t="s">
        <v>3065</v>
      </c>
      <c r="L469" t="s">
        <v>3073</v>
      </c>
      <c r="M469" t="s">
        <v>4129</v>
      </c>
      <c r="N469">
        <v>3</v>
      </c>
      <c r="O469" t="s">
        <v>4277</v>
      </c>
      <c r="P469" t="str">
        <f t="shared" si="31"/>
        <v>WINTER15</v>
      </c>
      <c r="Q469" t="s">
        <v>4278</v>
      </c>
      <c r="R469" s="4">
        <v>660.66</v>
      </c>
    </row>
    <row r="470" spans="1:18" x14ac:dyDescent="0.25">
      <c r="A470" t="s">
        <v>236</v>
      </c>
      <c r="B470" s="2">
        <v>45050</v>
      </c>
      <c r="C470">
        <f t="shared" si="28"/>
        <v>2023</v>
      </c>
      <c r="D470" t="str">
        <f t="shared" si="29"/>
        <v>May</v>
      </c>
      <c r="E470" t="str">
        <f t="shared" si="30"/>
        <v>Q2</v>
      </c>
      <c r="F470" t="s">
        <v>1436</v>
      </c>
      <c r="G470" t="s">
        <v>2406</v>
      </c>
      <c r="H470">
        <v>4</v>
      </c>
      <c r="I470" s="4">
        <v>693.36</v>
      </c>
      <c r="J470" t="s">
        <v>2602</v>
      </c>
      <c r="K470" t="s">
        <v>3066</v>
      </c>
      <c r="L470" t="s">
        <v>3070</v>
      </c>
      <c r="M470" t="s">
        <v>3297</v>
      </c>
      <c r="N470">
        <v>8</v>
      </c>
      <c r="P470" t="str">
        <f t="shared" si="31"/>
        <v>NO COUPON</v>
      </c>
      <c r="Q470" t="s">
        <v>4278</v>
      </c>
      <c r="R470" s="4">
        <v>2773.44</v>
      </c>
    </row>
    <row r="471" spans="1:18" x14ac:dyDescent="0.25">
      <c r="A471" t="s">
        <v>60</v>
      </c>
      <c r="B471" s="2">
        <v>45469</v>
      </c>
      <c r="C471">
        <f t="shared" si="28"/>
        <v>2024</v>
      </c>
      <c r="D471" t="str">
        <f t="shared" si="29"/>
        <v>June</v>
      </c>
      <c r="E471" t="str">
        <f t="shared" si="30"/>
        <v>Q2</v>
      </c>
      <c r="F471" t="s">
        <v>1260</v>
      </c>
      <c r="G471" t="s">
        <v>2403</v>
      </c>
      <c r="H471">
        <v>4</v>
      </c>
      <c r="I471" s="4">
        <v>550.14</v>
      </c>
      <c r="J471" t="s">
        <v>2454</v>
      </c>
      <c r="K471" t="s">
        <v>3065</v>
      </c>
      <c r="L471" t="s">
        <v>3074</v>
      </c>
      <c r="M471" t="s">
        <v>3121</v>
      </c>
      <c r="N471">
        <v>4</v>
      </c>
      <c r="O471" t="s">
        <v>4276</v>
      </c>
      <c r="P471" t="str">
        <f t="shared" si="31"/>
        <v>FREESHIP</v>
      </c>
      <c r="Q471" t="s">
        <v>4278</v>
      </c>
      <c r="R471" s="4">
        <v>2200.56</v>
      </c>
    </row>
    <row r="472" spans="1:18" x14ac:dyDescent="0.25">
      <c r="A472" t="s">
        <v>840</v>
      </c>
      <c r="B472" s="2">
        <v>45724</v>
      </c>
      <c r="C472">
        <f t="shared" si="28"/>
        <v>2025</v>
      </c>
      <c r="D472" t="str">
        <f t="shared" si="29"/>
        <v>March</v>
      </c>
      <c r="E472" t="str">
        <f t="shared" si="30"/>
        <v>Q1</v>
      </c>
      <c r="F472" t="s">
        <v>2036</v>
      </c>
      <c r="G472" t="s">
        <v>2407</v>
      </c>
      <c r="H472">
        <v>3</v>
      </c>
      <c r="I472" s="4">
        <v>463.81</v>
      </c>
      <c r="J472" t="s">
        <v>2570</v>
      </c>
      <c r="K472" t="s">
        <v>3066</v>
      </c>
      <c r="L472" t="s">
        <v>3072</v>
      </c>
      <c r="M472" t="s">
        <v>3901</v>
      </c>
      <c r="N472">
        <v>8</v>
      </c>
      <c r="O472" t="s">
        <v>4277</v>
      </c>
      <c r="P472" t="str">
        <f t="shared" si="31"/>
        <v>WINTER15</v>
      </c>
      <c r="Q472" t="s">
        <v>4280</v>
      </c>
      <c r="R472" s="4">
        <v>1391.43</v>
      </c>
    </row>
    <row r="473" spans="1:18" x14ac:dyDescent="0.25">
      <c r="A473" t="s">
        <v>957</v>
      </c>
      <c r="B473" s="2">
        <v>45287</v>
      </c>
      <c r="C473">
        <f t="shared" si="28"/>
        <v>2023</v>
      </c>
      <c r="D473" t="str">
        <f t="shared" si="29"/>
        <v>December</v>
      </c>
      <c r="E473" t="str">
        <f t="shared" si="30"/>
        <v>Q4</v>
      </c>
      <c r="F473" t="s">
        <v>2152</v>
      </c>
      <c r="G473" t="s">
        <v>2403</v>
      </c>
      <c r="H473">
        <v>3</v>
      </c>
      <c r="I473" s="4">
        <v>193.49</v>
      </c>
      <c r="J473" t="s">
        <v>2985</v>
      </c>
      <c r="K473" t="s">
        <v>3068</v>
      </c>
      <c r="L473" t="s">
        <v>3072</v>
      </c>
      <c r="M473" t="s">
        <v>4018</v>
      </c>
      <c r="N473">
        <v>6</v>
      </c>
      <c r="O473" t="s">
        <v>4276</v>
      </c>
      <c r="P473" t="str">
        <f t="shared" si="31"/>
        <v>FREESHIP</v>
      </c>
      <c r="Q473" t="s">
        <v>4281</v>
      </c>
      <c r="R473" s="4">
        <v>580.47</v>
      </c>
    </row>
    <row r="474" spans="1:18" x14ac:dyDescent="0.25">
      <c r="A474" t="s">
        <v>896</v>
      </c>
      <c r="B474" s="2">
        <v>45836</v>
      </c>
      <c r="C474">
        <f t="shared" si="28"/>
        <v>2025</v>
      </c>
      <c r="D474" t="str">
        <f t="shared" si="29"/>
        <v>June</v>
      </c>
      <c r="E474" t="str">
        <f t="shared" si="30"/>
        <v>Q2</v>
      </c>
      <c r="F474" t="s">
        <v>2092</v>
      </c>
      <c r="G474" t="s">
        <v>2404</v>
      </c>
      <c r="H474">
        <v>2</v>
      </c>
      <c r="I474" s="4">
        <v>274.12</v>
      </c>
      <c r="J474" t="s">
        <v>2501</v>
      </c>
      <c r="K474" t="s">
        <v>3069</v>
      </c>
      <c r="L474" t="s">
        <v>3073</v>
      </c>
      <c r="M474" t="s">
        <v>3957</v>
      </c>
      <c r="N474">
        <v>6</v>
      </c>
      <c r="O474" t="s">
        <v>4276</v>
      </c>
      <c r="P474" t="str">
        <f t="shared" si="31"/>
        <v>FREESHIP</v>
      </c>
      <c r="Q474" t="s">
        <v>4279</v>
      </c>
      <c r="R474" s="4">
        <v>548.24</v>
      </c>
    </row>
    <row r="475" spans="1:18" x14ac:dyDescent="0.25">
      <c r="A475" t="s">
        <v>83</v>
      </c>
      <c r="B475" s="2">
        <v>45057</v>
      </c>
      <c r="C475">
        <f t="shared" si="28"/>
        <v>2023</v>
      </c>
      <c r="D475" t="str">
        <f t="shared" si="29"/>
        <v>May</v>
      </c>
      <c r="E475" t="str">
        <f t="shared" si="30"/>
        <v>Q2</v>
      </c>
      <c r="F475" t="s">
        <v>1283</v>
      </c>
      <c r="G475" t="s">
        <v>2403</v>
      </c>
      <c r="H475">
        <v>3</v>
      </c>
      <c r="I475" s="4">
        <v>478.65</v>
      </c>
      <c r="J475" t="s">
        <v>2474</v>
      </c>
      <c r="K475" t="s">
        <v>3066</v>
      </c>
      <c r="L475" t="s">
        <v>3070</v>
      </c>
      <c r="M475" t="s">
        <v>3144</v>
      </c>
      <c r="N475">
        <v>4</v>
      </c>
      <c r="P475" t="str">
        <f t="shared" si="31"/>
        <v>NO COUPON</v>
      </c>
      <c r="Q475" t="s">
        <v>4279</v>
      </c>
      <c r="R475" s="4">
        <v>1435.95</v>
      </c>
    </row>
    <row r="476" spans="1:18" x14ac:dyDescent="0.25">
      <c r="A476" t="s">
        <v>24</v>
      </c>
      <c r="B476" s="2">
        <v>45289</v>
      </c>
      <c r="C476">
        <f t="shared" si="28"/>
        <v>2023</v>
      </c>
      <c r="D476" t="str">
        <f t="shared" si="29"/>
        <v>December</v>
      </c>
      <c r="E476" t="str">
        <f t="shared" si="30"/>
        <v>Q4</v>
      </c>
      <c r="F476" t="s">
        <v>1224</v>
      </c>
      <c r="G476" t="s">
        <v>2405</v>
      </c>
      <c r="H476">
        <v>5</v>
      </c>
      <c r="I476" s="4">
        <v>625.97</v>
      </c>
      <c r="J476" t="s">
        <v>2420</v>
      </c>
      <c r="K476" t="s">
        <v>3067</v>
      </c>
      <c r="L476" t="s">
        <v>3072</v>
      </c>
      <c r="M476" t="s">
        <v>3085</v>
      </c>
      <c r="N476">
        <v>9</v>
      </c>
      <c r="O476" t="s">
        <v>4277</v>
      </c>
      <c r="P476" t="str">
        <f t="shared" si="31"/>
        <v>WINTER15</v>
      </c>
      <c r="Q476" t="s">
        <v>4278</v>
      </c>
      <c r="R476" s="4">
        <v>3129.85</v>
      </c>
    </row>
    <row r="477" spans="1:18" x14ac:dyDescent="0.25">
      <c r="A477" t="s">
        <v>795</v>
      </c>
      <c r="B477" s="2">
        <v>45301</v>
      </c>
      <c r="C477">
        <f t="shared" si="28"/>
        <v>2024</v>
      </c>
      <c r="D477" t="str">
        <f t="shared" si="29"/>
        <v>January</v>
      </c>
      <c r="E477" t="str">
        <f t="shared" si="30"/>
        <v>Q1</v>
      </c>
      <c r="F477" t="s">
        <v>1992</v>
      </c>
      <c r="G477" t="s">
        <v>2404</v>
      </c>
      <c r="H477">
        <v>5</v>
      </c>
      <c r="I477" s="4">
        <v>524.26</v>
      </c>
      <c r="J477" t="s">
        <v>2415</v>
      </c>
      <c r="K477" t="s">
        <v>3068</v>
      </c>
      <c r="L477" t="s">
        <v>3073</v>
      </c>
      <c r="M477" t="s">
        <v>3856</v>
      </c>
      <c r="N477">
        <v>5</v>
      </c>
      <c r="O477" t="s">
        <v>4276</v>
      </c>
      <c r="P477" t="str">
        <f t="shared" si="31"/>
        <v>FREESHIP</v>
      </c>
      <c r="Q477" t="s">
        <v>4279</v>
      </c>
      <c r="R477" s="4">
        <v>2621.3000000000002</v>
      </c>
    </row>
    <row r="478" spans="1:18" x14ac:dyDescent="0.25">
      <c r="A478" t="s">
        <v>857</v>
      </c>
      <c r="B478" s="2">
        <v>45790</v>
      </c>
      <c r="C478">
        <f t="shared" si="28"/>
        <v>2025</v>
      </c>
      <c r="D478" t="str">
        <f t="shared" si="29"/>
        <v>May</v>
      </c>
      <c r="E478" t="str">
        <f t="shared" si="30"/>
        <v>Q2</v>
      </c>
      <c r="F478" t="s">
        <v>2053</v>
      </c>
      <c r="G478" t="s">
        <v>2409</v>
      </c>
      <c r="H478">
        <v>3</v>
      </c>
      <c r="I478" s="4">
        <v>430.06</v>
      </c>
      <c r="J478" t="s">
        <v>2951</v>
      </c>
      <c r="K478" t="s">
        <v>3068</v>
      </c>
      <c r="L478" t="s">
        <v>3071</v>
      </c>
      <c r="M478" t="s">
        <v>3918</v>
      </c>
      <c r="N478">
        <v>8</v>
      </c>
      <c r="O478" t="s">
        <v>4276</v>
      </c>
      <c r="P478" t="str">
        <f t="shared" si="31"/>
        <v>FREESHIP</v>
      </c>
      <c r="Q478" t="s">
        <v>4278</v>
      </c>
      <c r="R478" s="4">
        <v>1290.18</v>
      </c>
    </row>
    <row r="479" spans="1:18" x14ac:dyDescent="0.25">
      <c r="A479" t="s">
        <v>383</v>
      </c>
      <c r="B479" s="2">
        <v>45648</v>
      </c>
      <c r="C479">
        <f t="shared" si="28"/>
        <v>2024</v>
      </c>
      <c r="D479" t="str">
        <f t="shared" si="29"/>
        <v>December</v>
      </c>
      <c r="E479" t="str">
        <f t="shared" si="30"/>
        <v>Q4</v>
      </c>
      <c r="F479" t="s">
        <v>1583</v>
      </c>
      <c r="G479" t="s">
        <v>2403</v>
      </c>
      <c r="H479">
        <v>5</v>
      </c>
      <c r="I479" s="4">
        <v>375.25</v>
      </c>
      <c r="J479" t="s">
        <v>2717</v>
      </c>
      <c r="K479" t="s">
        <v>3068</v>
      </c>
      <c r="L479" t="s">
        <v>3074</v>
      </c>
      <c r="M479" t="s">
        <v>3444</v>
      </c>
      <c r="N479">
        <v>9</v>
      </c>
      <c r="O479" t="s">
        <v>4275</v>
      </c>
      <c r="P479" t="str">
        <f t="shared" si="31"/>
        <v>SAVE10</v>
      </c>
      <c r="Q479" t="s">
        <v>4280</v>
      </c>
      <c r="R479" s="4">
        <v>1876.25</v>
      </c>
    </row>
    <row r="480" spans="1:18" x14ac:dyDescent="0.25">
      <c r="A480" t="s">
        <v>1115</v>
      </c>
      <c r="B480" s="2">
        <v>45816</v>
      </c>
      <c r="C480">
        <f t="shared" si="28"/>
        <v>2025</v>
      </c>
      <c r="D480" t="str">
        <f t="shared" si="29"/>
        <v>June</v>
      </c>
      <c r="E480" t="str">
        <f t="shared" si="30"/>
        <v>Q2</v>
      </c>
      <c r="F480" t="s">
        <v>2307</v>
      </c>
      <c r="G480" t="s">
        <v>2403</v>
      </c>
      <c r="H480">
        <v>3</v>
      </c>
      <c r="I480" s="4">
        <v>161.97</v>
      </c>
      <c r="J480" t="s">
        <v>2418</v>
      </c>
      <c r="K480" t="s">
        <v>3069</v>
      </c>
      <c r="L480" t="s">
        <v>3074</v>
      </c>
      <c r="M480" t="s">
        <v>4176</v>
      </c>
      <c r="N480">
        <v>4</v>
      </c>
      <c r="O480" t="s">
        <v>4275</v>
      </c>
      <c r="P480" t="str">
        <f t="shared" si="31"/>
        <v>SAVE10</v>
      </c>
      <c r="Q480" t="s">
        <v>4280</v>
      </c>
      <c r="R480" s="4">
        <v>485.91</v>
      </c>
    </row>
    <row r="481" spans="1:18" x14ac:dyDescent="0.25">
      <c r="A481" t="s">
        <v>897</v>
      </c>
      <c r="B481" s="2">
        <v>45790</v>
      </c>
      <c r="C481">
        <f t="shared" si="28"/>
        <v>2025</v>
      </c>
      <c r="D481" t="str">
        <f t="shared" si="29"/>
        <v>May</v>
      </c>
      <c r="E481" t="str">
        <f t="shared" si="30"/>
        <v>Q2</v>
      </c>
      <c r="F481" t="s">
        <v>2093</v>
      </c>
      <c r="G481" t="s">
        <v>2407</v>
      </c>
      <c r="H481">
        <v>5</v>
      </c>
      <c r="I481" s="4">
        <v>561.48</v>
      </c>
      <c r="J481" t="s">
        <v>2967</v>
      </c>
      <c r="K481" t="s">
        <v>3066</v>
      </c>
      <c r="L481" t="s">
        <v>3073</v>
      </c>
      <c r="M481" t="s">
        <v>3958</v>
      </c>
      <c r="N481">
        <v>9</v>
      </c>
      <c r="O481" t="s">
        <v>4276</v>
      </c>
      <c r="P481" t="str">
        <f t="shared" si="31"/>
        <v>FREESHIP</v>
      </c>
      <c r="Q481" t="s">
        <v>4281</v>
      </c>
      <c r="R481" s="4">
        <v>2807.4</v>
      </c>
    </row>
    <row r="482" spans="1:18" x14ac:dyDescent="0.25">
      <c r="A482" t="s">
        <v>967</v>
      </c>
      <c r="B482" s="2">
        <v>44963</v>
      </c>
      <c r="C482">
        <f t="shared" si="28"/>
        <v>2023</v>
      </c>
      <c r="D482" t="str">
        <f t="shared" si="29"/>
        <v>February</v>
      </c>
      <c r="E482" t="str">
        <f t="shared" si="30"/>
        <v>Q1</v>
      </c>
      <c r="F482" t="s">
        <v>2161</v>
      </c>
      <c r="G482" t="s">
        <v>2404</v>
      </c>
      <c r="H482">
        <v>1</v>
      </c>
      <c r="I482" s="4">
        <v>131.61000000000001</v>
      </c>
      <c r="J482" t="s">
        <v>2486</v>
      </c>
      <c r="K482" t="s">
        <v>3069</v>
      </c>
      <c r="L482" t="s">
        <v>3070</v>
      </c>
      <c r="M482" t="s">
        <v>4028</v>
      </c>
      <c r="N482">
        <v>2</v>
      </c>
      <c r="O482" t="s">
        <v>4276</v>
      </c>
      <c r="P482" t="str">
        <f t="shared" si="31"/>
        <v>FREESHIP</v>
      </c>
      <c r="Q482" t="s">
        <v>4281</v>
      </c>
      <c r="R482" s="4">
        <v>131.61000000000001</v>
      </c>
    </row>
    <row r="483" spans="1:18" x14ac:dyDescent="0.25">
      <c r="A483" t="s">
        <v>674</v>
      </c>
      <c r="B483" s="2">
        <v>45584</v>
      </c>
      <c r="C483">
        <f t="shared" si="28"/>
        <v>2024</v>
      </c>
      <c r="D483" t="str">
        <f t="shared" si="29"/>
        <v>October</v>
      </c>
      <c r="E483" t="str">
        <f t="shared" si="30"/>
        <v>Q4</v>
      </c>
      <c r="F483" t="s">
        <v>1873</v>
      </c>
      <c r="G483" t="s">
        <v>2406</v>
      </c>
      <c r="H483">
        <v>2</v>
      </c>
      <c r="I483" s="4">
        <v>651.57000000000005</v>
      </c>
      <c r="J483" t="s">
        <v>2543</v>
      </c>
      <c r="K483" t="s">
        <v>3065</v>
      </c>
      <c r="L483" t="s">
        <v>3070</v>
      </c>
      <c r="M483" t="s">
        <v>3735</v>
      </c>
      <c r="N483">
        <v>7</v>
      </c>
      <c r="O483" t="s">
        <v>4277</v>
      </c>
      <c r="P483" t="str">
        <f t="shared" si="31"/>
        <v>WINTER15</v>
      </c>
      <c r="Q483" t="s">
        <v>4281</v>
      </c>
      <c r="R483" s="4">
        <v>1303.1400000000001</v>
      </c>
    </row>
    <row r="484" spans="1:18" x14ac:dyDescent="0.25">
      <c r="A484" t="s">
        <v>891</v>
      </c>
      <c r="B484" s="2">
        <v>45498</v>
      </c>
      <c r="C484">
        <f t="shared" si="28"/>
        <v>2024</v>
      </c>
      <c r="D484" t="str">
        <f t="shared" si="29"/>
        <v>July</v>
      </c>
      <c r="E484" t="str">
        <f t="shared" si="30"/>
        <v>Q3</v>
      </c>
      <c r="F484" t="s">
        <v>2087</v>
      </c>
      <c r="G484" t="s">
        <v>2405</v>
      </c>
      <c r="H484">
        <v>1</v>
      </c>
      <c r="I484" s="4">
        <v>524.05999999999995</v>
      </c>
      <c r="J484" t="s">
        <v>2847</v>
      </c>
      <c r="K484" t="s">
        <v>3065</v>
      </c>
      <c r="L484" t="s">
        <v>3074</v>
      </c>
      <c r="M484" t="s">
        <v>3952</v>
      </c>
      <c r="N484">
        <v>3</v>
      </c>
      <c r="O484" t="s">
        <v>4276</v>
      </c>
      <c r="P484" t="str">
        <f t="shared" si="31"/>
        <v>FREESHIP</v>
      </c>
      <c r="Q484" t="s">
        <v>4280</v>
      </c>
      <c r="R484" s="4">
        <v>524.05999999999995</v>
      </c>
    </row>
    <row r="485" spans="1:18" x14ac:dyDescent="0.25">
      <c r="A485" t="s">
        <v>1143</v>
      </c>
      <c r="B485" s="2">
        <v>45088</v>
      </c>
      <c r="C485">
        <f t="shared" si="28"/>
        <v>2023</v>
      </c>
      <c r="D485" t="str">
        <f t="shared" si="29"/>
        <v>June</v>
      </c>
      <c r="E485" t="str">
        <f t="shared" si="30"/>
        <v>Q2</v>
      </c>
      <c r="F485" t="s">
        <v>2333</v>
      </c>
      <c r="G485" t="s">
        <v>2406</v>
      </c>
      <c r="H485">
        <v>4</v>
      </c>
      <c r="I485" s="4">
        <v>418.71</v>
      </c>
      <c r="J485" t="s">
        <v>2480</v>
      </c>
      <c r="K485" t="s">
        <v>3069</v>
      </c>
      <c r="L485" t="s">
        <v>3074</v>
      </c>
      <c r="M485" t="s">
        <v>4204</v>
      </c>
      <c r="N485">
        <v>8</v>
      </c>
      <c r="O485" t="s">
        <v>4276</v>
      </c>
      <c r="P485" t="str">
        <f t="shared" si="31"/>
        <v>FREESHIP</v>
      </c>
      <c r="Q485" t="s">
        <v>4278</v>
      </c>
      <c r="R485" s="4">
        <v>1674.84</v>
      </c>
    </row>
    <row r="486" spans="1:18" x14ac:dyDescent="0.25">
      <c r="A486" t="s">
        <v>630</v>
      </c>
      <c r="B486" s="2">
        <v>45582</v>
      </c>
      <c r="C486">
        <f t="shared" si="28"/>
        <v>2024</v>
      </c>
      <c r="D486" t="str">
        <f t="shared" si="29"/>
        <v>October</v>
      </c>
      <c r="E486" t="str">
        <f t="shared" si="30"/>
        <v>Q4</v>
      </c>
      <c r="F486" t="s">
        <v>1829</v>
      </c>
      <c r="G486" t="s">
        <v>2405</v>
      </c>
      <c r="H486">
        <v>3</v>
      </c>
      <c r="I486" s="4">
        <v>601.6</v>
      </c>
      <c r="J486" t="s">
        <v>2843</v>
      </c>
      <c r="K486" t="s">
        <v>3067</v>
      </c>
      <c r="L486" t="s">
        <v>3071</v>
      </c>
      <c r="M486" t="s">
        <v>3691</v>
      </c>
      <c r="N486">
        <v>7</v>
      </c>
      <c r="O486" t="s">
        <v>4275</v>
      </c>
      <c r="P486" t="str">
        <f t="shared" si="31"/>
        <v>SAVE10</v>
      </c>
      <c r="Q486" t="s">
        <v>4281</v>
      </c>
      <c r="R486" s="4">
        <v>1804.8</v>
      </c>
    </row>
    <row r="487" spans="1:18" x14ac:dyDescent="0.25">
      <c r="A487" t="s">
        <v>1057</v>
      </c>
      <c r="B487" s="2">
        <v>45668</v>
      </c>
      <c r="C487">
        <f t="shared" si="28"/>
        <v>2025</v>
      </c>
      <c r="D487" t="str">
        <f t="shared" si="29"/>
        <v>January</v>
      </c>
      <c r="E487" t="str">
        <f t="shared" si="30"/>
        <v>Q1</v>
      </c>
      <c r="F487" t="s">
        <v>2249</v>
      </c>
      <c r="G487" t="s">
        <v>2405</v>
      </c>
      <c r="H487">
        <v>2</v>
      </c>
      <c r="I487" s="4">
        <v>179.96</v>
      </c>
      <c r="J487" t="s">
        <v>2991</v>
      </c>
      <c r="K487" t="s">
        <v>3068</v>
      </c>
      <c r="L487" t="s">
        <v>3070</v>
      </c>
      <c r="M487" t="s">
        <v>4118</v>
      </c>
      <c r="N487">
        <v>5</v>
      </c>
      <c r="P487" t="str">
        <f t="shared" si="31"/>
        <v>NO COUPON</v>
      </c>
      <c r="Q487" t="s">
        <v>4278</v>
      </c>
      <c r="R487" s="4">
        <v>359.92</v>
      </c>
    </row>
    <row r="488" spans="1:18" x14ac:dyDescent="0.25">
      <c r="A488" t="s">
        <v>1205</v>
      </c>
      <c r="B488" s="2">
        <v>45698</v>
      </c>
      <c r="C488">
        <f t="shared" si="28"/>
        <v>2025</v>
      </c>
      <c r="D488" t="str">
        <f t="shared" si="29"/>
        <v>February</v>
      </c>
      <c r="E488" t="str">
        <f t="shared" si="30"/>
        <v>Q1</v>
      </c>
      <c r="F488" t="s">
        <v>2394</v>
      </c>
      <c r="G488" t="s">
        <v>2409</v>
      </c>
      <c r="H488">
        <v>4</v>
      </c>
      <c r="I488" s="4">
        <v>376.43</v>
      </c>
      <c r="J488" t="s">
        <v>2841</v>
      </c>
      <c r="K488" t="s">
        <v>3068</v>
      </c>
      <c r="L488" t="s">
        <v>3074</v>
      </c>
      <c r="M488" t="s">
        <v>4266</v>
      </c>
      <c r="N488">
        <v>5</v>
      </c>
      <c r="O488" t="s">
        <v>4277</v>
      </c>
      <c r="P488" t="str">
        <f t="shared" si="31"/>
        <v>WINTER15</v>
      </c>
      <c r="Q488" t="s">
        <v>4278</v>
      </c>
      <c r="R488" s="4">
        <v>1505.72</v>
      </c>
    </row>
    <row r="489" spans="1:18" x14ac:dyDescent="0.25">
      <c r="A489" t="s">
        <v>998</v>
      </c>
      <c r="B489" s="2">
        <v>45716</v>
      </c>
      <c r="C489">
        <f t="shared" si="28"/>
        <v>2025</v>
      </c>
      <c r="D489" t="str">
        <f t="shared" si="29"/>
        <v>February</v>
      </c>
      <c r="E489" t="str">
        <f t="shared" si="30"/>
        <v>Q1</v>
      </c>
      <c r="F489" t="s">
        <v>2191</v>
      </c>
      <c r="G489" t="s">
        <v>2409</v>
      </c>
      <c r="H489">
        <v>1</v>
      </c>
      <c r="I489" s="4">
        <v>77.64</v>
      </c>
      <c r="J489" t="s">
        <v>2417</v>
      </c>
      <c r="K489" t="s">
        <v>3067</v>
      </c>
      <c r="L489" t="s">
        <v>3070</v>
      </c>
      <c r="M489" t="s">
        <v>4059</v>
      </c>
      <c r="N489">
        <v>1</v>
      </c>
      <c r="O489" t="s">
        <v>4276</v>
      </c>
      <c r="P489" t="str">
        <f t="shared" si="31"/>
        <v>FREESHIP</v>
      </c>
      <c r="Q489" t="s">
        <v>4281</v>
      </c>
      <c r="R489" s="4">
        <v>77.64</v>
      </c>
    </row>
    <row r="490" spans="1:18" x14ac:dyDescent="0.25">
      <c r="A490" t="s">
        <v>44</v>
      </c>
      <c r="B490" s="2">
        <v>45738</v>
      </c>
      <c r="C490">
        <f t="shared" si="28"/>
        <v>2025</v>
      </c>
      <c r="D490" t="str">
        <f t="shared" si="29"/>
        <v>March</v>
      </c>
      <c r="E490" t="str">
        <f t="shared" si="30"/>
        <v>Q1</v>
      </c>
      <c r="F490" t="s">
        <v>1244</v>
      </c>
      <c r="G490" t="s">
        <v>2403</v>
      </c>
      <c r="H490">
        <v>2</v>
      </c>
      <c r="I490" s="4">
        <v>426.7</v>
      </c>
      <c r="J490" t="s">
        <v>2440</v>
      </c>
      <c r="K490" t="s">
        <v>3066</v>
      </c>
      <c r="L490" t="s">
        <v>3074</v>
      </c>
      <c r="M490" t="s">
        <v>3105</v>
      </c>
      <c r="N490">
        <v>5</v>
      </c>
      <c r="O490" t="s">
        <v>4275</v>
      </c>
      <c r="P490" t="str">
        <f t="shared" si="31"/>
        <v>SAVE10</v>
      </c>
      <c r="Q490" t="s">
        <v>4279</v>
      </c>
      <c r="R490" s="4">
        <v>853.4</v>
      </c>
    </row>
    <row r="491" spans="1:18" x14ac:dyDescent="0.25">
      <c r="A491" t="s">
        <v>915</v>
      </c>
      <c r="B491" s="2">
        <v>45410</v>
      </c>
      <c r="C491">
        <f t="shared" si="28"/>
        <v>2024</v>
      </c>
      <c r="D491" t="str">
        <f t="shared" si="29"/>
        <v>April</v>
      </c>
      <c r="E491" t="str">
        <f t="shared" si="30"/>
        <v>Q2</v>
      </c>
      <c r="F491" t="s">
        <v>2111</v>
      </c>
      <c r="G491" t="s">
        <v>2405</v>
      </c>
      <c r="H491">
        <v>1</v>
      </c>
      <c r="I491" s="4">
        <v>458.63</v>
      </c>
      <c r="J491" t="s">
        <v>2499</v>
      </c>
      <c r="K491" t="s">
        <v>3065</v>
      </c>
      <c r="L491" t="s">
        <v>3072</v>
      </c>
      <c r="M491" t="s">
        <v>3976</v>
      </c>
      <c r="N491">
        <v>4</v>
      </c>
      <c r="O491" t="s">
        <v>4277</v>
      </c>
      <c r="P491" t="str">
        <f t="shared" si="31"/>
        <v>WINTER15</v>
      </c>
      <c r="Q491" t="s">
        <v>4279</v>
      </c>
      <c r="R491" s="4">
        <v>458.63</v>
      </c>
    </row>
    <row r="492" spans="1:18" x14ac:dyDescent="0.25">
      <c r="A492" t="s">
        <v>712</v>
      </c>
      <c r="B492" s="2">
        <v>44930</v>
      </c>
      <c r="C492">
        <f t="shared" si="28"/>
        <v>2023</v>
      </c>
      <c r="D492" t="str">
        <f t="shared" si="29"/>
        <v>January</v>
      </c>
      <c r="E492" t="str">
        <f t="shared" si="30"/>
        <v>Q1</v>
      </c>
      <c r="F492" t="s">
        <v>1910</v>
      </c>
      <c r="G492" t="s">
        <v>2408</v>
      </c>
      <c r="H492">
        <v>2</v>
      </c>
      <c r="I492" s="4">
        <v>388.22</v>
      </c>
      <c r="J492" t="s">
        <v>2792</v>
      </c>
      <c r="K492" t="s">
        <v>3069</v>
      </c>
      <c r="L492" t="s">
        <v>3073</v>
      </c>
      <c r="M492" t="s">
        <v>3773</v>
      </c>
      <c r="N492">
        <v>2</v>
      </c>
      <c r="O492" t="s">
        <v>4277</v>
      </c>
      <c r="P492" t="str">
        <f t="shared" si="31"/>
        <v>WINTER15</v>
      </c>
      <c r="Q492" t="s">
        <v>4278</v>
      </c>
      <c r="R492" s="4">
        <v>776.44</v>
      </c>
    </row>
    <row r="493" spans="1:18" x14ac:dyDescent="0.25">
      <c r="A493" t="s">
        <v>431</v>
      </c>
      <c r="B493" s="2">
        <v>45223</v>
      </c>
      <c r="C493">
        <f t="shared" si="28"/>
        <v>2023</v>
      </c>
      <c r="D493" t="str">
        <f t="shared" si="29"/>
        <v>October</v>
      </c>
      <c r="E493" t="str">
        <f t="shared" si="30"/>
        <v>Q4</v>
      </c>
      <c r="F493" t="s">
        <v>1631</v>
      </c>
      <c r="G493" t="s">
        <v>2408</v>
      </c>
      <c r="H493">
        <v>5</v>
      </c>
      <c r="I493" s="4">
        <v>55.41</v>
      </c>
      <c r="J493" t="s">
        <v>2742</v>
      </c>
      <c r="K493" t="s">
        <v>3066</v>
      </c>
      <c r="L493" t="s">
        <v>3071</v>
      </c>
      <c r="M493" t="s">
        <v>3492</v>
      </c>
      <c r="N493">
        <v>5</v>
      </c>
      <c r="P493" t="str">
        <f t="shared" si="31"/>
        <v>NO COUPON</v>
      </c>
      <c r="Q493" t="s">
        <v>4282</v>
      </c>
      <c r="R493" s="4">
        <v>277.05</v>
      </c>
    </row>
    <row r="494" spans="1:18" x14ac:dyDescent="0.25">
      <c r="A494" t="s">
        <v>912</v>
      </c>
      <c r="B494" s="2">
        <v>45721</v>
      </c>
      <c r="C494">
        <f t="shared" si="28"/>
        <v>2025</v>
      </c>
      <c r="D494" t="str">
        <f t="shared" si="29"/>
        <v>March</v>
      </c>
      <c r="E494" t="str">
        <f t="shared" si="30"/>
        <v>Q1</v>
      </c>
      <c r="F494" t="s">
        <v>2108</v>
      </c>
      <c r="G494" t="s">
        <v>2403</v>
      </c>
      <c r="H494">
        <v>3</v>
      </c>
      <c r="I494" s="4">
        <v>158.37</v>
      </c>
      <c r="J494" t="s">
        <v>2950</v>
      </c>
      <c r="K494" t="s">
        <v>3069</v>
      </c>
      <c r="L494" t="s">
        <v>3070</v>
      </c>
      <c r="M494" t="s">
        <v>3973</v>
      </c>
      <c r="N494">
        <v>6</v>
      </c>
      <c r="P494" t="str">
        <f t="shared" si="31"/>
        <v>NO COUPON</v>
      </c>
      <c r="Q494" t="s">
        <v>4279</v>
      </c>
      <c r="R494" s="4">
        <v>475.11</v>
      </c>
    </row>
    <row r="495" spans="1:18" x14ac:dyDescent="0.25">
      <c r="A495" t="s">
        <v>595</v>
      </c>
      <c r="B495" s="2">
        <v>45607</v>
      </c>
      <c r="C495">
        <f t="shared" si="28"/>
        <v>2024</v>
      </c>
      <c r="D495" t="str">
        <f t="shared" si="29"/>
        <v>November</v>
      </c>
      <c r="E495" t="str">
        <f t="shared" si="30"/>
        <v>Q4</v>
      </c>
      <c r="F495" t="s">
        <v>1795</v>
      </c>
      <c r="G495" t="s">
        <v>2408</v>
      </c>
      <c r="H495">
        <v>1</v>
      </c>
      <c r="I495" s="4">
        <v>627.34</v>
      </c>
      <c r="J495" t="s">
        <v>2425</v>
      </c>
      <c r="K495" t="s">
        <v>3066</v>
      </c>
      <c r="L495" t="s">
        <v>3073</v>
      </c>
      <c r="M495" t="s">
        <v>3656</v>
      </c>
      <c r="N495">
        <v>1</v>
      </c>
      <c r="P495" t="str">
        <f t="shared" si="31"/>
        <v>NO COUPON</v>
      </c>
      <c r="Q495" t="s">
        <v>4279</v>
      </c>
      <c r="R495" s="4">
        <v>627.34</v>
      </c>
    </row>
    <row r="496" spans="1:18" x14ac:dyDescent="0.25">
      <c r="A496" t="s">
        <v>1043</v>
      </c>
      <c r="B496" s="2">
        <v>45717</v>
      </c>
      <c r="C496">
        <f t="shared" si="28"/>
        <v>2025</v>
      </c>
      <c r="D496" t="str">
        <f t="shared" si="29"/>
        <v>March</v>
      </c>
      <c r="E496" t="str">
        <f t="shared" si="30"/>
        <v>Q1</v>
      </c>
      <c r="F496" t="s">
        <v>2235</v>
      </c>
      <c r="G496" t="s">
        <v>2409</v>
      </c>
      <c r="H496">
        <v>1</v>
      </c>
      <c r="I496" s="4">
        <v>87.06</v>
      </c>
      <c r="J496" t="s">
        <v>2988</v>
      </c>
      <c r="K496" t="s">
        <v>3067</v>
      </c>
      <c r="L496" t="s">
        <v>3070</v>
      </c>
      <c r="M496" t="s">
        <v>4104</v>
      </c>
      <c r="N496">
        <v>4</v>
      </c>
      <c r="O496" t="s">
        <v>4276</v>
      </c>
      <c r="P496" t="str">
        <f t="shared" si="31"/>
        <v>FREESHIP</v>
      </c>
      <c r="Q496" t="s">
        <v>4280</v>
      </c>
      <c r="R496" s="4">
        <v>87.06</v>
      </c>
    </row>
    <row r="497" spans="1:18" x14ac:dyDescent="0.25">
      <c r="A497" t="s">
        <v>538</v>
      </c>
      <c r="B497" s="2">
        <v>45224</v>
      </c>
      <c r="C497">
        <f t="shared" si="28"/>
        <v>2023</v>
      </c>
      <c r="D497" t="str">
        <f t="shared" si="29"/>
        <v>October</v>
      </c>
      <c r="E497" t="str">
        <f t="shared" si="30"/>
        <v>Q4</v>
      </c>
      <c r="F497" t="s">
        <v>1738</v>
      </c>
      <c r="G497" t="s">
        <v>2404</v>
      </c>
      <c r="H497">
        <v>1</v>
      </c>
      <c r="I497" s="4">
        <v>153</v>
      </c>
      <c r="J497" t="s">
        <v>2483</v>
      </c>
      <c r="K497" t="s">
        <v>3067</v>
      </c>
      <c r="L497" t="s">
        <v>3072</v>
      </c>
      <c r="M497" t="s">
        <v>3599</v>
      </c>
      <c r="N497">
        <v>4</v>
      </c>
      <c r="P497" t="str">
        <f t="shared" si="31"/>
        <v>NO COUPON</v>
      </c>
      <c r="Q497" t="s">
        <v>4279</v>
      </c>
      <c r="R497" s="4">
        <v>153</v>
      </c>
    </row>
    <row r="498" spans="1:18" x14ac:dyDescent="0.25">
      <c r="A498" t="s">
        <v>1207</v>
      </c>
      <c r="B498" s="2">
        <v>45824</v>
      </c>
      <c r="C498">
        <f t="shared" si="28"/>
        <v>2025</v>
      </c>
      <c r="D498" t="str">
        <f t="shared" si="29"/>
        <v>June</v>
      </c>
      <c r="E498" t="str">
        <f t="shared" si="30"/>
        <v>Q2</v>
      </c>
      <c r="F498" t="s">
        <v>2396</v>
      </c>
      <c r="G498" t="s">
        <v>2405</v>
      </c>
      <c r="H498">
        <v>1</v>
      </c>
      <c r="I498" s="4">
        <v>687.89</v>
      </c>
      <c r="J498" t="s">
        <v>2481</v>
      </c>
      <c r="K498" t="s">
        <v>3069</v>
      </c>
      <c r="L498" t="s">
        <v>3072</v>
      </c>
      <c r="M498" t="s">
        <v>4268</v>
      </c>
      <c r="N498">
        <v>1</v>
      </c>
      <c r="O498" t="s">
        <v>4276</v>
      </c>
      <c r="P498" t="str">
        <f t="shared" si="31"/>
        <v>FREESHIP</v>
      </c>
      <c r="Q498" t="s">
        <v>4280</v>
      </c>
      <c r="R498" s="4">
        <v>687.89</v>
      </c>
    </row>
    <row r="499" spans="1:18" x14ac:dyDescent="0.25">
      <c r="A499" t="s">
        <v>1098</v>
      </c>
      <c r="B499" s="2">
        <v>44934</v>
      </c>
      <c r="C499">
        <f t="shared" si="28"/>
        <v>2023</v>
      </c>
      <c r="D499" t="str">
        <f t="shared" si="29"/>
        <v>January</v>
      </c>
      <c r="E499" t="str">
        <f t="shared" si="30"/>
        <v>Q1</v>
      </c>
      <c r="F499" t="s">
        <v>2290</v>
      </c>
      <c r="G499" t="s">
        <v>2404</v>
      </c>
      <c r="H499">
        <v>1</v>
      </c>
      <c r="I499" s="4">
        <v>70.819999999999993</v>
      </c>
      <c r="J499" t="s">
        <v>2445</v>
      </c>
      <c r="K499" t="s">
        <v>3068</v>
      </c>
      <c r="L499" t="s">
        <v>3074</v>
      </c>
      <c r="M499" t="s">
        <v>4159</v>
      </c>
      <c r="N499">
        <v>1</v>
      </c>
      <c r="O499" t="s">
        <v>4277</v>
      </c>
      <c r="P499" t="str">
        <f t="shared" si="31"/>
        <v>WINTER15</v>
      </c>
      <c r="Q499" t="s">
        <v>4278</v>
      </c>
      <c r="R499" s="4">
        <v>70.819999999999993</v>
      </c>
    </row>
    <row r="500" spans="1:18" x14ac:dyDescent="0.25">
      <c r="A500" t="s">
        <v>423</v>
      </c>
      <c r="B500" s="2">
        <v>45105</v>
      </c>
      <c r="C500">
        <f t="shared" si="28"/>
        <v>2023</v>
      </c>
      <c r="D500" t="str">
        <f t="shared" si="29"/>
        <v>June</v>
      </c>
      <c r="E500" t="str">
        <f t="shared" si="30"/>
        <v>Q2</v>
      </c>
      <c r="F500" t="s">
        <v>1623</v>
      </c>
      <c r="G500" t="s">
        <v>2409</v>
      </c>
      <c r="H500">
        <v>5</v>
      </c>
      <c r="I500" s="4">
        <v>84.13</v>
      </c>
      <c r="J500" t="s">
        <v>2736</v>
      </c>
      <c r="K500" t="s">
        <v>3066</v>
      </c>
      <c r="L500" t="s">
        <v>3073</v>
      </c>
      <c r="M500" t="s">
        <v>3484</v>
      </c>
      <c r="N500">
        <v>9</v>
      </c>
      <c r="O500" t="s">
        <v>4275</v>
      </c>
      <c r="P500" t="str">
        <f t="shared" si="31"/>
        <v>SAVE10</v>
      </c>
      <c r="Q500" t="s">
        <v>4282</v>
      </c>
      <c r="R500" s="4">
        <v>420.65</v>
      </c>
    </row>
    <row r="501" spans="1:18" x14ac:dyDescent="0.25">
      <c r="A501" t="s">
        <v>418</v>
      </c>
      <c r="B501" s="2">
        <v>44994</v>
      </c>
      <c r="C501">
        <f t="shared" si="28"/>
        <v>2023</v>
      </c>
      <c r="D501" t="str">
        <f t="shared" si="29"/>
        <v>March</v>
      </c>
      <c r="E501" t="str">
        <f t="shared" si="30"/>
        <v>Q1</v>
      </c>
      <c r="F501" t="s">
        <v>1618</v>
      </c>
      <c r="G501" t="s">
        <v>2403</v>
      </c>
      <c r="H501">
        <v>2</v>
      </c>
      <c r="I501" s="4">
        <v>99.1</v>
      </c>
      <c r="J501" t="s">
        <v>2473</v>
      </c>
      <c r="K501" t="s">
        <v>3069</v>
      </c>
      <c r="L501" t="s">
        <v>3073</v>
      </c>
      <c r="M501" t="s">
        <v>3479</v>
      </c>
      <c r="N501">
        <v>6</v>
      </c>
      <c r="P501" t="str">
        <f t="shared" si="31"/>
        <v>NO COUPON</v>
      </c>
      <c r="Q501" t="s">
        <v>4278</v>
      </c>
      <c r="R501" s="4">
        <v>198.2</v>
      </c>
    </row>
    <row r="502" spans="1:18" x14ac:dyDescent="0.25">
      <c r="A502" t="s">
        <v>927</v>
      </c>
      <c r="B502" s="2">
        <v>44973</v>
      </c>
      <c r="C502">
        <f t="shared" si="28"/>
        <v>2023</v>
      </c>
      <c r="D502" t="str">
        <f t="shared" si="29"/>
        <v>February</v>
      </c>
      <c r="E502" t="str">
        <f t="shared" si="30"/>
        <v>Q1</v>
      </c>
      <c r="F502" t="s">
        <v>2123</v>
      </c>
      <c r="G502" t="s">
        <v>2407</v>
      </c>
      <c r="H502">
        <v>5</v>
      </c>
      <c r="I502" s="4">
        <v>475.95</v>
      </c>
      <c r="J502" t="s">
        <v>2583</v>
      </c>
      <c r="K502" t="s">
        <v>3067</v>
      </c>
      <c r="L502" t="s">
        <v>3072</v>
      </c>
      <c r="M502" t="s">
        <v>3988</v>
      </c>
      <c r="N502">
        <v>8</v>
      </c>
      <c r="O502" t="s">
        <v>4277</v>
      </c>
      <c r="P502" t="str">
        <f t="shared" si="31"/>
        <v>WINTER15</v>
      </c>
      <c r="Q502" t="s">
        <v>4281</v>
      </c>
      <c r="R502" s="4">
        <v>2379.75</v>
      </c>
    </row>
    <row r="503" spans="1:18" x14ac:dyDescent="0.25">
      <c r="A503" t="s">
        <v>640</v>
      </c>
      <c r="B503" s="2">
        <v>45352</v>
      </c>
      <c r="C503">
        <f t="shared" si="28"/>
        <v>2024</v>
      </c>
      <c r="D503" t="str">
        <f t="shared" si="29"/>
        <v>March</v>
      </c>
      <c r="E503" t="str">
        <f t="shared" si="30"/>
        <v>Q1</v>
      </c>
      <c r="F503" t="s">
        <v>1839</v>
      </c>
      <c r="G503" t="s">
        <v>2405</v>
      </c>
      <c r="H503">
        <v>2</v>
      </c>
      <c r="I503" s="4">
        <v>657.48</v>
      </c>
      <c r="J503" t="s">
        <v>2745</v>
      </c>
      <c r="K503" t="s">
        <v>3066</v>
      </c>
      <c r="L503" t="s">
        <v>3070</v>
      </c>
      <c r="M503" t="s">
        <v>3701</v>
      </c>
      <c r="N503">
        <v>5</v>
      </c>
      <c r="O503" t="s">
        <v>4275</v>
      </c>
      <c r="P503" t="str">
        <f t="shared" si="31"/>
        <v>SAVE10</v>
      </c>
      <c r="Q503" t="s">
        <v>4279</v>
      </c>
      <c r="R503" s="4">
        <v>1314.96</v>
      </c>
    </row>
    <row r="504" spans="1:18" x14ac:dyDescent="0.25">
      <c r="A504" t="s">
        <v>799</v>
      </c>
      <c r="B504" s="2">
        <v>45136</v>
      </c>
      <c r="C504">
        <f t="shared" si="28"/>
        <v>2023</v>
      </c>
      <c r="D504" t="str">
        <f t="shared" si="29"/>
        <v>July</v>
      </c>
      <c r="E504" t="str">
        <f t="shared" si="30"/>
        <v>Q3</v>
      </c>
      <c r="F504" t="s">
        <v>1996</v>
      </c>
      <c r="G504" t="s">
        <v>2406</v>
      </c>
      <c r="H504">
        <v>1</v>
      </c>
      <c r="I504" s="4">
        <v>176.1</v>
      </c>
      <c r="J504" t="s">
        <v>2920</v>
      </c>
      <c r="K504" t="s">
        <v>3067</v>
      </c>
      <c r="L504" t="s">
        <v>3074</v>
      </c>
      <c r="M504" t="s">
        <v>3860</v>
      </c>
      <c r="N504">
        <v>1</v>
      </c>
      <c r="O504" t="s">
        <v>4275</v>
      </c>
      <c r="P504" t="str">
        <f t="shared" si="31"/>
        <v>SAVE10</v>
      </c>
      <c r="Q504" t="s">
        <v>4278</v>
      </c>
      <c r="R504" s="4">
        <v>176.1</v>
      </c>
    </row>
    <row r="505" spans="1:18" x14ac:dyDescent="0.25">
      <c r="A505" t="s">
        <v>663</v>
      </c>
      <c r="B505" s="2">
        <v>45283</v>
      </c>
      <c r="C505">
        <f t="shared" si="28"/>
        <v>2023</v>
      </c>
      <c r="D505" t="str">
        <f t="shared" si="29"/>
        <v>December</v>
      </c>
      <c r="E505" t="str">
        <f t="shared" si="30"/>
        <v>Q4</v>
      </c>
      <c r="F505" t="s">
        <v>1862</v>
      </c>
      <c r="G505" t="s">
        <v>2403</v>
      </c>
      <c r="H505">
        <v>2</v>
      </c>
      <c r="I505" s="4">
        <v>642.98</v>
      </c>
      <c r="J505" t="s">
        <v>2632</v>
      </c>
      <c r="K505" t="s">
        <v>3065</v>
      </c>
      <c r="L505" t="s">
        <v>3072</v>
      </c>
      <c r="M505" t="s">
        <v>3724</v>
      </c>
      <c r="N505">
        <v>7</v>
      </c>
      <c r="O505" t="s">
        <v>4276</v>
      </c>
      <c r="P505" t="str">
        <f t="shared" si="31"/>
        <v>FREESHIP</v>
      </c>
      <c r="Q505" t="s">
        <v>4280</v>
      </c>
      <c r="R505" s="4">
        <v>1285.96</v>
      </c>
    </row>
    <row r="506" spans="1:18" x14ac:dyDescent="0.25">
      <c r="A506" t="s">
        <v>292</v>
      </c>
      <c r="B506" s="2">
        <v>45614</v>
      </c>
      <c r="C506">
        <f t="shared" si="28"/>
        <v>2024</v>
      </c>
      <c r="D506" t="str">
        <f t="shared" si="29"/>
        <v>November</v>
      </c>
      <c r="E506" t="str">
        <f t="shared" si="30"/>
        <v>Q4</v>
      </c>
      <c r="F506" t="s">
        <v>1492</v>
      </c>
      <c r="G506" t="s">
        <v>2408</v>
      </c>
      <c r="H506">
        <v>5</v>
      </c>
      <c r="I506" s="4">
        <v>362.46</v>
      </c>
      <c r="J506" t="s">
        <v>2648</v>
      </c>
      <c r="K506" t="s">
        <v>3069</v>
      </c>
      <c r="L506" t="s">
        <v>3073</v>
      </c>
      <c r="M506" t="s">
        <v>3353</v>
      </c>
      <c r="N506">
        <v>6</v>
      </c>
      <c r="O506" t="s">
        <v>4276</v>
      </c>
      <c r="P506" t="str">
        <f t="shared" si="31"/>
        <v>FREESHIP</v>
      </c>
      <c r="Q506" t="s">
        <v>4278</v>
      </c>
      <c r="R506" s="4">
        <v>1812.3</v>
      </c>
    </row>
    <row r="507" spans="1:18" x14ac:dyDescent="0.25">
      <c r="A507" t="s">
        <v>1071</v>
      </c>
      <c r="B507" s="2">
        <v>45559</v>
      </c>
      <c r="C507">
        <f t="shared" si="28"/>
        <v>2024</v>
      </c>
      <c r="D507" t="str">
        <f t="shared" si="29"/>
        <v>September</v>
      </c>
      <c r="E507" t="str">
        <f t="shared" si="30"/>
        <v>Q3</v>
      </c>
      <c r="F507" t="s">
        <v>2263</v>
      </c>
      <c r="G507" t="s">
        <v>2408</v>
      </c>
      <c r="H507">
        <v>3</v>
      </c>
      <c r="I507" s="4">
        <v>428.88</v>
      </c>
      <c r="J507" t="s">
        <v>2563</v>
      </c>
      <c r="K507" t="s">
        <v>3065</v>
      </c>
      <c r="L507" t="s">
        <v>3070</v>
      </c>
      <c r="M507" t="s">
        <v>4132</v>
      </c>
      <c r="N507">
        <v>3</v>
      </c>
      <c r="O507" t="s">
        <v>4277</v>
      </c>
      <c r="P507" t="str">
        <f t="shared" si="31"/>
        <v>WINTER15</v>
      </c>
      <c r="Q507" t="s">
        <v>4281</v>
      </c>
      <c r="R507" s="4">
        <v>1286.6400000000001</v>
      </c>
    </row>
    <row r="508" spans="1:18" x14ac:dyDescent="0.25">
      <c r="A508" t="s">
        <v>161</v>
      </c>
      <c r="B508" s="2">
        <v>45783</v>
      </c>
      <c r="C508">
        <f t="shared" si="28"/>
        <v>2025</v>
      </c>
      <c r="D508" t="str">
        <f t="shared" si="29"/>
        <v>May</v>
      </c>
      <c r="E508" t="str">
        <f t="shared" si="30"/>
        <v>Q2</v>
      </c>
      <c r="F508" t="s">
        <v>1361</v>
      </c>
      <c r="G508" t="s">
        <v>2408</v>
      </c>
      <c r="H508">
        <v>2</v>
      </c>
      <c r="I508" s="4">
        <v>465.18</v>
      </c>
      <c r="J508" t="s">
        <v>2546</v>
      </c>
      <c r="K508" t="s">
        <v>3067</v>
      </c>
      <c r="L508" t="s">
        <v>3071</v>
      </c>
      <c r="M508" t="s">
        <v>3222</v>
      </c>
      <c r="N508">
        <v>2</v>
      </c>
      <c r="O508" t="s">
        <v>4275</v>
      </c>
      <c r="P508" t="str">
        <f t="shared" si="31"/>
        <v>SAVE10</v>
      </c>
      <c r="Q508" t="s">
        <v>4282</v>
      </c>
      <c r="R508" s="4">
        <v>930.36</v>
      </c>
    </row>
    <row r="509" spans="1:18" x14ac:dyDescent="0.25">
      <c r="A509" t="s">
        <v>687</v>
      </c>
      <c r="B509" s="2">
        <v>44978</v>
      </c>
      <c r="C509">
        <f t="shared" si="28"/>
        <v>2023</v>
      </c>
      <c r="D509" t="str">
        <f t="shared" si="29"/>
        <v>February</v>
      </c>
      <c r="E509" t="str">
        <f t="shared" si="30"/>
        <v>Q1</v>
      </c>
      <c r="F509" t="s">
        <v>1885</v>
      </c>
      <c r="G509" t="s">
        <v>2405</v>
      </c>
      <c r="H509">
        <v>2</v>
      </c>
      <c r="I509" s="4">
        <v>372.92</v>
      </c>
      <c r="J509" t="s">
        <v>2512</v>
      </c>
      <c r="K509" t="s">
        <v>3067</v>
      </c>
      <c r="L509" t="s">
        <v>3073</v>
      </c>
      <c r="M509" t="s">
        <v>3748</v>
      </c>
      <c r="N509">
        <v>7</v>
      </c>
      <c r="O509" t="s">
        <v>4275</v>
      </c>
      <c r="P509" t="str">
        <f t="shared" si="31"/>
        <v>SAVE10</v>
      </c>
      <c r="Q509" t="s">
        <v>4280</v>
      </c>
      <c r="R509" s="4">
        <v>745.84</v>
      </c>
    </row>
    <row r="510" spans="1:18" x14ac:dyDescent="0.25">
      <c r="A510" t="s">
        <v>654</v>
      </c>
      <c r="B510" s="2">
        <v>45349</v>
      </c>
      <c r="C510">
        <f t="shared" si="28"/>
        <v>2024</v>
      </c>
      <c r="D510" t="str">
        <f t="shared" si="29"/>
        <v>February</v>
      </c>
      <c r="E510" t="str">
        <f t="shared" si="30"/>
        <v>Q1</v>
      </c>
      <c r="F510" t="s">
        <v>1853</v>
      </c>
      <c r="G510" t="s">
        <v>2406</v>
      </c>
      <c r="H510">
        <v>2</v>
      </c>
      <c r="I510" s="4">
        <v>587.49</v>
      </c>
      <c r="J510" t="s">
        <v>2507</v>
      </c>
      <c r="K510" t="s">
        <v>3068</v>
      </c>
      <c r="L510" t="s">
        <v>3072</v>
      </c>
      <c r="M510" t="s">
        <v>3715</v>
      </c>
      <c r="N510">
        <v>6</v>
      </c>
      <c r="O510" t="s">
        <v>4275</v>
      </c>
      <c r="P510" t="str">
        <f t="shared" si="31"/>
        <v>SAVE10</v>
      </c>
      <c r="Q510" t="s">
        <v>4279</v>
      </c>
      <c r="R510" s="4">
        <v>1174.98</v>
      </c>
    </row>
    <row r="511" spans="1:18" x14ac:dyDescent="0.25">
      <c r="A511" t="s">
        <v>735</v>
      </c>
      <c r="B511" s="2">
        <v>45369</v>
      </c>
      <c r="C511">
        <f t="shared" si="28"/>
        <v>2024</v>
      </c>
      <c r="D511" t="str">
        <f t="shared" si="29"/>
        <v>March</v>
      </c>
      <c r="E511" t="str">
        <f t="shared" si="30"/>
        <v>Q1</v>
      </c>
      <c r="F511" t="s">
        <v>1932</v>
      </c>
      <c r="G511" t="s">
        <v>2409</v>
      </c>
      <c r="H511">
        <v>2</v>
      </c>
      <c r="I511" s="4">
        <v>118.59</v>
      </c>
      <c r="J511" t="s">
        <v>2893</v>
      </c>
      <c r="K511" t="s">
        <v>3067</v>
      </c>
      <c r="L511" t="s">
        <v>3073</v>
      </c>
      <c r="M511" t="s">
        <v>3796</v>
      </c>
      <c r="N511">
        <v>2</v>
      </c>
      <c r="P511" t="str">
        <f t="shared" si="31"/>
        <v>NO COUPON</v>
      </c>
      <c r="Q511" t="s">
        <v>4280</v>
      </c>
      <c r="R511" s="4">
        <v>237.18</v>
      </c>
    </row>
    <row r="512" spans="1:18" x14ac:dyDescent="0.25">
      <c r="A512" t="s">
        <v>499</v>
      </c>
      <c r="B512" s="2">
        <v>45139</v>
      </c>
      <c r="C512">
        <f t="shared" si="28"/>
        <v>2023</v>
      </c>
      <c r="D512" t="str">
        <f t="shared" si="29"/>
        <v>August</v>
      </c>
      <c r="E512" t="str">
        <f t="shared" si="30"/>
        <v>Q3</v>
      </c>
      <c r="F512" t="s">
        <v>1699</v>
      </c>
      <c r="G512" t="s">
        <v>2406</v>
      </c>
      <c r="H512">
        <v>3</v>
      </c>
      <c r="I512" s="4">
        <v>404.79</v>
      </c>
      <c r="J512" t="s">
        <v>2783</v>
      </c>
      <c r="K512" t="s">
        <v>3069</v>
      </c>
      <c r="L512" t="s">
        <v>3070</v>
      </c>
      <c r="M512" t="s">
        <v>3560</v>
      </c>
      <c r="N512">
        <v>6</v>
      </c>
      <c r="O512" t="s">
        <v>4275</v>
      </c>
      <c r="P512" t="str">
        <f t="shared" si="31"/>
        <v>SAVE10</v>
      </c>
      <c r="Q512" t="s">
        <v>4278</v>
      </c>
      <c r="R512" s="4">
        <v>1214.3699999999999</v>
      </c>
    </row>
    <row r="513" spans="1:18" x14ac:dyDescent="0.25">
      <c r="A513" t="s">
        <v>1021</v>
      </c>
      <c r="B513" s="2">
        <v>45371</v>
      </c>
      <c r="C513">
        <f t="shared" si="28"/>
        <v>2024</v>
      </c>
      <c r="D513" t="str">
        <f t="shared" si="29"/>
        <v>March</v>
      </c>
      <c r="E513" t="str">
        <f t="shared" si="30"/>
        <v>Q1</v>
      </c>
      <c r="F513" t="s">
        <v>1699</v>
      </c>
      <c r="G513" t="s">
        <v>2403</v>
      </c>
      <c r="H513">
        <v>2</v>
      </c>
      <c r="I513" s="4">
        <v>73.260000000000005</v>
      </c>
      <c r="J513" t="s">
        <v>2499</v>
      </c>
      <c r="K513" t="s">
        <v>3069</v>
      </c>
      <c r="L513" t="s">
        <v>3074</v>
      </c>
      <c r="M513" t="s">
        <v>4082</v>
      </c>
      <c r="N513">
        <v>4</v>
      </c>
      <c r="O513" t="s">
        <v>4277</v>
      </c>
      <c r="P513" t="str">
        <f t="shared" si="31"/>
        <v>WINTER15</v>
      </c>
      <c r="Q513" t="s">
        <v>4281</v>
      </c>
      <c r="R513" s="4">
        <v>146.52000000000001</v>
      </c>
    </row>
    <row r="514" spans="1:18" x14ac:dyDescent="0.25">
      <c r="A514" t="s">
        <v>1084</v>
      </c>
      <c r="B514" s="2">
        <v>45541</v>
      </c>
      <c r="C514">
        <f t="shared" ref="C514:C577" si="32">YEAR(B514)</f>
        <v>2024</v>
      </c>
      <c r="D514" t="str">
        <f t="shared" ref="D514:D577" si="33">TEXT(B514,"mmmm")</f>
        <v>September</v>
      </c>
      <c r="E514" t="str">
        <f t="shared" ref="E514:E577" si="34">"Q"&amp;ROUNDUP(MONTH(B514)/3,0)</f>
        <v>Q3</v>
      </c>
      <c r="F514" t="s">
        <v>2276</v>
      </c>
      <c r="G514" t="s">
        <v>2409</v>
      </c>
      <c r="H514">
        <v>4</v>
      </c>
      <c r="I514" s="4">
        <v>491.29</v>
      </c>
      <c r="J514" t="s">
        <v>2485</v>
      </c>
      <c r="K514" t="s">
        <v>3065</v>
      </c>
      <c r="L514" t="s">
        <v>3074</v>
      </c>
      <c r="M514" t="s">
        <v>4145</v>
      </c>
      <c r="N514">
        <v>6</v>
      </c>
      <c r="P514" t="str">
        <f t="shared" ref="P514:P577" si="35">IF(ISBLANK(O514),"NO COUPON",O514)</f>
        <v>NO COUPON</v>
      </c>
      <c r="Q514" t="s">
        <v>4280</v>
      </c>
      <c r="R514" s="4">
        <v>1965.16</v>
      </c>
    </row>
    <row r="515" spans="1:18" x14ac:dyDescent="0.25">
      <c r="A515" t="s">
        <v>199</v>
      </c>
      <c r="B515" s="2">
        <v>45690</v>
      </c>
      <c r="C515">
        <f t="shared" si="32"/>
        <v>2025</v>
      </c>
      <c r="D515" t="str">
        <f t="shared" si="33"/>
        <v>February</v>
      </c>
      <c r="E515" t="str">
        <f t="shared" si="34"/>
        <v>Q1</v>
      </c>
      <c r="F515" t="s">
        <v>1399</v>
      </c>
      <c r="G515" t="s">
        <v>2408</v>
      </c>
      <c r="H515">
        <v>1</v>
      </c>
      <c r="I515" s="4">
        <v>210.7</v>
      </c>
      <c r="J515" t="s">
        <v>2577</v>
      </c>
      <c r="K515" t="s">
        <v>3066</v>
      </c>
      <c r="L515" t="s">
        <v>3070</v>
      </c>
      <c r="M515" t="s">
        <v>3260</v>
      </c>
      <c r="N515">
        <v>2</v>
      </c>
      <c r="O515" t="s">
        <v>4277</v>
      </c>
      <c r="P515" t="str">
        <f t="shared" si="35"/>
        <v>WINTER15</v>
      </c>
      <c r="Q515" t="s">
        <v>4279</v>
      </c>
      <c r="R515" s="4">
        <v>210.7</v>
      </c>
    </row>
    <row r="516" spans="1:18" x14ac:dyDescent="0.25">
      <c r="A516" t="s">
        <v>1204</v>
      </c>
      <c r="B516" s="2">
        <v>45816</v>
      </c>
      <c r="C516">
        <f t="shared" si="32"/>
        <v>2025</v>
      </c>
      <c r="D516" t="str">
        <f t="shared" si="33"/>
        <v>June</v>
      </c>
      <c r="E516" t="str">
        <f t="shared" si="34"/>
        <v>Q2</v>
      </c>
      <c r="F516" t="s">
        <v>2393</v>
      </c>
      <c r="G516" t="s">
        <v>2409</v>
      </c>
      <c r="H516">
        <v>3</v>
      </c>
      <c r="I516" s="4">
        <v>616.39</v>
      </c>
      <c r="J516" t="s">
        <v>3061</v>
      </c>
      <c r="K516" t="s">
        <v>3067</v>
      </c>
      <c r="L516" t="s">
        <v>3070</v>
      </c>
      <c r="M516" t="s">
        <v>4265</v>
      </c>
      <c r="N516">
        <v>6</v>
      </c>
      <c r="O516" t="s">
        <v>4276</v>
      </c>
      <c r="P516" t="str">
        <f t="shared" si="35"/>
        <v>FREESHIP</v>
      </c>
      <c r="Q516" t="s">
        <v>4278</v>
      </c>
      <c r="R516" s="4">
        <v>1849.17</v>
      </c>
    </row>
    <row r="517" spans="1:18" x14ac:dyDescent="0.25">
      <c r="A517" t="s">
        <v>733</v>
      </c>
      <c r="B517" s="2">
        <v>45312</v>
      </c>
      <c r="C517">
        <f t="shared" si="32"/>
        <v>2024</v>
      </c>
      <c r="D517" t="str">
        <f t="shared" si="33"/>
        <v>January</v>
      </c>
      <c r="E517" t="str">
        <f t="shared" si="34"/>
        <v>Q1</v>
      </c>
      <c r="F517" t="s">
        <v>1930</v>
      </c>
      <c r="G517" t="s">
        <v>2408</v>
      </c>
      <c r="H517">
        <v>2</v>
      </c>
      <c r="I517" s="4">
        <v>681.06</v>
      </c>
      <c r="J517" t="s">
        <v>2891</v>
      </c>
      <c r="K517" t="s">
        <v>3065</v>
      </c>
      <c r="L517" t="s">
        <v>3070</v>
      </c>
      <c r="M517" t="s">
        <v>3794</v>
      </c>
      <c r="N517">
        <v>3</v>
      </c>
      <c r="O517" t="s">
        <v>4276</v>
      </c>
      <c r="P517" t="str">
        <f t="shared" si="35"/>
        <v>FREESHIP</v>
      </c>
      <c r="Q517" t="s">
        <v>4281</v>
      </c>
      <c r="R517" s="4">
        <v>1362.12</v>
      </c>
    </row>
    <row r="518" spans="1:18" x14ac:dyDescent="0.25">
      <c r="A518" t="s">
        <v>1100</v>
      </c>
      <c r="B518" s="2">
        <v>45283</v>
      </c>
      <c r="C518">
        <f t="shared" si="32"/>
        <v>2023</v>
      </c>
      <c r="D518" t="str">
        <f t="shared" si="33"/>
        <v>December</v>
      </c>
      <c r="E518" t="str">
        <f t="shared" si="34"/>
        <v>Q4</v>
      </c>
      <c r="F518" t="s">
        <v>2292</v>
      </c>
      <c r="G518" t="s">
        <v>2405</v>
      </c>
      <c r="H518">
        <v>2</v>
      </c>
      <c r="I518" s="4">
        <v>513.41999999999996</v>
      </c>
      <c r="J518" t="s">
        <v>3023</v>
      </c>
      <c r="K518" t="s">
        <v>3066</v>
      </c>
      <c r="L518" t="s">
        <v>3074</v>
      </c>
      <c r="M518" t="s">
        <v>4161</v>
      </c>
      <c r="N518">
        <v>5</v>
      </c>
      <c r="O518" t="s">
        <v>4277</v>
      </c>
      <c r="P518" t="str">
        <f t="shared" si="35"/>
        <v>WINTER15</v>
      </c>
      <c r="Q518" t="s">
        <v>4278</v>
      </c>
      <c r="R518" s="4">
        <v>1026.8399999999999</v>
      </c>
    </row>
    <row r="519" spans="1:18" x14ac:dyDescent="0.25">
      <c r="A519" t="s">
        <v>530</v>
      </c>
      <c r="B519" s="2">
        <v>45389</v>
      </c>
      <c r="C519">
        <f t="shared" si="32"/>
        <v>2024</v>
      </c>
      <c r="D519" t="str">
        <f t="shared" si="33"/>
        <v>April</v>
      </c>
      <c r="E519" t="str">
        <f t="shared" si="34"/>
        <v>Q2</v>
      </c>
      <c r="F519" t="s">
        <v>1730</v>
      </c>
      <c r="G519" t="s">
        <v>2403</v>
      </c>
      <c r="H519">
        <v>3</v>
      </c>
      <c r="I519" s="4">
        <v>166.99</v>
      </c>
      <c r="J519" t="s">
        <v>2659</v>
      </c>
      <c r="K519" t="s">
        <v>3069</v>
      </c>
      <c r="L519" t="s">
        <v>3072</v>
      </c>
      <c r="M519" t="s">
        <v>3591</v>
      </c>
      <c r="N519">
        <v>8</v>
      </c>
      <c r="P519" t="str">
        <f t="shared" si="35"/>
        <v>NO COUPON</v>
      </c>
      <c r="Q519" t="s">
        <v>4281</v>
      </c>
      <c r="R519" s="4">
        <v>500.97</v>
      </c>
    </row>
    <row r="520" spans="1:18" x14ac:dyDescent="0.25">
      <c r="A520" t="s">
        <v>335</v>
      </c>
      <c r="B520" s="2">
        <v>45147</v>
      </c>
      <c r="C520">
        <f t="shared" si="32"/>
        <v>2023</v>
      </c>
      <c r="D520" t="str">
        <f t="shared" si="33"/>
        <v>August</v>
      </c>
      <c r="E520" t="str">
        <f t="shared" si="34"/>
        <v>Q3</v>
      </c>
      <c r="F520" t="s">
        <v>1535</v>
      </c>
      <c r="G520" t="s">
        <v>2404</v>
      </c>
      <c r="H520">
        <v>4</v>
      </c>
      <c r="I520" s="4">
        <v>152.29</v>
      </c>
      <c r="J520" t="s">
        <v>2670</v>
      </c>
      <c r="K520" t="s">
        <v>3065</v>
      </c>
      <c r="L520" t="s">
        <v>3071</v>
      </c>
      <c r="M520" t="s">
        <v>3396</v>
      </c>
      <c r="N520">
        <v>6</v>
      </c>
      <c r="O520" t="s">
        <v>4277</v>
      </c>
      <c r="P520" t="str">
        <f t="shared" si="35"/>
        <v>WINTER15</v>
      </c>
      <c r="Q520" t="s">
        <v>4282</v>
      </c>
      <c r="R520" s="4">
        <v>609.16</v>
      </c>
    </row>
    <row r="521" spans="1:18" x14ac:dyDescent="0.25">
      <c r="A521" t="s">
        <v>269</v>
      </c>
      <c r="B521" s="2">
        <v>45425</v>
      </c>
      <c r="C521">
        <f t="shared" si="32"/>
        <v>2024</v>
      </c>
      <c r="D521" t="str">
        <f t="shared" si="33"/>
        <v>May</v>
      </c>
      <c r="E521" t="str">
        <f t="shared" si="34"/>
        <v>Q2</v>
      </c>
      <c r="F521" t="s">
        <v>1469</v>
      </c>
      <c r="G521" t="s">
        <v>2403</v>
      </c>
      <c r="H521">
        <v>1</v>
      </c>
      <c r="I521" s="4">
        <v>263.95999999999998</v>
      </c>
      <c r="J521" t="s">
        <v>2565</v>
      </c>
      <c r="K521" t="s">
        <v>3068</v>
      </c>
      <c r="L521" t="s">
        <v>3072</v>
      </c>
      <c r="M521" t="s">
        <v>3330</v>
      </c>
      <c r="N521">
        <v>2</v>
      </c>
      <c r="O521" t="s">
        <v>4275</v>
      </c>
      <c r="P521" t="str">
        <f t="shared" si="35"/>
        <v>SAVE10</v>
      </c>
      <c r="Q521" t="s">
        <v>4282</v>
      </c>
      <c r="R521" s="4">
        <v>263.95999999999998</v>
      </c>
    </row>
    <row r="522" spans="1:18" x14ac:dyDescent="0.25">
      <c r="A522" t="s">
        <v>393</v>
      </c>
      <c r="B522" s="2">
        <v>45556</v>
      </c>
      <c r="C522">
        <f t="shared" si="32"/>
        <v>2024</v>
      </c>
      <c r="D522" t="str">
        <f t="shared" si="33"/>
        <v>September</v>
      </c>
      <c r="E522" t="str">
        <f t="shared" si="34"/>
        <v>Q3</v>
      </c>
      <c r="F522" t="s">
        <v>1593</v>
      </c>
      <c r="G522" t="s">
        <v>2404</v>
      </c>
      <c r="H522">
        <v>3</v>
      </c>
      <c r="I522" s="4">
        <v>297.67</v>
      </c>
      <c r="J522" t="s">
        <v>2571</v>
      </c>
      <c r="K522" t="s">
        <v>3066</v>
      </c>
      <c r="L522" t="s">
        <v>3070</v>
      </c>
      <c r="M522" t="s">
        <v>3454</v>
      </c>
      <c r="N522">
        <v>6</v>
      </c>
      <c r="P522" t="str">
        <f t="shared" si="35"/>
        <v>NO COUPON</v>
      </c>
      <c r="Q522" t="s">
        <v>4282</v>
      </c>
      <c r="R522" s="4">
        <v>893.01</v>
      </c>
    </row>
    <row r="523" spans="1:18" x14ac:dyDescent="0.25">
      <c r="A523" t="s">
        <v>802</v>
      </c>
      <c r="B523" s="2">
        <v>45232</v>
      </c>
      <c r="C523">
        <f t="shared" si="32"/>
        <v>2023</v>
      </c>
      <c r="D523" t="str">
        <f t="shared" si="33"/>
        <v>November</v>
      </c>
      <c r="E523" t="str">
        <f t="shared" si="34"/>
        <v>Q4</v>
      </c>
      <c r="F523" t="s">
        <v>1999</v>
      </c>
      <c r="G523" t="s">
        <v>2406</v>
      </c>
      <c r="H523">
        <v>2</v>
      </c>
      <c r="I523" s="4">
        <v>601.42999999999995</v>
      </c>
      <c r="J523" t="s">
        <v>2923</v>
      </c>
      <c r="K523" t="s">
        <v>3066</v>
      </c>
      <c r="L523" t="s">
        <v>3074</v>
      </c>
      <c r="M523" t="s">
        <v>3863</v>
      </c>
      <c r="N523">
        <v>5</v>
      </c>
      <c r="O523" t="s">
        <v>4276</v>
      </c>
      <c r="P523" t="str">
        <f t="shared" si="35"/>
        <v>FREESHIP</v>
      </c>
      <c r="Q523" t="s">
        <v>4278</v>
      </c>
      <c r="R523" s="4">
        <v>1202.8599999999999</v>
      </c>
    </row>
    <row r="524" spans="1:18" x14ac:dyDescent="0.25">
      <c r="A524" t="s">
        <v>546</v>
      </c>
      <c r="B524" s="2">
        <v>45780</v>
      </c>
      <c r="C524">
        <f t="shared" si="32"/>
        <v>2025</v>
      </c>
      <c r="D524" t="str">
        <f t="shared" si="33"/>
        <v>May</v>
      </c>
      <c r="E524" t="str">
        <f t="shared" si="34"/>
        <v>Q2</v>
      </c>
      <c r="F524" t="s">
        <v>1746</v>
      </c>
      <c r="G524" t="s">
        <v>2408</v>
      </c>
      <c r="H524">
        <v>2</v>
      </c>
      <c r="I524" s="4">
        <v>41</v>
      </c>
      <c r="J524" t="s">
        <v>2806</v>
      </c>
      <c r="K524" t="s">
        <v>3066</v>
      </c>
      <c r="L524" t="s">
        <v>3073</v>
      </c>
      <c r="M524" t="s">
        <v>3607</v>
      </c>
      <c r="N524">
        <v>7</v>
      </c>
      <c r="P524" t="str">
        <f t="shared" si="35"/>
        <v>NO COUPON</v>
      </c>
      <c r="Q524" t="s">
        <v>4280</v>
      </c>
      <c r="R524" s="4">
        <v>82</v>
      </c>
    </row>
    <row r="525" spans="1:18" x14ac:dyDescent="0.25">
      <c r="A525" t="s">
        <v>858</v>
      </c>
      <c r="B525" s="2">
        <v>45630</v>
      </c>
      <c r="C525">
        <f t="shared" si="32"/>
        <v>2024</v>
      </c>
      <c r="D525" t="str">
        <f t="shared" si="33"/>
        <v>December</v>
      </c>
      <c r="E525" t="str">
        <f t="shared" si="34"/>
        <v>Q4</v>
      </c>
      <c r="F525" t="s">
        <v>2054</v>
      </c>
      <c r="G525" t="s">
        <v>2406</v>
      </c>
      <c r="H525">
        <v>1</v>
      </c>
      <c r="I525" s="4">
        <v>320.92</v>
      </c>
      <c r="J525" t="s">
        <v>2952</v>
      </c>
      <c r="K525" t="s">
        <v>3066</v>
      </c>
      <c r="L525" t="s">
        <v>3072</v>
      </c>
      <c r="M525" t="s">
        <v>3919</v>
      </c>
      <c r="N525">
        <v>5</v>
      </c>
      <c r="O525" t="s">
        <v>4276</v>
      </c>
      <c r="P525" t="str">
        <f t="shared" si="35"/>
        <v>FREESHIP</v>
      </c>
      <c r="Q525" t="s">
        <v>4281</v>
      </c>
      <c r="R525" s="4">
        <v>320.92</v>
      </c>
    </row>
    <row r="526" spans="1:18" x14ac:dyDescent="0.25">
      <c r="A526" t="s">
        <v>130</v>
      </c>
      <c r="B526" s="2">
        <v>45004</v>
      </c>
      <c r="C526">
        <f t="shared" si="32"/>
        <v>2023</v>
      </c>
      <c r="D526" t="str">
        <f t="shared" si="33"/>
        <v>March</v>
      </c>
      <c r="E526" t="str">
        <f t="shared" si="34"/>
        <v>Q1</v>
      </c>
      <c r="F526" t="s">
        <v>1330</v>
      </c>
      <c r="G526" t="s">
        <v>2407</v>
      </c>
      <c r="H526">
        <v>4</v>
      </c>
      <c r="I526" s="4">
        <v>291.35000000000002</v>
      </c>
      <c r="J526" t="s">
        <v>2519</v>
      </c>
      <c r="K526" t="s">
        <v>3067</v>
      </c>
      <c r="L526" t="s">
        <v>3071</v>
      </c>
      <c r="M526" t="s">
        <v>3191</v>
      </c>
      <c r="N526">
        <v>6</v>
      </c>
      <c r="O526" t="s">
        <v>4277</v>
      </c>
      <c r="P526" t="str">
        <f t="shared" si="35"/>
        <v>WINTER15</v>
      </c>
      <c r="Q526" t="s">
        <v>4281</v>
      </c>
      <c r="R526" s="4">
        <v>1165.4000000000001</v>
      </c>
    </row>
    <row r="527" spans="1:18" x14ac:dyDescent="0.25">
      <c r="A527" t="s">
        <v>1079</v>
      </c>
      <c r="B527" s="2">
        <v>45229</v>
      </c>
      <c r="C527">
        <f t="shared" si="32"/>
        <v>2023</v>
      </c>
      <c r="D527" t="str">
        <f t="shared" si="33"/>
        <v>October</v>
      </c>
      <c r="E527" t="str">
        <f t="shared" si="34"/>
        <v>Q4</v>
      </c>
      <c r="F527" t="s">
        <v>2271</v>
      </c>
      <c r="G527" t="s">
        <v>2407</v>
      </c>
      <c r="H527">
        <v>5</v>
      </c>
      <c r="I527" s="4">
        <v>666.8</v>
      </c>
      <c r="J527" t="s">
        <v>2746</v>
      </c>
      <c r="K527" t="s">
        <v>3065</v>
      </c>
      <c r="L527" t="s">
        <v>3073</v>
      </c>
      <c r="M527" t="s">
        <v>4140</v>
      </c>
      <c r="N527">
        <v>7</v>
      </c>
      <c r="O527" t="s">
        <v>4275</v>
      </c>
      <c r="P527" t="str">
        <f t="shared" si="35"/>
        <v>SAVE10</v>
      </c>
      <c r="Q527" t="s">
        <v>4279</v>
      </c>
      <c r="R527" s="4">
        <v>3334</v>
      </c>
    </row>
    <row r="528" spans="1:18" x14ac:dyDescent="0.25">
      <c r="A528" t="s">
        <v>1025</v>
      </c>
      <c r="B528" s="2">
        <v>45629</v>
      </c>
      <c r="C528">
        <f t="shared" si="32"/>
        <v>2024</v>
      </c>
      <c r="D528" t="str">
        <f t="shared" si="33"/>
        <v>December</v>
      </c>
      <c r="E528" t="str">
        <f t="shared" si="34"/>
        <v>Q4</v>
      </c>
      <c r="F528" t="s">
        <v>2217</v>
      </c>
      <c r="G528" t="s">
        <v>2404</v>
      </c>
      <c r="H528">
        <v>2</v>
      </c>
      <c r="I528" s="4">
        <v>478.36</v>
      </c>
      <c r="J528" t="s">
        <v>2646</v>
      </c>
      <c r="K528" t="s">
        <v>3066</v>
      </c>
      <c r="L528" t="s">
        <v>3070</v>
      </c>
      <c r="M528" t="s">
        <v>4086</v>
      </c>
      <c r="N528">
        <v>3</v>
      </c>
      <c r="P528" t="str">
        <f t="shared" si="35"/>
        <v>NO COUPON</v>
      </c>
      <c r="Q528" t="s">
        <v>4282</v>
      </c>
      <c r="R528" s="4">
        <v>956.72</v>
      </c>
    </row>
    <row r="529" spans="1:18" x14ac:dyDescent="0.25">
      <c r="A529" t="s">
        <v>68</v>
      </c>
      <c r="B529" s="2">
        <v>45743</v>
      </c>
      <c r="C529">
        <f t="shared" si="32"/>
        <v>2025</v>
      </c>
      <c r="D529" t="str">
        <f t="shared" si="33"/>
        <v>March</v>
      </c>
      <c r="E529" t="str">
        <f t="shared" si="34"/>
        <v>Q1</v>
      </c>
      <c r="F529" t="s">
        <v>1268</v>
      </c>
      <c r="G529" t="s">
        <v>2406</v>
      </c>
      <c r="H529">
        <v>1</v>
      </c>
      <c r="I529" s="4">
        <v>280.25</v>
      </c>
      <c r="J529" t="s">
        <v>2460</v>
      </c>
      <c r="K529" t="s">
        <v>3066</v>
      </c>
      <c r="L529" t="s">
        <v>3074</v>
      </c>
      <c r="M529" t="s">
        <v>3129</v>
      </c>
      <c r="N529">
        <v>5</v>
      </c>
      <c r="O529" t="s">
        <v>4277</v>
      </c>
      <c r="P529" t="str">
        <f t="shared" si="35"/>
        <v>WINTER15</v>
      </c>
      <c r="Q529" t="s">
        <v>4280</v>
      </c>
      <c r="R529" s="4">
        <v>280.25</v>
      </c>
    </row>
    <row r="530" spans="1:18" x14ac:dyDescent="0.25">
      <c r="A530" t="s">
        <v>861</v>
      </c>
      <c r="B530" s="2">
        <v>45614</v>
      </c>
      <c r="C530">
        <f t="shared" si="32"/>
        <v>2024</v>
      </c>
      <c r="D530" t="str">
        <f t="shared" si="33"/>
        <v>November</v>
      </c>
      <c r="E530" t="str">
        <f t="shared" si="34"/>
        <v>Q4</v>
      </c>
      <c r="F530" t="s">
        <v>2057</v>
      </c>
      <c r="G530" t="s">
        <v>2407</v>
      </c>
      <c r="H530">
        <v>4</v>
      </c>
      <c r="I530" s="4">
        <v>434.23</v>
      </c>
      <c r="J530" t="s">
        <v>2657</v>
      </c>
      <c r="K530" t="s">
        <v>3066</v>
      </c>
      <c r="L530" t="s">
        <v>3070</v>
      </c>
      <c r="M530" t="s">
        <v>3922</v>
      </c>
      <c r="N530">
        <v>8</v>
      </c>
      <c r="O530" t="s">
        <v>4276</v>
      </c>
      <c r="P530" t="str">
        <f t="shared" si="35"/>
        <v>FREESHIP</v>
      </c>
      <c r="Q530" t="s">
        <v>4280</v>
      </c>
      <c r="R530" s="4">
        <v>1736.92</v>
      </c>
    </row>
    <row r="531" spans="1:18" x14ac:dyDescent="0.25">
      <c r="A531" t="s">
        <v>461</v>
      </c>
      <c r="B531" s="2">
        <v>45389</v>
      </c>
      <c r="C531">
        <f t="shared" si="32"/>
        <v>2024</v>
      </c>
      <c r="D531" t="str">
        <f t="shared" si="33"/>
        <v>April</v>
      </c>
      <c r="E531" t="str">
        <f t="shared" si="34"/>
        <v>Q2</v>
      </c>
      <c r="F531" t="s">
        <v>1661</v>
      </c>
      <c r="G531" t="s">
        <v>2407</v>
      </c>
      <c r="H531">
        <v>2</v>
      </c>
      <c r="I531" s="4">
        <v>416.81</v>
      </c>
      <c r="J531" t="s">
        <v>2759</v>
      </c>
      <c r="K531" t="s">
        <v>3069</v>
      </c>
      <c r="L531" t="s">
        <v>3072</v>
      </c>
      <c r="M531" t="s">
        <v>3522</v>
      </c>
      <c r="N531">
        <v>2</v>
      </c>
      <c r="P531" t="str">
        <f t="shared" si="35"/>
        <v>NO COUPON</v>
      </c>
      <c r="Q531" t="s">
        <v>4281</v>
      </c>
      <c r="R531" s="4">
        <v>833.62</v>
      </c>
    </row>
    <row r="532" spans="1:18" x14ac:dyDescent="0.25">
      <c r="A532" t="s">
        <v>310</v>
      </c>
      <c r="B532" s="2">
        <v>45462</v>
      </c>
      <c r="C532">
        <f t="shared" si="32"/>
        <v>2024</v>
      </c>
      <c r="D532" t="str">
        <f t="shared" si="33"/>
        <v>June</v>
      </c>
      <c r="E532" t="str">
        <f t="shared" si="34"/>
        <v>Q2</v>
      </c>
      <c r="F532" t="s">
        <v>1510</v>
      </c>
      <c r="G532" t="s">
        <v>2409</v>
      </c>
      <c r="H532">
        <v>5</v>
      </c>
      <c r="I532" s="4">
        <v>638.79999999999995</v>
      </c>
      <c r="J532" t="s">
        <v>2458</v>
      </c>
      <c r="K532" t="s">
        <v>3065</v>
      </c>
      <c r="L532" t="s">
        <v>3071</v>
      </c>
      <c r="M532" t="s">
        <v>3371</v>
      </c>
      <c r="N532">
        <v>10</v>
      </c>
      <c r="O532" t="s">
        <v>4277</v>
      </c>
      <c r="P532" t="str">
        <f t="shared" si="35"/>
        <v>WINTER15</v>
      </c>
      <c r="Q532" t="s">
        <v>4279</v>
      </c>
      <c r="R532" s="4">
        <v>3194</v>
      </c>
    </row>
    <row r="533" spans="1:18" x14ac:dyDescent="0.25">
      <c r="A533" t="s">
        <v>953</v>
      </c>
      <c r="B533" s="2">
        <v>45763</v>
      </c>
      <c r="C533">
        <f t="shared" si="32"/>
        <v>2025</v>
      </c>
      <c r="D533" t="str">
        <f t="shared" si="33"/>
        <v>April</v>
      </c>
      <c r="E533" t="str">
        <f t="shared" si="34"/>
        <v>Q2</v>
      </c>
      <c r="F533" t="s">
        <v>2149</v>
      </c>
      <c r="G533" t="s">
        <v>2408</v>
      </c>
      <c r="H533">
        <v>2</v>
      </c>
      <c r="I533" s="4">
        <v>521.4</v>
      </c>
      <c r="J533" t="s">
        <v>2983</v>
      </c>
      <c r="K533" t="s">
        <v>3069</v>
      </c>
      <c r="L533" t="s">
        <v>3073</v>
      </c>
      <c r="M533" t="s">
        <v>4014</v>
      </c>
      <c r="N533">
        <v>7</v>
      </c>
      <c r="O533" t="s">
        <v>4275</v>
      </c>
      <c r="P533" t="str">
        <f t="shared" si="35"/>
        <v>SAVE10</v>
      </c>
      <c r="Q533" t="s">
        <v>4278</v>
      </c>
      <c r="R533" s="4">
        <v>1042.8</v>
      </c>
    </row>
    <row r="534" spans="1:18" x14ac:dyDescent="0.25">
      <c r="A534" t="s">
        <v>317</v>
      </c>
      <c r="B534" s="2">
        <v>45633</v>
      </c>
      <c r="C534">
        <f t="shared" si="32"/>
        <v>2024</v>
      </c>
      <c r="D534" t="str">
        <f t="shared" si="33"/>
        <v>December</v>
      </c>
      <c r="E534" t="str">
        <f t="shared" si="34"/>
        <v>Q4</v>
      </c>
      <c r="F534" t="s">
        <v>1517</v>
      </c>
      <c r="G534" t="s">
        <v>2405</v>
      </c>
      <c r="H534">
        <v>1</v>
      </c>
      <c r="I534" s="4">
        <v>30.54</v>
      </c>
      <c r="J534" t="s">
        <v>2666</v>
      </c>
      <c r="K534" t="s">
        <v>3065</v>
      </c>
      <c r="L534" t="s">
        <v>3072</v>
      </c>
      <c r="M534" t="s">
        <v>3378</v>
      </c>
      <c r="N534">
        <v>1</v>
      </c>
      <c r="P534" t="str">
        <f t="shared" si="35"/>
        <v>NO COUPON</v>
      </c>
      <c r="Q534" t="s">
        <v>4282</v>
      </c>
      <c r="R534" s="4">
        <v>30.54</v>
      </c>
    </row>
    <row r="535" spans="1:18" x14ac:dyDescent="0.25">
      <c r="A535" t="s">
        <v>1151</v>
      </c>
      <c r="B535" s="2">
        <v>45502</v>
      </c>
      <c r="C535">
        <f t="shared" si="32"/>
        <v>2024</v>
      </c>
      <c r="D535" t="str">
        <f t="shared" si="33"/>
        <v>July</v>
      </c>
      <c r="E535" t="str">
        <f t="shared" si="34"/>
        <v>Q3</v>
      </c>
      <c r="F535" t="s">
        <v>2341</v>
      </c>
      <c r="G535" t="s">
        <v>2407</v>
      </c>
      <c r="H535">
        <v>4</v>
      </c>
      <c r="I535" s="4">
        <v>410.21</v>
      </c>
      <c r="J535" t="s">
        <v>3040</v>
      </c>
      <c r="K535" t="s">
        <v>3069</v>
      </c>
      <c r="L535" t="s">
        <v>3074</v>
      </c>
      <c r="M535" t="s">
        <v>4212</v>
      </c>
      <c r="N535">
        <v>5</v>
      </c>
      <c r="O535" t="s">
        <v>4277</v>
      </c>
      <c r="P535" t="str">
        <f t="shared" si="35"/>
        <v>WINTER15</v>
      </c>
      <c r="Q535" t="s">
        <v>4278</v>
      </c>
      <c r="R535" s="4">
        <v>1640.84</v>
      </c>
    </row>
    <row r="536" spans="1:18" x14ac:dyDescent="0.25">
      <c r="A536" t="s">
        <v>449</v>
      </c>
      <c r="B536" s="2">
        <v>45073</v>
      </c>
      <c r="C536">
        <f t="shared" si="32"/>
        <v>2023</v>
      </c>
      <c r="D536" t="str">
        <f t="shared" si="33"/>
        <v>May</v>
      </c>
      <c r="E536" t="str">
        <f t="shared" si="34"/>
        <v>Q2</v>
      </c>
      <c r="F536" t="s">
        <v>1649</v>
      </c>
      <c r="G536" t="s">
        <v>2407</v>
      </c>
      <c r="H536">
        <v>1</v>
      </c>
      <c r="I536" s="4">
        <v>414.47</v>
      </c>
      <c r="J536" t="s">
        <v>2677</v>
      </c>
      <c r="K536" t="s">
        <v>3065</v>
      </c>
      <c r="L536" t="s">
        <v>3072</v>
      </c>
      <c r="M536" t="s">
        <v>3510</v>
      </c>
      <c r="N536">
        <v>3</v>
      </c>
      <c r="O536" t="s">
        <v>4276</v>
      </c>
      <c r="P536" t="str">
        <f t="shared" si="35"/>
        <v>FREESHIP</v>
      </c>
      <c r="Q536" t="s">
        <v>4278</v>
      </c>
      <c r="R536" s="4">
        <v>414.47</v>
      </c>
    </row>
    <row r="537" spans="1:18" x14ac:dyDescent="0.25">
      <c r="A537" t="s">
        <v>336</v>
      </c>
      <c r="B537" s="2">
        <v>45457</v>
      </c>
      <c r="C537">
        <f t="shared" si="32"/>
        <v>2024</v>
      </c>
      <c r="D537" t="str">
        <f t="shared" si="33"/>
        <v>June</v>
      </c>
      <c r="E537" t="str">
        <f t="shared" si="34"/>
        <v>Q2</v>
      </c>
      <c r="F537" t="s">
        <v>1536</v>
      </c>
      <c r="G537" t="s">
        <v>2404</v>
      </c>
      <c r="H537">
        <v>5</v>
      </c>
      <c r="I537" s="4">
        <v>231.82</v>
      </c>
      <c r="J537" t="s">
        <v>2678</v>
      </c>
      <c r="K537" t="s">
        <v>3065</v>
      </c>
      <c r="L537" t="s">
        <v>3073</v>
      </c>
      <c r="M537" t="s">
        <v>3397</v>
      </c>
      <c r="N537">
        <v>6</v>
      </c>
      <c r="O537" t="s">
        <v>4275</v>
      </c>
      <c r="P537" t="str">
        <f t="shared" si="35"/>
        <v>SAVE10</v>
      </c>
      <c r="Q537" t="s">
        <v>4281</v>
      </c>
      <c r="R537" s="4">
        <v>1159.0999999999999</v>
      </c>
    </row>
    <row r="538" spans="1:18" x14ac:dyDescent="0.25">
      <c r="A538" t="s">
        <v>549</v>
      </c>
      <c r="B538" s="2">
        <v>45497</v>
      </c>
      <c r="C538">
        <f t="shared" si="32"/>
        <v>2024</v>
      </c>
      <c r="D538" t="str">
        <f t="shared" si="33"/>
        <v>July</v>
      </c>
      <c r="E538" t="str">
        <f t="shared" si="34"/>
        <v>Q3</v>
      </c>
      <c r="F538" t="s">
        <v>1749</v>
      </c>
      <c r="G538" t="s">
        <v>2403</v>
      </c>
      <c r="H538">
        <v>3</v>
      </c>
      <c r="I538" s="4">
        <v>68.12</v>
      </c>
      <c r="J538" t="s">
        <v>2567</v>
      </c>
      <c r="K538" t="s">
        <v>3066</v>
      </c>
      <c r="L538" t="s">
        <v>3071</v>
      </c>
      <c r="M538" t="s">
        <v>3610</v>
      </c>
      <c r="N538">
        <v>3</v>
      </c>
      <c r="O538" t="s">
        <v>4276</v>
      </c>
      <c r="P538" t="str">
        <f t="shared" si="35"/>
        <v>FREESHIP</v>
      </c>
      <c r="Q538" t="s">
        <v>4280</v>
      </c>
      <c r="R538" s="4">
        <v>204.36</v>
      </c>
    </row>
    <row r="539" spans="1:18" x14ac:dyDescent="0.25">
      <c r="A539" t="s">
        <v>558</v>
      </c>
      <c r="B539" s="2">
        <v>45361</v>
      </c>
      <c r="C539">
        <f t="shared" si="32"/>
        <v>2024</v>
      </c>
      <c r="D539" t="str">
        <f t="shared" si="33"/>
        <v>March</v>
      </c>
      <c r="E539" t="str">
        <f t="shared" si="34"/>
        <v>Q1</v>
      </c>
      <c r="F539" t="s">
        <v>1758</v>
      </c>
      <c r="G539" t="s">
        <v>2407</v>
      </c>
      <c r="H539">
        <v>5</v>
      </c>
      <c r="I539" s="4">
        <v>31.96</v>
      </c>
      <c r="J539" t="s">
        <v>2726</v>
      </c>
      <c r="K539" t="s">
        <v>3067</v>
      </c>
      <c r="L539" t="s">
        <v>3072</v>
      </c>
      <c r="M539" t="s">
        <v>3619</v>
      </c>
      <c r="N539">
        <v>5</v>
      </c>
      <c r="O539" t="s">
        <v>4276</v>
      </c>
      <c r="P539" t="str">
        <f t="shared" si="35"/>
        <v>FREESHIP</v>
      </c>
      <c r="Q539" t="s">
        <v>4279</v>
      </c>
      <c r="R539" s="4">
        <v>159.80000000000001</v>
      </c>
    </row>
    <row r="540" spans="1:18" x14ac:dyDescent="0.25">
      <c r="A540" t="s">
        <v>724</v>
      </c>
      <c r="B540" s="2">
        <v>45495</v>
      </c>
      <c r="C540">
        <f t="shared" si="32"/>
        <v>2024</v>
      </c>
      <c r="D540" t="str">
        <f t="shared" si="33"/>
        <v>July</v>
      </c>
      <c r="E540" t="str">
        <f t="shared" si="34"/>
        <v>Q3</v>
      </c>
      <c r="F540" t="s">
        <v>1922</v>
      </c>
      <c r="G540" t="s">
        <v>2408</v>
      </c>
      <c r="H540">
        <v>5</v>
      </c>
      <c r="I540" s="4">
        <v>21.54</v>
      </c>
      <c r="J540" t="s">
        <v>2885</v>
      </c>
      <c r="K540" t="s">
        <v>3068</v>
      </c>
      <c r="L540" t="s">
        <v>3072</v>
      </c>
      <c r="M540" t="s">
        <v>3785</v>
      </c>
      <c r="N540">
        <v>10</v>
      </c>
      <c r="P540" t="str">
        <f t="shared" si="35"/>
        <v>NO COUPON</v>
      </c>
      <c r="Q540" t="s">
        <v>4282</v>
      </c>
      <c r="R540" s="4">
        <v>107.7</v>
      </c>
    </row>
    <row r="541" spans="1:18" x14ac:dyDescent="0.25">
      <c r="A541" t="s">
        <v>768</v>
      </c>
      <c r="B541" s="2">
        <v>45808</v>
      </c>
      <c r="C541">
        <f t="shared" si="32"/>
        <v>2025</v>
      </c>
      <c r="D541" t="str">
        <f t="shared" si="33"/>
        <v>May</v>
      </c>
      <c r="E541" t="str">
        <f t="shared" si="34"/>
        <v>Q2</v>
      </c>
      <c r="F541" t="s">
        <v>1965</v>
      </c>
      <c r="G541" t="s">
        <v>2407</v>
      </c>
      <c r="H541">
        <v>2</v>
      </c>
      <c r="I541" s="4">
        <v>452.05</v>
      </c>
      <c r="J541" t="s">
        <v>2908</v>
      </c>
      <c r="K541" t="s">
        <v>3067</v>
      </c>
      <c r="L541" t="s">
        <v>3072</v>
      </c>
      <c r="M541" t="s">
        <v>3829</v>
      </c>
      <c r="N541">
        <v>3</v>
      </c>
      <c r="O541" t="s">
        <v>4277</v>
      </c>
      <c r="P541" t="str">
        <f t="shared" si="35"/>
        <v>WINTER15</v>
      </c>
      <c r="Q541" t="s">
        <v>4280</v>
      </c>
      <c r="R541" s="4">
        <v>904.1</v>
      </c>
    </row>
    <row r="542" spans="1:18" x14ac:dyDescent="0.25">
      <c r="A542" t="s">
        <v>203</v>
      </c>
      <c r="B542" s="2">
        <v>45112</v>
      </c>
      <c r="C542">
        <f t="shared" si="32"/>
        <v>2023</v>
      </c>
      <c r="D542" t="str">
        <f t="shared" si="33"/>
        <v>July</v>
      </c>
      <c r="E542" t="str">
        <f t="shared" si="34"/>
        <v>Q3</v>
      </c>
      <c r="F542" t="s">
        <v>1403</v>
      </c>
      <c r="G542" t="s">
        <v>2407</v>
      </c>
      <c r="H542">
        <v>5</v>
      </c>
      <c r="I542" s="4">
        <v>429.45</v>
      </c>
      <c r="J542" t="s">
        <v>2581</v>
      </c>
      <c r="K542" t="s">
        <v>3068</v>
      </c>
      <c r="L542" t="s">
        <v>3071</v>
      </c>
      <c r="M542" t="s">
        <v>3264</v>
      </c>
      <c r="N542">
        <v>5</v>
      </c>
      <c r="O542" t="s">
        <v>4277</v>
      </c>
      <c r="P542" t="str">
        <f t="shared" si="35"/>
        <v>WINTER15</v>
      </c>
      <c r="Q542" t="s">
        <v>4280</v>
      </c>
      <c r="R542" s="4">
        <v>2147.25</v>
      </c>
    </row>
    <row r="543" spans="1:18" x14ac:dyDescent="0.25">
      <c r="A543" t="s">
        <v>283</v>
      </c>
      <c r="B543" s="2">
        <v>45255</v>
      </c>
      <c r="C543">
        <f t="shared" si="32"/>
        <v>2023</v>
      </c>
      <c r="D543" t="str">
        <f t="shared" si="33"/>
        <v>November</v>
      </c>
      <c r="E543" t="str">
        <f t="shared" si="34"/>
        <v>Q4</v>
      </c>
      <c r="F543" t="s">
        <v>1483</v>
      </c>
      <c r="G543" t="s">
        <v>2405</v>
      </c>
      <c r="H543">
        <v>4</v>
      </c>
      <c r="I543" s="4">
        <v>663.67</v>
      </c>
      <c r="J543" t="s">
        <v>2477</v>
      </c>
      <c r="K543" t="s">
        <v>3067</v>
      </c>
      <c r="L543" t="s">
        <v>3074</v>
      </c>
      <c r="M543" t="s">
        <v>3344</v>
      </c>
      <c r="N543">
        <v>7</v>
      </c>
      <c r="O543" t="s">
        <v>4276</v>
      </c>
      <c r="P543" t="str">
        <f t="shared" si="35"/>
        <v>FREESHIP</v>
      </c>
      <c r="Q543" t="s">
        <v>4282</v>
      </c>
      <c r="R543" s="4">
        <v>2654.68</v>
      </c>
    </row>
    <row r="544" spans="1:18" x14ac:dyDescent="0.25">
      <c r="A544" t="s">
        <v>233</v>
      </c>
      <c r="B544" s="2">
        <v>45779</v>
      </c>
      <c r="C544">
        <f t="shared" si="32"/>
        <v>2025</v>
      </c>
      <c r="D544" t="str">
        <f t="shared" si="33"/>
        <v>May</v>
      </c>
      <c r="E544" t="str">
        <f t="shared" si="34"/>
        <v>Q2</v>
      </c>
      <c r="F544" t="s">
        <v>1433</v>
      </c>
      <c r="G544" t="s">
        <v>2408</v>
      </c>
      <c r="H544">
        <v>5</v>
      </c>
      <c r="I544" s="4">
        <v>61.97</v>
      </c>
      <c r="J544" t="s">
        <v>2600</v>
      </c>
      <c r="K544" t="s">
        <v>3069</v>
      </c>
      <c r="L544" t="s">
        <v>3073</v>
      </c>
      <c r="M544" t="s">
        <v>3294</v>
      </c>
      <c r="N544">
        <v>6</v>
      </c>
      <c r="O544" t="s">
        <v>4275</v>
      </c>
      <c r="P544" t="str">
        <f t="shared" si="35"/>
        <v>SAVE10</v>
      </c>
      <c r="Q544" t="s">
        <v>4280</v>
      </c>
      <c r="R544" s="4">
        <v>309.85000000000002</v>
      </c>
    </row>
    <row r="545" spans="1:18" x14ac:dyDescent="0.25">
      <c r="A545" t="s">
        <v>173</v>
      </c>
      <c r="B545" s="2">
        <v>45230</v>
      </c>
      <c r="C545">
        <f t="shared" si="32"/>
        <v>2023</v>
      </c>
      <c r="D545" t="str">
        <f t="shared" si="33"/>
        <v>October</v>
      </c>
      <c r="E545" t="str">
        <f t="shared" si="34"/>
        <v>Q4</v>
      </c>
      <c r="F545" t="s">
        <v>1373</v>
      </c>
      <c r="G545" t="s">
        <v>2407</v>
      </c>
      <c r="H545">
        <v>1</v>
      </c>
      <c r="I545" s="4">
        <v>299.35000000000002</v>
      </c>
      <c r="J545" t="s">
        <v>2555</v>
      </c>
      <c r="K545" t="s">
        <v>3067</v>
      </c>
      <c r="L545" t="s">
        <v>3071</v>
      </c>
      <c r="M545" t="s">
        <v>3234</v>
      </c>
      <c r="N545">
        <v>5</v>
      </c>
      <c r="O545" t="s">
        <v>4277</v>
      </c>
      <c r="P545" t="str">
        <f t="shared" si="35"/>
        <v>WINTER15</v>
      </c>
      <c r="Q545" t="s">
        <v>4280</v>
      </c>
      <c r="R545" s="4">
        <v>299.35000000000002</v>
      </c>
    </row>
    <row r="546" spans="1:18" x14ac:dyDescent="0.25">
      <c r="A546" t="s">
        <v>309</v>
      </c>
      <c r="B546" s="2">
        <v>44951</v>
      </c>
      <c r="C546">
        <f t="shared" si="32"/>
        <v>2023</v>
      </c>
      <c r="D546" t="str">
        <f t="shared" si="33"/>
        <v>January</v>
      </c>
      <c r="E546" t="str">
        <f t="shared" si="34"/>
        <v>Q1</v>
      </c>
      <c r="F546" t="s">
        <v>1509</v>
      </c>
      <c r="G546" t="s">
        <v>2407</v>
      </c>
      <c r="H546">
        <v>5</v>
      </c>
      <c r="I546" s="4">
        <v>107.48</v>
      </c>
      <c r="J546" t="s">
        <v>2660</v>
      </c>
      <c r="K546" t="s">
        <v>3065</v>
      </c>
      <c r="L546" t="s">
        <v>3071</v>
      </c>
      <c r="M546" t="s">
        <v>3370</v>
      </c>
      <c r="N546">
        <v>9</v>
      </c>
      <c r="O546" t="s">
        <v>4276</v>
      </c>
      <c r="P546" t="str">
        <f t="shared" si="35"/>
        <v>FREESHIP</v>
      </c>
      <c r="Q546" t="s">
        <v>4280</v>
      </c>
      <c r="R546" s="4">
        <v>537.4</v>
      </c>
    </row>
    <row r="547" spans="1:18" x14ac:dyDescent="0.25">
      <c r="A547" t="s">
        <v>966</v>
      </c>
      <c r="B547" s="2">
        <v>45715</v>
      </c>
      <c r="C547">
        <f t="shared" si="32"/>
        <v>2025</v>
      </c>
      <c r="D547" t="str">
        <f t="shared" si="33"/>
        <v>February</v>
      </c>
      <c r="E547" t="str">
        <f t="shared" si="34"/>
        <v>Q1</v>
      </c>
      <c r="F547" t="s">
        <v>2160</v>
      </c>
      <c r="G547" t="s">
        <v>2403</v>
      </c>
      <c r="H547">
        <v>3</v>
      </c>
      <c r="I547" s="4">
        <v>503.39</v>
      </c>
      <c r="J547" t="s">
        <v>2986</v>
      </c>
      <c r="K547" t="s">
        <v>3066</v>
      </c>
      <c r="L547" t="s">
        <v>3074</v>
      </c>
      <c r="M547" t="s">
        <v>4027</v>
      </c>
      <c r="N547">
        <v>5</v>
      </c>
      <c r="P547" t="str">
        <f t="shared" si="35"/>
        <v>NO COUPON</v>
      </c>
      <c r="Q547" t="s">
        <v>4281</v>
      </c>
      <c r="R547" s="4">
        <v>1510.17</v>
      </c>
    </row>
    <row r="548" spans="1:18" x14ac:dyDescent="0.25">
      <c r="A548" t="s">
        <v>1053</v>
      </c>
      <c r="B548" s="2">
        <v>45836</v>
      </c>
      <c r="C548">
        <f t="shared" si="32"/>
        <v>2025</v>
      </c>
      <c r="D548" t="str">
        <f t="shared" si="33"/>
        <v>June</v>
      </c>
      <c r="E548" t="str">
        <f t="shared" si="34"/>
        <v>Q2</v>
      </c>
      <c r="F548" t="s">
        <v>2245</v>
      </c>
      <c r="G548" t="s">
        <v>2409</v>
      </c>
      <c r="H548">
        <v>2</v>
      </c>
      <c r="I548" s="4">
        <v>299.23</v>
      </c>
      <c r="J548" t="s">
        <v>3011</v>
      </c>
      <c r="K548" t="s">
        <v>3067</v>
      </c>
      <c r="L548" t="s">
        <v>3071</v>
      </c>
      <c r="M548" t="s">
        <v>4114</v>
      </c>
      <c r="N548">
        <v>2</v>
      </c>
      <c r="O548" t="s">
        <v>4277</v>
      </c>
      <c r="P548" t="str">
        <f t="shared" si="35"/>
        <v>WINTER15</v>
      </c>
      <c r="Q548" t="s">
        <v>4278</v>
      </c>
      <c r="R548" s="4">
        <v>598.46</v>
      </c>
    </row>
    <row r="549" spans="1:18" x14ac:dyDescent="0.25">
      <c r="A549" t="s">
        <v>131</v>
      </c>
      <c r="B549" s="2">
        <v>44993</v>
      </c>
      <c r="C549">
        <f t="shared" si="32"/>
        <v>2023</v>
      </c>
      <c r="D549" t="str">
        <f t="shared" si="33"/>
        <v>March</v>
      </c>
      <c r="E549" t="str">
        <f t="shared" si="34"/>
        <v>Q1</v>
      </c>
      <c r="F549" t="s">
        <v>1331</v>
      </c>
      <c r="G549" t="s">
        <v>2405</v>
      </c>
      <c r="H549">
        <v>1</v>
      </c>
      <c r="I549" s="4">
        <v>535.5</v>
      </c>
      <c r="J549" t="s">
        <v>2520</v>
      </c>
      <c r="K549" t="s">
        <v>3068</v>
      </c>
      <c r="L549" t="s">
        <v>3071</v>
      </c>
      <c r="M549" t="s">
        <v>3192</v>
      </c>
      <c r="N549">
        <v>5</v>
      </c>
      <c r="O549" t="s">
        <v>4277</v>
      </c>
      <c r="P549" t="str">
        <f t="shared" si="35"/>
        <v>WINTER15</v>
      </c>
      <c r="Q549" t="s">
        <v>4279</v>
      </c>
      <c r="R549" s="4">
        <v>535.5</v>
      </c>
    </row>
    <row r="550" spans="1:18" x14ac:dyDescent="0.25">
      <c r="A550" t="s">
        <v>1142</v>
      </c>
      <c r="B550" s="2">
        <v>45155</v>
      </c>
      <c r="C550">
        <f t="shared" si="32"/>
        <v>2023</v>
      </c>
      <c r="D550" t="str">
        <f t="shared" si="33"/>
        <v>August</v>
      </c>
      <c r="E550" t="str">
        <f t="shared" si="34"/>
        <v>Q3</v>
      </c>
      <c r="F550" t="s">
        <v>2332</v>
      </c>
      <c r="G550" t="s">
        <v>2403</v>
      </c>
      <c r="H550">
        <v>3</v>
      </c>
      <c r="I550" s="4">
        <v>646.79</v>
      </c>
      <c r="J550" t="s">
        <v>2490</v>
      </c>
      <c r="K550" t="s">
        <v>3069</v>
      </c>
      <c r="L550" t="s">
        <v>3071</v>
      </c>
      <c r="M550" t="s">
        <v>4203</v>
      </c>
      <c r="N550">
        <v>5</v>
      </c>
      <c r="O550" t="s">
        <v>4277</v>
      </c>
      <c r="P550" t="str">
        <f t="shared" si="35"/>
        <v>WINTER15</v>
      </c>
      <c r="Q550" t="s">
        <v>4282</v>
      </c>
      <c r="R550" s="4">
        <v>1940.37</v>
      </c>
    </row>
    <row r="551" spans="1:18" x14ac:dyDescent="0.25">
      <c r="A551" t="s">
        <v>685</v>
      </c>
      <c r="B551" s="2">
        <v>45092</v>
      </c>
      <c r="C551">
        <f t="shared" si="32"/>
        <v>2023</v>
      </c>
      <c r="D551" t="str">
        <f t="shared" si="33"/>
        <v>June</v>
      </c>
      <c r="E551" t="str">
        <f t="shared" si="34"/>
        <v>Q2</v>
      </c>
      <c r="F551" t="s">
        <v>1883</v>
      </c>
      <c r="G551" t="s">
        <v>2406</v>
      </c>
      <c r="H551">
        <v>5</v>
      </c>
      <c r="I551" s="4">
        <v>50.74</v>
      </c>
      <c r="J551" t="s">
        <v>2554</v>
      </c>
      <c r="K551" t="s">
        <v>3068</v>
      </c>
      <c r="L551" t="s">
        <v>3071</v>
      </c>
      <c r="M551" t="s">
        <v>3746</v>
      </c>
      <c r="N551">
        <v>7</v>
      </c>
      <c r="O551" t="s">
        <v>4277</v>
      </c>
      <c r="P551" t="str">
        <f t="shared" si="35"/>
        <v>WINTER15</v>
      </c>
      <c r="Q551" t="s">
        <v>4282</v>
      </c>
      <c r="R551" s="4">
        <v>253.7</v>
      </c>
    </row>
    <row r="552" spans="1:18" x14ac:dyDescent="0.25">
      <c r="A552" t="s">
        <v>438</v>
      </c>
      <c r="B552" s="2">
        <v>45028</v>
      </c>
      <c r="C552">
        <f t="shared" si="32"/>
        <v>2023</v>
      </c>
      <c r="D552" t="str">
        <f t="shared" si="33"/>
        <v>April</v>
      </c>
      <c r="E552" t="str">
        <f t="shared" si="34"/>
        <v>Q2</v>
      </c>
      <c r="F552" t="s">
        <v>1638</v>
      </c>
      <c r="G552" t="s">
        <v>2406</v>
      </c>
      <c r="H552">
        <v>5</v>
      </c>
      <c r="I552" s="4">
        <v>22.94</v>
      </c>
      <c r="J552" t="s">
        <v>2678</v>
      </c>
      <c r="K552" t="s">
        <v>3069</v>
      </c>
      <c r="L552" t="s">
        <v>3074</v>
      </c>
      <c r="M552" t="s">
        <v>3499</v>
      </c>
      <c r="N552">
        <v>10</v>
      </c>
      <c r="P552" t="str">
        <f t="shared" si="35"/>
        <v>NO COUPON</v>
      </c>
      <c r="Q552" t="s">
        <v>4280</v>
      </c>
      <c r="R552" s="4">
        <v>114.7</v>
      </c>
    </row>
    <row r="553" spans="1:18" x14ac:dyDescent="0.25">
      <c r="A553" t="s">
        <v>182</v>
      </c>
      <c r="B553" s="2">
        <v>45661</v>
      </c>
      <c r="C553">
        <f t="shared" si="32"/>
        <v>2025</v>
      </c>
      <c r="D553" t="str">
        <f t="shared" si="33"/>
        <v>January</v>
      </c>
      <c r="E553" t="str">
        <f t="shared" si="34"/>
        <v>Q1</v>
      </c>
      <c r="F553" t="s">
        <v>1382</v>
      </c>
      <c r="G553" t="s">
        <v>2407</v>
      </c>
      <c r="H553">
        <v>1</v>
      </c>
      <c r="I553" s="4">
        <v>594.96</v>
      </c>
      <c r="J553" t="s">
        <v>2561</v>
      </c>
      <c r="K553" t="s">
        <v>3069</v>
      </c>
      <c r="L553" t="s">
        <v>3072</v>
      </c>
      <c r="M553" t="s">
        <v>3243</v>
      </c>
      <c r="N553">
        <v>6</v>
      </c>
      <c r="P553" t="str">
        <f t="shared" si="35"/>
        <v>NO COUPON</v>
      </c>
      <c r="Q553" t="s">
        <v>4281</v>
      </c>
      <c r="R553" s="4">
        <v>594.96</v>
      </c>
    </row>
    <row r="554" spans="1:18" x14ac:dyDescent="0.25">
      <c r="A554" t="s">
        <v>619</v>
      </c>
      <c r="B554" s="2">
        <v>45422</v>
      </c>
      <c r="C554">
        <f t="shared" si="32"/>
        <v>2024</v>
      </c>
      <c r="D554" t="str">
        <f t="shared" si="33"/>
        <v>May</v>
      </c>
      <c r="E554" t="str">
        <f t="shared" si="34"/>
        <v>Q2</v>
      </c>
      <c r="F554" t="s">
        <v>1818</v>
      </c>
      <c r="G554" t="s">
        <v>2403</v>
      </c>
      <c r="H554">
        <v>2</v>
      </c>
      <c r="I554" s="4">
        <v>228.91</v>
      </c>
      <c r="J554" t="s">
        <v>2838</v>
      </c>
      <c r="K554" t="s">
        <v>3065</v>
      </c>
      <c r="L554" t="s">
        <v>3070</v>
      </c>
      <c r="M554" t="s">
        <v>3680</v>
      </c>
      <c r="N554">
        <v>4</v>
      </c>
      <c r="O554" t="s">
        <v>4275</v>
      </c>
      <c r="P554" t="str">
        <f t="shared" si="35"/>
        <v>SAVE10</v>
      </c>
      <c r="Q554" t="s">
        <v>4279</v>
      </c>
      <c r="R554" s="4">
        <v>457.82</v>
      </c>
    </row>
    <row r="555" spans="1:18" x14ac:dyDescent="0.25">
      <c r="A555" t="s">
        <v>805</v>
      </c>
      <c r="B555" s="2">
        <v>45304</v>
      </c>
      <c r="C555">
        <f t="shared" si="32"/>
        <v>2024</v>
      </c>
      <c r="D555" t="str">
        <f t="shared" si="33"/>
        <v>January</v>
      </c>
      <c r="E555" t="str">
        <f t="shared" si="34"/>
        <v>Q1</v>
      </c>
      <c r="F555" t="s">
        <v>2002</v>
      </c>
      <c r="G555" t="s">
        <v>2406</v>
      </c>
      <c r="H555">
        <v>4</v>
      </c>
      <c r="I555" s="4">
        <v>409.28</v>
      </c>
      <c r="J555" t="s">
        <v>2434</v>
      </c>
      <c r="K555" t="s">
        <v>3069</v>
      </c>
      <c r="L555" t="s">
        <v>3074</v>
      </c>
      <c r="M555" t="s">
        <v>3866</v>
      </c>
      <c r="N555">
        <v>8</v>
      </c>
      <c r="P555" t="str">
        <f t="shared" si="35"/>
        <v>NO COUPON</v>
      </c>
      <c r="Q555" t="s">
        <v>4280</v>
      </c>
      <c r="R555" s="4">
        <v>1637.12</v>
      </c>
    </row>
    <row r="556" spans="1:18" x14ac:dyDescent="0.25">
      <c r="A556" t="s">
        <v>78</v>
      </c>
      <c r="B556" s="2">
        <v>45833</v>
      </c>
      <c r="C556">
        <f t="shared" si="32"/>
        <v>2025</v>
      </c>
      <c r="D556" t="str">
        <f t="shared" si="33"/>
        <v>June</v>
      </c>
      <c r="E556" t="str">
        <f t="shared" si="34"/>
        <v>Q2</v>
      </c>
      <c r="F556" t="s">
        <v>1278</v>
      </c>
      <c r="G556" t="s">
        <v>2407</v>
      </c>
      <c r="H556">
        <v>3</v>
      </c>
      <c r="I556" s="4">
        <v>130.61000000000001</v>
      </c>
      <c r="J556" t="s">
        <v>2470</v>
      </c>
      <c r="K556" t="s">
        <v>3065</v>
      </c>
      <c r="L556" t="s">
        <v>3071</v>
      </c>
      <c r="M556" t="s">
        <v>3139</v>
      </c>
      <c r="N556">
        <v>4</v>
      </c>
      <c r="O556" t="s">
        <v>4276</v>
      </c>
      <c r="P556" t="str">
        <f t="shared" si="35"/>
        <v>FREESHIP</v>
      </c>
      <c r="Q556" t="s">
        <v>4281</v>
      </c>
      <c r="R556" s="4">
        <v>391.83</v>
      </c>
    </row>
    <row r="557" spans="1:18" x14ac:dyDescent="0.25">
      <c r="A557" t="s">
        <v>556</v>
      </c>
      <c r="B557" s="2">
        <v>45244</v>
      </c>
      <c r="C557">
        <f t="shared" si="32"/>
        <v>2023</v>
      </c>
      <c r="D557" t="str">
        <f t="shared" si="33"/>
        <v>November</v>
      </c>
      <c r="E557" t="str">
        <f t="shared" si="34"/>
        <v>Q4</v>
      </c>
      <c r="F557" t="s">
        <v>1756</v>
      </c>
      <c r="G557" t="s">
        <v>2405</v>
      </c>
      <c r="H557">
        <v>1</v>
      </c>
      <c r="I557" s="4">
        <v>17.98</v>
      </c>
      <c r="J557" t="s">
        <v>2415</v>
      </c>
      <c r="K557" t="s">
        <v>3069</v>
      </c>
      <c r="L557" t="s">
        <v>3071</v>
      </c>
      <c r="M557" t="s">
        <v>3617</v>
      </c>
      <c r="N557">
        <v>6</v>
      </c>
      <c r="O557" t="s">
        <v>4276</v>
      </c>
      <c r="P557" t="str">
        <f t="shared" si="35"/>
        <v>FREESHIP</v>
      </c>
      <c r="Q557" t="s">
        <v>4280</v>
      </c>
      <c r="R557" s="4">
        <v>17.98</v>
      </c>
    </row>
    <row r="558" spans="1:18" x14ac:dyDescent="0.25">
      <c r="A558" t="s">
        <v>1102</v>
      </c>
      <c r="B558" s="2">
        <v>45260</v>
      </c>
      <c r="C558">
        <f t="shared" si="32"/>
        <v>2023</v>
      </c>
      <c r="D558" t="str">
        <f t="shared" si="33"/>
        <v>November</v>
      </c>
      <c r="E558" t="str">
        <f t="shared" si="34"/>
        <v>Q4</v>
      </c>
      <c r="F558" t="s">
        <v>2294</v>
      </c>
      <c r="G558" t="s">
        <v>2409</v>
      </c>
      <c r="H558">
        <v>3</v>
      </c>
      <c r="I558" s="4">
        <v>491.43</v>
      </c>
      <c r="J558" t="s">
        <v>3025</v>
      </c>
      <c r="K558" t="s">
        <v>3068</v>
      </c>
      <c r="L558" t="s">
        <v>3070</v>
      </c>
      <c r="M558" t="s">
        <v>4163</v>
      </c>
      <c r="N558">
        <v>6</v>
      </c>
      <c r="O558" t="s">
        <v>4277</v>
      </c>
      <c r="P558" t="str">
        <f t="shared" si="35"/>
        <v>WINTER15</v>
      </c>
      <c r="Q558" t="s">
        <v>4278</v>
      </c>
      <c r="R558" s="4">
        <v>1474.29</v>
      </c>
    </row>
    <row r="559" spans="1:18" x14ac:dyDescent="0.25">
      <c r="A559" t="s">
        <v>1154</v>
      </c>
      <c r="B559" s="2">
        <v>45467</v>
      </c>
      <c r="C559">
        <f t="shared" si="32"/>
        <v>2024</v>
      </c>
      <c r="D559" t="str">
        <f t="shared" si="33"/>
        <v>June</v>
      </c>
      <c r="E559" t="str">
        <f t="shared" si="34"/>
        <v>Q2</v>
      </c>
      <c r="F559" t="s">
        <v>2343</v>
      </c>
      <c r="G559" t="s">
        <v>2407</v>
      </c>
      <c r="H559">
        <v>2</v>
      </c>
      <c r="I559" s="4">
        <v>552.83000000000004</v>
      </c>
      <c r="J559" t="s">
        <v>2418</v>
      </c>
      <c r="K559" t="s">
        <v>3067</v>
      </c>
      <c r="L559" t="s">
        <v>3071</v>
      </c>
      <c r="M559" t="s">
        <v>4215</v>
      </c>
      <c r="N559">
        <v>3</v>
      </c>
      <c r="P559" t="str">
        <f t="shared" si="35"/>
        <v>NO COUPON</v>
      </c>
      <c r="Q559" t="s">
        <v>4279</v>
      </c>
      <c r="R559" s="4">
        <v>1105.6600000000001</v>
      </c>
    </row>
    <row r="560" spans="1:18" x14ac:dyDescent="0.25">
      <c r="A560" t="s">
        <v>920</v>
      </c>
      <c r="B560" s="2">
        <v>45538</v>
      </c>
      <c r="C560">
        <f t="shared" si="32"/>
        <v>2024</v>
      </c>
      <c r="D560" t="str">
        <f t="shared" si="33"/>
        <v>September</v>
      </c>
      <c r="E560" t="str">
        <f t="shared" si="34"/>
        <v>Q3</v>
      </c>
      <c r="F560" t="s">
        <v>2116</v>
      </c>
      <c r="G560" t="s">
        <v>2403</v>
      </c>
      <c r="H560">
        <v>1</v>
      </c>
      <c r="I560" s="4">
        <v>62.12</v>
      </c>
      <c r="J560" t="s">
        <v>2977</v>
      </c>
      <c r="K560" t="s">
        <v>3069</v>
      </c>
      <c r="L560" t="s">
        <v>3072</v>
      </c>
      <c r="M560" t="s">
        <v>3981</v>
      </c>
      <c r="N560">
        <v>2</v>
      </c>
      <c r="P560" t="str">
        <f t="shared" si="35"/>
        <v>NO COUPON</v>
      </c>
      <c r="Q560" t="s">
        <v>4280</v>
      </c>
      <c r="R560" s="4">
        <v>62.12</v>
      </c>
    </row>
    <row r="561" spans="1:18" x14ac:dyDescent="0.25">
      <c r="A561" t="s">
        <v>1003</v>
      </c>
      <c r="B561" s="2">
        <v>45008</v>
      </c>
      <c r="C561">
        <f t="shared" si="32"/>
        <v>2023</v>
      </c>
      <c r="D561" t="str">
        <f t="shared" si="33"/>
        <v>March</v>
      </c>
      <c r="E561" t="str">
        <f t="shared" si="34"/>
        <v>Q1</v>
      </c>
      <c r="F561" t="s">
        <v>2196</v>
      </c>
      <c r="G561" t="s">
        <v>2408</v>
      </c>
      <c r="H561">
        <v>4</v>
      </c>
      <c r="I561" s="4">
        <v>246.11</v>
      </c>
      <c r="J561" t="s">
        <v>2998</v>
      </c>
      <c r="K561" t="s">
        <v>3067</v>
      </c>
      <c r="L561" t="s">
        <v>3074</v>
      </c>
      <c r="M561" t="s">
        <v>4064</v>
      </c>
      <c r="N561">
        <v>4</v>
      </c>
      <c r="O561" t="s">
        <v>4275</v>
      </c>
      <c r="P561" t="str">
        <f t="shared" si="35"/>
        <v>SAVE10</v>
      </c>
      <c r="Q561" t="s">
        <v>4278</v>
      </c>
      <c r="R561" s="4">
        <v>984.44</v>
      </c>
    </row>
    <row r="562" spans="1:18" x14ac:dyDescent="0.25">
      <c r="A562" t="s">
        <v>731</v>
      </c>
      <c r="B562" s="2">
        <v>45215</v>
      </c>
      <c r="C562">
        <f t="shared" si="32"/>
        <v>2023</v>
      </c>
      <c r="D562" t="str">
        <f t="shared" si="33"/>
        <v>October</v>
      </c>
      <c r="E562" t="str">
        <f t="shared" si="34"/>
        <v>Q4</v>
      </c>
      <c r="F562" t="s">
        <v>1928</v>
      </c>
      <c r="G562" t="s">
        <v>2406</v>
      </c>
      <c r="H562">
        <v>3</v>
      </c>
      <c r="I562" s="4">
        <v>122.11</v>
      </c>
      <c r="J562" t="s">
        <v>2889</v>
      </c>
      <c r="K562" t="s">
        <v>3066</v>
      </c>
      <c r="L562" t="s">
        <v>3073</v>
      </c>
      <c r="M562" t="s">
        <v>3792</v>
      </c>
      <c r="N562">
        <v>4</v>
      </c>
      <c r="O562" t="s">
        <v>4277</v>
      </c>
      <c r="P562" t="str">
        <f t="shared" si="35"/>
        <v>WINTER15</v>
      </c>
      <c r="Q562" t="s">
        <v>4280</v>
      </c>
      <c r="R562" s="4">
        <v>366.33</v>
      </c>
    </row>
    <row r="563" spans="1:18" x14ac:dyDescent="0.25">
      <c r="A563" t="s">
        <v>504</v>
      </c>
      <c r="B563" s="2">
        <v>45495</v>
      </c>
      <c r="C563">
        <f t="shared" si="32"/>
        <v>2024</v>
      </c>
      <c r="D563" t="str">
        <f t="shared" si="33"/>
        <v>July</v>
      </c>
      <c r="E563" t="str">
        <f t="shared" si="34"/>
        <v>Q3</v>
      </c>
      <c r="F563" t="s">
        <v>1704</v>
      </c>
      <c r="G563" t="s">
        <v>2406</v>
      </c>
      <c r="H563">
        <v>5</v>
      </c>
      <c r="I563" s="4">
        <v>467.81</v>
      </c>
      <c r="J563" t="s">
        <v>2786</v>
      </c>
      <c r="K563" t="s">
        <v>3066</v>
      </c>
      <c r="L563" t="s">
        <v>3071</v>
      </c>
      <c r="M563" t="s">
        <v>3565</v>
      </c>
      <c r="N563">
        <v>10</v>
      </c>
      <c r="P563" t="str">
        <f t="shared" si="35"/>
        <v>NO COUPON</v>
      </c>
      <c r="Q563" t="s">
        <v>4281</v>
      </c>
      <c r="R563" s="4">
        <v>2339.0500000000002</v>
      </c>
    </row>
    <row r="564" spans="1:18" x14ac:dyDescent="0.25">
      <c r="A564" t="s">
        <v>719</v>
      </c>
      <c r="B564" s="2">
        <v>45746</v>
      </c>
      <c r="C564">
        <f t="shared" si="32"/>
        <v>2025</v>
      </c>
      <c r="D564" t="str">
        <f t="shared" si="33"/>
        <v>March</v>
      </c>
      <c r="E564" t="str">
        <f t="shared" si="34"/>
        <v>Q1</v>
      </c>
      <c r="F564" t="s">
        <v>1917</v>
      </c>
      <c r="G564" t="s">
        <v>2403</v>
      </c>
      <c r="H564">
        <v>2</v>
      </c>
      <c r="I564" s="4">
        <v>49.08</v>
      </c>
      <c r="J564" t="s">
        <v>2883</v>
      </c>
      <c r="K564" t="s">
        <v>3065</v>
      </c>
      <c r="L564" t="s">
        <v>3072</v>
      </c>
      <c r="M564" t="s">
        <v>3780</v>
      </c>
      <c r="N564">
        <v>7</v>
      </c>
      <c r="O564" t="s">
        <v>4276</v>
      </c>
      <c r="P564" t="str">
        <f t="shared" si="35"/>
        <v>FREESHIP</v>
      </c>
      <c r="Q564" t="s">
        <v>4278</v>
      </c>
      <c r="R564" s="4">
        <v>98.16</v>
      </c>
    </row>
    <row r="565" spans="1:18" x14ac:dyDescent="0.25">
      <c r="A565" t="s">
        <v>91</v>
      </c>
      <c r="B565" s="2">
        <v>45436</v>
      </c>
      <c r="C565">
        <f t="shared" si="32"/>
        <v>2024</v>
      </c>
      <c r="D565" t="str">
        <f t="shared" si="33"/>
        <v>May</v>
      </c>
      <c r="E565" t="str">
        <f t="shared" si="34"/>
        <v>Q2</v>
      </c>
      <c r="F565" t="s">
        <v>1291</v>
      </c>
      <c r="G565" t="s">
        <v>2404</v>
      </c>
      <c r="H565">
        <v>1</v>
      </c>
      <c r="I565" s="4">
        <v>583.17999999999995</v>
      </c>
      <c r="J565" t="s">
        <v>2481</v>
      </c>
      <c r="K565" t="s">
        <v>3067</v>
      </c>
      <c r="L565" t="s">
        <v>3072</v>
      </c>
      <c r="M565" t="s">
        <v>3152</v>
      </c>
      <c r="N565">
        <v>5</v>
      </c>
      <c r="P565" t="str">
        <f t="shared" si="35"/>
        <v>NO COUPON</v>
      </c>
      <c r="Q565" t="s">
        <v>4282</v>
      </c>
      <c r="R565" s="4">
        <v>583.17999999999995</v>
      </c>
    </row>
    <row r="566" spans="1:18" x14ac:dyDescent="0.25">
      <c r="A566" t="s">
        <v>643</v>
      </c>
      <c r="B566" s="2">
        <v>45114</v>
      </c>
      <c r="C566">
        <f t="shared" si="32"/>
        <v>2023</v>
      </c>
      <c r="D566" t="str">
        <f t="shared" si="33"/>
        <v>July</v>
      </c>
      <c r="E566" t="str">
        <f t="shared" si="34"/>
        <v>Q3</v>
      </c>
      <c r="F566" t="s">
        <v>1842</v>
      </c>
      <c r="G566" t="s">
        <v>2404</v>
      </c>
      <c r="H566">
        <v>3</v>
      </c>
      <c r="I566" s="4">
        <v>19.73</v>
      </c>
      <c r="J566" t="s">
        <v>2850</v>
      </c>
      <c r="K566" t="s">
        <v>3066</v>
      </c>
      <c r="L566" t="s">
        <v>3074</v>
      </c>
      <c r="M566" t="s">
        <v>3704</v>
      </c>
      <c r="N566">
        <v>3</v>
      </c>
      <c r="P566" t="str">
        <f t="shared" si="35"/>
        <v>NO COUPON</v>
      </c>
      <c r="Q566" t="s">
        <v>4279</v>
      </c>
      <c r="R566" s="4">
        <v>59.19</v>
      </c>
    </row>
    <row r="567" spans="1:18" x14ac:dyDescent="0.25">
      <c r="A567" t="s">
        <v>1188</v>
      </c>
      <c r="B567" s="2">
        <v>45257</v>
      </c>
      <c r="C567">
        <f t="shared" si="32"/>
        <v>2023</v>
      </c>
      <c r="D567" t="str">
        <f t="shared" si="33"/>
        <v>November</v>
      </c>
      <c r="E567" t="str">
        <f t="shared" si="34"/>
        <v>Q4</v>
      </c>
      <c r="F567" t="s">
        <v>2377</v>
      </c>
      <c r="G567" t="s">
        <v>2407</v>
      </c>
      <c r="H567">
        <v>3</v>
      </c>
      <c r="I567" s="4">
        <v>222.34</v>
      </c>
      <c r="J567" t="s">
        <v>3055</v>
      </c>
      <c r="K567" t="s">
        <v>3067</v>
      </c>
      <c r="L567" t="s">
        <v>3072</v>
      </c>
      <c r="M567" t="s">
        <v>4249</v>
      </c>
      <c r="N567">
        <v>5</v>
      </c>
      <c r="O567" t="s">
        <v>4277</v>
      </c>
      <c r="P567" t="str">
        <f t="shared" si="35"/>
        <v>WINTER15</v>
      </c>
      <c r="Q567" t="s">
        <v>4280</v>
      </c>
      <c r="R567" s="4">
        <v>667.02</v>
      </c>
    </row>
    <row r="568" spans="1:18" x14ac:dyDescent="0.25">
      <c r="A568" t="s">
        <v>1034</v>
      </c>
      <c r="B568" s="2">
        <v>45404</v>
      </c>
      <c r="C568">
        <f t="shared" si="32"/>
        <v>2024</v>
      </c>
      <c r="D568" t="str">
        <f t="shared" si="33"/>
        <v>April</v>
      </c>
      <c r="E568" t="str">
        <f t="shared" si="34"/>
        <v>Q2</v>
      </c>
      <c r="F568" t="s">
        <v>2226</v>
      </c>
      <c r="G568" t="s">
        <v>2405</v>
      </c>
      <c r="H568">
        <v>2</v>
      </c>
      <c r="I568" s="4">
        <v>26.5</v>
      </c>
      <c r="J568" t="s">
        <v>2714</v>
      </c>
      <c r="K568" t="s">
        <v>3066</v>
      </c>
      <c r="L568" t="s">
        <v>3073</v>
      </c>
      <c r="M568" t="s">
        <v>4095</v>
      </c>
      <c r="N568">
        <v>3</v>
      </c>
      <c r="O568" t="s">
        <v>4275</v>
      </c>
      <c r="P568" t="str">
        <f t="shared" si="35"/>
        <v>SAVE10</v>
      </c>
      <c r="Q568" t="s">
        <v>4278</v>
      </c>
      <c r="R568" s="4">
        <v>53</v>
      </c>
    </row>
    <row r="569" spans="1:18" x14ac:dyDescent="0.25">
      <c r="A569" t="s">
        <v>471</v>
      </c>
      <c r="B569" s="2">
        <v>45802</v>
      </c>
      <c r="C569">
        <f t="shared" si="32"/>
        <v>2025</v>
      </c>
      <c r="D569" t="str">
        <f t="shared" si="33"/>
        <v>May</v>
      </c>
      <c r="E569" t="str">
        <f t="shared" si="34"/>
        <v>Q2</v>
      </c>
      <c r="F569" t="s">
        <v>1671</v>
      </c>
      <c r="G569" t="s">
        <v>2409</v>
      </c>
      <c r="H569">
        <v>4</v>
      </c>
      <c r="I569" s="4">
        <v>615.83000000000004</v>
      </c>
      <c r="J569" t="s">
        <v>2767</v>
      </c>
      <c r="K569" t="s">
        <v>3066</v>
      </c>
      <c r="L569" t="s">
        <v>3072</v>
      </c>
      <c r="M569" t="s">
        <v>3532</v>
      </c>
      <c r="N569">
        <v>4</v>
      </c>
      <c r="O569" t="s">
        <v>4277</v>
      </c>
      <c r="P569" t="str">
        <f t="shared" si="35"/>
        <v>WINTER15</v>
      </c>
      <c r="Q569" t="s">
        <v>4278</v>
      </c>
      <c r="R569" s="4">
        <v>2463.3200000000002</v>
      </c>
    </row>
    <row r="570" spans="1:18" x14ac:dyDescent="0.25">
      <c r="A570" t="s">
        <v>696</v>
      </c>
      <c r="B570" s="2">
        <v>45130</v>
      </c>
      <c r="C570">
        <f t="shared" si="32"/>
        <v>2023</v>
      </c>
      <c r="D570" t="str">
        <f t="shared" si="33"/>
        <v>July</v>
      </c>
      <c r="E570" t="str">
        <f t="shared" si="34"/>
        <v>Q3</v>
      </c>
      <c r="F570" t="s">
        <v>1894</v>
      </c>
      <c r="G570" t="s">
        <v>2403</v>
      </c>
      <c r="H570">
        <v>3</v>
      </c>
      <c r="I570" s="4">
        <v>509.42</v>
      </c>
      <c r="J570" t="s">
        <v>2777</v>
      </c>
      <c r="K570" t="s">
        <v>3067</v>
      </c>
      <c r="L570" t="s">
        <v>3071</v>
      </c>
      <c r="M570" t="s">
        <v>3757</v>
      </c>
      <c r="N570">
        <v>5</v>
      </c>
      <c r="O570" t="s">
        <v>4276</v>
      </c>
      <c r="P570" t="str">
        <f t="shared" si="35"/>
        <v>FREESHIP</v>
      </c>
      <c r="Q570" t="s">
        <v>4282</v>
      </c>
      <c r="R570" s="4">
        <v>1528.26</v>
      </c>
    </row>
    <row r="571" spans="1:18" x14ac:dyDescent="0.25">
      <c r="A571" t="s">
        <v>412</v>
      </c>
      <c r="B571" s="2">
        <v>45539</v>
      </c>
      <c r="C571">
        <f t="shared" si="32"/>
        <v>2024</v>
      </c>
      <c r="D571" t="str">
        <f t="shared" si="33"/>
        <v>September</v>
      </c>
      <c r="E571" t="str">
        <f t="shared" si="34"/>
        <v>Q3</v>
      </c>
      <c r="F571" t="s">
        <v>1612</v>
      </c>
      <c r="G571" t="s">
        <v>2404</v>
      </c>
      <c r="H571">
        <v>5</v>
      </c>
      <c r="I571" s="4">
        <v>53.93</v>
      </c>
      <c r="J571" t="s">
        <v>2592</v>
      </c>
      <c r="K571" t="s">
        <v>3068</v>
      </c>
      <c r="L571" t="s">
        <v>3070</v>
      </c>
      <c r="M571" t="s">
        <v>3473</v>
      </c>
      <c r="N571">
        <v>7</v>
      </c>
      <c r="O571" t="s">
        <v>4275</v>
      </c>
      <c r="P571" t="str">
        <f t="shared" si="35"/>
        <v>SAVE10</v>
      </c>
      <c r="Q571" t="s">
        <v>4278</v>
      </c>
      <c r="R571" s="4">
        <v>269.64999999999998</v>
      </c>
    </row>
    <row r="572" spans="1:18" x14ac:dyDescent="0.25">
      <c r="A572" t="s">
        <v>49</v>
      </c>
      <c r="B572" s="2">
        <v>45633</v>
      </c>
      <c r="C572">
        <f t="shared" si="32"/>
        <v>2024</v>
      </c>
      <c r="D572" t="str">
        <f t="shared" si="33"/>
        <v>December</v>
      </c>
      <c r="E572" t="str">
        <f t="shared" si="34"/>
        <v>Q4</v>
      </c>
      <c r="F572" t="s">
        <v>1249</v>
      </c>
      <c r="G572" t="s">
        <v>2403</v>
      </c>
      <c r="H572">
        <v>2</v>
      </c>
      <c r="I572" s="4">
        <v>465.15</v>
      </c>
      <c r="J572" t="s">
        <v>2445</v>
      </c>
      <c r="K572" t="s">
        <v>3066</v>
      </c>
      <c r="L572" t="s">
        <v>3070</v>
      </c>
      <c r="M572" t="s">
        <v>3110</v>
      </c>
      <c r="N572">
        <v>2</v>
      </c>
      <c r="O572" t="s">
        <v>4275</v>
      </c>
      <c r="P572" t="str">
        <f t="shared" si="35"/>
        <v>SAVE10</v>
      </c>
      <c r="Q572" t="s">
        <v>4281</v>
      </c>
      <c r="R572" s="4">
        <v>930.3</v>
      </c>
    </row>
    <row r="573" spans="1:18" x14ac:dyDescent="0.25">
      <c r="A573" t="s">
        <v>592</v>
      </c>
      <c r="B573" s="2">
        <v>45575</v>
      </c>
      <c r="C573">
        <f t="shared" si="32"/>
        <v>2024</v>
      </c>
      <c r="D573" t="str">
        <f t="shared" si="33"/>
        <v>October</v>
      </c>
      <c r="E573" t="str">
        <f t="shared" si="34"/>
        <v>Q4</v>
      </c>
      <c r="F573" t="s">
        <v>1792</v>
      </c>
      <c r="G573" t="s">
        <v>2403</v>
      </c>
      <c r="H573">
        <v>5</v>
      </c>
      <c r="I573" s="4">
        <v>566.07000000000005</v>
      </c>
      <c r="J573" t="s">
        <v>2430</v>
      </c>
      <c r="K573" t="s">
        <v>3067</v>
      </c>
      <c r="L573" t="s">
        <v>3073</v>
      </c>
      <c r="M573" t="s">
        <v>3653</v>
      </c>
      <c r="N573">
        <v>6</v>
      </c>
      <c r="O573" t="s">
        <v>4275</v>
      </c>
      <c r="P573" t="str">
        <f t="shared" si="35"/>
        <v>SAVE10</v>
      </c>
      <c r="Q573" t="s">
        <v>4278</v>
      </c>
      <c r="R573" s="4">
        <v>2830.35</v>
      </c>
    </row>
    <row r="574" spans="1:18" x14ac:dyDescent="0.25">
      <c r="A574" t="s">
        <v>171</v>
      </c>
      <c r="B574" s="2">
        <v>45709</v>
      </c>
      <c r="C574">
        <f t="shared" si="32"/>
        <v>2025</v>
      </c>
      <c r="D574" t="str">
        <f t="shared" si="33"/>
        <v>February</v>
      </c>
      <c r="E574" t="str">
        <f t="shared" si="34"/>
        <v>Q1</v>
      </c>
      <c r="F574" t="s">
        <v>1371</v>
      </c>
      <c r="G574" t="s">
        <v>2403</v>
      </c>
      <c r="H574">
        <v>2</v>
      </c>
      <c r="I574" s="4">
        <v>564.58000000000004</v>
      </c>
      <c r="J574" t="s">
        <v>2535</v>
      </c>
      <c r="K574" t="s">
        <v>3066</v>
      </c>
      <c r="L574" t="s">
        <v>3072</v>
      </c>
      <c r="M574" t="s">
        <v>3232</v>
      </c>
      <c r="N574">
        <v>4</v>
      </c>
      <c r="O574" t="s">
        <v>4277</v>
      </c>
      <c r="P574" t="str">
        <f t="shared" si="35"/>
        <v>WINTER15</v>
      </c>
      <c r="Q574" t="s">
        <v>4281</v>
      </c>
      <c r="R574" s="4">
        <v>1129.1600000000001</v>
      </c>
    </row>
    <row r="575" spans="1:18" x14ac:dyDescent="0.25">
      <c r="A575" t="s">
        <v>632</v>
      </c>
      <c r="B575" s="2">
        <v>45538</v>
      </c>
      <c r="C575">
        <f t="shared" si="32"/>
        <v>2024</v>
      </c>
      <c r="D575" t="str">
        <f t="shared" si="33"/>
        <v>September</v>
      </c>
      <c r="E575" t="str">
        <f t="shared" si="34"/>
        <v>Q3</v>
      </c>
      <c r="F575" t="s">
        <v>1831</v>
      </c>
      <c r="G575" t="s">
        <v>2405</v>
      </c>
      <c r="H575">
        <v>1</v>
      </c>
      <c r="I575" s="4">
        <v>411.34</v>
      </c>
      <c r="J575" t="s">
        <v>2845</v>
      </c>
      <c r="K575" t="s">
        <v>3065</v>
      </c>
      <c r="L575" t="s">
        <v>3072</v>
      </c>
      <c r="M575" t="s">
        <v>3693</v>
      </c>
      <c r="N575">
        <v>5</v>
      </c>
      <c r="P575" t="str">
        <f t="shared" si="35"/>
        <v>NO COUPON</v>
      </c>
      <c r="Q575" t="s">
        <v>4278</v>
      </c>
      <c r="R575" s="4">
        <v>411.34</v>
      </c>
    </row>
    <row r="576" spans="1:18" x14ac:dyDescent="0.25">
      <c r="A576" t="s">
        <v>950</v>
      </c>
      <c r="B576" s="2">
        <v>45303</v>
      </c>
      <c r="C576">
        <f t="shared" si="32"/>
        <v>2024</v>
      </c>
      <c r="D576" t="str">
        <f t="shared" si="33"/>
        <v>January</v>
      </c>
      <c r="E576" t="str">
        <f t="shared" si="34"/>
        <v>Q1</v>
      </c>
      <c r="F576" t="s">
        <v>2146</v>
      </c>
      <c r="G576" t="s">
        <v>2406</v>
      </c>
      <c r="H576">
        <v>4</v>
      </c>
      <c r="I576" s="4">
        <v>56.66</v>
      </c>
      <c r="J576" t="s">
        <v>2554</v>
      </c>
      <c r="K576" t="s">
        <v>3066</v>
      </c>
      <c r="L576" t="s">
        <v>3073</v>
      </c>
      <c r="M576" t="s">
        <v>4011</v>
      </c>
      <c r="N576">
        <v>4</v>
      </c>
      <c r="O576" t="s">
        <v>4275</v>
      </c>
      <c r="P576" t="str">
        <f t="shared" si="35"/>
        <v>SAVE10</v>
      </c>
      <c r="Q576" t="s">
        <v>4278</v>
      </c>
      <c r="R576" s="4">
        <v>226.64</v>
      </c>
    </row>
    <row r="577" spans="1:18" x14ac:dyDescent="0.25">
      <c r="A577" t="s">
        <v>151</v>
      </c>
      <c r="B577" s="2">
        <v>45622</v>
      </c>
      <c r="C577">
        <f t="shared" si="32"/>
        <v>2024</v>
      </c>
      <c r="D577" t="str">
        <f t="shared" si="33"/>
        <v>November</v>
      </c>
      <c r="E577" t="str">
        <f t="shared" si="34"/>
        <v>Q4</v>
      </c>
      <c r="F577" t="s">
        <v>1351</v>
      </c>
      <c r="G577" t="s">
        <v>2403</v>
      </c>
      <c r="H577">
        <v>2</v>
      </c>
      <c r="I577" s="4">
        <v>250.98</v>
      </c>
      <c r="J577" t="s">
        <v>2538</v>
      </c>
      <c r="K577" t="s">
        <v>3067</v>
      </c>
      <c r="L577" t="s">
        <v>3073</v>
      </c>
      <c r="M577" t="s">
        <v>3212</v>
      </c>
      <c r="N577">
        <v>5</v>
      </c>
      <c r="P577" t="str">
        <f t="shared" si="35"/>
        <v>NO COUPON</v>
      </c>
      <c r="Q577" t="s">
        <v>4282</v>
      </c>
      <c r="R577" s="4">
        <v>501.96</v>
      </c>
    </row>
    <row r="578" spans="1:18" x14ac:dyDescent="0.25">
      <c r="A578" t="s">
        <v>435</v>
      </c>
      <c r="B578" s="2">
        <v>45214</v>
      </c>
      <c r="C578">
        <f t="shared" ref="C578:C641" si="36">YEAR(B578)</f>
        <v>2023</v>
      </c>
      <c r="D578" t="str">
        <f t="shared" ref="D578:D641" si="37">TEXT(B578,"mmmm")</f>
        <v>October</v>
      </c>
      <c r="E578" t="str">
        <f t="shared" ref="E578:E641" si="38">"Q"&amp;ROUNDUP(MONTH(B578)/3,0)</f>
        <v>Q4</v>
      </c>
      <c r="F578" t="s">
        <v>1635</v>
      </c>
      <c r="G578" t="s">
        <v>2406</v>
      </c>
      <c r="H578">
        <v>2</v>
      </c>
      <c r="I578" s="4">
        <v>288.20999999999998</v>
      </c>
      <c r="J578" t="s">
        <v>2745</v>
      </c>
      <c r="K578" t="s">
        <v>3065</v>
      </c>
      <c r="L578" t="s">
        <v>3071</v>
      </c>
      <c r="M578" t="s">
        <v>3496</v>
      </c>
      <c r="N578">
        <v>5</v>
      </c>
      <c r="P578" t="str">
        <f t="shared" ref="P578:P641" si="39">IF(ISBLANK(O578),"NO COUPON",O578)</f>
        <v>NO COUPON</v>
      </c>
      <c r="Q578" t="s">
        <v>4280</v>
      </c>
      <c r="R578" s="4">
        <v>576.41999999999996</v>
      </c>
    </row>
    <row r="579" spans="1:18" x14ac:dyDescent="0.25">
      <c r="A579" t="s">
        <v>828</v>
      </c>
      <c r="B579" s="2">
        <v>45637</v>
      </c>
      <c r="C579">
        <f t="shared" si="36"/>
        <v>2024</v>
      </c>
      <c r="D579" t="str">
        <f t="shared" si="37"/>
        <v>December</v>
      </c>
      <c r="E579" t="str">
        <f t="shared" si="38"/>
        <v>Q4</v>
      </c>
      <c r="F579" t="s">
        <v>2024</v>
      </c>
      <c r="G579" t="s">
        <v>2406</v>
      </c>
      <c r="H579">
        <v>4</v>
      </c>
      <c r="I579" s="4">
        <v>147.51</v>
      </c>
      <c r="J579" t="s">
        <v>2938</v>
      </c>
      <c r="K579" t="s">
        <v>3065</v>
      </c>
      <c r="L579" t="s">
        <v>3074</v>
      </c>
      <c r="M579" t="s">
        <v>3889</v>
      </c>
      <c r="N579">
        <v>4</v>
      </c>
      <c r="O579" t="s">
        <v>4277</v>
      </c>
      <c r="P579" t="str">
        <f t="shared" si="39"/>
        <v>WINTER15</v>
      </c>
      <c r="Q579" t="s">
        <v>4278</v>
      </c>
      <c r="R579" s="4">
        <v>590.04</v>
      </c>
    </row>
    <row r="580" spans="1:18" x14ac:dyDescent="0.25">
      <c r="A580" t="s">
        <v>288</v>
      </c>
      <c r="B580" s="2">
        <v>44961</v>
      </c>
      <c r="C580">
        <f t="shared" si="36"/>
        <v>2023</v>
      </c>
      <c r="D580" t="str">
        <f t="shared" si="37"/>
        <v>February</v>
      </c>
      <c r="E580" t="str">
        <f t="shared" si="38"/>
        <v>Q1</v>
      </c>
      <c r="F580" t="s">
        <v>1488</v>
      </c>
      <c r="G580" t="s">
        <v>2404</v>
      </c>
      <c r="H580">
        <v>2</v>
      </c>
      <c r="I580" s="4">
        <v>182.4</v>
      </c>
      <c r="J580" t="s">
        <v>2644</v>
      </c>
      <c r="K580" t="s">
        <v>3068</v>
      </c>
      <c r="L580" t="s">
        <v>3071</v>
      </c>
      <c r="M580" t="s">
        <v>3349</v>
      </c>
      <c r="N580">
        <v>5</v>
      </c>
      <c r="O580" t="s">
        <v>4275</v>
      </c>
      <c r="P580" t="str">
        <f t="shared" si="39"/>
        <v>SAVE10</v>
      </c>
      <c r="Q580" t="s">
        <v>4279</v>
      </c>
      <c r="R580" s="4">
        <v>364.8</v>
      </c>
    </row>
    <row r="581" spans="1:18" x14ac:dyDescent="0.25">
      <c r="A581" t="s">
        <v>607</v>
      </c>
      <c r="B581" s="2">
        <v>45140</v>
      </c>
      <c r="C581">
        <f t="shared" si="36"/>
        <v>2023</v>
      </c>
      <c r="D581" t="str">
        <f t="shared" si="37"/>
        <v>August</v>
      </c>
      <c r="E581" t="str">
        <f t="shared" si="38"/>
        <v>Q3</v>
      </c>
      <c r="F581" t="s">
        <v>1807</v>
      </c>
      <c r="G581" t="s">
        <v>2403</v>
      </c>
      <c r="H581">
        <v>1</v>
      </c>
      <c r="I581" s="4">
        <v>489.8</v>
      </c>
      <c r="J581" t="s">
        <v>2535</v>
      </c>
      <c r="K581" t="s">
        <v>3068</v>
      </c>
      <c r="L581" t="s">
        <v>3070</v>
      </c>
      <c r="M581" t="s">
        <v>3668</v>
      </c>
      <c r="N581">
        <v>4</v>
      </c>
      <c r="O581" t="s">
        <v>4276</v>
      </c>
      <c r="P581" t="str">
        <f t="shared" si="39"/>
        <v>FREESHIP</v>
      </c>
      <c r="Q581" t="s">
        <v>4281</v>
      </c>
      <c r="R581" s="4">
        <v>489.8</v>
      </c>
    </row>
    <row r="582" spans="1:18" x14ac:dyDescent="0.25">
      <c r="A582" t="s">
        <v>188</v>
      </c>
      <c r="B582" s="2">
        <v>45398</v>
      </c>
      <c r="C582">
        <f t="shared" si="36"/>
        <v>2024</v>
      </c>
      <c r="D582" t="str">
        <f t="shared" si="37"/>
        <v>April</v>
      </c>
      <c r="E582" t="str">
        <f t="shared" si="38"/>
        <v>Q2</v>
      </c>
      <c r="F582" t="s">
        <v>1388</v>
      </c>
      <c r="G582" t="s">
        <v>2407</v>
      </c>
      <c r="H582">
        <v>4</v>
      </c>
      <c r="I582" s="4">
        <v>600.80999999999995</v>
      </c>
      <c r="J582" t="s">
        <v>2566</v>
      </c>
      <c r="K582" t="s">
        <v>3065</v>
      </c>
      <c r="L582" t="s">
        <v>3073</v>
      </c>
      <c r="M582" t="s">
        <v>3249</v>
      </c>
      <c r="N582">
        <v>9</v>
      </c>
      <c r="O582" t="s">
        <v>4275</v>
      </c>
      <c r="P582" t="str">
        <f t="shared" si="39"/>
        <v>SAVE10</v>
      </c>
      <c r="Q582" t="s">
        <v>4280</v>
      </c>
      <c r="R582" s="4">
        <v>2403.2399999999998</v>
      </c>
    </row>
    <row r="583" spans="1:18" x14ac:dyDescent="0.25">
      <c r="A583" t="s">
        <v>123</v>
      </c>
      <c r="B583" s="2">
        <v>45186</v>
      </c>
      <c r="C583">
        <f t="shared" si="36"/>
        <v>2023</v>
      </c>
      <c r="D583" t="str">
        <f t="shared" si="37"/>
        <v>September</v>
      </c>
      <c r="E583" t="str">
        <f t="shared" si="38"/>
        <v>Q3</v>
      </c>
      <c r="F583" t="s">
        <v>1323</v>
      </c>
      <c r="G583" t="s">
        <v>2409</v>
      </c>
      <c r="H583">
        <v>3</v>
      </c>
      <c r="I583" s="4">
        <v>592.87</v>
      </c>
      <c r="J583" t="s">
        <v>2512</v>
      </c>
      <c r="K583" t="s">
        <v>3068</v>
      </c>
      <c r="L583" t="s">
        <v>3070</v>
      </c>
      <c r="M583" t="s">
        <v>3184</v>
      </c>
      <c r="N583">
        <v>3</v>
      </c>
      <c r="O583" t="s">
        <v>4276</v>
      </c>
      <c r="P583" t="str">
        <f t="shared" si="39"/>
        <v>FREESHIP</v>
      </c>
      <c r="Q583" t="s">
        <v>4279</v>
      </c>
      <c r="R583" s="4">
        <v>1778.61</v>
      </c>
    </row>
    <row r="584" spans="1:18" x14ac:dyDescent="0.25">
      <c r="A584" t="s">
        <v>670</v>
      </c>
      <c r="B584" s="2">
        <v>45309</v>
      </c>
      <c r="C584">
        <f t="shared" si="36"/>
        <v>2024</v>
      </c>
      <c r="D584" t="str">
        <f t="shared" si="37"/>
        <v>January</v>
      </c>
      <c r="E584" t="str">
        <f t="shared" si="38"/>
        <v>Q1</v>
      </c>
      <c r="F584" t="s">
        <v>1869</v>
      </c>
      <c r="G584" t="s">
        <v>2403</v>
      </c>
      <c r="H584">
        <v>2</v>
      </c>
      <c r="I584" s="4">
        <v>189.06</v>
      </c>
      <c r="J584" t="s">
        <v>2862</v>
      </c>
      <c r="K584" t="s">
        <v>3068</v>
      </c>
      <c r="L584" t="s">
        <v>3070</v>
      </c>
      <c r="M584" t="s">
        <v>3731</v>
      </c>
      <c r="N584">
        <v>7</v>
      </c>
      <c r="O584" t="s">
        <v>4275</v>
      </c>
      <c r="P584" t="str">
        <f t="shared" si="39"/>
        <v>SAVE10</v>
      </c>
      <c r="Q584" t="s">
        <v>4281</v>
      </c>
      <c r="R584" s="4">
        <v>378.12</v>
      </c>
    </row>
    <row r="585" spans="1:18" x14ac:dyDescent="0.25">
      <c r="A585" t="s">
        <v>644</v>
      </c>
      <c r="B585" s="2">
        <v>45100</v>
      </c>
      <c r="C585">
        <f t="shared" si="36"/>
        <v>2023</v>
      </c>
      <c r="D585" t="str">
        <f t="shared" si="37"/>
        <v>June</v>
      </c>
      <c r="E585" t="str">
        <f t="shared" si="38"/>
        <v>Q2</v>
      </c>
      <c r="F585" t="s">
        <v>1843</v>
      </c>
      <c r="G585" t="s">
        <v>2403</v>
      </c>
      <c r="H585">
        <v>5</v>
      </c>
      <c r="I585" s="4">
        <v>248.84</v>
      </c>
      <c r="J585" t="s">
        <v>2851</v>
      </c>
      <c r="K585" t="s">
        <v>3065</v>
      </c>
      <c r="L585" t="s">
        <v>3071</v>
      </c>
      <c r="M585" t="s">
        <v>3705</v>
      </c>
      <c r="N585">
        <v>10</v>
      </c>
      <c r="P585" t="str">
        <f t="shared" si="39"/>
        <v>NO COUPON</v>
      </c>
      <c r="Q585" t="s">
        <v>4278</v>
      </c>
      <c r="R585" s="4">
        <v>1244.2</v>
      </c>
    </row>
    <row r="586" spans="1:18" x14ac:dyDescent="0.25">
      <c r="A586" t="s">
        <v>205</v>
      </c>
      <c r="B586" s="2">
        <v>45724</v>
      </c>
      <c r="C586">
        <f t="shared" si="36"/>
        <v>2025</v>
      </c>
      <c r="D586" t="str">
        <f t="shared" si="37"/>
        <v>March</v>
      </c>
      <c r="E586" t="str">
        <f t="shared" si="38"/>
        <v>Q1</v>
      </c>
      <c r="F586" t="s">
        <v>1405</v>
      </c>
      <c r="G586" t="s">
        <v>2408</v>
      </c>
      <c r="H586">
        <v>2</v>
      </c>
      <c r="I586" s="4">
        <v>488.87</v>
      </c>
      <c r="J586" t="s">
        <v>2583</v>
      </c>
      <c r="K586" t="s">
        <v>3066</v>
      </c>
      <c r="L586" t="s">
        <v>3071</v>
      </c>
      <c r="M586" t="s">
        <v>3266</v>
      </c>
      <c r="N586">
        <v>4</v>
      </c>
      <c r="O586" t="s">
        <v>4276</v>
      </c>
      <c r="P586" t="str">
        <f t="shared" si="39"/>
        <v>FREESHIP</v>
      </c>
      <c r="Q586" t="s">
        <v>4282</v>
      </c>
      <c r="R586" s="4">
        <v>977.74</v>
      </c>
    </row>
    <row r="587" spans="1:18" x14ac:dyDescent="0.25">
      <c r="A587" t="s">
        <v>1031</v>
      </c>
      <c r="B587" s="2">
        <v>45529</v>
      </c>
      <c r="C587">
        <f t="shared" si="36"/>
        <v>2024</v>
      </c>
      <c r="D587" t="str">
        <f t="shared" si="37"/>
        <v>August</v>
      </c>
      <c r="E587" t="str">
        <f t="shared" si="38"/>
        <v>Q3</v>
      </c>
      <c r="F587" t="s">
        <v>2223</v>
      </c>
      <c r="G587" t="s">
        <v>2406</v>
      </c>
      <c r="H587">
        <v>2</v>
      </c>
      <c r="I587" s="4">
        <v>680.85</v>
      </c>
      <c r="J587" t="s">
        <v>3003</v>
      </c>
      <c r="K587" t="s">
        <v>3068</v>
      </c>
      <c r="L587" t="s">
        <v>3073</v>
      </c>
      <c r="M587" t="s">
        <v>4092</v>
      </c>
      <c r="N587">
        <v>6</v>
      </c>
      <c r="O587" t="s">
        <v>4276</v>
      </c>
      <c r="P587" t="str">
        <f t="shared" si="39"/>
        <v>FREESHIP</v>
      </c>
      <c r="Q587" t="s">
        <v>4279</v>
      </c>
      <c r="R587" s="4">
        <v>1361.7</v>
      </c>
    </row>
    <row r="588" spans="1:18" x14ac:dyDescent="0.25">
      <c r="A588" t="s">
        <v>626</v>
      </c>
      <c r="B588" s="2">
        <v>45079</v>
      </c>
      <c r="C588">
        <f t="shared" si="36"/>
        <v>2023</v>
      </c>
      <c r="D588" t="str">
        <f t="shared" si="37"/>
        <v>June</v>
      </c>
      <c r="E588" t="str">
        <f t="shared" si="38"/>
        <v>Q2</v>
      </c>
      <c r="F588" t="s">
        <v>1825</v>
      </c>
      <c r="G588" t="s">
        <v>2406</v>
      </c>
      <c r="H588">
        <v>3</v>
      </c>
      <c r="I588" s="4">
        <v>445.12</v>
      </c>
      <c r="J588" t="s">
        <v>2678</v>
      </c>
      <c r="K588" t="s">
        <v>3068</v>
      </c>
      <c r="L588" t="s">
        <v>3071</v>
      </c>
      <c r="M588" t="s">
        <v>3687</v>
      </c>
      <c r="N588">
        <v>8</v>
      </c>
      <c r="P588" t="str">
        <f t="shared" si="39"/>
        <v>NO COUPON</v>
      </c>
      <c r="Q588" t="s">
        <v>4282</v>
      </c>
      <c r="R588" s="4">
        <v>1335.36</v>
      </c>
    </row>
    <row r="589" spans="1:18" x14ac:dyDescent="0.25">
      <c r="A589" t="s">
        <v>748</v>
      </c>
      <c r="B589" s="2">
        <v>45314</v>
      </c>
      <c r="C589">
        <f t="shared" si="36"/>
        <v>2024</v>
      </c>
      <c r="D589" t="str">
        <f t="shared" si="37"/>
        <v>January</v>
      </c>
      <c r="E589" t="str">
        <f t="shared" si="38"/>
        <v>Q1</v>
      </c>
      <c r="F589" t="s">
        <v>1945</v>
      </c>
      <c r="G589" t="s">
        <v>2407</v>
      </c>
      <c r="H589">
        <v>4</v>
      </c>
      <c r="I589" s="4">
        <v>224.61</v>
      </c>
      <c r="J589" t="s">
        <v>2655</v>
      </c>
      <c r="K589" t="s">
        <v>3067</v>
      </c>
      <c r="L589" t="s">
        <v>3072</v>
      </c>
      <c r="M589" t="s">
        <v>3809</v>
      </c>
      <c r="N589">
        <v>6</v>
      </c>
      <c r="O589" t="s">
        <v>4277</v>
      </c>
      <c r="P589" t="str">
        <f t="shared" si="39"/>
        <v>WINTER15</v>
      </c>
      <c r="Q589" t="s">
        <v>4281</v>
      </c>
      <c r="R589" s="4">
        <v>898.44</v>
      </c>
    </row>
    <row r="590" spans="1:18" x14ac:dyDescent="0.25">
      <c r="A590" t="s">
        <v>904</v>
      </c>
      <c r="B590" s="2">
        <v>45149</v>
      </c>
      <c r="C590">
        <f t="shared" si="36"/>
        <v>2023</v>
      </c>
      <c r="D590" t="str">
        <f t="shared" si="37"/>
        <v>August</v>
      </c>
      <c r="E590" t="str">
        <f t="shared" si="38"/>
        <v>Q3</v>
      </c>
      <c r="F590" t="s">
        <v>2100</v>
      </c>
      <c r="G590" t="s">
        <v>2408</v>
      </c>
      <c r="H590">
        <v>3</v>
      </c>
      <c r="I590" s="4">
        <v>439.53</v>
      </c>
      <c r="J590" t="s">
        <v>2781</v>
      </c>
      <c r="K590" t="s">
        <v>3065</v>
      </c>
      <c r="L590" t="s">
        <v>3074</v>
      </c>
      <c r="M590" t="s">
        <v>3965</v>
      </c>
      <c r="N590">
        <v>5</v>
      </c>
      <c r="P590" t="str">
        <f t="shared" si="39"/>
        <v>NO COUPON</v>
      </c>
      <c r="Q590" t="s">
        <v>4282</v>
      </c>
      <c r="R590" s="4">
        <v>1318.59</v>
      </c>
    </row>
    <row r="591" spans="1:18" x14ac:dyDescent="0.25">
      <c r="A591" t="s">
        <v>47</v>
      </c>
      <c r="B591" s="2">
        <v>45082</v>
      </c>
      <c r="C591">
        <f t="shared" si="36"/>
        <v>2023</v>
      </c>
      <c r="D591" t="str">
        <f t="shared" si="37"/>
        <v>June</v>
      </c>
      <c r="E591" t="str">
        <f t="shared" si="38"/>
        <v>Q2</v>
      </c>
      <c r="F591" t="s">
        <v>1247</v>
      </c>
      <c r="G591" t="s">
        <v>2406</v>
      </c>
      <c r="H591">
        <v>1</v>
      </c>
      <c r="I591" s="4">
        <v>162.77000000000001</v>
      </c>
      <c r="J591" t="s">
        <v>2443</v>
      </c>
      <c r="K591" t="s">
        <v>3066</v>
      </c>
      <c r="L591" t="s">
        <v>3071</v>
      </c>
      <c r="M591" t="s">
        <v>3108</v>
      </c>
      <c r="N591">
        <v>4</v>
      </c>
      <c r="O591" t="s">
        <v>4277</v>
      </c>
      <c r="P591" t="str">
        <f t="shared" si="39"/>
        <v>WINTER15</v>
      </c>
      <c r="Q591" t="s">
        <v>4281</v>
      </c>
      <c r="R591" s="4">
        <v>162.77000000000001</v>
      </c>
    </row>
    <row r="592" spans="1:18" x14ac:dyDescent="0.25">
      <c r="A592" t="s">
        <v>1004</v>
      </c>
      <c r="B592" s="2">
        <v>45249</v>
      </c>
      <c r="C592">
        <f t="shared" si="36"/>
        <v>2023</v>
      </c>
      <c r="D592" t="str">
        <f t="shared" si="37"/>
        <v>November</v>
      </c>
      <c r="E592" t="str">
        <f t="shared" si="38"/>
        <v>Q4</v>
      </c>
      <c r="F592" t="s">
        <v>2197</v>
      </c>
      <c r="G592" t="s">
        <v>2404</v>
      </c>
      <c r="H592">
        <v>2</v>
      </c>
      <c r="I592" s="4">
        <v>418.26</v>
      </c>
      <c r="J592" t="s">
        <v>2999</v>
      </c>
      <c r="K592" t="s">
        <v>3065</v>
      </c>
      <c r="L592" t="s">
        <v>3074</v>
      </c>
      <c r="M592" t="s">
        <v>4065</v>
      </c>
      <c r="N592">
        <v>2</v>
      </c>
      <c r="O592" t="s">
        <v>4275</v>
      </c>
      <c r="P592" t="str">
        <f t="shared" si="39"/>
        <v>SAVE10</v>
      </c>
      <c r="Q592" t="s">
        <v>4282</v>
      </c>
      <c r="R592" s="4">
        <v>836.52</v>
      </c>
    </row>
    <row r="593" spans="1:18" x14ac:dyDescent="0.25">
      <c r="A593" t="s">
        <v>914</v>
      </c>
      <c r="B593" s="2">
        <v>45695</v>
      </c>
      <c r="C593">
        <f t="shared" si="36"/>
        <v>2025</v>
      </c>
      <c r="D593" t="str">
        <f t="shared" si="37"/>
        <v>February</v>
      </c>
      <c r="E593" t="str">
        <f t="shared" si="38"/>
        <v>Q1</v>
      </c>
      <c r="F593" t="s">
        <v>2110</v>
      </c>
      <c r="G593" t="s">
        <v>2408</v>
      </c>
      <c r="H593">
        <v>5</v>
      </c>
      <c r="I593" s="4">
        <v>73.83</v>
      </c>
      <c r="J593" t="s">
        <v>2802</v>
      </c>
      <c r="K593" t="s">
        <v>3065</v>
      </c>
      <c r="L593" t="s">
        <v>3074</v>
      </c>
      <c r="M593" t="s">
        <v>3975</v>
      </c>
      <c r="N593">
        <v>9</v>
      </c>
      <c r="P593" t="str">
        <f t="shared" si="39"/>
        <v>NO COUPON</v>
      </c>
      <c r="Q593" t="s">
        <v>4278</v>
      </c>
      <c r="R593" s="4">
        <v>369.15</v>
      </c>
    </row>
    <row r="594" spans="1:18" x14ac:dyDescent="0.25">
      <c r="A594" t="s">
        <v>709</v>
      </c>
      <c r="B594" s="2">
        <v>45619</v>
      </c>
      <c r="C594">
        <f t="shared" si="36"/>
        <v>2024</v>
      </c>
      <c r="D594" t="str">
        <f t="shared" si="37"/>
        <v>November</v>
      </c>
      <c r="E594" t="str">
        <f t="shared" si="38"/>
        <v>Q4</v>
      </c>
      <c r="F594" t="s">
        <v>1907</v>
      </c>
      <c r="G594" t="s">
        <v>2407</v>
      </c>
      <c r="H594">
        <v>5</v>
      </c>
      <c r="I594" s="4">
        <v>101.3</v>
      </c>
      <c r="J594" t="s">
        <v>2568</v>
      </c>
      <c r="K594" t="s">
        <v>3066</v>
      </c>
      <c r="L594" t="s">
        <v>3070</v>
      </c>
      <c r="M594" t="s">
        <v>3770</v>
      </c>
      <c r="N594">
        <v>7</v>
      </c>
      <c r="O594" t="s">
        <v>4276</v>
      </c>
      <c r="P594" t="str">
        <f t="shared" si="39"/>
        <v>FREESHIP</v>
      </c>
      <c r="Q594" t="s">
        <v>4280</v>
      </c>
      <c r="R594" s="4">
        <v>506.5</v>
      </c>
    </row>
    <row r="595" spans="1:18" x14ac:dyDescent="0.25">
      <c r="A595" t="s">
        <v>485</v>
      </c>
      <c r="B595" s="2">
        <v>45766</v>
      </c>
      <c r="C595">
        <f t="shared" si="36"/>
        <v>2025</v>
      </c>
      <c r="D595" t="str">
        <f t="shared" si="37"/>
        <v>April</v>
      </c>
      <c r="E595" t="str">
        <f t="shared" si="38"/>
        <v>Q2</v>
      </c>
      <c r="F595" t="s">
        <v>1685</v>
      </c>
      <c r="G595" t="s">
        <v>2409</v>
      </c>
      <c r="H595">
        <v>5</v>
      </c>
      <c r="I595" s="4">
        <v>551.27</v>
      </c>
      <c r="J595" t="s">
        <v>2775</v>
      </c>
      <c r="K595" t="s">
        <v>3066</v>
      </c>
      <c r="L595" t="s">
        <v>3071</v>
      </c>
      <c r="M595" t="s">
        <v>3546</v>
      </c>
      <c r="N595">
        <v>7</v>
      </c>
      <c r="O595" t="s">
        <v>4276</v>
      </c>
      <c r="P595" t="str">
        <f t="shared" si="39"/>
        <v>FREESHIP</v>
      </c>
      <c r="Q595" t="s">
        <v>4279</v>
      </c>
      <c r="R595" s="4">
        <v>2756.35</v>
      </c>
    </row>
    <row r="596" spans="1:18" x14ac:dyDescent="0.25">
      <c r="A596" t="s">
        <v>143</v>
      </c>
      <c r="B596" s="2">
        <v>45226</v>
      </c>
      <c r="C596">
        <f t="shared" si="36"/>
        <v>2023</v>
      </c>
      <c r="D596" t="str">
        <f t="shared" si="37"/>
        <v>October</v>
      </c>
      <c r="E596" t="str">
        <f t="shared" si="38"/>
        <v>Q4</v>
      </c>
      <c r="F596" t="s">
        <v>1343</v>
      </c>
      <c r="G596" t="s">
        <v>2408</v>
      </c>
      <c r="H596">
        <v>4</v>
      </c>
      <c r="I596" s="4">
        <v>263.93</v>
      </c>
      <c r="J596" t="s">
        <v>2531</v>
      </c>
      <c r="K596" t="s">
        <v>3065</v>
      </c>
      <c r="L596" t="s">
        <v>3070</v>
      </c>
      <c r="M596" t="s">
        <v>3204</v>
      </c>
      <c r="N596">
        <v>4</v>
      </c>
      <c r="O596" t="s">
        <v>4276</v>
      </c>
      <c r="P596" t="str">
        <f t="shared" si="39"/>
        <v>FREESHIP</v>
      </c>
      <c r="Q596" t="s">
        <v>4281</v>
      </c>
      <c r="R596" s="4">
        <v>1055.72</v>
      </c>
    </row>
    <row r="597" spans="1:18" x14ac:dyDescent="0.25">
      <c r="A597" t="s">
        <v>981</v>
      </c>
      <c r="B597" s="2">
        <v>45783</v>
      </c>
      <c r="C597">
        <f t="shared" si="36"/>
        <v>2025</v>
      </c>
      <c r="D597" t="str">
        <f t="shared" si="37"/>
        <v>May</v>
      </c>
      <c r="E597" t="str">
        <f t="shared" si="38"/>
        <v>Q2</v>
      </c>
      <c r="F597" t="s">
        <v>2174</v>
      </c>
      <c r="G597" t="s">
        <v>2405</v>
      </c>
      <c r="H597">
        <v>5</v>
      </c>
      <c r="I597" s="4">
        <v>638.91999999999996</v>
      </c>
      <c r="J597" t="s">
        <v>2990</v>
      </c>
      <c r="K597" t="s">
        <v>3067</v>
      </c>
      <c r="L597" t="s">
        <v>3072</v>
      </c>
      <c r="M597" t="s">
        <v>4042</v>
      </c>
      <c r="N597">
        <v>5</v>
      </c>
      <c r="O597" t="s">
        <v>4276</v>
      </c>
      <c r="P597" t="str">
        <f t="shared" si="39"/>
        <v>FREESHIP</v>
      </c>
      <c r="Q597" t="s">
        <v>4282</v>
      </c>
      <c r="R597" s="4">
        <v>3194.6</v>
      </c>
    </row>
    <row r="598" spans="1:18" x14ac:dyDescent="0.25">
      <c r="A598" t="s">
        <v>1127</v>
      </c>
      <c r="B598" s="2">
        <v>45004</v>
      </c>
      <c r="C598">
        <f t="shared" si="36"/>
        <v>2023</v>
      </c>
      <c r="D598" t="str">
        <f t="shared" si="37"/>
        <v>March</v>
      </c>
      <c r="E598" t="str">
        <f t="shared" si="38"/>
        <v>Q1</v>
      </c>
      <c r="F598" t="s">
        <v>2318</v>
      </c>
      <c r="G598" t="s">
        <v>2409</v>
      </c>
      <c r="H598">
        <v>4</v>
      </c>
      <c r="I598" s="4">
        <v>209.99</v>
      </c>
      <c r="J598" t="s">
        <v>2982</v>
      </c>
      <c r="K598" t="s">
        <v>3069</v>
      </c>
      <c r="L598" t="s">
        <v>3073</v>
      </c>
      <c r="M598" t="s">
        <v>4188</v>
      </c>
      <c r="N598">
        <v>8</v>
      </c>
      <c r="P598" t="str">
        <f t="shared" si="39"/>
        <v>NO COUPON</v>
      </c>
      <c r="Q598" t="s">
        <v>4282</v>
      </c>
      <c r="R598" s="4">
        <v>839.96</v>
      </c>
    </row>
    <row r="599" spans="1:18" x14ac:dyDescent="0.25">
      <c r="A599" t="s">
        <v>455</v>
      </c>
      <c r="B599" s="2">
        <v>45273</v>
      </c>
      <c r="C599">
        <f t="shared" si="36"/>
        <v>2023</v>
      </c>
      <c r="D599" t="str">
        <f t="shared" si="37"/>
        <v>December</v>
      </c>
      <c r="E599" t="str">
        <f t="shared" si="38"/>
        <v>Q4</v>
      </c>
      <c r="F599" t="s">
        <v>1655</v>
      </c>
      <c r="G599" t="s">
        <v>2407</v>
      </c>
      <c r="H599">
        <v>2</v>
      </c>
      <c r="I599" s="4">
        <v>328.54</v>
      </c>
      <c r="J599" t="s">
        <v>2754</v>
      </c>
      <c r="K599" t="s">
        <v>3068</v>
      </c>
      <c r="L599" t="s">
        <v>3072</v>
      </c>
      <c r="M599" t="s">
        <v>3516</v>
      </c>
      <c r="N599">
        <v>6</v>
      </c>
      <c r="O599" t="s">
        <v>4276</v>
      </c>
      <c r="P599" t="str">
        <f t="shared" si="39"/>
        <v>FREESHIP</v>
      </c>
      <c r="Q599" t="s">
        <v>4280</v>
      </c>
      <c r="R599" s="4">
        <v>657.08</v>
      </c>
    </row>
    <row r="600" spans="1:18" x14ac:dyDescent="0.25">
      <c r="A600" t="s">
        <v>333</v>
      </c>
      <c r="B600" s="2">
        <v>45262</v>
      </c>
      <c r="C600">
        <f t="shared" si="36"/>
        <v>2023</v>
      </c>
      <c r="D600" t="str">
        <f t="shared" si="37"/>
        <v>December</v>
      </c>
      <c r="E600" t="str">
        <f t="shared" si="38"/>
        <v>Q4</v>
      </c>
      <c r="F600" t="s">
        <v>1533</v>
      </c>
      <c r="G600" t="s">
        <v>2408</v>
      </c>
      <c r="H600">
        <v>2</v>
      </c>
      <c r="I600" s="4">
        <v>563.05999999999995</v>
      </c>
      <c r="J600" t="s">
        <v>2679</v>
      </c>
      <c r="K600" t="s">
        <v>3069</v>
      </c>
      <c r="L600" t="s">
        <v>3072</v>
      </c>
      <c r="M600" t="s">
        <v>3394</v>
      </c>
      <c r="N600">
        <v>6</v>
      </c>
      <c r="P600" t="str">
        <f t="shared" si="39"/>
        <v>NO COUPON</v>
      </c>
      <c r="Q600" t="s">
        <v>4278</v>
      </c>
      <c r="R600" s="4">
        <v>1126.1199999999999</v>
      </c>
    </row>
    <row r="601" spans="1:18" x14ac:dyDescent="0.25">
      <c r="A601" t="s">
        <v>192</v>
      </c>
      <c r="B601" s="2">
        <v>45393</v>
      </c>
      <c r="C601">
        <f t="shared" si="36"/>
        <v>2024</v>
      </c>
      <c r="D601" t="str">
        <f t="shared" si="37"/>
        <v>April</v>
      </c>
      <c r="E601" t="str">
        <f t="shared" si="38"/>
        <v>Q2</v>
      </c>
      <c r="F601" t="s">
        <v>1392</v>
      </c>
      <c r="G601" t="s">
        <v>2406</v>
      </c>
      <c r="H601">
        <v>4</v>
      </c>
      <c r="I601" s="4">
        <v>512.05999999999995</v>
      </c>
      <c r="J601" t="s">
        <v>2570</v>
      </c>
      <c r="K601" t="s">
        <v>3066</v>
      </c>
      <c r="L601" t="s">
        <v>3073</v>
      </c>
      <c r="M601" t="s">
        <v>3253</v>
      </c>
      <c r="N601">
        <v>5</v>
      </c>
      <c r="O601" t="s">
        <v>4275</v>
      </c>
      <c r="P601" t="str">
        <f t="shared" si="39"/>
        <v>SAVE10</v>
      </c>
      <c r="Q601" t="s">
        <v>4282</v>
      </c>
      <c r="R601" s="4">
        <v>2048.2399999999998</v>
      </c>
    </row>
    <row r="602" spans="1:18" x14ac:dyDescent="0.25">
      <c r="A602" t="s">
        <v>226</v>
      </c>
      <c r="B602" s="2">
        <v>45097</v>
      </c>
      <c r="C602">
        <f t="shared" si="36"/>
        <v>2023</v>
      </c>
      <c r="D602" t="str">
        <f t="shared" si="37"/>
        <v>June</v>
      </c>
      <c r="E602" t="str">
        <f t="shared" si="38"/>
        <v>Q2</v>
      </c>
      <c r="F602" t="s">
        <v>1426</v>
      </c>
      <c r="G602" t="s">
        <v>2403</v>
      </c>
      <c r="H602">
        <v>1</v>
      </c>
      <c r="I602" s="4">
        <v>265.38</v>
      </c>
      <c r="J602" t="s">
        <v>2595</v>
      </c>
      <c r="K602" t="s">
        <v>3067</v>
      </c>
      <c r="L602" t="s">
        <v>3071</v>
      </c>
      <c r="M602" t="s">
        <v>3287</v>
      </c>
      <c r="N602">
        <v>6</v>
      </c>
      <c r="O602" t="s">
        <v>4277</v>
      </c>
      <c r="P602" t="str">
        <f t="shared" si="39"/>
        <v>WINTER15</v>
      </c>
      <c r="Q602" t="s">
        <v>4280</v>
      </c>
      <c r="R602" s="4">
        <v>265.38</v>
      </c>
    </row>
    <row r="603" spans="1:18" x14ac:dyDescent="0.25">
      <c r="A603" t="s">
        <v>881</v>
      </c>
      <c r="B603" s="2">
        <v>45438</v>
      </c>
      <c r="C603">
        <f t="shared" si="36"/>
        <v>2024</v>
      </c>
      <c r="D603" t="str">
        <f t="shared" si="37"/>
        <v>May</v>
      </c>
      <c r="E603" t="str">
        <f t="shared" si="38"/>
        <v>Q2</v>
      </c>
      <c r="F603" t="s">
        <v>2077</v>
      </c>
      <c r="G603" t="s">
        <v>2407</v>
      </c>
      <c r="H603">
        <v>4</v>
      </c>
      <c r="I603" s="4">
        <v>142.58000000000001</v>
      </c>
      <c r="J603" t="s">
        <v>2960</v>
      </c>
      <c r="K603" t="s">
        <v>3069</v>
      </c>
      <c r="L603" t="s">
        <v>3073</v>
      </c>
      <c r="M603" t="s">
        <v>3942</v>
      </c>
      <c r="N603">
        <v>4</v>
      </c>
      <c r="O603" t="s">
        <v>4276</v>
      </c>
      <c r="P603" t="str">
        <f t="shared" si="39"/>
        <v>FREESHIP</v>
      </c>
      <c r="Q603" t="s">
        <v>4281</v>
      </c>
      <c r="R603" s="4">
        <v>570.32000000000005</v>
      </c>
    </row>
    <row r="604" spans="1:18" x14ac:dyDescent="0.25">
      <c r="A604" t="s">
        <v>553</v>
      </c>
      <c r="B604" s="2">
        <v>45706</v>
      </c>
      <c r="C604">
        <f t="shared" si="36"/>
        <v>2025</v>
      </c>
      <c r="D604" t="str">
        <f t="shared" si="37"/>
        <v>February</v>
      </c>
      <c r="E604" t="str">
        <f t="shared" si="38"/>
        <v>Q1</v>
      </c>
      <c r="F604" t="s">
        <v>1753</v>
      </c>
      <c r="G604" t="s">
        <v>2409</v>
      </c>
      <c r="H604">
        <v>3</v>
      </c>
      <c r="I604" s="4">
        <v>531.72</v>
      </c>
      <c r="J604" t="s">
        <v>2810</v>
      </c>
      <c r="K604" t="s">
        <v>3068</v>
      </c>
      <c r="L604" t="s">
        <v>3073</v>
      </c>
      <c r="M604" t="s">
        <v>3614</v>
      </c>
      <c r="N604">
        <v>7</v>
      </c>
      <c r="O604" t="s">
        <v>4275</v>
      </c>
      <c r="P604" t="str">
        <f t="shared" si="39"/>
        <v>SAVE10</v>
      </c>
      <c r="Q604" t="s">
        <v>4282</v>
      </c>
      <c r="R604" s="4">
        <v>1595.16</v>
      </c>
    </row>
    <row r="605" spans="1:18" x14ac:dyDescent="0.25">
      <c r="A605" t="s">
        <v>641</v>
      </c>
      <c r="B605" s="2">
        <v>45144</v>
      </c>
      <c r="C605">
        <f t="shared" si="36"/>
        <v>2023</v>
      </c>
      <c r="D605" t="str">
        <f t="shared" si="37"/>
        <v>August</v>
      </c>
      <c r="E605" t="str">
        <f t="shared" si="38"/>
        <v>Q3</v>
      </c>
      <c r="F605" t="s">
        <v>1840</v>
      </c>
      <c r="G605" t="s">
        <v>2406</v>
      </c>
      <c r="H605">
        <v>3</v>
      </c>
      <c r="I605" s="4">
        <v>498.68</v>
      </c>
      <c r="J605" t="s">
        <v>2812</v>
      </c>
      <c r="K605" t="s">
        <v>3066</v>
      </c>
      <c r="L605" t="s">
        <v>3072</v>
      </c>
      <c r="M605" t="s">
        <v>3702</v>
      </c>
      <c r="N605">
        <v>4</v>
      </c>
      <c r="O605" t="s">
        <v>4276</v>
      </c>
      <c r="P605" t="str">
        <f t="shared" si="39"/>
        <v>FREESHIP</v>
      </c>
      <c r="Q605" t="s">
        <v>4280</v>
      </c>
      <c r="R605" s="4">
        <v>1496.04</v>
      </c>
    </row>
    <row r="606" spans="1:18" x14ac:dyDescent="0.25">
      <c r="A606" t="s">
        <v>375</v>
      </c>
      <c r="B606" s="2">
        <v>45472</v>
      </c>
      <c r="C606">
        <f t="shared" si="36"/>
        <v>2024</v>
      </c>
      <c r="D606" t="str">
        <f t="shared" si="37"/>
        <v>June</v>
      </c>
      <c r="E606" t="str">
        <f t="shared" si="38"/>
        <v>Q2</v>
      </c>
      <c r="F606" t="s">
        <v>1575</v>
      </c>
      <c r="G606" t="s">
        <v>2407</v>
      </c>
      <c r="H606">
        <v>5</v>
      </c>
      <c r="I606" s="4">
        <v>659.85</v>
      </c>
      <c r="J606" t="s">
        <v>2713</v>
      </c>
      <c r="K606" t="s">
        <v>3067</v>
      </c>
      <c r="L606" t="s">
        <v>3073</v>
      </c>
      <c r="M606" t="s">
        <v>3436</v>
      </c>
      <c r="N606">
        <v>9</v>
      </c>
      <c r="O606" t="s">
        <v>4275</v>
      </c>
      <c r="P606" t="str">
        <f t="shared" si="39"/>
        <v>SAVE10</v>
      </c>
      <c r="Q606" t="s">
        <v>4281</v>
      </c>
      <c r="R606" s="4">
        <v>3299.25</v>
      </c>
    </row>
    <row r="607" spans="1:18" x14ac:dyDescent="0.25">
      <c r="A607" t="s">
        <v>887</v>
      </c>
      <c r="B607" s="2">
        <v>45424</v>
      </c>
      <c r="C607">
        <f t="shared" si="36"/>
        <v>2024</v>
      </c>
      <c r="D607" t="str">
        <f t="shared" si="37"/>
        <v>May</v>
      </c>
      <c r="E607" t="str">
        <f t="shared" si="38"/>
        <v>Q2</v>
      </c>
      <c r="F607" t="s">
        <v>2083</v>
      </c>
      <c r="G607" t="s">
        <v>2409</v>
      </c>
      <c r="H607">
        <v>3</v>
      </c>
      <c r="I607" s="4">
        <v>136.84</v>
      </c>
      <c r="J607" t="s">
        <v>2964</v>
      </c>
      <c r="K607" t="s">
        <v>3069</v>
      </c>
      <c r="L607" t="s">
        <v>3073</v>
      </c>
      <c r="M607" t="s">
        <v>3948</v>
      </c>
      <c r="N607">
        <v>3</v>
      </c>
      <c r="O607" t="s">
        <v>4275</v>
      </c>
      <c r="P607" t="str">
        <f t="shared" si="39"/>
        <v>SAVE10</v>
      </c>
      <c r="Q607" t="s">
        <v>4281</v>
      </c>
      <c r="R607" s="4">
        <v>410.52</v>
      </c>
    </row>
    <row r="608" spans="1:18" x14ac:dyDescent="0.25">
      <c r="A608" t="s">
        <v>208</v>
      </c>
      <c r="B608" s="2">
        <v>45451</v>
      </c>
      <c r="C608">
        <f t="shared" si="36"/>
        <v>2024</v>
      </c>
      <c r="D608" t="str">
        <f t="shared" si="37"/>
        <v>June</v>
      </c>
      <c r="E608" t="str">
        <f t="shared" si="38"/>
        <v>Q2</v>
      </c>
      <c r="F608" t="s">
        <v>1408</v>
      </c>
      <c r="G608" t="s">
        <v>2403</v>
      </c>
      <c r="H608">
        <v>1</v>
      </c>
      <c r="I608" s="4">
        <v>249.57</v>
      </c>
      <c r="J608" t="s">
        <v>2585</v>
      </c>
      <c r="K608" t="s">
        <v>3069</v>
      </c>
      <c r="L608" t="s">
        <v>3070</v>
      </c>
      <c r="M608" t="s">
        <v>3269</v>
      </c>
      <c r="N608">
        <v>3</v>
      </c>
      <c r="O608" t="s">
        <v>4276</v>
      </c>
      <c r="P608" t="str">
        <f t="shared" si="39"/>
        <v>FREESHIP</v>
      </c>
      <c r="Q608" t="s">
        <v>4282</v>
      </c>
      <c r="R608" s="4">
        <v>249.57</v>
      </c>
    </row>
    <row r="609" spans="1:18" x14ac:dyDescent="0.25">
      <c r="A609" t="s">
        <v>339</v>
      </c>
      <c r="B609" s="2">
        <v>45106</v>
      </c>
      <c r="C609">
        <f t="shared" si="36"/>
        <v>2023</v>
      </c>
      <c r="D609" t="str">
        <f t="shared" si="37"/>
        <v>June</v>
      </c>
      <c r="E609" t="str">
        <f t="shared" si="38"/>
        <v>Q2</v>
      </c>
      <c r="F609" t="s">
        <v>1539</v>
      </c>
      <c r="G609" t="s">
        <v>2409</v>
      </c>
      <c r="H609">
        <v>3</v>
      </c>
      <c r="I609" s="4">
        <v>361.39</v>
      </c>
      <c r="J609" t="s">
        <v>2683</v>
      </c>
      <c r="K609" t="s">
        <v>3067</v>
      </c>
      <c r="L609" t="s">
        <v>3070</v>
      </c>
      <c r="M609" t="s">
        <v>3400</v>
      </c>
      <c r="N609">
        <v>8</v>
      </c>
      <c r="P609" t="str">
        <f t="shared" si="39"/>
        <v>NO COUPON</v>
      </c>
      <c r="Q609" t="s">
        <v>4279</v>
      </c>
      <c r="R609" s="4">
        <v>1084.17</v>
      </c>
    </row>
    <row r="610" spans="1:18" x14ac:dyDescent="0.25">
      <c r="A610" t="s">
        <v>352</v>
      </c>
      <c r="B610" s="2">
        <v>45238</v>
      </c>
      <c r="C610">
        <f t="shared" si="36"/>
        <v>2023</v>
      </c>
      <c r="D610" t="str">
        <f t="shared" si="37"/>
        <v>November</v>
      </c>
      <c r="E610" t="str">
        <f t="shared" si="38"/>
        <v>Q4</v>
      </c>
      <c r="F610" t="s">
        <v>1552</v>
      </c>
      <c r="G610" t="s">
        <v>2404</v>
      </c>
      <c r="H610">
        <v>5</v>
      </c>
      <c r="I610" s="4">
        <v>305.49</v>
      </c>
      <c r="J610" t="s">
        <v>2691</v>
      </c>
      <c r="K610" t="s">
        <v>3065</v>
      </c>
      <c r="L610" t="s">
        <v>3070</v>
      </c>
      <c r="M610" t="s">
        <v>3413</v>
      </c>
      <c r="N610">
        <v>10</v>
      </c>
      <c r="P610" t="str">
        <f t="shared" si="39"/>
        <v>NO COUPON</v>
      </c>
      <c r="Q610" t="s">
        <v>4279</v>
      </c>
      <c r="R610" s="4">
        <v>1527.45</v>
      </c>
    </row>
    <row r="611" spans="1:18" x14ac:dyDescent="0.25">
      <c r="A611" t="s">
        <v>1168</v>
      </c>
      <c r="B611" s="2">
        <v>45819</v>
      </c>
      <c r="C611">
        <f t="shared" si="36"/>
        <v>2025</v>
      </c>
      <c r="D611" t="str">
        <f t="shared" si="37"/>
        <v>June</v>
      </c>
      <c r="E611" t="str">
        <f t="shared" si="38"/>
        <v>Q2</v>
      </c>
      <c r="F611" t="s">
        <v>2357</v>
      </c>
      <c r="G611" t="s">
        <v>2403</v>
      </c>
      <c r="H611">
        <v>3</v>
      </c>
      <c r="I611" s="4">
        <v>198.63</v>
      </c>
      <c r="J611" t="s">
        <v>2520</v>
      </c>
      <c r="K611" t="s">
        <v>3069</v>
      </c>
      <c r="L611" t="s">
        <v>3074</v>
      </c>
      <c r="M611" t="s">
        <v>4229</v>
      </c>
      <c r="N611">
        <v>8</v>
      </c>
      <c r="O611" t="s">
        <v>4275</v>
      </c>
      <c r="P611" t="str">
        <f t="shared" si="39"/>
        <v>SAVE10</v>
      </c>
      <c r="Q611" t="s">
        <v>4278</v>
      </c>
      <c r="R611" s="4">
        <v>595.89</v>
      </c>
    </row>
    <row r="612" spans="1:18" x14ac:dyDescent="0.25">
      <c r="A612" t="s">
        <v>386</v>
      </c>
      <c r="B612" s="2">
        <v>45702</v>
      </c>
      <c r="C612">
        <f t="shared" si="36"/>
        <v>2025</v>
      </c>
      <c r="D612" t="str">
        <f t="shared" si="37"/>
        <v>February</v>
      </c>
      <c r="E612" t="str">
        <f t="shared" si="38"/>
        <v>Q1</v>
      </c>
      <c r="F612" t="s">
        <v>1586</v>
      </c>
      <c r="G612" t="s">
        <v>2406</v>
      </c>
      <c r="H612">
        <v>3</v>
      </c>
      <c r="I612" s="4">
        <v>483.53</v>
      </c>
      <c r="J612" t="s">
        <v>2719</v>
      </c>
      <c r="K612" t="s">
        <v>3069</v>
      </c>
      <c r="L612" t="s">
        <v>3072</v>
      </c>
      <c r="M612" t="s">
        <v>3447</v>
      </c>
      <c r="N612">
        <v>4</v>
      </c>
      <c r="P612" t="str">
        <f t="shared" si="39"/>
        <v>NO COUPON</v>
      </c>
      <c r="Q612" t="s">
        <v>4279</v>
      </c>
      <c r="R612" s="4">
        <v>1450.59</v>
      </c>
    </row>
    <row r="613" spans="1:18" x14ac:dyDescent="0.25">
      <c r="A613" t="s">
        <v>376</v>
      </c>
      <c r="B613" s="2">
        <v>45104</v>
      </c>
      <c r="C613">
        <f t="shared" si="36"/>
        <v>2023</v>
      </c>
      <c r="D613" t="str">
        <f t="shared" si="37"/>
        <v>June</v>
      </c>
      <c r="E613" t="str">
        <f t="shared" si="38"/>
        <v>Q2</v>
      </c>
      <c r="F613" t="s">
        <v>1576</v>
      </c>
      <c r="G613" t="s">
        <v>2403</v>
      </c>
      <c r="H613">
        <v>4</v>
      </c>
      <c r="I613" s="4">
        <v>206.84</v>
      </c>
      <c r="J613" t="s">
        <v>2714</v>
      </c>
      <c r="K613" t="s">
        <v>3069</v>
      </c>
      <c r="L613" t="s">
        <v>3071</v>
      </c>
      <c r="M613" t="s">
        <v>3437</v>
      </c>
      <c r="N613">
        <v>5</v>
      </c>
      <c r="O613" t="s">
        <v>4277</v>
      </c>
      <c r="P613" t="str">
        <f t="shared" si="39"/>
        <v>WINTER15</v>
      </c>
      <c r="Q613" t="s">
        <v>4278</v>
      </c>
      <c r="R613" s="4">
        <v>827.36</v>
      </c>
    </row>
    <row r="614" spans="1:18" x14ac:dyDescent="0.25">
      <c r="A614" t="s">
        <v>374</v>
      </c>
      <c r="B614" s="2">
        <v>45449</v>
      </c>
      <c r="C614">
        <f t="shared" si="36"/>
        <v>2024</v>
      </c>
      <c r="D614" t="str">
        <f t="shared" si="37"/>
        <v>June</v>
      </c>
      <c r="E614" t="str">
        <f t="shared" si="38"/>
        <v>Q2</v>
      </c>
      <c r="F614" t="s">
        <v>1574</v>
      </c>
      <c r="G614" t="s">
        <v>2404</v>
      </c>
      <c r="H614">
        <v>4</v>
      </c>
      <c r="I614" s="4">
        <v>589.57000000000005</v>
      </c>
      <c r="J614" t="s">
        <v>2712</v>
      </c>
      <c r="K614" t="s">
        <v>3069</v>
      </c>
      <c r="L614" t="s">
        <v>3074</v>
      </c>
      <c r="M614" t="s">
        <v>3435</v>
      </c>
      <c r="N614">
        <v>8</v>
      </c>
      <c r="P614" t="str">
        <f t="shared" si="39"/>
        <v>NO COUPON</v>
      </c>
      <c r="Q614" t="s">
        <v>4278</v>
      </c>
      <c r="R614" s="4">
        <v>2358.2800000000002</v>
      </c>
    </row>
    <row r="615" spans="1:18" x14ac:dyDescent="0.25">
      <c r="A615" t="s">
        <v>769</v>
      </c>
      <c r="B615" s="2">
        <v>45090</v>
      </c>
      <c r="C615">
        <f t="shared" si="36"/>
        <v>2023</v>
      </c>
      <c r="D615" t="str">
        <f t="shared" si="37"/>
        <v>June</v>
      </c>
      <c r="E615" t="str">
        <f t="shared" si="38"/>
        <v>Q2</v>
      </c>
      <c r="F615" t="s">
        <v>1966</v>
      </c>
      <c r="G615" t="s">
        <v>2409</v>
      </c>
      <c r="H615">
        <v>3</v>
      </c>
      <c r="I615" s="4">
        <v>336.71</v>
      </c>
      <c r="J615" t="s">
        <v>2909</v>
      </c>
      <c r="K615" t="s">
        <v>3067</v>
      </c>
      <c r="L615" t="s">
        <v>3074</v>
      </c>
      <c r="M615" t="s">
        <v>3830</v>
      </c>
      <c r="N615">
        <v>4</v>
      </c>
      <c r="P615" t="str">
        <f t="shared" si="39"/>
        <v>NO COUPON</v>
      </c>
      <c r="Q615" t="s">
        <v>4280</v>
      </c>
      <c r="R615" s="4">
        <v>1010.13</v>
      </c>
    </row>
    <row r="616" spans="1:18" x14ac:dyDescent="0.25">
      <c r="A616" t="s">
        <v>761</v>
      </c>
      <c r="B616" s="2">
        <v>45728</v>
      </c>
      <c r="C616">
        <f t="shared" si="36"/>
        <v>2025</v>
      </c>
      <c r="D616" t="str">
        <f t="shared" si="37"/>
        <v>March</v>
      </c>
      <c r="E616" t="str">
        <f t="shared" si="38"/>
        <v>Q1</v>
      </c>
      <c r="F616" t="s">
        <v>1958</v>
      </c>
      <c r="G616" t="s">
        <v>2405</v>
      </c>
      <c r="H616">
        <v>2</v>
      </c>
      <c r="I616" s="4">
        <v>259.58</v>
      </c>
      <c r="J616" t="s">
        <v>2903</v>
      </c>
      <c r="K616" t="s">
        <v>3065</v>
      </c>
      <c r="L616" t="s">
        <v>3073</v>
      </c>
      <c r="M616" t="s">
        <v>3822</v>
      </c>
      <c r="N616">
        <v>7</v>
      </c>
      <c r="O616" t="s">
        <v>4276</v>
      </c>
      <c r="P616" t="str">
        <f t="shared" si="39"/>
        <v>FREESHIP</v>
      </c>
      <c r="Q616" t="s">
        <v>4278</v>
      </c>
      <c r="R616" s="4">
        <v>519.16</v>
      </c>
    </row>
    <row r="617" spans="1:18" x14ac:dyDescent="0.25">
      <c r="A617" t="s">
        <v>70</v>
      </c>
      <c r="B617" s="2">
        <v>45067</v>
      </c>
      <c r="C617">
        <f t="shared" si="36"/>
        <v>2023</v>
      </c>
      <c r="D617" t="str">
        <f t="shared" si="37"/>
        <v>May</v>
      </c>
      <c r="E617" t="str">
        <f t="shared" si="38"/>
        <v>Q2</v>
      </c>
      <c r="F617" t="s">
        <v>1270</v>
      </c>
      <c r="G617" t="s">
        <v>2405</v>
      </c>
      <c r="H617">
        <v>3</v>
      </c>
      <c r="I617" s="4">
        <v>479.21</v>
      </c>
      <c r="J617" t="s">
        <v>2462</v>
      </c>
      <c r="K617" t="s">
        <v>3069</v>
      </c>
      <c r="L617" t="s">
        <v>3071</v>
      </c>
      <c r="M617" t="s">
        <v>3131</v>
      </c>
      <c r="N617">
        <v>5</v>
      </c>
      <c r="O617" t="s">
        <v>4277</v>
      </c>
      <c r="P617" t="str">
        <f t="shared" si="39"/>
        <v>WINTER15</v>
      </c>
      <c r="Q617" t="s">
        <v>4279</v>
      </c>
      <c r="R617" s="4">
        <v>1437.63</v>
      </c>
    </row>
    <row r="618" spans="1:18" x14ac:dyDescent="0.25">
      <c r="A618" t="s">
        <v>225</v>
      </c>
      <c r="B618" s="2">
        <v>45660</v>
      </c>
      <c r="C618">
        <f t="shared" si="36"/>
        <v>2025</v>
      </c>
      <c r="D618" t="str">
        <f t="shared" si="37"/>
        <v>January</v>
      </c>
      <c r="E618" t="str">
        <f t="shared" si="38"/>
        <v>Q1</v>
      </c>
      <c r="F618" t="s">
        <v>1425</v>
      </c>
      <c r="G618" t="s">
        <v>2407</v>
      </c>
      <c r="H618">
        <v>3</v>
      </c>
      <c r="I618" s="4">
        <v>193.58</v>
      </c>
      <c r="J618" t="s">
        <v>2594</v>
      </c>
      <c r="K618" t="s">
        <v>3068</v>
      </c>
      <c r="L618" t="s">
        <v>3074</v>
      </c>
      <c r="M618" t="s">
        <v>3286</v>
      </c>
      <c r="N618">
        <v>7</v>
      </c>
      <c r="O618" t="s">
        <v>4276</v>
      </c>
      <c r="P618" t="str">
        <f t="shared" si="39"/>
        <v>FREESHIP</v>
      </c>
      <c r="Q618" t="s">
        <v>4280</v>
      </c>
      <c r="R618" s="4">
        <v>580.74</v>
      </c>
    </row>
    <row r="619" spans="1:18" x14ac:dyDescent="0.25">
      <c r="A619" t="s">
        <v>661</v>
      </c>
      <c r="B619" s="2">
        <v>45771</v>
      </c>
      <c r="C619">
        <f t="shared" si="36"/>
        <v>2025</v>
      </c>
      <c r="D619" t="str">
        <f t="shared" si="37"/>
        <v>April</v>
      </c>
      <c r="E619" t="str">
        <f t="shared" si="38"/>
        <v>Q2</v>
      </c>
      <c r="F619" t="s">
        <v>1860</v>
      </c>
      <c r="G619" t="s">
        <v>2409</v>
      </c>
      <c r="H619">
        <v>3</v>
      </c>
      <c r="I619" s="4">
        <v>339.39</v>
      </c>
      <c r="J619" t="s">
        <v>2558</v>
      </c>
      <c r="K619" t="s">
        <v>3069</v>
      </c>
      <c r="L619" t="s">
        <v>3072</v>
      </c>
      <c r="M619" t="s">
        <v>3722</v>
      </c>
      <c r="N619">
        <v>7</v>
      </c>
      <c r="O619" t="s">
        <v>4276</v>
      </c>
      <c r="P619" t="str">
        <f t="shared" si="39"/>
        <v>FREESHIP</v>
      </c>
      <c r="Q619" t="s">
        <v>4282</v>
      </c>
      <c r="R619" s="4">
        <v>1018.17</v>
      </c>
    </row>
    <row r="620" spans="1:18" x14ac:dyDescent="0.25">
      <c r="A620" t="s">
        <v>1023</v>
      </c>
      <c r="B620" s="2">
        <v>45171</v>
      </c>
      <c r="C620">
        <f t="shared" si="36"/>
        <v>2023</v>
      </c>
      <c r="D620" t="str">
        <f t="shared" si="37"/>
        <v>September</v>
      </c>
      <c r="E620" t="str">
        <f t="shared" si="38"/>
        <v>Q3</v>
      </c>
      <c r="F620" t="s">
        <v>2215</v>
      </c>
      <c r="G620" t="s">
        <v>2405</v>
      </c>
      <c r="H620">
        <v>2</v>
      </c>
      <c r="I620" s="4">
        <v>176.46</v>
      </c>
      <c r="J620" t="s">
        <v>2796</v>
      </c>
      <c r="K620" t="s">
        <v>3067</v>
      </c>
      <c r="L620" t="s">
        <v>3073</v>
      </c>
      <c r="M620" t="s">
        <v>4084</v>
      </c>
      <c r="N620">
        <v>2</v>
      </c>
      <c r="O620" t="s">
        <v>4276</v>
      </c>
      <c r="P620" t="str">
        <f t="shared" si="39"/>
        <v>FREESHIP</v>
      </c>
      <c r="Q620" t="s">
        <v>4280</v>
      </c>
      <c r="R620" s="4">
        <v>352.92</v>
      </c>
    </row>
    <row r="621" spans="1:18" x14ac:dyDescent="0.25">
      <c r="A621" t="s">
        <v>539</v>
      </c>
      <c r="B621" s="2">
        <v>45263</v>
      </c>
      <c r="C621">
        <f t="shared" si="36"/>
        <v>2023</v>
      </c>
      <c r="D621" t="str">
        <f t="shared" si="37"/>
        <v>December</v>
      </c>
      <c r="E621" t="str">
        <f t="shared" si="38"/>
        <v>Q4</v>
      </c>
      <c r="F621" t="s">
        <v>1739</v>
      </c>
      <c r="G621" t="s">
        <v>2403</v>
      </c>
      <c r="H621">
        <v>1</v>
      </c>
      <c r="I621" s="4">
        <v>668.48</v>
      </c>
      <c r="J621" t="s">
        <v>2762</v>
      </c>
      <c r="K621" t="s">
        <v>3065</v>
      </c>
      <c r="L621" t="s">
        <v>3070</v>
      </c>
      <c r="M621" t="s">
        <v>3600</v>
      </c>
      <c r="N621">
        <v>1</v>
      </c>
      <c r="O621" t="s">
        <v>4275</v>
      </c>
      <c r="P621" t="str">
        <f t="shared" si="39"/>
        <v>SAVE10</v>
      </c>
      <c r="Q621" t="s">
        <v>4280</v>
      </c>
      <c r="R621" s="4">
        <v>668.48</v>
      </c>
    </row>
    <row r="622" spans="1:18" x14ac:dyDescent="0.25">
      <c r="A622" t="s">
        <v>221</v>
      </c>
      <c r="B622" s="2">
        <v>45734</v>
      </c>
      <c r="C622">
        <f t="shared" si="36"/>
        <v>2025</v>
      </c>
      <c r="D622" t="str">
        <f t="shared" si="37"/>
        <v>March</v>
      </c>
      <c r="E622" t="str">
        <f t="shared" si="38"/>
        <v>Q1</v>
      </c>
      <c r="F622" t="s">
        <v>1421</v>
      </c>
      <c r="G622" t="s">
        <v>2404</v>
      </c>
      <c r="H622">
        <v>1</v>
      </c>
      <c r="I622" s="4">
        <v>121.96</v>
      </c>
      <c r="J622" t="s">
        <v>2593</v>
      </c>
      <c r="K622" t="s">
        <v>3065</v>
      </c>
      <c r="L622" t="s">
        <v>3073</v>
      </c>
      <c r="M622" t="s">
        <v>3282</v>
      </c>
      <c r="N622">
        <v>3</v>
      </c>
      <c r="P622" t="str">
        <f t="shared" si="39"/>
        <v>NO COUPON</v>
      </c>
      <c r="Q622" t="s">
        <v>4282</v>
      </c>
      <c r="R622" s="4">
        <v>121.96</v>
      </c>
    </row>
    <row r="623" spans="1:18" x14ac:dyDescent="0.25">
      <c r="A623" t="s">
        <v>862</v>
      </c>
      <c r="B623" s="2">
        <v>44927</v>
      </c>
      <c r="C623">
        <f t="shared" si="36"/>
        <v>2023</v>
      </c>
      <c r="D623" t="str">
        <f t="shared" si="37"/>
        <v>January</v>
      </c>
      <c r="E623" t="str">
        <f t="shared" si="38"/>
        <v>Q1</v>
      </c>
      <c r="F623" t="s">
        <v>2058</v>
      </c>
      <c r="G623" t="s">
        <v>2406</v>
      </c>
      <c r="H623">
        <v>2</v>
      </c>
      <c r="I623" s="4">
        <v>645.85</v>
      </c>
      <c r="J623" t="s">
        <v>2466</v>
      </c>
      <c r="K623" t="s">
        <v>3066</v>
      </c>
      <c r="L623" t="s">
        <v>3070</v>
      </c>
      <c r="M623" t="s">
        <v>3923</v>
      </c>
      <c r="N623">
        <v>5</v>
      </c>
      <c r="P623" t="str">
        <f t="shared" si="39"/>
        <v>NO COUPON</v>
      </c>
      <c r="Q623" t="s">
        <v>4279</v>
      </c>
      <c r="R623" s="4">
        <v>1291.7</v>
      </c>
    </row>
    <row r="624" spans="1:18" x14ac:dyDescent="0.25">
      <c r="A624" t="s">
        <v>257</v>
      </c>
      <c r="B624" s="2">
        <v>45786</v>
      </c>
      <c r="C624">
        <f t="shared" si="36"/>
        <v>2025</v>
      </c>
      <c r="D624" t="str">
        <f t="shared" si="37"/>
        <v>May</v>
      </c>
      <c r="E624" t="str">
        <f t="shared" si="38"/>
        <v>Q2</v>
      </c>
      <c r="F624" t="s">
        <v>1457</v>
      </c>
      <c r="G624" t="s">
        <v>2406</v>
      </c>
      <c r="H624">
        <v>2</v>
      </c>
      <c r="I624" s="4">
        <v>144.66</v>
      </c>
      <c r="J624" t="s">
        <v>2620</v>
      </c>
      <c r="K624" t="s">
        <v>3066</v>
      </c>
      <c r="L624" t="s">
        <v>3071</v>
      </c>
      <c r="M624" t="s">
        <v>3318</v>
      </c>
      <c r="N624">
        <v>7</v>
      </c>
      <c r="O624" t="s">
        <v>4276</v>
      </c>
      <c r="P624" t="str">
        <f t="shared" si="39"/>
        <v>FREESHIP</v>
      </c>
      <c r="Q624" t="s">
        <v>4282</v>
      </c>
      <c r="R624" s="4">
        <v>289.32</v>
      </c>
    </row>
    <row r="625" spans="1:18" x14ac:dyDescent="0.25">
      <c r="A625" t="s">
        <v>468</v>
      </c>
      <c r="B625" s="2">
        <v>45623</v>
      </c>
      <c r="C625">
        <f t="shared" si="36"/>
        <v>2024</v>
      </c>
      <c r="D625" t="str">
        <f t="shared" si="37"/>
        <v>November</v>
      </c>
      <c r="E625" t="str">
        <f t="shared" si="38"/>
        <v>Q4</v>
      </c>
      <c r="F625" t="s">
        <v>1668</v>
      </c>
      <c r="G625" t="s">
        <v>2408</v>
      </c>
      <c r="H625">
        <v>1</v>
      </c>
      <c r="I625" s="4">
        <v>109.29</v>
      </c>
      <c r="J625" t="s">
        <v>2765</v>
      </c>
      <c r="K625" t="s">
        <v>3065</v>
      </c>
      <c r="L625" t="s">
        <v>3071</v>
      </c>
      <c r="M625" t="s">
        <v>3529</v>
      </c>
      <c r="N625">
        <v>5</v>
      </c>
      <c r="O625" t="s">
        <v>4276</v>
      </c>
      <c r="P625" t="str">
        <f t="shared" si="39"/>
        <v>FREESHIP</v>
      </c>
      <c r="Q625" t="s">
        <v>4282</v>
      </c>
      <c r="R625" s="4">
        <v>109.29</v>
      </c>
    </row>
    <row r="626" spans="1:18" x14ac:dyDescent="0.25">
      <c r="A626" t="s">
        <v>34</v>
      </c>
      <c r="B626" s="2">
        <v>45054</v>
      </c>
      <c r="C626">
        <f t="shared" si="36"/>
        <v>2023</v>
      </c>
      <c r="D626" t="str">
        <f t="shared" si="37"/>
        <v>May</v>
      </c>
      <c r="E626" t="str">
        <f t="shared" si="38"/>
        <v>Q2</v>
      </c>
      <c r="F626" t="s">
        <v>1234</v>
      </c>
      <c r="G626" t="s">
        <v>2406</v>
      </c>
      <c r="H626">
        <v>5</v>
      </c>
      <c r="I626" s="4">
        <v>62.51</v>
      </c>
      <c r="J626" t="s">
        <v>2430</v>
      </c>
      <c r="K626" t="s">
        <v>3069</v>
      </c>
      <c r="L626" t="s">
        <v>3074</v>
      </c>
      <c r="M626" t="s">
        <v>3095</v>
      </c>
      <c r="N626">
        <v>9</v>
      </c>
      <c r="O626" t="s">
        <v>4277</v>
      </c>
      <c r="P626" t="str">
        <f t="shared" si="39"/>
        <v>WINTER15</v>
      </c>
      <c r="Q626" t="s">
        <v>4278</v>
      </c>
      <c r="R626" s="4">
        <v>312.55</v>
      </c>
    </row>
    <row r="627" spans="1:18" x14ac:dyDescent="0.25">
      <c r="A627" t="s">
        <v>1162</v>
      </c>
      <c r="B627" s="2">
        <v>45468</v>
      </c>
      <c r="C627">
        <f t="shared" si="36"/>
        <v>2024</v>
      </c>
      <c r="D627" t="str">
        <f t="shared" si="37"/>
        <v>June</v>
      </c>
      <c r="E627" t="str">
        <f t="shared" si="38"/>
        <v>Q2</v>
      </c>
      <c r="F627" t="s">
        <v>2351</v>
      </c>
      <c r="G627" t="s">
        <v>2404</v>
      </c>
      <c r="H627">
        <v>1</v>
      </c>
      <c r="I627" s="4">
        <v>355.15</v>
      </c>
      <c r="J627" t="s">
        <v>3045</v>
      </c>
      <c r="K627" t="s">
        <v>3069</v>
      </c>
      <c r="L627" t="s">
        <v>3072</v>
      </c>
      <c r="M627" t="s">
        <v>4223</v>
      </c>
      <c r="N627">
        <v>2</v>
      </c>
      <c r="O627" t="s">
        <v>4275</v>
      </c>
      <c r="P627" t="str">
        <f t="shared" si="39"/>
        <v>SAVE10</v>
      </c>
      <c r="Q627" t="s">
        <v>4280</v>
      </c>
      <c r="R627" s="4">
        <v>355.15</v>
      </c>
    </row>
    <row r="628" spans="1:18" x14ac:dyDescent="0.25">
      <c r="A628" t="s">
        <v>1128</v>
      </c>
      <c r="B628" s="2">
        <v>45001</v>
      </c>
      <c r="C628">
        <f t="shared" si="36"/>
        <v>2023</v>
      </c>
      <c r="D628" t="str">
        <f t="shared" si="37"/>
        <v>March</v>
      </c>
      <c r="E628" t="str">
        <f t="shared" si="38"/>
        <v>Q1</v>
      </c>
      <c r="F628" t="s">
        <v>2319</v>
      </c>
      <c r="G628" t="s">
        <v>2405</v>
      </c>
      <c r="H628">
        <v>3</v>
      </c>
      <c r="I628" s="4">
        <v>659.88</v>
      </c>
      <c r="J628" t="s">
        <v>2591</v>
      </c>
      <c r="K628" t="s">
        <v>3068</v>
      </c>
      <c r="L628" t="s">
        <v>3071</v>
      </c>
      <c r="M628" t="s">
        <v>4189</v>
      </c>
      <c r="N628">
        <v>3</v>
      </c>
      <c r="P628" t="str">
        <f t="shared" si="39"/>
        <v>NO COUPON</v>
      </c>
      <c r="Q628" t="s">
        <v>4282</v>
      </c>
      <c r="R628" s="4">
        <v>1979.64</v>
      </c>
    </row>
    <row r="629" spans="1:18" x14ac:dyDescent="0.25">
      <c r="A629" t="s">
        <v>531</v>
      </c>
      <c r="B629" s="2">
        <v>45391</v>
      </c>
      <c r="C629">
        <f t="shared" si="36"/>
        <v>2024</v>
      </c>
      <c r="D629" t="str">
        <f t="shared" si="37"/>
        <v>April</v>
      </c>
      <c r="E629" t="str">
        <f t="shared" si="38"/>
        <v>Q2</v>
      </c>
      <c r="F629" t="s">
        <v>1731</v>
      </c>
      <c r="G629" t="s">
        <v>2405</v>
      </c>
      <c r="H629">
        <v>4</v>
      </c>
      <c r="I629" s="4">
        <v>198.35</v>
      </c>
      <c r="J629" t="s">
        <v>2781</v>
      </c>
      <c r="K629" t="s">
        <v>3069</v>
      </c>
      <c r="L629" t="s">
        <v>3071</v>
      </c>
      <c r="M629" t="s">
        <v>3592</v>
      </c>
      <c r="N629">
        <v>7</v>
      </c>
      <c r="O629" t="s">
        <v>4276</v>
      </c>
      <c r="P629" t="str">
        <f t="shared" si="39"/>
        <v>FREESHIP</v>
      </c>
      <c r="Q629" t="s">
        <v>4282</v>
      </c>
      <c r="R629" s="4">
        <v>793.4</v>
      </c>
    </row>
    <row r="630" spans="1:18" x14ac:dyDescent="0.25">
      <c r="A630" t="s">
        <v>830</v>
      </c>
      <c r="B630" s="2">
        <v>45343</v>
      </c>
      <c r="C630">
        <f t="shared" si="36"/>
        <v>2024</v>
      </c>
      <c r="D630" t="str">
        <f t="shared" si="37"/>
        <v>February</v>
      </c>
      <c r="E630" t="str">
        <f t="shared" si="38"/>
        <v>Q1</v>
      </c>
      <c r="F630" t="s">
        <v>2026</v>
      </c>
      <c r="G630" t="s">
        <v>2405</v>
      </c>
      <c r="H630">
        <v>5</v>
      </c>
      <c r="I630" s="4">
        <v>574.79</v>
      </c>
      <c r="J630" t="s">
        <v>2601</v>
      </c>
      <c r="K630" t="s">
        <v>3067</v>
      </c>
      <c r="L630" t="s">
        <v>3074</v>
      </c>
      <c r="M630" t="s">
        <v>3891</v>
      </c>
      <c r="N630">
        <v>8</v>
      </c>
      <c r="O630" t="s">
        <v>4277</v>
      </c>
      <c r="P630" t="str">
        <f t="shared" si="39"/>
        <v>WINTER15</v>
      </c>
      <c r="Q630" t="s">
        <v>4279</v>
      </c>
      <c r="R630" s="4">
        <v>2873.95</v>
      </c>
    </row>
    <row r="631" spans="1:18" x14ac:dyDescent="0.25">
      <c r="A631" t="s">
        <v>260</v>
      </c>
      <c r="B631" s="2">
        <v>45534</v>
      </c>
      <c r="C631">
        <f t="shared" si="36"/>
        <v>2024</v>
      </c>
      <c r="D631" t="str">
        <f t="shared" si="37"/>
        <v>August</v>
      </c>
      <c r="E631" t="str">
        <f t="shared" si="38"/>
        <v>Q3</v>
      </c>
      <c r="F631" t="s">
        <v>1460</v>
      </c>
      <c r="G631" t="s">
        <v>2409</v>
      </c>
      <c r="H631">
        <v>2</v>
      </c>
      <c r="I631" s="4">
        <v>342.11</v>
      </c>
      <c r="J631" t="s">
        <v>2623</v>
      </c>
      <c r="K631" t="s">
        <v>3068</v>
      </c>
      <c r="L631" t="s">
        <v>3070</v>
      </c>
      <c r="M631" t="s">
        <v>3321</v>
      </c>
      <c r="N631">
        <v>2</v>
      </c>
      <c r="O631" t="s">
        <v>4277</v>
      </c>
      <c r="P631" t="str">
        <f t="shared" si="39"/>
        <v>WINTER15</v>
      </c>
      <c r="Q631" t="s">
        <v>4278</v>
      </c>
      <c r="R631" s="4">
        <v>684.22</v>
      </c>
    </row>
    <row r="632" spans="1:18" x14ac:dyDescent="0.25">
      <c r="A632" t="s">
        <v>294</v>
      </c>
      <c r="B632" s="2">
        <v>45012</v>
      </c>
      <c r="C632">
        <f t="shared" si="36"/>
        <v>2023</v>
      </c>
      <c r="D632" t="str">
        <f t="shared" si="37"/>
        <v>March</v>
      </c>
      <c r="E632" t="str">
        <f t="shared" si="38"/>
        <v>Q1</v>
      </c>
      <c r="F632" t="s">
        <v>1494</v>
      </c>
      <c r="G632" t="s">
        <v>2405</v>
      </c>
      <c r="H632">
        <v>3</v>
      </c>
      <c r="I632" s="4">
        <v>404.62</v>
      </c>
      <c r="J632" t="s">
        <v>2650</v>
      </c>
      <c r="K632" t="s">
        <v>3068</v>
      </c>
      <c r="L632" t="s">
        <v>3073</v>
      </c>
      <c r="M632" t="s">
        <v>3355</v>
      </c>
      <c r="N632">
        <v>6</v>
      </c>
      <c r="O632" t="s">
        <v>4276</v>
      </c>
      <c r="P632" t="str">
        <f t="shared" si="39"/>
        <v>FREESHIP</v>
      </c>
      <c r="Q632" t="s">
        <v>4278</v>
      </c>
      <c r="R632" s="4">
        <v>1213.8599999999999</v>
      </c>
    </row>
    <row r="633" spans="1:18" x14ac:dyDescent="0.25">
      <c r="A633" t="s">
        <v>1040</v>
      </c>
      <c r="B633" s="2">
        <v>45047</v>
      </c>
      <c r="C633">
        <f t="shared" si="36"/>
        <v>2023</v>
      </c>
      <c r="D633" t="str">
        <f t="shared" si="37"/>
        <v>May</v>
      </c>
      <c r="E633" t="str">
        <f t="shared" si="38"/>
        <v>Q2</v>
      </c>
      <c r="F633" t="s">
        <v>2232</v>
      </c>
      <c r="G633" t="s">
        <v>2403</v>
      </c>
      <c r="H633">
        <v>1</v>
      </c>
      <c r="I633" s="4">
        <v>677.48</v>
      </c>
      <c r="J633" t="s">
        <v>2521</v>
      </c>
      <c r="K633" t="s">
        <v>3066</v>
      </c>
      <c r="L633" t="s">
        <v>3073</v>
      </c>
      <c r="M633" t="s">
        <v>4101</v>
      </c>
      <c r="N633">
        <v>1</v>
      </c>
      <c r="O633" t="s">
        <v>4277</v>
      </c>
      <c r="P633" t="str">
        <f t="shared" si="39"/>
        <v>WINTER15</v>
      </c>
      <c r="Q633" t="s">
        <v>4281</v>
      </c>
      <c r="R633" s="4">
        <v>677.48</v>
      </c>
    </row>
    <row r="634" spans="1:18" x14ac:dyDescent="0.25">
      <c r="A634" t="s">
        <v>975</v>
      </c>
      <c r="B634" s="2">
        <v>45607</v>
      </c>
      <c r="C634">
        <f t="shared" si="36"/>
        <v>2024</v>
      </c>
      <c r="D634" t="str">
        <f t="shared" si="37"/>
        <v>November</v>
      </c>
      <c r="E634" t="str">
        <f t="shared" si="38"/>
        <v>Q4</v>
      </c>
      <c r="F634" t="s">
        <v>2168</v>
      </c>
      <c r="G634" t="s">
        <v>2404</v>
      </c>
      <c r="H634">
        <v>1</v>
      </c>
      <c r="I634" s="4">
        <v>601.36</v>
      </c>
      <c r="J634" t="s">
        <v>2685</v>
      </c>
      <c r="K634" t="s">
        <v>3066</v>
      </c>
      <c r="L634" t="s">
        <v>3070</v>
      </c>
      <c r="M634" t="s">
        <v>4036</v>
      </c>
      <c r="N634">
        <v>1</v>
      </c>
      <c r="P634" t="str">
        <f t="shared" si="39"/>
        <v>NO COUPON</v>
      </c>
      <c r="Q634" t="s">
        <v>4281</v>
      </c>
      <c r="R634" s="4">
        <v>601.36</v>
      </c>
    </row>
    <row r="635" spans="1:18" x14ac:dyDescent="0.25">
      <c r="A635" t="s">
        <v>334</v>
      </c>
      <c r="B635" s="2">
        <v>45645</v>
      </c>
      <c r="C635">
        <f t="shared" si="36"/>
        <v>2024</v>
      </c>
      <c r="D635" t="str">
        <f t="shared" si="37"/>
        <v>December</v>
      </c>
      <c r="E635" t="str">
        <f t="shared" si="38"/>
        <v>Q4</v>
      </c>
      <c r="F635" t="s">
        <v>1534</v>
      </c>
      <c r="G635" t="s">
        <v>2407</v>
      </c>
      <c r="H635">
        <v>1</v>
      </c>
      <c r="I635" s="4">
        <v>625.51</v>
      </c>
      <c r="J635" t="s">
        <v>2680</v>
      </c>
      <c r="K635" t="s">
        <v>3067</v>
      </c>
      <c r="L635" t="s">
        <v>3070</v>
      </c>
      <c r="M635" t="s">
        <v>3395</v>
      </c>
      <c r="N635">
        <v>1</v>
      </c>
      <c r="O635" t="s">
        <v>4276</v>
      </c>
      <c r="P635" t="str">
        <f t="shared" si="39"/>
        <v>FREESHIP</v>
      </c>
      <c r="Q635" t="s">
        <v>4281</v>
      </c>
      <c r="R635" s="4">
        <v>625.51</v>
      </c>
    </row>
    <row r="636" spans="1:18" x14ac:dyDescent="0.25">
      <c r="A636" t="s">
        <v>140</v>
      </c>
      <c r="B636" s="2">
        <v>45780</v>
      </c>
      <c r="C636">
        <f t="shared" si="36"/>
        <v>2025</v>
      </c>
      <c r="D636" t="str">
        <f t="shared" si="37"/>
        <v>May</v>
      </c>
      <c r="E636" t="str">
        <f t="shared" si="38"/>
        <v>Q2</v>
      </c>
      <c r="F636" t="s">
        <v>1340</v>
      </c>
      <c r="G636" t="s">
        <v>2409</v>
      </c>
      <c r="H636">
        <v>4</v>
      </c>
      <c r="I636" s="4">
        <v>275.5</v>
      </c>
      <c r="J636" t="s">
        <v>2528</v>
      </c>
      <c r="K636" t="s">
        <v>3068</v>
      </c>
      <c r="L636" t="s">
        <v>3070</v>
      </c>
      <c r="M636" t="s">
        <v>3201</v>
      </c>
      <c r="N636">
        <v>8</v>
      </c>
      <c r="O636" t="s">
        <v>4276</v>
      </c>
      <c r="P636" t="str">
        <f t="shared" si="39"/>
        <v>FREESHIP</v>
      </c>
      <c r="Q636" t="s">
        <v>4282</v>
      </c>
      <c r="R636" s="4">
        <v>1102</v>
      </c>
    </row>
    <row r="637" spans="1:18" x14ac:dyDescent="0.25">
      <c r="A637" t="s">
        <v>191</v>
      </c>
      <c r="B637" s="2">
        <v>45143</v>
      </c>
      <c r="C637">
        <f t="shared" si="36"/>
        <v>2023</v>
      </c>
      <c r="D637" t="str">
        <f t="shared" si="37"/>
        <v>August</v>
      </c>
      <c r="E637" t="str">
        <f t="shared" si="38"/>
        <v>Q3</v>
      </c>
      <c r="F637" t="s">
        <v>1391</v>
      </c>
      <c r="G637" t="s">
        <v>2406</v>
      </c>
      <c r="H637">
        <v>5</v>
      </c>
      <c r="I637" s="4">
        <v>431.69</v>
      </c>
      <c r="J637" t="s">
        <v>2569</v>
      </c>
      <c r="K637" t="s">
        <v>3067</v>
      </c>
      <c r="L637" t="s">
        <v>3074</v>
      </c>
      <c r="M637" t="s">
        <v>3252</v>
      </c>
      <c r="N637">
        <v>10</v>
      </c>
      <c r="P637" t="str">
        <f t="shared" si="39"/>
        <v>NO COUPON</v>
      </c>
      <c r="Q637" t="s">
        <v>4281</v>
      </c>
      <c r="R637" s="4">
        <v>2158.4499999999998</v>
      </c>
    </row>
    <row r="638" spans="1:18" x14ac:dyDescent="0.25">
      <c r="A638" t="s">
        <v>1095</v>
      </c>
      <c r="B638" s="2">
        <v>45037</v>
      </c>
      <c r="C638">
        <f t="shared" si="36"/>
        <v>2023</v>
      </c>
      <c r="D638" t="str">
        <f t="shared" si="37"/>
        <v>April</v>
      </c>
      <c r="E638" t="str">
        <f t="shared" si="38"/>
        <v>Q2</v>
      </c>
      <c r="F638" t="s">
        <v>2287</v>
      </c>
      <c r="G638" t="s">
        <v>2403</v>
      </c>
      <c r="H638">
        <v>4</v>
      </c>
      <c r="I638" s="4">
        <v>425.6</v>
      </c>
      <c r="J638" t="s">
        <v>2704</v>
      </c>
      <c r="K638" t="s">
        <v>3067</v>
      </c>
      <c r="L638" t="s">
        <v>3074</v>
      </c>
      <c r="M638" t="s">
        <v>4156</v>
      </c>
      <c r="N638">
        <v>5</v>
      </c>
      <c r="O638" t="s">
        <v>4276</v>
      </c>
      <c r="P638" t="str">
        <f t="shared" si="39"/>
        <v>FREESHIP</v>
      </c>
      <c r="Q638" t="s">
        <v>4282</v>
      </c>
      <c r="R638" s="4">
        <v>1702.4</v>
      </c>
    </row>
    <row r="639" spans="1:18" x14ac:dyDescent="0.25">
      <c r="A639" t="s">
        <v>604</v>
      </c>
      <c r="B639" s="2">
        <v>45179</v>
      </c>
      <c r="C639">
        <f t="shared" si="36"/>
        <v>2023</v>
      </c>
      <c r="D639" t="str">
        <f t="shared" si="37"/>
        <v>September</v>
      </c>
      <c r="E639" t="str">
        <f t="shared" si="38"/>
        <v>Q3</v>
      </c>
      <c r="F639" t="s">
        <v>1804</v>
      </c>
      <c r="G639" t="s">
        <v>2407</v>
      </c>
      <c r="H639">
        <v>2</v>
      </c>
      <c r="I639" s="4">
        <v>461.13</v>
      </c>
      <c r="J639" t="s">
        <v>2831</v>
      </c>
      <c r="K639" t="s">
        <v>3068</v>
      </c>
      <c r="L639" t="s">
        <v>3072</v>
      </c>
      <c r="M639" t="s">
        <v>3665</v>
      </c>
      <c r="N639">
        <v>4</v>
      </c>
      <c r="P639" t="str">
        <f t="shared" si="39"/>
        <v>NO COUPON</v>
      </c>
      <c r="Q639" t="s">
        <v>4280</v>
      </c>
      <c r="R639" s="4">
        <v>922.26</v>
      </c>
    </row>
    <row r="640" spans="1:18" x14ac:dyDescent="0.25">
      <c r="A640" t="s">
        <v>963</v>
      </c>
      <c r="B640" s="2">
        <v>45239</v>
      </c>
      <c r="C640">
        <f t="shared" si="36"/>
        <v>2023</v>
      </c>
      <c r="D640" t="str">
        <f t="shared" si="37"/>
        <v>November</v>
      </c>
      <c r="E640" t="str">
        <f t="shared" si="38"/>
        <v>Q4</v>
      </c>
      <c r="F640" t="s">
        <v>2157</v>
      </c>
      <c r="G640" t="s">
        <v>2409</v>
      </c>
      <c r="H640">
        <v>5</v>
      </c>
      <c r="I640" s="4">
        <v>110.38</v>
      </c>
      <c r="J640" t="s">
        <v>2732</v>
      </c>
      <c r="K640" t="s">
        <v>3069</v>
      </c>
      <c r="L640" t="s">
        <v>3074</v>
      </c>
      <c r="M640" t="s">
        <v>4024</v>
      </c>
      <c r="N640">
        <v>10</v>
      </c>
      <c r="P640" t="str">
        <f t="shared" si="39"/>
        <v>NO COUPON</v>
      </c>
      <c r="Q640" t="s">
        <v>4279</v>
      </c>
      <c r="R640" s="4">
        <v>551.9</v>
      </c>
    </row>
    <row r="641" spans="1:18" x14ac:dyDescent="0.25">
      <c r="A641" t="s">
        <v>820</v>
      </c>
      <c r="B641" s="2">
        <v>45170</v>
      </c>
      <c r="C641">
        <f t="shared" si="36"/>
        <v>2023</v>
      </c>
      <c r="D641" t="str">
        <f t="shared" si="37"/>
        <v>September</v>
      </c>
      <c r="E641" t="str">
        <f t="shared" si="38"/>
        <v>Q3</v>
      </c>
      <c r="F641" t="s">
        <v>2016</v>
      </c>
      <c r="G641" t="s">
        <v>2406</v>
      </c>
      <c r="H641">
        <v>5</v>
      </c>
      <c r="I641" s="4">
        <v>253.75</v>
      </c>
      <c r="J641" t="s">
        <v>2650</v>
      </c>
      <c r="K641" t="s">
        <v>3066</v>
      </c>
      <c r="L641" t="s">
        <v>3074</v>
      </c>
      <c r="M641" t="s">
        <v>3881</v>
      </c>
      <c r="N641">
        <v>9</v>
      </c>
      <c r="O641" t="s">
        <v>4277</v>
      </c>
      <c r="P641" t="str">
        <f t="shared" si="39"/>
        <v>WINTER15</v>
      </c>
      <c r="Q641" t="s">
        <v>4278</v>
      </c>
      <c r="R641" s="4">
        <v>1268.75</v>
      </c>
    </row>
    <row r="642" spans="1:18" x14ac:dyDescent="0.25">
      <c r="A642" t="s">
        <v>404</v>
      </c>
      <c r="B642" s="2">
        <v>45121</v>
      </c>
      <c r="C642">
        <f t="shared" ref="C642:C705" si="40">YEAR(B642)</f>
        <v>2023</v>
      </c>
      <c r="D642" t="str">
        <f t="shared" ref="D642:D705" si="41">TEXT(B642,"mmmm")</f>
        <v>July</v>
      </c>
      <c r="E642" t="str">
        <f t="shared" ref="E642:E705" si="42">"Q"&amp;ROUNDUP(MONTH(B642)/3,0)</f>
        <v>Q3</v>
      </c>
      <c r="F642" t="s">
        <v>1604</v>
      </c>
      <c r="G642" t="s">
        <v>2407</v>
      </c>
      <c r="H642">
        <v>5</v>
      </c>
      <c r="I642" s="4">
        <v>508.69</v>
      </c>
      <c r="J642" t="s">
        <v>2701</v>
      </c>
      <c r="K642" t="s">
        <v>3069</v>
      </c>
      <c r="L642" t="s">
        <v>3073</v>
      </c>
      <c r="M642" t="s">
        <v>3465</v>
      </c>
      <c r="N642">
        <v>10</v>
      </c>
      <c r="O642" t="s">
        <v>4276</v>
      </c>
      <c r="P642" t="str">
        <f t="shared" ref="P642:P705" si="43">IF(ISBLANK(O642),"NO COUPON",O642)</f>
        <v>FREESHIP</v>
      </c>
      <c r="Q642" t="s">
        <v>4282</v>
      </c>
      <c r="R642" s="4">
        <v>2543.4499999999998</v>
      </c>
    </row>
    <row r="643" spans="1:18" x14ac:dyDescent="0.25">
      <c r="A643" t="s">
        <v>414</v>
      </c>
      <c r="B643" s="2">
        <v>45563</v>
      </c>
      <c r="C643">
        <f t="shared" si="40"/>
        <v>2024</v>
      </c>
      <c r="D643" t="str">
        <f t="shared" si="41"/>
        <v>September</v>
      </c>
      <c r="E643" t="str">
        <f t="shared" si="42"/>
        <v>Q3</v>
      </c>
      <c r="F643" t="s">
        <v>1614</v>
      </c>
      <c r="G643" t="s">
        <v>2409</v>
      </c>
      <c r="H643">
        <v>4</v>
      </c>
      <c r="I643" s="4">
        <v>160.22</v>
      </c>
      <c r="J643" t="s">
        <v>2733</v>
      </c>
      <c r="K643" t="s">
        <v>3065</v>
      </c>
      <c r="L643" t="s">
        <v>3072</v>
      </c>
      <c r="M643" t="s">
        <v>3475</v>
      </c>
      <c r="N643">
        <v>9</v>
      </c>
      <c r="O643" t="s">
        <v>4277</v>
      </c>
      <c r="P643" t="str">
        <f t="shared" si="43"/>
        <v>WINTER15</v>
      </c>
      <c r="Q643" t="s">
        <v>4278</v>
      </c>
      <c r="R643" s="4">
        <v>640.88</v>
      </c>
    </row>
    <row r="644" spans="1:18" x14ac:dyDescent="0.25">
      <c r="A644" t="s">
        <v>871</v>
      </c>
      <c r="B644" s="2">
        <v>45361</v>
      </c>
      <c r="C644">
        <f t="shared" si="40"/>
        <v>2024</v>
      </c>
      <c r="D644" t="str">
        <f t="shared" si="41"/>
        <v>March</v>
      </c>
      <c r="E644" t="str">
        <f t="shared" si="42"/>
        <v>Q1</v>
      </c>
      <c r="F644" t="s">
        <v>2067</v>
      </c>
      <c r="G644" t="s">
        <v>2404</v>
      </c>
      <c r="H644">
        <v>3</v>
      </c>
      <c r="I644" s="4">
        <v>257.83999999999997</v>
      </c>
      <c r="J644" t="s">
        <v>2594</v>
      </c>
      <c r="K644" t="s">
        <v>3066</v>
      </c>
      <c r="L644" t="s">
        <v>3073</v>
      </c>
      <c r="M644" t="s">
        <v>3932</v>
      </c>
      <c r="N644">
        <v>4</v>
      </c>
      <c r="P644" t="str">
        <f t="shared" si="43"/>
        <v>NO COUPON</v>
      </c>
      <c r="Q644" t="s">
        <v>4278</v>
      </c>
      <c r="R644" s="4">
        <v>773.52</v>
      </c>
    </row>
    <row r="645" spans="1:18" x14ac:dyDescent="0.25">
      <c r="A645" t="s">
        <v>762</v>
      </c>
      <c r="B645" s="2">
        <v>45488</v>
      </c>
      <c r="C645">
        <f t="shared" si="40"/>
        <v>2024</v>
      </c>
      <c r="D645" t="str">
        <f t="shared" si="41"/>
        <v>July</v>
      </c>
      <c r="E645" t="str">
        <f t="shared" si="42"/>
        <v>Q3</v>
      </c>
      <c r="F645" t="s">
        <v>1959</v>
      </c>
      <c r="G645" t="s">
        <v>2405</v>
      </c>
      <c r="H645">
        <v>3</v>
      </c>
      <c r="I645" s="4">
        <v>70.81</v>
      </c>
      <c r="J645" t="s">
        <v>2789</v>
      </c>
      <c r="K645" t="s">
        <v>3067</v>
      </c>
      <c r="L645" t="s">
        <v>3070</v>
      </c>
      <c r="M645" t="s">
        <v>3823</v>
      </c>
      <c r="N645">
        <v>8</v>
      </c>
      <c r="O645" t="s">
        <v>4276</v>
      </c>
      <c r="P645" t="str">
        <f t="shared" si="43"/>
        <v>FREESHIP</v>
      </c>
      <c r="Q645" t="s">
        <v>4279</v>
      </c>
      <c r="R645" s="4">
        <v>212.43</v>
      </c>
    </row>
    <row r="646" spans="1:18" x14ac:dyDescent="0.25">
      <c r="A646" t="s">
        <v>491</v>
      </c>
      <c r="B646" s="2">
        <v>45721</v>
      </c>
      <c r="C646">
        <f t="shared" si="40"/>
        <v>2025</v>
      </c>
      <c r="D646" t="str">
        <f t="shared" si="41"/>
        <v>March</v>
      </c>
      <c r="E646" t="str">
        <f t="shared" si="42"/>
        <v>Q1</v>
      </c>
      <c r="F646" t="s">
        <v>1691</v>
      </c>
      <c r="G646" t="s">
        <v>2404</v>
      </c>
      <c r="H646">
        <v>2</v>
      </c>
      <c r="I646" s="4">
        <v>253.74</v>
      </c>
      <c r="J646" t="s">
        <v>2780</v>
      </c>
      <c r="K646" t="s">
        <v>3066</v>
      </c>
      <c r="L646" t="s">
        <v>3070</v>
      </c>
      <c r="M646" t="s">
        <v>3552</v>
      </c>
      <c r="N646">
        <v>5</v>
      </c>
      <c r="O646" t="s">
        <v>4275</v>
      </c>
      <c r="P646" t="str">
        <f t="shared" si="43"/>
        <v>SAVE10</v>
      </c>
      <c r="Q646" t="s">
        <v>4282</v>
      </c>
      <c r="R646" s="4">
        <v>507.48</v>
      </c>
    </row>
    <row r="647" spans="1:18" x14ac:dyDescent="0.25">
      <c r="A647" t="s">
        <v>893</v>
      </c>
      <c r="B647" s="2">
        <v>45755</v>
      </c>
      <c r="C647">
        <f t="shared" si="40"/>
        <v>2025</v>
      </c>
      <c r="D647" t="str">
        <f t="shared" si="41"/>
        <v>April</v>
      </c>
      <c r="E647" t="str">
        <f t="shared" si="42"/>
        <v>Q2</v>
      </c>
      <c r="F647" t="s">
        <v>2089</v>
      </c>
      <c r="G647" t="s">
        <v>2404</v>
      </c>
      <c r="H647">
        <v>2</v>
      </c>
      <c r="I647" s="4">
        <v>547.66999999999996</v>
      </c>
      <c r="J647" t="s">
        <v>2817</v>
      </c>
      <c r="K647" t="s">
        <v>3068</v>
      </c>
      <c r="L647" t="s">
        <v>3070</v>
      </c>
      <c r="M647" t="s">
        <v>3954</v>
      </c>
      <c r="N647">
        <v>3</v>
      </c>
      <c r="P647" t="str">
        <f t="shared" si="43"/>
        <v>NO COUPON</v>
      </c>
      <c r="Q647" t="s">
        <v>4278</v>
      </c>
      <c r="R647" s="4">
        <v>1095.3399999999999</v>
      </c>
    </row>
    <row r="648" spans="1:18" x14ac:dyDescent="0.25">
      <c r="A648" t="s">
        <v>691</v>
      </c>
      <c r="B648" s="2">
        <v>45750</v>
      </c>
      <c r="C648">
        <f t="shared" si="40"/>
        <v>2025</v>
      </c>
      <c r="D648" t="str">
        <f t="shared" si="41"/>
        <v>April</v>
      </c>
      <c r="E648" t="str">
        <f t="shared" si="42"/>
        <v>Q2</v>
      </c>
      <c r="F648" t="s">
        <v>1889</v>
      </c>
      <c r="G648" t="s">
        <v>2405</v>
      </c>
      <c r="H648">
        <v>5</v>
      </c>
      <c r="I648" s="4">
        <v>22.07</v>
      </c>
      <c r="J648" t="s">
        <v>2422</v>
      </c>
      <c r="K648" t="s">
        <v>3066</v>
      </c>
      <c r="L648" t="s">
        <v>3071</v>
      </c>
      <c r="M648" t="s">
        <v>3752</v>
      </c>
      <c r="N648">
        <v>7</v>
      </c>
      <c r="O648" t="s">
        <v>4276</v>
      </c>
      <c r="P648" t="str">
        <f t="shared" si="43"/>
        <v>FREESHIP</v>
      </c>
      <c r="Q648" t="s">
        <v>4278</v>
      </c>
      <c r="R648" s="4">
        <v>110.35</v>
      </c>
    </row>
    <row r="649" spans="1:18" x14ac:dyDescent="0.25">
      <c r="A649" t="s">
        <v>379</v>
      </c>
      <c r="B649" s="2">
        <v>45702</v>
      </c>
      <c r="C649">
        <f t="shared" si="40"/>
        <v>2025</v>
      </c>
      <c r="D649" t="str">
        <f t="shared" si="41"/>
        <v>February</v>
      </c>
      <c r="E649" t="str">
        <f t="shared" si="42"/>
        <v>Q1</v>
      </c>
      <c r="F649" t="s">
        <v>1579</v>
      </c>
      <c r="G649" t="s">
        <v>2404</v>
      </c>
      <c r="H649">
        <v>1</v>
      </c>
      <c r="I649" s="4">
        <v>678.38</v>
      </c>
      <c r="J649" t="s">
        <v>2686</v>
      </c>
      <c r="K649" t="s">
        <v>3067</v>
      </c>
      <c r="L649" t="s">
        <v>3071</v>
      </c>
      <c r="M649" t="s">
        <v>3440</v>
      </c>
      <c r="N649">
        <v>4</v>
      </c>
      <c r="O649" t="s">
        <v>4275</v>
      </c>
      <c r="P649" t="str">
        <f t="shared" si="43"/>
        <v>SAVE10</v>
      </c>
      <c r="Q649" t="s">
        <v>4279</v>
      </c>
      <c r="R649" s="4">
        <v>678.38</v>
      </c>
    </row>
    <row r="650" spans="1:18" x14ac:dyDescent="0.25">
      <c r="A650" t="s">
        <v>399</v>
      </c>
      <c r="B650" s="2">
        <v>45230</v>
      </c>
      <c r="C650">
        <f t="shared" si="40"/>
        <v>2023</v>
      </c>
      <c r="D650" t="str">
        <f t="shared" si="41"/>
        <v>October</v>
      </c>
      <c r="E650" t="str">
        <f t="shared" si="42"/>
        <v>Q4</v>
      </c>
      <c r="F650" t="s">
        <v>1599</v>
      </c>
      <c r="G650" t="s">
        <v>2406</v>
      </c>
      <c r="H650">
        <v>5</v>
      </c>
      <c r="I650" s="4">
        <v>191.63</v>
      </c>
      <c r="J650" t="s">
        <v>2470</v>
      </c>
      <c r="K650" t="s">
        <v>3068</v>
      </c>
      <c r="L650" t="s">
        <v>3073</v>
      </c>
      <c r="M650" t="s">
        <v>3460</v>
      </c>
      <c r="N650">
        <v>6</v>
      </c>
      <c r="O650" t="s">
        <v>4276</v>
      </c>
      <c r="P650" t="str">
        <f t="shared" si="43"/>
        <v>FREESHIP</v>
      </c>
      <c r="Q650" t="s">
        <v>4281</v>
      </c>
      <c r="R650" s="4">
        <v>958.15</v>
      </c>
    </row>
    <row r="651" spans="1:18" x14ac:dyDescent="0.25">
      <c r="A651" t="s">
        <v>688</v>
      </c>
      <c r="B651" s="2">
        <v>45300</v>
      </c>
      <c r="C651">
        <f t="shared" si="40"/>
        <v>2024</v>
      </c>
      <c r="D651" t="str">
        <f t="shared" si="41"/>
        <v>January</v>
      </c>
      <c r="E651" t="str">
        <f t="shared" si="42"/>
        <v>Q1</v>
      </c>
      <c r="F651" t="s">
        <v>1886</v>
      </c>
      <c r="G651" t="s">
        <v>2408</v>
      </c>
      <c r="H651">
        <v>4</v>
      </c>
      <c r="I651" s="4">
        <v>358.75</v>
      </c>
      <c r="J651" t="s">
        <v>2868</v>
      </c>
      <c r="K651" t="s">
        <v>3068</v>
      </c>
      <c r="L651" t="s">
        <v>3073</v>
      </c>
      <c r="M651" t="s">
        <v>3749</v>
      </c>
      <c r="N651">
        <v>9</v>
      </c>
      <c r="O651" t="s">
        <v>4275</v>
      </c>
      <c r="P651" t="str">
        <f t="shared" si="43"/>
        <v>SAVE10</v>
      </c>
      <c r="Q651" t="s">
        <v>4281</v>
      </c>
      <c r="R651" s="4">
        <v>1435</v>
      </c>
    </row>
    <row r="652" spans="1:18" x14ac:dyDescent="0.25">
      <c r="A652" t="s">
        <v>868</v>
      </c>
      <c r="B652" s="2">
        <v>45821</v>
      </c>
      <c r="C652">
        <f t="shared" si="40"/>
        <v>2025</v>
      </c>
      <c r="D652" t="str">
        <f t="shared" si="41"/>
        <v>June</v>
      </c>
      <c r="E652" t="str">
        <f t="shared" si="42"/>
        <v>Q2</v>
      </c>
      <c r="F652" t="s">
        <v>2064</v>
      </c>
      <c r="G652" t="s">
        <v>2408</v>
      </c>
      <c r="H652">
        <v>3</v>
      </c>
      <c r="I652" s="4">
        <v>372.6</v>
      </c>
      <c r="J652" t="s">
        <v>2759</v>
      </c>
      <c r="K652" t="s">
        <v>3067</v>
      </c>
      <c r="L652" t="s">
        <v>3073</v>
      </c>
      <c r="M652" t="s">
        <v>3929</v>
      </c>
      <c r="N652">
        <v>7</v>
      </c>
      <c r="O652" t="s">
        <v>4277</v>
      </c>
      <c r="P652" t="str">
        <f t="shared" si="43"/>
        <v>WINTER15</v>
      </c>
      <c r="Q652" t="s">
        <v>4279</v>
      </c>
      <c r="R652" s="4">
        <v>1117.8</v>
      </c>
    </row>
    <row r="653" spans="1:18" x14ac:dyDescent="0.25">
      <c r="A653" t="s">
        <v>571</v>
      </c>
      <c r="B653" s="2">
        <v>45106</v>
      </c>
      <c r="C653">
        <f t="shared" si="40"/>
        <v>2023</v>
      </c>
      <c r="D653" t="str">
        <f t="shared" si="41"/>
        <v>June</v>
      </c>
      <c r="E653" t="str">
        <f t="shared" si="42"/>
        <v>Q2</v>
      </c>
      <c r="F653" t="s">
        <v>1771</v>
      </c>
      <c r="G653" t="s">
        <v>2405</v>
      </c>
      <c r="H653">
        <v>1</v>
      </c>
      <c r="I653" s="4">
        <v>56.2</v>
      </c>
      <c r="J653" t="s">
        <v>2818</v>
      </c>
      <c r="K653" t="s">
        <v>3065</v>
      </c>
      <c r="L653" t="s">
        <v>3074</v>
      </c>
      <c r="M653" t="s">
        <v>3632</v>
      </c>
      <c r="N653">
        <v>1</v>
      </c>
      <c r="O653" t="s">
        <v>4277</v>
      </c>
      <c r="P653" t="str">
        <f t="shared" si="43"/>
        <v>WINTER15</v>
      </c>
      <c r="Q653" t="s">
        <v>4281</v>
      </c>
      <c r="R653" s="4">
        <v>56.2</v>
      </c>
    </row>
    <row r="654" spans="1:18" x14ac:dyDescent="0.25">
      <c r="A654" t="s">
        <v>726</v>
      </c>
      <c r="B654" s="2">
        <v>45300</v>
      </c>
      <c r="C654">
        <f t="shared" si="40"/>
        <v>2024</v>
      </c>
      <c r="D654" t="str">
        <f t="shared" si="41"/>
        <v>January</v>
      </c>
      <c r="E654" t="str">
        <f t="shared" si="42"/>
        <v>Q1</v>
      </c>
      <c r="F654" t="s">
        <v>1771</v>
      </c>
      <c r="G654" t="s">
        <v>2405</v>
      </c>
      <c r="H654">
        <v>2</v>
      </c>
      <c r="I654" s="4">
        <v>68.400000000000006</v>
      </c>
      <c r="J654" t="s">
        <v>2887</v>
      </c>
      <c r="K654" t="s">
        <v>3068</v>
      </c>
      <c r="L654" t="s">
        <v>3074</v>
      </c>
      <c r="M654" t="s">
        <v>3787</v>
      </c>
      <c r="N654">
        <v>7</v>
      </c>
      <c r="O654" t="s">
        <v>4276</v>
      </c>
      <c r="P654" t="str">
        <f t="shared" si="43"/>
        <v>FREESHIP</v>
      </c>
      <c r="Q654" t="s">
        <v>4280</v>
      </c>
      <c r="R654" s="4">
        <v>136.80000000000001</v>
      </c>
    </row>
    <row r="655" spans="1:18" x14ac:dyDescent="0.25">
      <c r="A655" t="s">
        <v>631</v>
      </c>
      <c r="B655" s="2">
        <v>45330</v>
      </c>
      <c r="C655">
        <f t="shared" si="40"/>
        <v>2024</v>
      </c>
      <c r="D655" t="str">
        <f t="shared" si="41"/>
        <v>February</v>
      </c>
      <c r="E655" t="str">
        <f t="shared" si="42"/>
        <v>Q1</v>
      </c>
      <c r="F655" t="s">
        <v>1830</v>
      </c>
      <c r="G655" t="s">
        <v>2405</v>
      </c>
      <c r="H655">
        <v>3</v>
      </c>
      <c r="I655" s="4">
        <v>184.47</v>
      </c>
      <c r="J655" t="s">
        <v>2844</v>
      </c>
      <c r="K655" t="s">
        <v>3066</v>
      </c>
      <c r="L655" t="s">
        <v>3071</v>
      </c>
      <c r="M655" t="s">
        <v>3692</v>
      </c>
      <c r="N655">
        <v>4</v>
      </c>
      <c r="P655" t="str">
        <f t="shared" si="43"/>
        <v>NO COUPON</v>
      </c>
      <c r="Q655" t="s">
        <v>4279</v>
      </c>
      <c r="R655" s="4">
        <v>553.41</v>
      </c>
    </row>
    <row r="656" spans="1:18" x14ac:dyDescent="0.25">
      <c r="A656" t="s">
        <v>803</v>
      </c>
      <c r="B656" s="2">
        <v>45155</v>
      </c>
      <c r="C656">
        <f t="shared" si="40"/>
        <v>2023</v>
      </c>
      <c r="D656" t="str">
        <f t="shared" si="41"/>
        <v>August</v>
      </c>
      <c r="E656" t="str">
        <f t="shared" si="42"/>
        <v>Q3</v>
      </c>
      <c r="F656" t="s">
        <v>2000</v>
      </c>
      <c r="G656" t="s">
        <v>2405</v>
      </c>
      <c r="H656">
        <v>5</v>
      </c>
      <c r="I656" s="4">
        <v>691.28</v>
      </c>
      <c r="J656" t="s">
        <v>2924</v>
      </c>
      <c r="K656" t="s">
        <v>3066</v>
      </c>
      <c r="L656" t="s">
        <v>3073</v>
      </c>
      <c r="M656" t="s">
        <v>3864</v>
      </c>
      <c r="N656">
        <v>10</v>
      </c>
      <c r="O656" t="s">
        <v>4275</v>
      </c>
      <c r="P656" t="str">
        <f t="shared" si="43"/>
        <v>SAVE10</v>
      </c>
      <c r="Q656" t="s">
        <v>4280</v>
      </c>
      <c r="R656" s="4">
        <v>3456.4</v>
      </c>
    </row>
    <row r="657" spans="1:18" x14ac:dyDescent="0.25">
      <c r="A657" t="s">
        <v>1213</v>
      </c>
      <c r="B657" s="2">
        <v>45088</v>
      </c>
      <c r="C657">
        <f t="shared" si="40"/>
        <v>2023</v>
      </c>
      <c r="D657" t="str">
        <f t="shared" si="41"/>
        <v>June</v>
      </c>
      <c r="E657" t="str">
        <f t="shared" si="42"/>
        <v>Q2</v>
      </c>
      <c r="F657" t="s">
        <v>2402</v>
      </c>
      <c r="G657" t="s">
        <v>2405</v>
      </c>
      <c r="H657">
        <v>4</v>
      </c>
      <c r="I657" s="4">
        <v>560.58000000000004</v>
      </c>
      <c r="J657" t="s">
        <v>3064</v>
      </c>
      <c r="K657" t="s">
        <v>3068</v>
      </c>
      <c r="L657" t="s">
        <v>3072</v>
      </c>
      <c r="M657" t="s">
        <v>4274</v>
      </c>
      <c r="N657">
        <v>6</v>
      </c>
      <c r="O657" t="s">
        <v>4275</v>
      </c>
      <c r="P657" t="str">
        <f t="shared" si="43"/>
        <v>SAVE10</v>
      </c>
      <c r="Q657" t="s">
        <v>4279</v>
      </c>
      <c r="R657" s="4">
        <v>2242.3200000000002</v>
      </c>
    </row>
    <row r="658" spans="1:18" x14ac:dyDescent="0.25">
      <c r="A658" t="s">
        <v>1062</v>
      </c>
      <c r="B658" s="2">
        <v>45544</v>
      </c>
      <c r="C658">
        <f t="shared" si="40"/>
        <v>2024</v>
      </c>
      <c r="D658" t="str">
        <f t="shared" si="41"/>
        <v>September</v>
      </c>
      <c r="E658" t="str">
        <f t="shared" si="42"/>
        <v>Q3</v>
      </c>
      <c r="F658" t="s">
        <v>2254</v>
      </c>
      <c r="G658" t="s">
        <v>2403</v>
      </c>
      <c r="H658">
        <v>4</v>
      </c>
      <c r="I658" s="4">
        <v>73.650000000000006</v>
      </c>
      <c r="J658" t="s">
        <v>3016</v>
      </c>
      <c r="K658" t="s">
        <v>3065</v>
      </c>
      <c r="L658" t="s">
        <v>3070</v>
      </c>
      <c r="M658" t="s">
        <v>4123</v>
      </c>
      <c r="N658">
        <v>9</v>
      </c>
      <c r="P658" t="str">
        <f t="shared" si="43"/>
        <v>NO COUPON</v>
      </c>
      <c r="Q658" t="s">
        <v>4282</v>
      </c>
      <c r="R658" s="4">
        <v>294.60000000000002</v>
      </c>
    </row>
    <row r="659" spans="1:18" x14ac:dyDescent="0.25">
      <c r="A659" t="s">
        <v>852</v>
      </c>
      <c r="B659" s="2">
        <v>45393</v>
      </c>
      <c r="C659">
        <f t="shared" si="40"/>
        <v>2024</v>
      </c>
      <c r="D659" t="str">
        <f t="shared" si="41"/>
        <v>April</v>
      </c>
      <c r="E659" t="str">
        <f t="shared" si="42"/>
        <v>Q2</v>
      </c>
      <c r="F659" t="s">
        <v>2048</v>
      </c>
      <c r="G659" t="s">
        <v>2409</v>
      </c>
      <c r="H659">
        <v>4</v>
      </c>
      <c r="I659" s="4">
        <v>577.08000000000004</v>
      </c>
      <c r="J659" t="s">
        <v>2475</v>
      </c>
      <c r="K659" t="s">
        <v>3066</v>
      </c>
      <c r="L659" t="s">
        <v>3074</v>
      </c>
      <c r="M659" t="s">
        <v>3913</v>
      </c>
      <c r="N659">
        <v>8</v>
      </c>
      <c r="P659" t="str">
        <f t="shared" si="43"/>
        <v>NO COUPON</v>
      </c>
      <c r="Q659" t="s">
        <v>4281</v>
      </c>
      <c r="R659" s="4">
        <v>2308.3200000000002</v>
      </c>
    </row>
    <row r="660" spans="1:18" x14ac:dyDescent="0.25">
      <c r="A660" t="s">
        <v>1091</v>
      </c>
      <c r="B660" s="2">
        <v>45723</v>
      </c>
      <c r="C660">
        <f t="shared" si="40"/>
        <v>2025</v>
      </c>
      <c r="D660" t="str">
        <f t="shared" si="41"/>
        <v>March</v>
      </c>
      <c r="E660" t="str">
        <f t="shared" si="42"/>
        <v>Q1</v>
      </c>
      <c r="F660" t="s">
        <v>2283</v>
      </c>
      <c r="G660" t="s">
        <v>2407</v>
      </c>
      <c r="H660">
        <v>3</v>
      </c>
      <c r="I660" s="4">
        <v>305.16000000000003</v>
      </c>
      <c r="J660" t="s">
        <v>2517</v>
      </c>
      <c r="K660" t="s">
        <v>3067</v>
      </c>
      <c r="L660" t="s">
        <v>3071</v>
      </c>
      <c r="M660" t="s">
        <v>4152</v>
      </c>
      <c r="N660">
        <v>8</v>
      </c>
      <c r="O660" t="s">
        <v>4275</v>
      </c>
      <c r="P660" t="str">
        <f t="shared" si="43"/>
        <v>SAVE10</v>
      </c>
      <c r="Q660" t="s">
        <v>4279</v>
      </c>
      <c r="R660" s="4">
        <v>915.48</v>
      </c>
    </row>
    <row r="661" spans="1:18" x14ac:dyDescent="0.25">
      <c r="A661" t="s">
        <v>242</v>
      </c>
      <c r="B661" s="2">
        <v>45063</v>
      </c>
      <c r="C661">
        <f t="shared" si="40"/>
        <v>2023</v>
      </c>
      <c r="D661" t="str">
        <f t="shared" si="41"/>
        <v>May</v>
      </c>
      <c r="E661" t="str">
        <f t="shared" si="42"/>
        <v>Q2</v>
      </c>
      <c r="F661" t="s">
        <v>1442</v>
      </c>
      <c r="G661" t="s">
        <v>2406</v>
      </c>
      <c r="H661">
        <v>4</v>
      </c>
      <c r="I661" s="4">
        <v>385.92</v>
      </c>
      <c r="J661" t="s">
        <v>2606</v>
      </c>
      <c r="K661" t="s">
        <v>3067</v>
      </c>
      <c r="L661" t="s">
        <v>3071</v>
      </c>
      <c r="M661" t="s">
        <v>3303</v>
      </c>
      <c r="N661">
        <v>8</v>
      </c>
      <c r="P661" t="str">
        <f t="shared" si="43"/>
        <v>NO COUPON</v>
      </c>
      <c r="Q661" t="s">
        <v>4278</v>
      </c>
      <c r="R661" s="4">
        <v>1543.68</v>
      </c>
    </row>
    <row r="662" spans="1:18" x14ac:dyDescent="0.25">
      <c r="A662" t="s">
        <v>796</v>
      </c>
      <c r="B662" s="2">
        <v>45515</v>
      </c>
      <c r="C662">
        <f t="shared" si="40"/>
        <v>2024</v>
      </c>
      <c r="D662" t="str">
        <f t="shared" si="41"/>
        <v>August</v>
      </c>
      <c r="E662" t="str">
        <f t="shared" si="42"/>
        <v>Q3</v>
      </c>
      <c r="F662" t="s">
        <v>1993</v>
      </c>
      <c r="G662" t="s">
        <v>2403</v>
      </c>
      <c r="H662">
        <v>2</v>
      </c>
      <c r="I662" s="4">
        <v>493.63</v>
      </c>
      <c r="J662" t="s">
        <v>2824</v>
      </c>
      <c r="K662" t="s">
        <v>3066</v>
      </c>
      <c r="L662" t="s">
        <v>3072</v>
      </c>
      <c r="M662" t="s">
        <v>3857</v>
      </c>
      <c r="N662">
        <v>6</v>
      </c>
      <c r="O662" t="s">
        <v>4275</v>
      </c>
      <c r="P662" t="str">
        <f t="shared" si="43"/>
        <v>SAVE10</v>
      </c>
      <c r="Q662" t="s">
        <v>4279</v>
      </c>
      <c r="R662" s="4">
        <v>987.26</v>
      </c>
    </row>
    <row r="663" spans="1:18" x14ac:dyDescent="0.25">
      <c r="A663" t="s">
        <v>134</v>
      </c>
      <c r="B663" s="2">
        <v>45027</v>
      </c>
      <c r="C663">
        <f t="shared" si="40"/>
        <v>2023</v>
      </c>
      <c r="D663" t="str">
        <f t="shared" si="41"/>
        <v>April</v>
      </c>
      <c r="E663" t="str">
        <f t="shared" si="42"/>
        <v>Q2</v>
      </c>
      <c r="F663" t="s">
        <v>1334</v>
      </c>
      <c r="G663" t="s">
        <v>2405</v>
      </c>
      <c r="H663">
        <v>4</v>
      </c>
      <c r="I663" s="4">
        <v>629.34</v>
      </c>
      <c r="J663" t="s">
        <v>2416</v>
      </c>
      <c r="K663" t="s">
        <v>3069</v>
      </c>
      <c r="L663" t="s">
        <v>3071</v>
      </c>
      <c r="M663" t="s">
        <v>3195</v>
      </c>
      <c r="N663">
        <v>4</v>
      </c>
      <c r="O663" t="s">
        <v>4277</v>
      </c>
      <c r="P663" t="str">
        <f t="shared" si="43"/>
        <v>WINTER15</v>
      </c>
      <c r="Q663" t="s">
        <v>4278</v>
      </c>
      <c r="R663" s="4">
        <v>2517.36</v>
      </c>
    </row>
    <row r="664" spans="1:18" x14ac:dyDescent="0.25">
      <c r="A664" t="s">
        <v>736</v>
      </c>
      <c r="B664" s="2">
        <v>45611</v>
      </c>
      <c r="C664">
        <f t="shared" si="40"/>
        <v>2024</v>
      </c>
      <c r="D664" t="str">
        <f t="shared" si="41"/>
        <v>November</v>
      </c>
      <c r="E664" t="str">
        <f t="shared" si="42"/>
        <v>Q4</v>
      </c>
      <c r="F664" t="s">
        <v>1933</v>
      </c>
      <c r="G664" t="s">
        <v>2407</v>
      </c>
      <c r="H664">
        <v>1</v>
      </c>
      <c r="I664" s="4">
        <v>95.1</v>
      </c>
      <c r="J664" t="s">
        <v>2654</v>
      </c>
      <c r="K664" t="s">
        <v>3068</v>
      </c>
      <c r="L664" t="s">
        <v>3074</v>
      </c>
      <c r="M664" t="s">
        <v>3797</v>
      </c>
      <c r="N664">
        <v>1</v>
      </c>
      <c r="O664" t="s">
        <v>4277</v>
      </c>
      <c r="P664" t="str">
        <f t="shared" si="43"/>
        <v>WINTER15</v>
      </c>
      <c r="Q664" t="s">
        <v>4278</v>
      </c>
      <c r="R664" s="4">
        <v>95.1</v>
      </c>
    </row>
    <row r="665" spans="1:18" x14ac:dyDescent="0.25">
      <c r="A665" t="s">
        <v>1132</v>
      </c>
      <c r="B665" s="2">
        <v>45436</v>
      </c>
      <c r="C665">
        <f t="shared" si="40"/>
        <v>2024</v>
      </c>
      <c r="D665" t="str">
        <f t="shared" si="41"/>
        <v>May</v>
      </c>
      <c r="E665" t="str">
        <f t="shared" si="42"/>
        <v>Q2</v>
      </c>
      <c r="F665" t="s">
        <v>2323</v>
      </c>
      <c r="G665" t="s">
        <v>2404</v>
      </c>
      <c r="H665">
        <v>3</v>
      </c>
      <c r="I665" s="4">
        <v>251.48</v>
      </c>
      <c r="J665" t="s">
        <v>2729</v>
      </c>
      <c r="K665" t="s">
        <v>3067</v>
      </c>
      <c r="L665" t="s">
        <v>3072</v>
      </c>
      <c r="M665" t="s">
        <v>4193</v>
      </c>
      <c r="N665">
        <v>4</v>
      </c>
      <c r="P665" t="str">
        <f t="shared" si="43"/>
        <v>NO COUPON</v>
      </c>
      <c r="Q665" t="s">
        <v>4280</v>
      </c>
      <c r="R665" s="4">
        <v>754.43999999999994</v>
      </c>
    </row>
    <row r="666" spans="1:18" x14ac:dyDescent="0.25">
      <c r="A666" t="s">
        <v>469</v>
      </c>
      <c r="B666" s="2">
        <v>45377</v>
      </c>
      <c r="C666">
        <f t="shared" si="40"/>
        <v>2024</v>
      </c>
      <c r="D666" t="str">
        <f t="shared" si="41"/>
        <v>March</v>
      </c>
      <c r="E666" t="str">
        <f t="shared" si="42"/>
        <v>Q1</v>
      </c>
      <c r="F666" t="s">
        <v>1669</v>
      </c>
      <c r="G666" t="s">
        <v>2404</v>
      </c>
      <c r="H666">
        <v>1</v>
      </c>
      <c r="I666" s="4">
        <v>639.83000000000004</v>
      </c>
      <c r="J666" t="s">
        <v>2766</v>
      </c>
      <c r="K666" t="s">
        <v>3065</v>
      </c>
      <c r="L666" t="s">
        <v>3074</v>
      </c>
      <c r="M666" t="s">
        <v>3530</v>
      </c>
      <c r="N666">
        <v>2</v>
      </c>
      <c r="O666" t="s">
        <v>4275</v>
      </c>
      <c r="P666" t="str">
        <f t="shared" si="43"/>
        <v>SAVE10</v>
      </c>
      <c r="Q666" t="s">
        <v>4279</v>
      </c>
      <c r="R666" s="4">
        <v>639.83000000000004</v>
      </c>
    </row>
    <row r="667" spans="1:18" x14ac:dyDescent="0.25">
      <c r="A667" t="s">
        <v>206</v>
      </c>
      <c r="B667" s="2">
        <v>45149</v>
      </c>
      <c r="C667">
        <f t="shared" si="40"/>
        <v>2023</v>
      </c>
      <c r="D667" t="str">
        <f t="shared" si="41"/>
        <v>August</v>
      </c>
      <c r="E667" t="str">
        <f t="shared" si="42"/>
        <v>Q3</v>
      </c>
      <c r="F667" t="s">
        <v>1406</v>
      </c>
      <c r="G667" t="s">
        <v>2409</v>
      </c>
      <c r="H667">
        <v>1</v>
      </c>
      <c r="I667" s="4">
        <v>645.46</v>
      </c>
      <c r="J667" t="s">
        <v>2541</v>
      </c>
      <c r="K667" t="s">
        <v>3068</v>
      </c>
      <c r="L667" t="s">
        <v>3071</v>
      </c>
      <c r="M667" t="s">
        <v>3267</v>
      </c>
      <c r="N667">
        <v>5</v>
      </c>
      <c r="O667" t="s">
        <v>4275</v>
      </c>
      <c r="P667" t="str">
        <f t="shared" si="43"/>
        <v>SAVE10</v>
      </c>
      <c r="Q667" t="s">
        <v>4282</v>
      </c>
      <c r="R667" s="4">
        <v>645.46</v>
      </c>
    </row>
    <row r="668" spans="1:18" x14ac:dyDescent="0.25">
      <c r="A668" t="s">
        <v>446</v>
      </c>
      <c r="B668" s="2">
        <v>45173</v>
      </c>
      <c r="C668">
        <f t="shared" si="40"/>
        <v>2023</v>
      </c>
      <c r="D668" t="str">
        <f t="shared" si="41"/>
        <v>September</v>
      </c>
      <c r="E668" t="str">
        <f t="shared" si="42"/>
        <v>Q3</v>
      </c>
      <c r="F668" t="s">
        <v>1646</v>
      </c>
      <c r="G668" t="s">
        <v>2405</v>
      </c>
      <c r="H668">
        <v>2</v>
      </c>
      <c r="I668" s="4">
        <v>424.32</v>
      </c>
      <c r="J668" t="s">
        <v>2750</v>
      </c>
      <c r="K668" t="s">
        <v>3067</v>
      </c>
      <c r="L668" t="s">
        <v>3072</v>
      </c>
      <c r="M668" t="s">
        <v>3507</v>
      </c>
      <c r="N668">
        <v>6</v>
      </c>
      <c r="P668" t="str">
        <f t="shared" si="43"/>
        <v>NO COUPON</v>
      </c>
      <c r="Q668" t="s">
        <v>4279</v>
      </c>
      <c r="R668" s="4">
        <v>848.64</v>
      </c>
    </row>
    <row r="669" spans="1:18" x14ac:dyDescent="0.25">
      <c r="A669" t="s">
        <v>980</v>
      </c>
      <c r="B669" s="2">
        <v>45797</v>
      </c>
      <c r="C669">
        <f t="shared" si="40"/>
        <v>2025</v>
      </c>
      <c r="D669" t="str">
        <f t="shared" si="41"/>
        <v>May</v>
      </c>
      <c r="E669" t="str">
        <f t="shared" si="42"/>
        <v>Q2</v>
      </c>
      <c r="F669" t="s">
        <v>2173</v>
      </c>
      <c r="G669" t="s">
        <v>2403</v>
      </c>
      <c r="H669">
        <v>5</v>
      </c>
      <c r="I669" s="4">
        <v>280.52</v>
      </c>
      <c r="J669" t="s">
        <v>2989</v>
      </c>
      <c r="K669" t="s">
        <v>3067</v>
      </c>
      <c r="L669" t="s">
        <v>3071</v>
      </c>
      <c r="M669" t="s">
        <v>4041</v>
      </c>
      <c r="N669">
        <v>7</v>
      </c>
      <c r="O669" t="s">
        <v>4277</v>
      </c>
      <c r="P669" t="str">
        <f t="shared" si="43"/>
        <v>WINTER15</v>
      </c>
      <c r="Q669" t="s">
        <v>4281</v>
      </c>
      <c r="R669" s="4">
        <v>1402.6</v>
      </c>
    </row>
    <row r="670" spans="1:18" x14ac:dyDescent="0.25">
      <c r="A670" t="s">
        <v>90</v>
      </c>
      <c r="B670" s="2">
        <v>45382</v>
      </c>
      <c r="C670">
        <f t="shared" si="40"/>
        <v>2024</v>
      </c>
      <c r="D670" t="str">
        <f t="shared" si="41"/>
        <v>March</v>
      </c>
      <c r="E670" t="str">
        <f t="shared" si="42"/>
        <v>Q1</v>
      </c>
      <c r="F670" t="s">
        <v>1290</v>
      </c>
      <c r="G670" t="s">
        <v>2408</v>
      </c>
      <c r="H670">
        <v>4</v>
      </c>
      <c r="I670" s="4">
        <v>382.88</v>
      </c>
      <c r="J670" t="s">
        <v>2480</v>
      </c>
      <c r="K670" t="s">
        <v>3069</v>
      </c>
      <c r="L670" t="s">
        <v>3071</v>
      </c>
      <c r="M670" t="s">
        <v>3151</v>
      </c>
      <c r="N670">
        <v>6</v>
      </c>
      <c r="O670" t="s">
        <v>4277</v>
      </c>
      <c r="P670" t="str">
        <f t="shared" si="43"/>
        <v>WINTER15</v>
      </c>
      <c r="Q670" t="s">
        <v>4280</v>
      </c>
      <c r="R670" s="4">
        <v>1531.52</v>
      </c>
    </row>
    <row r="671" spans="1:18" x14ac:dyDescent="0.25">
      <c r="A671" t="s">
        <v>349</v>
      </c>
      <c r="B671" s="2">
        <v>45719</v>
      </c>
      <c r="C671">
        <f t="shared" si="40"/>
        <v>2025</v>
      </c>
      <c r="D671" t="str">
        <f t="shared" si="41"/>
        <v>March</v>
      </c>
      <c r="E671" t="str">
        <f t="shared" si="42"/>
        <v>Q1</v>
      </c>
      <c r="F671" t="s">
        <v>1549</v>
      </c>
      <c r="G671" t="s">
        <v>2405</v>
      </c>
      <c r="H671">
        <v>3</v>
      </c>
      <c r="I671" s="4">
        <v>205.86</v>
      </c>
      <c r="J671" t="s">
        <v>2674</v>
      </c>
      <c r="K671" t="s">
        <v>3068</v>
      </c>
      <c r="L671" t="s">
        <v>3070</v>
      </c>
      <c r="M671" t="s">
        <v>3410</v>
      </c>
      <c r="N671">
        <v>4</v>
      </c>
      <c r="P671" t="str">
        <f t="shared" si="43"/>
        <v>NO COUPON</v>
      </c>
      <c r="Q671" t="s">
        <v>4280</v>
      </c>
      <c r="R671" s="4">
        <v>617.58000000000004</v>
      </c>
    </row>
    <row r="672" spans="1:18" x14ac:dyDescent="0.25">
      <c r="A672" t="s">
        <v>479</v>
      </c>
      <c r="B672" s="2">
        <v>45348</v>
      </c>
      <c r="C672">
        <f t="shared" si="40"/>
        <v>2024</v>
      </c>
      <c r="D672" t="str">
        <f t="shared" si="41"/>
        <v>February</v>
      </c>
      <c r="E672" t="str">
        <f t="shared" si="42"/>
        <v>Q1</v>
      </c>
      <c r="F672" t="s">
        <v>1679</v>
      </c>
      <c r="G672" t="s">
        <v>2407</v>
      </c>
      <c r="H672">
        <v>5</v>
      </c>
      <c r="I672" s="4">
        <v>513.49</v>
      </c>
      <c r="J672" t="s">
        <v>2772</v>
      </c>
      <c r="K672" t="s">
        <v>3068</v>
      </c>
      <c r="L672" t="s">
        <v>3071</v>
      </c>
      <c r="M672" t="s">
        <v>3540</v>
      </c>
      <c r="N672">
        <v>8</v>
      </c>
      <c r="P672" t="str">
        <f t="shared" si="43"/>
        <v>NO COUPON</v>
      </c>
      <c r="Q672" t="s">
        <v>4282</v>
      </c>
      <c r="R672" s="4">
        <v>2567.4499999999998</v>
      </c>
    </row>
    <row r="673" spans="1:18" x14ac:dyDescent="0.25">
      <c r="A673" t="s">
        <v>170</v>
      </c>
      <c r="B673" s="2">
        <v>45604</v>
      </c>
      <c r="C673">
        <f t="shared" si="40"/>
        <v>2024</v>
      </c>
      <c r="D673" t="str">
        <f t="shared" si="41"/>
        <v>November</v>
      </c>
      <c r="E673" t="str">
        <f t="shared" si="42"/>
        <v>Q4</v>
      </c>
      <c r="F673" t="s">
        <v>1370</v>
      </c>
      <c r="G673" t="s">
        <v>2406</v>
      </c>
      <c r="H673">
        <v>2</v>
      </c>
      <c r="I673" s="4">
        <v>269.83</v>
      </c>
      <c r="J673" t="s">
        <v>2553</v>
      </c>
      <c r="K673" t="s">
        <v>3066</v>
      </c>
      <c r="L673" t="s">
        <v>3073</v>
      </c>
      <c r="M673" t="s">
        <v>3231</v>
      </c>
      <c r="N673">
        <v>4</v>
      </c>
      <c r="O673" t="s">
        <v>4275</v>
      </c>
      <c r="P673" t="str">
        <f t="shared" si="43"/>
        <v>SAVE10</v>
      </c>
      <c r="Q673" t="s">
        <v>4280</v>
      </c>
      <c r="R673" s="4">
        <v>539.66</v>
      </c>
    </row>
    <row r="674" spans="1:18" x14ac:dyDescent="0.25">
      <c r="A674" t="s">
        <v>1146</v>
      </c>
      <c r="B674" s="2">
        <v>45628</v>
      </c>
      <c r="C674">
        <f t="shared" si="40"/>
        <v>2024</v>
      </c>
      <c r="D674" t="str">
        <f t="shared" si="41"/>
        <v>December</v>
      </c>
      <c r="E674" t="str">
        <f t="shared" si="42"/>
        <v>Q4</v>
      </c>
      <c r="F674" t="s">
        <v>2336</v>
      </c>
      <c r="G674" t="s">
        <v>2406</v>
      </c>
      <c r="H674">
        <v>2</v>
      </c>
      <c r="I674" s="4">
        <v>337.32</v>
      </c>
      <c r="J674" t="s">
        <v>2608</v>
      </c>
      <c r="K674" t="s">
        <v>3067</v>
      </c>
      <c r="L674" t="s">
        <v>3071</v>
      </c>
      <c r="M674" t="s">
        <v>4207</v>
      </c>
      <c r="N674">
        <v>4</v>
      </c>
      <c r="O674" t="s">
        <v>4275</v>
      </c>
      <c r="P674" t="str">
        <f t="shared" si="43"/>
        <v>SAVE10</v>
      </c>
      <c r="Q674" t="s">
        <v>4280</v>
      </c>
      <c r="R674" s="4">
        <v>674.64</v>
      </c>
    </row>
    <row r="675" spans="1:18" x14ac:dyDescent="0.25">
      <c r="A675" t="s">
        <v>329</v>
      </c>
      <c r="B675" s="2">
        <v>45789</v>
      </c>
      <c r="C675">
        <f t="shared" si="40"/>
        <v>2025</v>
      </c>
      <c r="D675" t="str">
        <f t="shared" si="41"/>
        <v>May</v>
      </c>
      <c r="E675" t="str">
        <f t="shared" si="42"/>
        <v>Q2</v>
      </c>
      <c r="F675" t="s">
        <v>1529</v>
      </c>
      <c r="G675" t="s">
        <v>2405</v>
      </c>
      <c r="H675">
        <v>5</v>
      </c>
      <c r="I675" s="4">
        <v>91.67</v>
      </c>
      <c r="J675" t="s">
        <v>2676</v>
      </c>
      <c r="K675" t="s">
        <v>3066</v>
      </c>
      <c r="L675" t="s">
        <v>3071</v>
      </c>
      <c r="M675" t="s">
        <v>3390</v>
      </c>
      <c r="N675">
        <v>9</v>
      </c>
      <c r="O675" t="s">
        <v>4276</v>
      </c>
      <c r="P675" t="str">
        <f t="shared" si="43"/>
        <v>FREESHIP</v>
      </c>
      <c r="Q675" t="s">
        <v>4280</v>
      </c>
      <c r="R675" s="4">
        <v>458.35</v>
      </c>
    </row>
    <row r="676" spans="1:18" x14ac:dyDescent="0.25">
      <c r="A676" t="s">
        <v>886</v>
      </c>
      <c r="B676" s="2">
        <v>45117</v>
      </c>
      <c r="C676">
        <f t="shared" si="40"/>
        <v>2023</v>
      </c>
      <c r="D676" t="str">
        <f t="shared" si="41"/>
        <v>July</v>
      </c>
      <c r="E676" t="str">
        <f t="shared" si="42"/>
        <v>Q3</v>
      </c>
      <c r="F676" t="s">
        <v>2082</v>
      </c>
      <c r="G676" t="s">
        <v>2406</v>
      </c>
      <c r="H676">
        <v>4</v>
      </c>
      <c r="I676" s="4">
        <v>629.34</v>
      </c>
      <c r="J676" t="s">
        <v>2590</v>
      </c>
      <c r="K676" t="s">
        <v>3069</v>
      </c>
      <c r="L676" t="s">
        <v>3070</v>
      </c>
      <c r="M676" t="s">
        <v>3947</v>
      </c>
      <c r="N676">
        <v>7</v>
      </c>
      <c r="P676" t="str">
        <f t="shared" si="43"/>
        <v>NO COUPON</v>
      </c>
      <c r="Q676" t="s">
        <v>4280</v>
      </c>
      <c r="R676" s="4">
        <v>2517.36</v>
      </c>
    </row>
    <row r="677" spans="1:18" x14ac:dyDescent="0.25">
      <c r="A677" t="s">
        <v>1045</v>
      </c>
      <c r="B677" s="2">
        <v>44985</v>
      </c>
      <c r="C677">
        <f t="shared" si="40"/>
        <v>2023</v>
      </c>
      <c r="D677" t="str">
        <f t="shared" si="41"/>
        <v>February</v>
      </c>
      <c r="E677" t="str">
        <f t="shared" si="42"/>
        <v>Q1</v>
      </c>
      <c r="F677" t="s">
        <v>2237</v>
      </c>
      <c r="G677" t="s">
        <v>2404</v>
      </c>
      <c r="H677">
        <v>5</v>
      </c>
      <c r="I677" s="4">
        <v>664.51</v>
      </c>
      <c r="J677" t="s">
        <v>3006</v>
      </c>
      <c r="K677" t="s">
        <v>3065</v>
      </c>
      <c r="L677" t="s">
        <v>3074</v>
      </c>
      <c r="M677" t="s">
        <v>4106</v>
      </c>
      <c r="N677">
        <v>8</v>
      </c>
      <c r="O677" t="s">
        <v>4275</v>
      </c>
      <c r="P677" t="str">
        <f t="shared" si="43"/>
        <v>SAVE10</v>
      </c>
      <c r="Q677" t="s">
        <v>4280</v>
      </c>
      <c r="R677" s="4">
        <v>3322.55</v>
      </c>
    </row>
    <row r="678" spans="1:18" x14ac:dyDescent="0.25">
      <c r="A678" t="s">
        <v>819</v>
      </c>
      <c r="B678" s="2">
        <v>45580</v>
      </c>
      <c r="C678">
        <f t="shared" si="40"/>
        <v>2024</v>
      </c>
      <c r="D678" t="str">
        <f t="shared" si="41"/>
        <v>October</v>
      </c>
      <c r="E678" t="str">
        <f t="shared" si="42"/>
        <v>Q4</v>
      </c>
      <c r="F678" t="s">
        <v>2015</v>
      </c>
      <c r="G678" t="s">
        <v>2408</v>
      </c>
      <c r="H678">
        <v>5</v>
      </c>
      <c r="I678" s="4">
        <v>472.01</v>
      </c>
      <c r="J678" t="s">
        <v>2934</v>
      </c>
      <c r="K678" t="s">
        <v>3068</v>
      </c>
      <c r="L678" t="s">
        <v>3071</v>
      </c>
      <c r="M678" t="s">
        <v>3880</v>
      </c>
      <c r="N678">
        <v>10</v>
      </c>
      <c r="O678" t="s">
        <v>4275</v>
      </c>
      <c r="P678" t="str">
        <f t="shared" si="43"/>
        <v>SAVE10</v>
      </c>
      <c r="Q678" t="s">
        <v>4280</v>
      </c>
      <c r="R678" s="4">
        <v>2360.0500000000002</v>
      </c>
    </row>
    <row r="679" spans="1:18" x14ac:dyDescent="0.25">
      <c r="A679" t="s">
        <v>50</v>
      </c>
      <c r="B679" s="2">
        <v>45785</v>
      </c>
      <c r="C679">
        <f t="shared" si="40"/>
        <v>2025</v>
      </c>
      <c r="D679" t="str">
        <f t="shared" si="41"/>
        <v>May</v>
      </c>
      <c r="E679" t="str">
        <f t="shared" si="42"/>
        <v>Q2</v>
      </c>
      <c r="F679" t="s">
        <v>1250</v>
      </c>
      <c r="G679" t="s">
        <v>2408</v>
      </c>
      <c r="H679">
        <v>2</v>
      </c>
      <c r="I679" s="4">
        <v>534.42999999999995</v>
      </c>
      <c r="J679" t="s">
        <v>2446</v>
      </c>
      <c r="K679" t="s">
        <v>3065</v>
      </c>
      <c r="L679" t="s">
        <v>3074</v>
      </c>
      <c r="M679" t="s">
        <v>3111</v>
      </c>
      <c r="N679">
        <v>5</v>
      </c>
      <c r="P679" t="str">
        <f t="shared" si="43"/>
        <v>NO COUPON</v>
      </c>
      <c r="Q679" t="s">
        <v>4281</v>
      </c>
      <c r="R679" s="4">
        <v>1068.8599999999999</v>
      </c>
    </row>
    <row r="680" spans="1:18" x14ac:dyDescent="0.25">
      <c r="A680" t="s">
        <v>667</v>
      </c>
      <c r="B680" s="2">
        <v>45347</v>
      </c>
      <c r="C680">
        <f t="shared" si="40"/>
        <v>2024</v>
      </c>
      <c r="D680" t="str">
        <f t="shared" si="41"/>
        <v>February</v>
      </c>
      <c r="E680" t="str">
        <f t="shared" si="42"/>
        <v>Q1</v>
      </c>
      <c r="F680" t="s">
        <v>1866</v>
      </c>
      <c r="G680" t="s">
        <v>2407</v>
      </c>
      <c r="H680">
        <v>3</v>
      </c>
      <c r="I680" s="4">
        <v>690.3</v>
      </c>
      <c r="J680" t="s">
        <v>2710</v>
      </c>
      <c r="K680" t="s">
        <v>3067</v>
      </c>
      <c r="L680" t="s">
        <v>3070</v>
      </c>
      <c r="M680" t="s">
        <v>3728</v>
      </c>
      <c r="N680">
        <v>6</v>
      </c>
      <c r="O680" t="s">
        <v>4277</v>
      </c>
      <c r="P680" t="str">
        <f t="shared" si="43"/>
        <v>WINTER15</v>
      </c>
      <c r="Q680" t="s">
        <v>4282</v>
      </c>
      <c r="R680" s="4">
        <v>2070.9</v>
      </c>
    </row>
    <row r="681" spans="1:18" x14ac:dyDescent="0.25">
      <c r="A681" t="s">
        <v>750</v>
      </c>
      <c r="B681" s="2">
        <v>45331</v>
      </c>
      <c r="C681">
        <f t="shared" si="40"/>
        <v>2024</v>
      </c>
      <c r="D681" t="str">
        <f t="shared" si="41"/>
        <v>February</v>
      </c>
      <c r="E681" t="str">
        <f t="shared" si="42"/>
        <v>Q1</v>
      </c>
      <c r="F681" t="s">
        <v>1947</v>
      </c>
      <c r="G681" t="s">
        <v>2403</v>
      </c>
      <c r="H681">
        <v>5</v>
      </c>
      <c r="I681" s="4">
        <v>418.53</v>
      </c>
      <c r="J681" t="s">
        <v>2796</v>
      </c>
      <c r="K681" t="s">
        <v>3067</v>
      </c>
      <c r="L681" t="s">
        <v>3074</v>
      </c>
      <c r="M681" t="s">
        <v>3811</v>
      </c>
      <c r="N681">
        <v>6</v>
      </c>
      <c r="O681" t="s">
        <v>4276</v>
      </c>
      <c r="P681" t="str">
        <f t="shared" si="43"/>
        <v>FREESHIP</v>
      </c>
      <c r="Q681" t="s">
        <v>4282</v>
      </c>
      <c r="R681" s="4">
        <v>2092.65</v>
      </c>
    </row>
    <row r="682" spans="1:18" x14ac:dyDescent="0.25">
      <c r="A682" t="s">
        <v>944</v>
      </c>
      <c r="B682" s="2">
        <v>45642</v>
      </c>
      <c r="C682">
        <f t="shared" si="40"/>
        <v>2024</v>
      </c>
      <c r="D682" t="str">
        <f t="shared" si="41"/>
        <v>December</v>
      </c>
      <c r="E682" t="str">
        <f t="shared" si="42"/>
        <v>Q4</v>
      </c>
      <c r="F682" t="s">
        <v>2140</v>
      </c>
      <c r="G682" t="s">
        <v>2404</v>
      </c>
      <c r="H682">
        <v>2</v>
      </c>
      <c r="I682" s="4">
        <v>456.04</v>
      </c>
      <c r="J682" t="s">
        <v>2427</v>
      </c>
      <c r="K682" t="s">
        <v>3065</v>
      </c>
      <c r="L682" t="s">
        <v>3072</v>
      </c>
      <c r="M682" t="s">
        <v>4005</v>
      </c>
      <c r="N682">
        <v>4</v>
      </c>
      <c r="O682" t="s">
        <v>4276</v>
      </c>
      <c r="P682" t="str">
        <f t="shared" si="43"/>
        <v>FREESHIP</v>
      </c>
      <c r="Q682" t="s">
        <v>4280</v>
      </c>
      <c r="R682" s="4">
        <v>912.08</v>
      </c>
    </row>
    <row r="683" spans="1:18" x14ac:dyDescent="0.25">
      <c r="A683" t="s">
        <v>285</v>
      </c>
      <c r="B683" s="2">
        <v>45013</v>
      </c>
      <c r="C683">
        <f t="shared" si="40"/>
        <v>2023</v>
      </c>
      <c r="D683" t="str">
        <f t="shared" si="41"/>
        <v>March</v>
      </c>
      <c r="E683" t="str">
        <f t="shared" si="42"/>
        <v>Q1</v>
      </c>
      <c r="F683" t="s">
        <v>1485</v>
      </c>
      <c r="G683" t="s">
        <v>2403</v>
      </c>
      <c r="H683">
        <v>1</v>
      </c>
      <c r="I683" s="4">
        <v>542.07000000000005</v>
      </c>
      <c r="J683" t="s">
        <v>2641</v>
      </c>
      <c r="K683" t="s">
        <v>3069</v>
      </c>
      <c r="L683" t="s">
        <v>3070</v>
      </c>
      <c r="M683" t="s">
        <v>3346</v>
      </c>
      <c r="N683">
        <v>6</v>
      </c>
      <c r="O683" t="s">
        <v>4277</v>
      </c>
      <c r="P683" t="str">
        <f t="shared" si="43"/>
        <v>WINTER15</v>
      </c>
      <c r="Q683" t="s">
        <v>4279</v>
      </c>
      <c r="R683" s="4">
        <v>542.07000000000005</v>
      </c>
    </row>
    <row r="684" spans="1:18" x14ac:dyDescent="0.25">
      <c r="A684" t="s">
        <v>895</v>
      </c>
      <c r="B684" s="2">
        <v>44929</v>
      </c>
      <c r="C684">
        <f t="shared" si="40"/>
        <v>2023</v>
      </c>
      <c r="D684" t="str">
        <f t="shared" si="41"/>
        <v>January</v>
      </c>
      <c r="E684" t="str">
        <f t="shared" si="42"/>
        <v>Q1</v>
      </c>
      <c r="F684" t="s">
        <v>2091</v>
      </c>
      <c r="G684" t="s">
        <v>2405</v>
      </c>
      <c r="H684">
        <v>2</v>
      </c>
      <c r="I684" s="4">
        <v>448.85</v>
      </c>
      <c r="J684" t="s">
        <v>2966</v>
      </c>
      <c r="K684" t="s">
        <v>3067</v>
      </c>
      <c r="L684" t="s">
        <v>3074</v>
      </c>
      <c r="M684" t="s">
        <v>3956</v>
      </c>
      <c r="N684">
        <v>6</v>
      </c>
      <c r="P684" t="str">
        <f t="shared" si="43"/>
        <v>NO COUPON</v>
      </c>
      <c r="Q684" t="s">
        <v>4278</v>
      </c>
      <c r="R684" s="4">
        <v>897.7</v>
      </c>
    </row>
    <row r="685" spans="1:18" x14ac:dyDescent="0.25">
      <c r="A685" t="s">
        <v>947</v>
      </c>
      <c r="B685" s="2">
        <v>44952</v>
      </c>
      <c r="C685">
        <f t="shared" si="40"/>
        <v>2023</v>
      </c>
      <c r="D685" t="str">
        <f t="shared" si="41"/>
        <v>January</v>
      </c>
      <c r="E685" t="str">
        <f t="shared" si="42"/>
        <v>Q1</v>
      </c>
      <c r="F685" t="s">
        <v>2143</v>
      </c>
      <c r="G685" t="s">
        <v>2403</v>
      </c>
      <c r="H685">
        <v>2</v>
      </c>
      <c r="I685" s="4">
        <v>394.16</v>
      </c>
      <c r="J685" t="s">
        <v>2617</v>
      </c>
      <c r="K685" t="s">
        <v>3066</v>
      </c>
      <c r="L685" t="s">
        <v>3070</v>
      </c>
      <c r="M685" t="s">
        <v>4008</v>
      </c>
      <c r="N685">
        <v>2</v>
      </c>
      <c r="P685" t="str">
        <f t="shared" si="43"/>
        <v>NO COUPON</v>
      </c>
      <c r="Q685" t="s">
        <v>4279</v>
      </c>
      <c r="R685" s="4">
        <v>788.32</v>
      </c>
    </row>
    <row r="686" spans="1:18" x14ac:dyDescent="0.25">
      <c r="A686" t="s">
        <v>1056</v>
      </c>
      <c r="B686" s="2">
        <v>45635</v>
      </c>
      <c r="C686">
        <f t="shared" si="40"/>
        <v>2024</v>
      </c>
      <c r="D686" t="str">
        <f t="shared" si="41"/>
        <v>December</v>
      </c>
      <c r="E686" t="str">
        <f t="shared" si="42"/>
        <v>Q4</v>
      </c>
      <c r="F686" t="s">
        <v>2248</v>
      </c>
      <c r="G686" t="s">
        <v>2405</v>
      </c>
      <c r="H686">
        <v>2</v>
      </c>
      <c r="I686" s="4">
        <v>409.75</v>
      </c>
      <c r="J686" t="s">
        <v>2681</v>
      </c>
      <c r="K686" t="s">
        <v>3065</v>
      </c>
      <c r="L686" t="s">
        <v>3070</v>
      </c>
      <c r="M686" t="s">
        <v>4117</v>
      </c>
      <c r="N686">
        <v>2</v>
      </c>
      <c r="O686" t="s">
        <v>4277</v>
      </c>
      <c r="P686" t="str">
        <f t="shared" si="43"/>
        <v>WINTER15</v>
      </c>
      <c r="Q686" t="s">
        <v>4281</v>
      </c>
      <c r="R686" s="4">
        <v>819.5</v>
      </c>
    </row>
    <row r="687" spans="1:18" x14ac:dyDescent="0.25">
      <c r="A687" t="s">
        <v>385</v>
      </c>
      <c r="B687" s="2">
        <v>44931</v>
      </c>
      <c r="C687">
        <f t="shared" si="40"/>
        <v>2023</v>
      </c>
      <c r="D687" t="str">
        <f t="shared" si="41"/>
        <v>January</v>
      </c>
      <c r="E687" t="str">
        <f t="shared" si="42"/>
        <v>Q1</v>
      </c>
      <c r="F687" t="s">
        <v>1585</v>
      </c>
      <c r="G687" t="s">
        <v>2404</v>
      </c>
      <c r="H687">
        <v>5</v>
      </c>
      <c r="I687" s="4">
        <v>307.76</v>
      </c>
      <c r="J687" t="s">
        <v>2422</v>
      </c>
      <c r="K687" t="s">
        <v>3068</v>
      </c>
      <c r="L687" t="s">
        <v>3074</v>
      </c>
      <c r="M687" t="s">
        <v>3446</v>
      </c>
      <c r="N687">
        <v>9</v>
      </c>
      <c r="O687" t="s">
        <v>4276</v>
      </c>
      <c r="P687" t="str">
        <f t="shared" si="43"/>
        <v>FREESHIP</v>
      </c>
      <c r="Q687" t="s">
        <v>4282</v>
      </c>
      <c r="R687" s="4">
        <v>1538.8</v>
      </c>
    </row>
    <row r="688" spans="1:18" x14ac:dyDescent="0.25">
      <c r="A688" t="s">
        <v>677</v>
      </c>
      <c r="B688" s="2">
        <v>45397</v>
      </c>
      <c r="C688">
        <f t="shared" si="40"/>
        <v>2024</v>
      </c>
      <c r="D688" t="str">
        <f t="shared" si="41"/>
        <v>April</v>
      </c>
      <c r="E688" t="str">
        <f t="shared" si="42"/>
        <v>Q2</v>
      </c>
      <c r="F688" t="s">
        <v>1876</v>
      </c>
      <c r="G688" t="s">
        <v>2403</v>
      </c>
      <c r="H688">
        <v>1</v>
      </c>
      <c r="I688" s="4">
        <v>72.599999999999994</v>
      </c>
      <c r="J688" t="s">
        <v>2800</v>
      </c>
      <c r="K688" t="s">
        <v>3065</v>
      </c>
      <c r="L688" t="s">
        <v>3071</v>
      </c>
      <c r="M688" t="s">
        <v>3738</v>
      </c>
      <c r="N688">
        <v>6</v>
      </c>
      <c r="O688" t="s">
        <v>4276</v>
      </c>
      <c r="P688" t="str">
        <f t="shared" si="43"/>
        <v>FREESHIP</v>
      </c>
      <c r="Q688" t="s">
        <v>4278</v>
      </c>
      <c r="R688" s="4">
        <v>72.599999999999994</v>
      </c>
    </row>
    <row r="689" spans="1:18" x14ac:dyDescent="0.25">
      <c r="A689" t="s">
        <v>42</v>
      </c>
      <c r="B689" s="2">
        <v>45251</v>
      </c>
      <c r="C689">
        <f t="shared" si="40"/>
        <v>2023</v>
      </c>
      <c r="D689" t="str">
        <f t="shared" si="41"/>
        <v>November</v>
      </c>
      <c r="E689" t="str">
        <f t="shared" si="42"/>
        <v>Q4</v>
      </c>
      <c r="F689" t="s">
        <v>1242</v>
      </c>
      <c r="G689" t="s">
        <v>2404</v>
      </c>
      <c r="H689">
        <v>4</v>
      </c>
      <c r="I689" s="4">
        <v>160.07</v>
      </c>
      <c r="J689" t="s">
        <v>2438</v>
      </c>
      <c r="K689" t="s">
        <v>3066</v>
      </c>
      <c r="L689" t="s">
        <v>3074</v>
      </c>
      <c r="M689" t="s">
        <v>3103</v>
      </c>
      <c r="N689">
        <v>5</v>
      </c>
      <c r="P689" t="str">
        <f t="shared" si="43"/>
        <v>NO COUPON</v>
      </c>
      <c r="Q689" t="s">
        <v>4280</v>
      </c>
      <c r="R689" s="4">
        <v>640.28</v>
      </c>
    </row>
    <row r="690" spans="1:18" x14ac:dyDescent="0.25">
      <c r="A690" t="s">
        <v>486</v>
      </c>
      <c r="B690" s="2">
        <v>44932</v>
      </c>
      <c r="C690">
        <f t="shared" si="40"/>
        <v>2023</v>
      </c>
      <c r="D690" t="str">
        <f t="shared" si="41"/>
        <v>January</v>
      </c>
      <c r="E690" t="str">
        <f t="shared" si="42"/>
        <v>Q1</v>
      </c>
      <c r="F690" t="s">
        <v>1686</v>
      </c>
      <c r="G690" t="s">
        <v>2406</v>
      </c>
      <c r="H690">
        <v>3</v>
      </c>
      <c r="I690" s="4">
        <v>508.12</v>
      </c>
      <c r="J690" t="s">
        <v>2776</v>
      </c>
      <c r="K690" t="s">
        <v>3067</v>
      </c>
      <c r="L690" t="s">
        <v>3071</v>
      </c>
      <c r="M690" t="s">
        <v>3547</v>
      </c>
      <c r="N690">
        <v>8</v>
      </c>
      <c r="O690" t="s">
        <v>4276</v>
      </c>
      <c r="P690" t="str">
        <f t="shared" si="43"/>
        <v>FREESHIP</v>
      </c>
      <c r="Q690" t="s">
        <v>4279</v>
      </c>
      <c r="R690" s="4">
        <v>1524.36</v>
      </c>
    </row>
    <row r="691" spans="1:18" x14ac:dyDescent="0.25">
      <c r="A691" t="s">
        <v>405</v>
      </c>
      <c r="B691" s="2">
        <v>45673</v>
      </c>
      <c r="C691">
        <f t="shared" si="40"/>
        <v>2025</v>
      </c>
      <c r="D691" t="str">
        <f t="shared" si="41"/>
        <v>January</v>
      </c>
      <c r="E691" t="str">
        <f t="shared" si="42"/>
        <v>Q1</v>
      </c>
      <c r="F691" t="s">
        <v>1605</v>
      </c>
      <c r="G691" t="s">
        <v>2408</v>
      </c>
      <c r="H691">
        <v>2</v>
      </c>
      <c r="I691" s="4">
        <v>527.46</v>
      </c>
      <c r="J691" t="s">
        <v>2654</v>
      </c>
      <c r="K691" t="s">
        <v>3065</v>
      </c>
      <c r="L691" t="s">
        <v>3071</v>
      </c>
      <c r="M691" t="s">
        <v>3466</v>
      </c>
      <c r="N691">
        <v>3</v>
      </c>
      <c r="O691" t="s">
        <v>4276</v>
      </c>
      <c r="P691" t="str">
        <f t="shared" si="43"/>
        <v>FREESHIP</v>
      </c>
      <c r="Q691" t="s">
        <v>4279</v>
      </c>
      <c r="R691" s="4">
        <v>1054.92</v>
      </c>
    </row>
    <row r="692" spans="1:18" x14ac:dyDescent="0.25">
      <c r="A692" t="s">
        <v>1042</v>
      </c>
      <c r="B692" s="2">
        <v>44974</v>
      </c>
      <c r="C692">
        <f t="shared" si="40"/>
        <v>2023</v>
      </c>
      <c r="D692" t="str">
        <f t="shared" si="41"/>
        <v>February</v>
      </c>
      <c r="E692" t="str">
        <f t="shared" si="42"/>
        <v>Q1</v>
      </c>
      <c r="F692" t="s">
        <v>2234</v>
      </c>
      <c r="G692" t="s">
        <v>2409</v>
      </c>
      <c r="H692">
        <v>4</v>
      </c>
      <c r="I692" s="4">
        <v>440.31</v>
      </c>
      <c r="J692" t="s">
        <v>2610</v>
      </c>
      <c r="K692" t="s">
        <v>3069</v>
      </c>
      <c r="L692" t="s">
        <v>3071</v>
      </c>
      <c r="M692" t="s">
        <v>4103</v>
      </c>
      <c r="N692">
        <v>6</v>
      </c>
      <c r="P692" t="str">
        <f t="shared" si="43"/>
        <v>NO COUPON</v>
      </c>
      <c r="Q692" t="s">
        <v>4278</v>
      </c>
      <c r="R692" s="4">
        <v>1761.24</v>
      </c>
    </row>
    <row r="693" spans="1:18" x14ac:dyDescent="0.25">
      <c r="A693" t="s">
        <v>387</v>
      </c>
      <c r="B693" s="2">
        <v>44928</v>
      </c>
      <c r="C693">
        <f t="shared" si="40"/>
        <v>2023</v>
      </c>
      <c r="D693" t="str">
        <f t="shared" si="41"/>
        <v>January</v>
      </c>
      <c r="E693" t="str">
        <f t="shared" si="42"/>
        <v>Q1</v>
      </c>
      <c r="F693" t="s">
        <v>1587</v>
      </c>
      <c r="G693" t="s">
        <v>2408</v>
      </c>
      <c r="H693">
        <v>3</v>
      </c>
      <c r="I693" s="4">
        <v>341.15</v>
      </c>
      <c r="J693" t="s">
        <v>2720</v>
      </c>
      <c r="K693" t="s">
        <v>3069</v>
      </c>
      <c r="L693" t="s">
        <v>3074</v>
      </c>
      <c r="M693" t="s">
        <v>3448</v>
      </c>
      <c r="N693">
        <v>4</v>
      </c>
      <c r="O693" t="s">
        <v>4276</v>
      </c>
      <c r="P693" t="str">
        <f t="shared" si="43"/>
        <v>FREESHIP</v>
      </c>
      <c r="Q693" t="s">
        <v>4278</v>
      </c>
      <c r="R693" s="4">
        <v>1023.45</v>
      </c>
    </row>
    <row r="694" spans="1:18" x14ac:dyDescent="0.25">
      <c r="A694" t="s">
        <v>72</v>
      </c>
      <c r="B694" s="2">
        <v>44941</v>
      </c>
      <c r="C694">
        <f t="shared" si="40"/>
        <v>2023</v>
      </c>
      <c r="D694" t="str">
        <f t="shared" si="41"/>
        <v>January</v>
      </c>
      <c r="E694" t="str">
        <f t="shared" si="42"/>
        <v>Q1</v>
      </c>
      <c r="F694" t="s">
        <v>1272</v>
      </c>
      <c r="G694" t="s">
        <v>2404</v>
      </c>
      <c r="H694">
        <v>4</v>
      </c>
      <c r="I694" s="4">
        <v>474.69</v>
      </c>
      <c r="J694" t="s">
        <v>2464</v>
      </c>
      <c r="K694" t="s">
        <v>3068</v>
      </c>
      <c r="L694" t="s">
        <v>3071</v>
      </c>
      <c r="M694" t="s">
        <v>3133</v>
      </c>
      <c r="N694">
        <v>6</v>
      </c>
      <c r="O694" t="s">
        <v>4275</v>
      </c>
      <c r="P694" t="str">
        <f t="shared" si="43"/>
        <v>SAVE10</v>
      </c>
      <c r="Q694" t="s">
        <v>4282</v>
      </c>
      <c r="R694" s="4">
        <v>1898.76</v>
      </c>
    </row>
    <row r="695" spans="1:18" x14ac:dyDescent="0.25">
      <c r="A695" t="s">
        <v>923</v>
      </c>
      <c r="B695" s="2">
        <v>45439</v>
      </c>
      <c r="C695">
        <f t="shared" si="40"/>
        <v>2024</v>
      </c>
      <c r="D695" t="str">
        <f t="shared" si="41"/>
        <v>May</v>
      </c>
      <c r="E695" t="str">
        <f t="shared" si="42"/>
        <v>Q2</v>
      </c>
      <c r="F695" t="s">
        <v>2119</v>
      </c>
      <c r="G695" t="s">
        <v>2405</v>
      </c>
      <c r="H695">
        <v>2</v>
      </c>
      <c r="I695" s="4">
        <v>291.85000000000002</v>
      </c>
      <c r="J695" t="s">
        <v>2431</v>
      </c>
      <c r="K695" t="s">
        <v>3069</v>
      </c>
      <c r="L695" t="s">
        <v>3070</v>
      </c>
      <c r="M695" t="s">
        <v>3984</v>
      </c>
      <c r="N695">
        <v>5</v>
      </c>
      <c r="O695" t="s">
        <v>4276</v>
      </c>
      <c r="P695" t="str">
        <f t="shared" si="43"/>
        <v>FREESHIP</v>
      </c>
      <c r="Q695" t="s">
        <v>4278</v>
      </c>
      <c r="R695" s="4">
        <v>583.70000000000005</v>
      </c>
    </row>
    <row r="696" spans="1:18" x14ac:dyDescent="0.25">
      <c r="A696" t="s">
        <v>454</v>
      </c>
      <c r="B696" s="2">
        <v>45601</v>
      </c>
      <c r="C696">
        <f t="shared" si="40"/>
        <v>2024</v>
      </c>
      <c r="D696" t="str">
        <f t="shared" si="41"/>
        <v>November</v>
      </c>
      <c r="E696" t="str">
        <f t="shared" si="42"/>
        <v>Q4</v>
      </c>
      <c r="F696" t="s">
        <v>1654</v>
      </c>
      <c r="G696" t="s">
        <v>2409</v>
      </c>
      <c r="H696">
        <v>4</v>
      </c>
      <c r="I696" s="4">
        <v>83.6</v>
      </c>
      <c r="J696" t="s">
        <v>2674</v>
      </c>
      <c r="K696" t="s">
        <v>3065</v>
      </c>
      <c r="L696" t="s">
        <v>3074</v>
      </c>
      <c r="M696" t="s">
        <v>3515</v>
      </c>
      <c r="N696">
        <v>4</v>
      </c>
      <c r="O696" t="s">
        <v>4275</v>
      </c>
      <c r="P696" t="str">
        <f t="shared" si="43"/>
        <v>SAVE10</v>
      </c>
      <c r="Q696" t="s">
        <v>4281</v>
      </c>
      <c r="R696" s="4">
        <v>334.4</v>
      </c>
    </row>
    <row r="697" spans="1:18" x14ac:dyDescent="0.25">
      <c r="A697" t="s">
        <v>612</v>
      </c>
      <c r="B697" s="2">
        <v>45408</v>
      </c>
      <c r="C697">
        <f t="shared" si="40"/>
        <v>2024</v>
      </c>
      <c r="D697" t="str">
        <f t="shared" si="41"/>
        <v>April</v>
      </c>
      <c r="E697" t="str">
        <f t="shared" si="42"/>
        <v>Q2</v>
      </c>
      <c r="F697" t="s">
        <v>1812</v>
      </c>
      <c r="G697" t="s">
        <v>2409</v>
      </c>
      <c r="H697">
        <v>5</v>
      </c>
      <c r="I697" s="4">
        <v>495.35</v>
      </c>
      <c r="J697" t="s">
        <v>2693</v>
      </c>
      <c r="K697" t="s">
        <v>3067</v>
      </c>
      <c r="L697" t="s">
        <v>3074</v>
      </c>
      <c r="M697" t="s">
        <v>3673</v>
      </c>
      <c r="N697">
        <v>5</v>
      </c>
      <c r="P697" t="str">
        <f t="shared" si="43"/>
        <v>NO COUPON</v>
      </c>
      <c r="Q697" t="s">
        <v>4281</v>
      </c>
      <c r="R697" s="4">
        <v>2476.75</v>
      </c>
    </row>
    <row r="698" spans="1:18" x14ac:dyDescent="0.25">
      <c r="A698" t="s">
        <v>179</v>
      </c>
      <c r="B698" s="2">
        <v>45549</v>
      </c>
      <c r="C698">
        <f t="shared" si="40"/>
        <v>2024</v>
      </c>
      <c r="D698" t="str">
        <f t="shared" si="41"/>
        <v>September</v>
      </c>
      <c r="E698" t="str">
        <f t="shared" si="42"/>
        <v>Q3</v>
      </c>
      <c r="F698" t="s">
        <v>1379</v>
      </c>
      <c r="G698" t="s">
        <v>2403</v>
      </c>
      <c r="H698">
        <v>2</v>
      </c>
      <c r="I698" s="4">
        <v>500.29</v>
      </c>
      <c r="J698" t="s">
        <v>2559</v>
      </c>
      <c r="K698" t="s">
        <v>3066</v>
      </c>
      <c r="L698" t="s">
        <v>3072</v>
      </c>
      <c r="M698" t="s">
        <v>3240</v>
      </c>
      <c r="N698">
        <v>7</v>
      </c>
      <c r="O698" t="s">
        <v>4277</v>
      </c>
      <c r="P698" t="str">
        <f t="shared" si="43"/>
        <v>WINTER15</v>
      </c>
      <c r="Q698" t="s">
        <v>4282</v>
      </c>
      <c r="R698" s="4">
        <v>1000.58</v>
      </c>
    </row>
    <row r="699" spans="1:18" x14ac:dyDescent="0.25">
      <c r="A699" t="s">
        <v>624</v>
      </c>
      <c r="B699" s="2">
        <v>45459</v>
      </c>
      <c r="C699">
        <f t="shared" si="40"/>
        <v>2024</v>
      </c>
      <c r="D699" t="str">
        <f t="shared" si="41"/>
        <v>June</v>
      </c>
      <c r="E699" t="str">
        <f t="shared" si="42"/>
        <v>Q2</v>
      </c>
      <c r="F699" t="s">
        <v>1823</v>
      </c>
      <c r="G699" t="s">
        <v>2409</v>
      </c>
      <c r="H699">
        <v>5</v>
      </c>
      <c r="I699" s="4">
        <v>389.62</v>
      </c>
      <c r="J699" t="s">
        <v>2460</v>
      </c>
      <c r="K699" t="s">
        <v>3069</v>
      </c>
      <c r="L699" t="s">
        <v>3072</v>
      </c>
      <c r="M699" t="s">
        <v>3685</v>
      </c>
      <c r="N699">
        <v>7</v>
      </c>
      <c r="O699" t="s">
        <v>4276</v>
      </c>
      <c r="P699" t="str">
        <f t="shared" si="43"/>
        <v>FREESHIP</v>
      </c>
      <c r="Q699" t="s">
        <v>4281</v>
      </c>
      <c r="R699" s="4">
        <v>1948.1</v>
      </c>
    </row>
    <row r="700" spans="1:18" x14ac:dyDescent="0.25">
      <c r="A700" t="s">
        <v>650</v>
      </c>
      <c r="B700" s="2">
        <v>45204</v>
      </c>
      <c r="C700">
        <f t="shared" si="40"/>
        <v>2023</v>
      </c>
      <c r="D700" t="str">
        <f t="shared" si="41"/>
        <v>October</v>
      </c>
      <c r="E700" t="str">
        <f t="shared" si="42"/>
        <v>Q4</v>
      </c>
      <c r="F700" t="s">
        <v>1849</v>
      </c>
      <c r="G700" t="s">
        <v>2408</v>
      </c>
      <c r="H700">
        <v>4</v>
      </c>
      <c r="I700" s="4">
        <v>371.07</v>
      </c>
      <c r="J700" t="s">
        <v>2564</v>
      </c>
      <c r="K700" t="s">
        <v>3069</v>
      </c>
      <c r="L700" t="s">
        <v>3071</v>
      </c>
      <c r="M700" t="s">
        <v>3711</v>
      </c>
      <c r="N700">
        <v>7</v>
      </c>
      <c r="O700" t="s">
        <v>4277</v>
      </c>
      <c r="P700" t="str">
        <f t="shared" si="43"/>
        <v>WINTER15</v>
      </c>
      <c r="Q700" t="s">
        <v>4281</v>
      </c>
      <c r="R700" s="4">
        <v>1484.28</v>
      </c>
    </row>
    <row r="701" spans="1:18" x14ac:dyDescent="0.25">
      <c r="A701" t="s">
        <v>683</v>
      </c>
      <c r="B701" s="2">
        <v>44962</v>
      </c>
      <c r="C701">
        <f t="shared" si="40"/>
        <v>2023</v>
      </c>
      <c r="D701" t="str">
        <f t="shared" si="41"/>
        <v>February</v>
      </c>
      <c r="E701" t="str">
        <f t="shared" si="42"/>
        <v>Q1</v>
      </c>
      <c r="F701" t="s">
        <v>1881</v>
      </c>
      <c r="G701" t="s">
        <v>2409</v>
      </c>
      <c r="H701">
        <v>1</v>
      </c>
      <c r="I701" s="4">
        <v>257</v>
      </c>
      <c r="J701" t="s">
        <v>2867</v>
      </c>
      <c r="K701" t="s">
        <v>3065</v>
      </c>
      <c r="L701" t="s">
        <v>3071</v>
      </c>
      <c r="M701" t="s">
        <v>3744</v>
      </c>
      <c r="N701">
        <v>5</v>
      </c>
      <c r="P701" t="str">
        <f t="shared" si="43"/>
        <v>NO COUPON</v>
      </c>
      <c r="Q701" t="s">
        <v>4279</v>
      </c>
      <c r="R701" s="4">
        <v>257</v>
      </c>
    </row>
    <row r="702" spans="1:18" x14ac:dyDescent="0.25">
      <c r="A702" t="s">
        <v>57</v>
      </c>
      <c r="B702" s="2">
        <v>45274</v>
      </c>
      <c r="C702">
        <f t="shared" si="40"/>
        <v>2023</v>
      </c>
      <c r="D702" t="str">
        <f t="shared" si="41"/>
        <v>December</v>
      </c>
      <c r="E702" t="str">
        <f t="shared" si="42"/>
        <v>Q4</v>
      </c>
      <c r="F702" t="s">
        <v>1257</v>
      </c>
      <c r="G702" t="s">
        <v>2406</v>
      </c>
      <c r="H702">
        <v>3</v>
      </c>
      <c r="I702" s="4">
        <v>499.21</v>
      </c>
      <c r="J702" t="s">
        <v>2452</v>
      </c>
      <c r="K702" t="s">
        <v>3066</v>
      </c>
      <c r="L702" t="s">
        <v>3071</v>
      </c>
      <c r="M702" t="s">
        <v>3118</v>
      </c>
      <c r="N702">
        <v>8</v>
      </c>
      <c r="P702" t="str">
        <f t="shared" si="43"/>
        <v>NO COUPON</v>
      </c>
      <c r="Q702" t="s">
        <v>4278</v>
      </c>
      <c r="R702" s="4">
        <v>1497.63</v>
      </c>
    </row>
    <row r="703" spans="1:18" x14ac:dyDescent="0.25">
      <c r="A703" t="s">
        <v>1063</v>
      </c>
      <c r="B703" s="2">
        <v>45491</v>
      </c>
      <c r="C703">
        <f t="shared" si="40"/>
        <v>2024</v>
      </c>
      <c r="D703" t="str">
        <f t="shared" si="41"/>
        <v>July</v>
      </c>
      <c r="E703" t="str">
        <f t="shared" si="42"/>
        <v>Q3</v>
      </c>
      <c r="F703" t="s">
        <v>2255</v>
      </c>
      <c r="G703" t="s">
        <v>2409</v>
      </c>
      <c r="H703">
        <v>5</v>
      </c>
      <c r="I703" s="4">
        <v>391.86</v>
      </c>
      <c r="J703" t="s">
        <v>2430</v>
      </c>
      <c r="K703" t="s">
        <v>3067</v>
      </c>
      <c r="L703" t="s">
        <v>3070</v>
      </c>
      <c r="M703" t="s">
        <v>4124</v>
      </c>
      <c r="N703">
        <v>6</v>
      </c>
      <c r="P703" t="str">
        <f t="shared" si="43"/>
        <v>NO COUPON</v>
      </c>
      <c r="Q703" t="s">
        <v>4278</v>
      </c>
      <c r="R703" s="4">
        <v>1959.3</v>
      </c>
    </row>
    <row r="704" spans="1:18" x14ac:dyDescent="0.25">
      <c r="A704" t="s">
        <v>31</v>
      </c>
      <c r="B704" s="2">
        <v>45353</v>
      </c>
      <c r="C704">
        <f t="shared" si="40"/>
        <v>2024</v>
      </c>
      <c r="D704" t="str">
        <f t="shared" si="41"/>
        <v>March</v>
      </c>
      <c r="E704" t="str">
        <f t="shared" si="42"/>
        <v>Q1</v>
      </c>
      <c r="F704" t="s">
        <v>1231</v>
      </c>
      <c r="G704" t="s">
        <v>2405</v>
      </c>
      <c r="H704">
        <v>1</v>
      </c>
      <c r="I704" s="4">
        <v>423.4</v>
      </c>
      <c r="J704" t="s">
        <v>2427</v>
      </c>
      <c r="K704" t="s">
        <v>3065</v>
      </c>
      <c r="L704" t="s">
        <v>3070</v>
      </c>
      <c r="M704" t="s">
        <v>3092</v>
      </c>
      <c r="N704">
        <v>3</v>
      </c>
      <c r="P704" t="str">
        <f t="shared" si="43"/>
        <v>NO COUPON</v>
      </c>
      <c r="Q704" t="s">
        <v>4279</v>
      </c>
      <c r="R704" s="4">
        <v>423.4</v>
      </c>
    </row>
    <row r="705" spans="1:18" x14ac:dyDescent="0.25">
      <c r="A705" t="s">
        <v>854</v>
      </c>
      <c r="B705" s="2">
        <v>45305</v>
      </c>
      <c r="C705">
        <f t="shared" si="40"/>
        <v>2024</v>
      </c>
      <c r="D705" t="str">
        <f t="shared" si="41"/>
        <v>January</v>
      </c>
      <c r="E705" t="str">
        <f t="shared" si="42"/>
        <v>Q1</v>
      </c>
      <c r="F705" t="s">
        <v>2050</v>
      </c>
      <c r="G705" t="s">
        <v>2406</v>
      </c>
      <c r="H705">
        <v>3</v>
      </c>
      <c r="I705" s="4">
        <v>411.95</v>
      </c>
      <c r="J705" t="s">
        <v>2774</v>
      </c>
      <c r="K705" t="s">
        <v>3067</v>
      </c>
      <c r="L705" t="s">
        <v>3073</v>
      </c>
      <c r="M705" t="s">
        <v>3915</v>
      </c>
      <c r="N705">
        <v>7</v>
      </c>
      <c r="O705" t="s">
        <v>4276</v>
      </c>
      <c r="P705" t="str">
        <f t="shared" si="43"/>
        <v>FREESHIP</v>
      </c>
      <c r="Q705" t="s">
        <v>4279</v>
      </c>
      <c r="R705" s="4">
        <v>1235.8499999999999</v>
      </c>
    </row>
    <row r="706" spans="1:18" x14ac:dyDescent="0.25">
      <c r="A706" t="s">
        <v>725</v>
      </c>
      <c r="B706" s="2">
        <v>45477</v>
      </c>
      <c r="C706">
        <f t="shared" ref="C706:C769" si="44">YEAR(B706)</f>
        <v>2024</v>
      </c>
      <c r="D706" t="str">
        <f t="shared" ref="D706:D769" si="45">TEXT(B706,"mmmm")</f>
        <v>July</v>
      </c>
      <c r="E706" t="str">
        <f t="shared" ref="E706:E769" si="46">"Q"&amp;ROUNDUP(MONTH(B706)/3,0)</f>
        <v>Q3</v>
      </c>
      <c r="F706" t="s">
        <v>1923</v>
      </c>
      <c r="G706" t="s">
        <v>2405</v>
      </c>
      <c r="H706">
        <v>2</v>
      </c>
      <c r="I706" s="4">
        <v>475.78</v>
      </c>
      <c r="J706" t="s">
        <v>2886</v>
      </c>
      <c r="K706" t="s">
        <v>3066</v>
      </c>
      <c r="L706" t="s">
        <v>3070</v>
      </c>
      <c r="M706" t="s">
        <v>3786</v>
      </c>
      <c r="N706">
        <v>2</v>
      </c>
      <c r="O706" t="s">
        <v>4277</v>
      </c>
      <c r="P706" t="str">
        <f t="shared" ref="P706:P769" si="47">IF(ISBLANK(O706),"NO COUPON",O706)</f>
        <v>WINTER15</v>
      </c>
      <c r="Q706" t="s">
        <v>4282</v>
      </c>
      <c r="R706" s="4">
        <v>951.56</v>
      </c>
    </row>
    <row r="707" spans="1:18" x14ac:dyDescent="0.25">
      <c r="A707" t="s">
        <v>899</v>
      </c>
      <c r="B707" s="2">
        <v>45389</v>
      </c>
      <c r="C707">
        <f t="shared" si="44"/>
        <v>2024</v>
      </c>
      <c r="D707" t="str">
        <f t="shared" si="45"/>
        <v>April</v>
      </c>
      <c r="E707" t="str">
        <f t="shared" si="46"/>
        <v>Q2</v>
      </c>
      <c r="F707" t="s">
        <v>2095</v>
      </c>
      <c r="G707" t="s">
        <v>2408</v>
      </c>
      <c r="H707">
        <v>4</v>
      </c>
      <c r="I707" s="4">
        <v>515.59</v>
      </c>
      <c r="J707" t="s">
        <v>2969</v>
      </c>
      <c r="K707" t="s">
        <v>3067</v>
      </c>
      <c r="L707" t="s">
        <v>3070</v>
      </c>
      <c r="M707" t="s">
        <v>3960</v>
      </c>
      <c r="N707">
        <v>7</v>
      </c>
      <c r="O707" t="s">
        <v>4276</v>
      </c>
      <c r="P707" t="str">
        <f t="shared" si="47"/>
        <v>FREESHIP</v>
      </c>
      <c r="Q707" t="s">
        <v>4282</v>
      </c>
      <c r="R707" s="4">
        <v>2062.36</v>
      </c>
    </row>
    <row r="708" spans="1:18" x14ac:dyDescent="0.25">
      <c r="A708" t="s">
        <v>916</v>
      </c>
      <c r="B708" s="2">
        <v>45486</v>
      </c>
      <c r="C708">
        <f t="shared" si="44"/>
        <v>2024</v>
      </c>
      <c r="D708" t="str">
        <f t="shared" si="45"/>
        <v>July</v>
      </c>
      <c r="E708" t="str">
        <f t="shared" si="46"/>
        <v>Q3</v>
      </c>
      <c r="F708" t="s">
        <v>2112</v>
      </c>
      <c r="G708" t="s">
        <v>2403</v>
      </c>
      <c r="H708">
        <v>4</v>
      </c>
      <c r="I708" s="4">
        <v>180.25</v>
      </c>
      <c r="J708" t="s">
        <v>2469</v>
      </c>
      <c r="K708" t="s">
        <v>3065</v>
      </c>
      <c r="L708" t="s">
        <v>3071</v>
      </c>
      <c r="M708" t="s">
        <v>3977</v>
      </c>
      <c r="N708">
        <v>7</v>
      </c>
      <c r="P708" t="str">
        <f t="shared" si="47"/>
        <v>NO COUPON</v>
      </c>
      <c r="Q708" t="s">
        <v>4281</v>
      </c>
      <c r="R708" s="4">
        <v>721</v>
      </c>
    </row>
    <row r="709" spans="1:18" x14ac:dyDescent="0.25">
      <c r="A709" t="s">
        <v>1104</v>
      </c>
      <c r="B709" s="2">
        <v>44982</v>
      </c>
      <c r="C709">
        <f t="shared" si="44"/>
        <v>2023</v>
      </c>
      <c r="D709" t="str">
        <f t="shared" si="45"/>
        <v>February</v>
      </c>
      <c r="E709" t="str">
        <f t="shared" si="46"/>
        <v>Q1</v>
      </c>
      <c r="F709" t="s">
        <v>2296</v>
      </c>
      <c r="G709" t="s">
        <v>2403</v>
      </c>
      <c r="H709">
        <v>2</v>
      </c>
      <c r="I709" s="4">
        <v>650.25</v>
      </c>
      <c r="J709" t="s">
        <v>2441</v>
      </c>
      <c r="K709" t="s">
        <v>3068</v>
      </c>
      <c r="L709" t="s">
        <v>3072</v>
      </c>
      <c r="M709" t="s">
        <v>4165</v>
      </c>
      <c r="N709">
        <v>6</v>
      </c>
      <c r="P709" t="str">
        <f t="shared" si="47"/>
        <v>NO COUPON</v>
      </c>
      <c r="Q709" t="s">
        <v>4278</v>
      </c>
      <c r="R709" s="4">
        <v>1300.5</v>
      </c>
    </row>
    <row r="710" spans="1:18" x14ac:dyDescent="0.25">
      <c r="A710" t="s">
        <v>682</v>
      </c>
      <c r="B710" s="2">
        <v>45478</v>
      </c>
      <c r="C710">
        <f t="shared" si="44"/>
        <v>2024</v>
      </c>
      <c r="D710" t="str">
        <f t="shared" si="45"/>
        <v>July</v>
      </c>
      <c r="E710" t="str">
        <f t="shared" si="46"/>
        <v>Q3</v>
      </c>
      <c r="F710" t="s">
        <v>1880</v>
      </c>
      <c r="G710" t="s">
        <v>2403</v>
      </c>
      <c r="H710">
        <v>2</v>
      </c>
      <c r="I710" s="4">
        <v>253.67</v>
      </c>
      <c r="J710" t="s">
        <v>2549</v>
      </c>
      <c r="K710" t="s">
        <v>3069</v>
      </c>
      <c r="L710" t="s">
        <v>3072</v>
      </c>
      <c r="M710" t="s">
        <v>3743</v>
      </c>
      <c r="N710">
        <v>3</v>
      </c>
      <c r="O710" t="s">
        <v>4277</v>
      </c>
      <c r="P710" t="str">
        <f t="shared" si="47"/>
        <v>WINTER15</v>
      </c>
      <c r="Q710" t="s">
        <v>4281</v>
      </c>
      <c r="R710" s="4">
        <v>507.34</v>
      </c>
    </row>
    <row r="711" spans="1:18" x14ac:dyDescent="0.25">
      <c r="A711" t="s">
        <v>552</v>
      </c>
      <c r="B711" s="2">
        <v>45436</v>
      </c>
      <c r="C711">
        <f t="shared" si="44"/>
        <v>2024</v>
      </c>
      <c r="D711" t="str">
        <f t="shared" si="45"/>
        <v>May</v>
      </c>
      <c r="E711" t="str">
        <f t="shared" si="46"/>
        <v>Q2</v>
      </c>
      <c r="F711" t="s">
        <v>1752</v>
      </c>
      <c r="G711" t="s">
        <v>2404</v>
      </c>
      <c r="H711">
        <v>3</v>
      </c>
      <c r="I711" s="4">
        <v>490.74</v>
      </c>
      <c r="J711" t="s">
        <v>2809</v>
      </c>
      <c r="K711" t="s">
        <v>3069</v>
      </c>
      <c r="L711" t="s">
        <v>3070</v>
      </c>
      <c r="M711" t="s">
        <v>3613</v>
      </c>
      <c r="N711">
        <v>3</v>
      </c>
      <c r="O711" t="s">
        <v>4277</v>
      </c>
      <c r="P711" t="str">
        <f t="shared" si="47"/>
        <v>WINTER15</v>
      </c>
      <c r="Q711" t="s">
        <v>4280</v>
      </c>
      <c r="R711" s="4">
        <v>1472.22</v>
      </c>
    </row>
    <row r="712" spans="1:18" x14ac:dyDescent="0.25">
      <c r="A712" t="s">
        <v>1007</v>
      </c>
      <c r="B712" s="2">
        <v>45388</v>
      </c>
      <c r="C712">
        <f t="shared" si="44"/>
        <v>2024</v>
      </c>
      <c r="D712" t="str">
        <f t="shared" si="45"/>
        <v>April</v>
      </c>
      <c r="E712" t="str">
        <f t="shared" si="46"/>
        <v>Q2</v>
      </c>
      <c r="F712" t="s">
        <v>2200</v>
      </c>
      <c r="G712" t="s">
        <v>2403</v>
      </c>
      <c r="H712">
        <v>3</v>
      </c>
      <c r="I712" s="4">
        <v>267.45</v>
      </c>
      <c r="J712" t="s">
        <v>3000</v>
      </c>
      <c r="K712" t="s">
        <v>3068</v>
      </c>
      <c r="L712" t="s">
        <v>3073</v>
      </c>
      <c r="M712" t="s">
        <v>4068</v>
      </c>
      <c r="N712">
        <v>5</v>
      </c>
      <c r="O712" t="s">
        <v>4277</v>
      </c>
      <c r="P712" t="str">
        <f t="shared" si="47"/>
        <v>WINTER15</v>
      </c>
      <c r="Q712" t="s">
        <v>4278</v>
      </c>
      <c r="R712" s="4">
        <v>802.34999999999991</v>
      </c>
    </row>
    <row r="713" spans="1:18" x14ac:dyDescent="0.25">
      <c r="A713" t="s">
        <v>153</v>
      </c>
      <c r="B713" s="2">
        <v>45026</v>
      </c>
      <c r="C713">
        <f t="shared" si="44"/>
        <v>2023</v>
      </c>
      <c r="D713" t="str">
        <f t="shared" si="45"/>
        <v>April</v>
      </c>
      <c r="E713" t="str">
        <f t="shared" si="46"/>
        <v>Q2</v>
      </c>
      <c r="F713" t="s">
        <v>1353</v>
      </c>
      <c r="G713" t="s">
        <v>2404</v>
      </c>
      <c r="H713">
        <v>1</v>
      </c>
      <c r="I713" s="4">
        <v>583.9</v>
      </c>
      <c r="J713" t="s">
        <v>2540</v>
      </c>
      <c r="K713" t="s">
        <v>3069</v>
      </c>
      <c r="L713" t="s">
        <v>3072</v>
      </c>
      <c r="M713" t="s">
        <v>3214</v>
      </c>
      <c r="N713">
        <v>1</v>
      </c>
      <c r="P713" t="str">
        <f t="shared" si="47"/>
        <v>NO COUPON</v>
      </c>
      <c r="Q713" t="s">
        <v>4280</v>
      </c>
      <c r="R713" s="4">
        <v>583.9</v>
      </c>
    </row>
    <row r="714" spans="1:18" x14ac:dyDescent="0.25">
      <c r="A714" t="s">
        <v>305</v>
      </c>
      <c r="B714" s="2">
        <v>45424</v>
      </c>
      <c r="C714">
        <f t="shared" si="44"/>
        <v>2024</v>
      </c>
      <c r="D714" t="str">
        <f t="shared" si="45"/>
        <v>May</v>
      </c>
      <c r="E714" t="str">
        <f t="shared" si="46"/>
        <v>Q2</v>
      </c>
      <c r="F714" t="s">
        <v>1505</v>
      </c>
      <c r="G714" t="s">
        <v>2404</v>
      </c>
      <c r="H714">
        <v>2</v>
      </c>
      <c r="I714" s="4">
        <v>345.01</v>
      </c>
      <c r="J714" t="s">
        <v>2657</v>
      </c>
      <c r="K714" t="s">
        <v>3067</v>
      </c>
      <c r="L714" t="s">
        <v>3073</v>
      </c>
      <c r="M714" t="s">
        <v>3366</v>
      </c>
      <c r="N714">
        <v>6</v>
      </c>
      <c r="O714" t="s">
        <v>4276</v>
      </c>
      <c r="P714" t="str">
        <f t="shared" si="47"/>
        <v>FREESHIP</v>
      </c>
      <c r="Q714" t="s">
        <v>4282</v>
      </c>
      <c r="R714" s="4">
        <v>690.02</v>
      </c>
    </row>
    <row r="715" spans="1:18" x14ac:dyDescent="0.25">
      <c r="A715" t="s">
        <v>231</v>
      </c>
      <c r="B715" s="2">
        <v>45432</v>
      </c>
      <c r="C715">
        <f t="shared" si="44"/>
        <v>2024</v>
      </c>
      <c r="D715" t="str">
        <f t="shared" si="45"/>
        <v>May</v>
      </c>
      <c r="E715" t="str">
        <f t="shared" si="46"/>
        <v>Q2</v>
      </c>
      <c r="F715" t="s">
        <v>1431</v>
      </c>
      <c r="G715" t="s">
        <v>2409</v>
      </c>
      <c r="H715">
        <v>4</v>
      </c>
      <c r="I715" s="4">
        <v>321.51</v>
      </c>
      <c r="J715" t="s">
        <v>2598</v>
      </c>
      <c r="K715" t="s">
        <v>3069</v>
      </c>
      <c r="L715" t="s">
        <v>3072</v>
      </c>
      <c r="M715" t="s">
        <v>3292</v>
      </c>
      <c r="N715">
        <v>9</v>
      </c>
      <c r="P715" t="str">
        <f t="shared" si="47"/>
        <v>NO COUPON</v>
      </c>
      <c r="Q715" t="s">
        <v>4282</v>
      </c>
      <c r="R715" s="4">
        <v>1286.04</v>
      </c>
    </row>
    <row r="716" spans="1:18" x14ac:dyDescent="0.25">
      <c r="A716" t="s">
        <v>75</v>
      </c>
      <c r="B716" s="2">
        <v>45375</v>
      </c>
      <c r="C716">
        <f t="shared" si="44"/>
        <v>2024</v>
      </c>
      <c r="D716" t="str">
        <f t="shared" si="45"/>
        <v>March</v>
      </c>
      <c r="E716" t="str">
        <f t="shared" si="46"/>
        <v>Q1</v>
      </c>
      <c r="F716" t="s">
        <v>1275</v>
      </c>
      <c r="G716" t="s">
        <v>2409</v>
      </c>
      <c r="H716">
        <v>4</v>
      </c>
      <c r="I716" s="4">
        <v>122.2</v>
      </c>
      <c r="J716" t="s">
        <v>2467</v>
      </c>
      <c r="K716" t="s">
        <v>3069</v>
      </c>
      <c r="L716" t="s">
        <v>3073</v>
      </c>
      <c r="M716" t="s">
        <v>3136</v>
      </c>
      <c r="N716">
        <v>7</v>
      </c>
      <c r="O716" t="s">
        <v>4276</v>
      </c>
      <c r="P716" t="str">
        <f t="shared" si="47"/>
        <v>FREESHIP</v>
      </c>
      <c r="Q716" t="s">
        <v>4281</v>
      </c>
      <c r="R716" s="4">
        <v>488.8</v>
      </c>
    </row>
    <row r="717" spans="1:18" x14ac:dyDescent="0.25">
      <c r="A717" t="s">
        <v>457</v>
      </c>
      <c r="B717" s="2">
        <v>45426</v>
      </c>
      <c r="C717">
        <f t="shared" si="44"/>
        <v>2024</v>
      </c>
      <c r="D717" t="str">
        <f t="shared" si="45"/>
        <v>May</v>
      </c>
      <c r="E717" t="str">
        <f t="shared" si="46"/>
        <v>Q2</v>
      </c>
      <c r="F717" t="s">
        <v>1657</v>
      </c>
      <c r="G717" t="s">
        <v>2406</v>
      </c>
      <c r="H717">
        <v>2</v>
      </c>
      <c r="I717" s="4">
        <v>69.64</v>
      </c>
      <c r="J717" t="s">
        <v>2469</v>
      </c>
      <c r="K717" t="s">
        <v>3069</v>
      </c>
      <c r="L717" t="s">
        <v>3072</v>
      </c>
      <c r="M717" t="s">
        <v>3518</v>
      </c>
      <c r="N717">
        <v>6</v>
      </c>
      <c r="P717" t="str">
        <f t="shared" si="47"/>
        <v>NO COUPON</v>
      </c>
      <c r="Q717" t="s">
        <v>4281</v>
      </c>
      <c r="R717" s="4">
        <v>139.28</v>
      </c>
    </row>
    <row r="718" spans="1:18" x14ac:dyDescent="0.25">
      <c r="A718" t="s">
        <v>1044</v>
      </c>
      <c r="B718" s="2">
        <v>45201</v>
      </c>
      <c r="C718">
        <f t="shared" si="44"/>
        <v>2023</v>
      </c>
      <c r="D718" t="str">
        <f t="shared" si="45"/>
        <v>October</v>
      </c>
      <c r="E718" t="str">
        <f t="shared" si="46"/>
        <v>Q4</v>
      </c>
      <c r="F718" t="s">
        <v>2236</v>
      </c>
      <c r="G718" t="s">
        <v>2404</v>
      </c>
      <c r="H718">
        <v>4</v>
      </c>
      <c r="I718" s="4">
        <v>245.28</v>
      </c>
      <c r="J718" t="s">
        <v>3005</v>
      </c>
      <c r="K718" t="s">
        <v>3067</v>
      </c>
      <c r="L718" t="s">
        <v>3073</v>
      </c>
      <c r="M718" t="s">
        <v>4105</v>
      </c>
      <c r="N718">
        <v>6</v>
      </c>
      <c r="O718" t="s">
        <v>4277</v>
      </c>
      <c r="P718" t="str">
        <f t="shared" si="47"/>
        <v>WINTER15</v>
      </c>
      <c r="Q718" t="s">
        <v>4280</v>
      </c>
      <c r="R718" s="4">
        <v>981.12</v>
      </c>
    </row>
    <row r="719" spans="1:18" x14ac:dyDescent="0.25">
      <c r="A719" t="s">
        <v>602</v>
      </c>
      <c r="B719" s="2">
        <v>45636</v>
      </c>
      <c r="C719">
        <f t="shared" si="44"/>
        <v>2024</v>
      </c>
      <c r="D719" t="str">
        <f t="shared" si="45"/>
        <v>December</v>
      </c>
      <c r="E719" t="str">
        <f t="shared" si="46"/>
        <v>Q4</v>
      </c>
      <c r="F719" t="s">
        <v>1802</v>
      </c>
      <c r="G719" t="s">
        <v>2403</v>
      </c>
      <c r="H719">
        <v>4</v>
      </c>
      <c r="I719" s="4">
        <v>577.82000000000005</v>
      </c>
      <c r="J719" t="s">
        <v>2465</v>
      </c>
      <c r="K719" t="s">
        <v>3067</v>
      </c>
      <c r="L719" t="s">
        <v>3073</v>
      </c>
      <c r="M719" t="s">
        <v>3663</v>
      </c>
      <c r="N719">
        <v>9</v>
      </c>
      <c r="P719" t="str">
        <f t="shared" si="47"/>
        <v>NO COUPON</v>
      </c>
      <c r="Q719" t="s">
        <v>4282</v>
      </c>
      <c r="R719" s="4">
        <v>2311.2800000000002</v>
      </c>
    </row>
    <row r="720" spans="1:18" x14ac:dyDescent="0.25">
      <c r="A720" t="s">
        <v>568</v>
      </c>
      <c r="B720" s="2">
        <v>45807</v>
      </c>
      <c r="C720">
        <f t="shared" si="44"/>
        <v>2025</v>
      </c>
      <c r="D720" t="str">
        <f t="shared" si="45"/>
        <v>May</v>
      </c>
      <c r="E720" t="str">
        <f t="shared" si="46"/>
        <v>Q2</v>
      </c>
      <c r="F720" t="s">
        <v>1768</v>
      </c>
      <c r="G720" t="s">
        <v>2408</v>
      </c>
      <c r="H720">
        <v>2</v>
      </c>
      <c r="I720" s="4">
        <v>492.9</v>
      </c>
      <c r="J720" t="s">
        <v>2610</v>
      </c>
      <c r="K720" t="s">
        <v>3069</v>
      </c>
      <c r="L720" t="s">
        <v>3072</v>
      </c>
      <c r="M720" t="s">
        <v>3629</v>
      </c>
      <c r="N720">
        <v>5</v>
      </c>
      <c r="O720" t="s">
        <v>4276</v>
      </c>
      <c r="P720" t="str">
        <f t="shared" si="47"/>
        <v>FREESHIP</v>
      </c>
      <c r="Q720" t="s">
        <v>4278</v>
      </c>
      <c r="R720" s="4">
        <v>985.8</v>
      </c>
    </row>
    <row r="721" spans="1:18" x14ac:dyDescent="0.25">
      <c r="A721" t="s">
        <v>1013</v>
      </c>
      <c r="B721" s="2">
        <v>45284</v>
      </c>
      <c r="C721">
        <f t="shared" si="44"/>
        <v>2023</v>
      </c>
      <c r="D721" t="str">
        <f t="shared" si="45"/>
        <v>December</v>
      </c>
      <c r="E721" t="str">
        <f t="shared" si="46"/>
        <v>Q4</v>
      </c>
      <c r="F721" t="s">
        <v>2206</v>
      </c>
      <c r="G721" t="s">
        <v>2407</v>
      </c>
      <c r="H721">
        <v>1</v>
      </c>
      <c r="I721" s="4">
        <v>483.38</v>
      </c>
      <c r="J721" t="s">
        <v>2741</v>
      </c>
      <c r="K721" t="s">
        <v>3069</v>
      </c>
      <c r="L721" t="s">
        <v>3074</v>
      </c>
      <c r="M721" t="s">
        <v>4074</v>
      </c>
      <c r="N721">
        <v>6</v>
      </c>
      <c r="O721" t="s">
        <v>4276</v>
      </c>
      <c r="P721" t="str">
        <f t="shared" si="47"/>
        <v>FREESHIP</v>
      </c>
      <c r="Q721" t="s">
        <v>4282</v>
      </c>
      <c r="R721" s="4">
        <v>483.38</v>
      </c>
    </row>
    <row r="722" spans="1:18" x14ac:dyDescent="0.25">
      <c r="A722" t="s">
        <v>579</v>
      </c>
      <c r="B722" s="2">
        <v>45060</v>
      </c>
      <c r="C722">
        <f t="shared" si="44"/>
        <v>2023</v>
      </c>
      <c r="D722" t="str">
        <f t="shared" si="45"/>
        <v>May</v>
      </c>
      <c r="E722" t="str">
        <f t="shared" si="46"/>
        <v>Q2</v>
      </c>
      <c r="F722" t="s">
        <v>1779</v>
      </c>
      <c r="G722" t="s">
        <v>2405</v>
      </c>
      <c r="H722">
        <v>5</v>
      </c>
      <c r="I722" s="4">
        <v>307.98</v>
      </c>
      <c r="J722" t="s">
        <v>2770</v>
      </c>
      <c r="K722" t="s">
        <v>3066</v>
      </c>
      <c r="L722" t="s">
        <v>3074</v>
      </c>
      <c r="M722" t="s">
        <v>3640</v>
      </c>
      <c r="N722">
        <v>10</v>
      </c>
      <c r="P722" t="str">
        <f t="shared" si="47"/>
        <v>NO COUPON</v>
      </c>
      <c r="Q722" t="s">
        <v>4281</v>
      </c>
      <c r="R722" s="4">
        <v>1539.9</v>
      </c>
    </row>
    <row r="723" spans="1:18" x14ac:dyDescent="0.25">
      <c r="A723" t="s">
        <v>707</v>
      </c>
      <c r="B723" s="2">
        <v>45728</v>
      </c>
      <c r="C723">
        <f t="shared" si="44"/>
        <v>2025</v>
      </c>
      <c r="D723" t="str">
        <f t="shared" si="45"/>
        <v>March</v>
      </c>
      <c r="E723" t="str">
        <f t="shared" si="46"/>
        <v>Q1</v>
      </c>
      <c r="F723" t="s">
        <v>1905</v>
      </c>
      <c r="G723" t="s">
        <v>2403</v>
      </c>
      <c r="H723">
        <v>1</v>
      </c>
      <c r="I723" s="4">
        <v>176.58</v>
      </c>
      <c r="J723" t="s">
        <v>2878</v>
      </c>
      <c r="K723" t="s">
        <v>3065</v>
      </c>
      <c r="L723" t="s">
        <v>3072</v>
      </c>
      <c r="M723" t="s">
        <v>3768</v>
      </c>
      <c r="N723">
        <v>4</v>
      </c>
      <c r="P723" t="str">
        <f t="shared" si="47"/>
        <v>NO COUPON</v>
      </c>
      <c r="Q723" t="s">
        <v>4279</v>
      </c>
      <c r="R723" s="4">
        <v>176.58</v>
      </c>
    </row>
    <row r="724" spans="1:18" x14ac:dyDescent="0.25">
      <c r="A724" t="s">
        <v>429</v>
      </c>
      <c r="B724" s="2">
        <v>45753</v>
      </c>
      <c r="C724">
        <f t="shared" si="44"/>
        <v>2025</v>
      </c>
      <c r="D724" t="str">
        <f t="shared" si="45"/>
        <v>April</v>
      </c>
      <c r="E724" t="str">
        <f t="shared" si="46"/>
        <v>Q2</v>
      </c>
      <c r="F724" t="s">
        <v>1629</v>
      </c>
      <c r="G724" t="s">
        <v>2406</v>
      </c>
      <c r="H724">
        <v>1</v>
      </c>
      <c r="I724" s="4">
        <v>184.15</v>
      </c>
      <c r="J724" t="s">
        <v>2639</v>
      </c>
      <c r="K724" t="s">
        <v>3068</v>
      </c>
      <c r="L724" t="s">
        <v>3070</v>
      </c>
      <c r="M724" t="s">
        <v>3490</v>
      </c>
      <c r="N724">
        <v>5</v>
      </c>
      <c r="O724" t="s">
        <v>4276</v>
      </c>
      <c r="P724" t="str">
        <f t="shared" si="47"/>
        <v>FREESHIP</v>
      </c>
      <c r="Q724" t="s">
        <v>4281</v>
      </c>
      <c r="R724" s="4">
        <v>184.15</v>
      </c>
    </row>
    <row r="725" spans="1:18" x14ac:dyDescent="0.25">
      <c r="A725" t="s">
        <v>1123</v>
      </c>
      <c r="B725" s="2">
        <v>45390</v>
      </c>
      <c r="C725">
        <f t="shared" si="44"/>
        <v>2024</v>
      </c>
      <c r="D725" t="str">
        <f t="shared" si="45"/>
        <v>April</v>
      </c>
      <c r="E725" t="str">
        <f t="shared" si="46"/>
        <v>Q2</v>
      </c>
      <c r="F725" t="s">
        <v>2314</v>
      </c>
      <c r="G725" t="s">
        <v>2407</v>
      </c>
      <c r="H725">
        <v>4</v>
      </c>
      <c r="I725" s="4">
        <v>77.47</v>
      </c>
      <c r="J725" t="s">
        <v>2768</v>
      </c>
      <c r="K725" t="s">
        <v>3068</v>
      </c>
      <c r="L725" t="s">
        <v>3072</v>
      </c>
      <c r="M725" t="s">
        <v>4184</v>
      </c>
      <c r="N725">
        <v>7</v>
      </c>
      <c r="O725" t="s">
        <v>4275</v>
      </c>
      <c r="P725" t="str">
        <f t="shared" si="47"/>
        <v>SAVE10</v>
      </c>
      <c r="Q725" t="s">
        <v>4278</v>
      </c>
      <c r="R725" s="4">
        <v>309.88</v>
      </c>
    </row>
    <row r="726" spans="1:18" x14ac:dyDescent="0.25">
      <c r="A726" t="s">
        <v>445</v>
      </c>
      <c r="B726" s="2">
        <v>45571</v>
      </c>
      <c r="C726">
        <f t="shared" si="44"/>
        <v>2024</v>
      </c>
      <c r="D726" t="str">
        <f t="shared" si="45"/>
        <v>October</v>
      </c>
      <c r="E726" t="str">
        <f t="shared" si="46"/>
        <v>Q4</v>
      </c>
      <c r="F726" t="s">
        <v>1645</v>
      </c>
      <c r="G726" t="s">
        <v>2407</v>
      </c>
      <c r="H726">
        <v>1</v>
      </c>
      <c r="I726" s="4">
        <v>52.54</v>
      </c>
      <c r="J726" t="s">
        <v>2553</v>
      </c>
      <c r="K726" t="s">
        <v>3065</v>
      </c>
      <c r="L726" t="s">
        <v>3071</v>
      </c>
      <c r="M726" t="s">
        <v>3506</v>
      </c>
      <c r="N726">
        <v>6</v>
      </c>
      <c r="O726" t="s">
        <v>4277</v>
      </c>
      <c r="P726" t="str">
        <f t="shared" si="47"/>
        <v>WINTER15</v>
      </c>
      <c r="Q726" t="s">
        <v>4281</v>
      </c>
      <c r="R726" s="4">
        <v>52.54</v>
      </c>
    </row>
    <row r="727" spans="1:18" x14ac:dyDescent="0.25">
      <c r="A727" t="s">
        <v>627</v>
      </c>
      <c r="B727" s="2">
        <v>45645</v>
      </c>
      <c r="C727">
        <f t="shared" si="44"/>
        <v>2024</v>
      </c>
      <c r="D727" t="str">
        <f t="shared" si="45"/>
        <v>December</v>
      </c>
      <c r="E727" t="str">
        <f t="shared" si="46"/>
        <v>Q4</v>
      </c>
      <c r="F727" t="s">
        <v>1826</v>
      </c>
      <c r="G727" t="s">
        <v>2408</v>
      </c>
      <c r="H727">
        <v>2</v>
      </c>
      <c r="I727" s="4">
        <v>230.36</v>
      </c>
      <c r="J727" t="s">
        <v>2842</v>
      </c>
      <c r="K727" t="s">
        <v>3066</v>
      </c>
      <c r="L727" t="s">
        <v>3072</v>
      </c>
      <c r="M727" t="s">
        <v>3688</v>
      </c>
      <c r="N727">
        <v>4</v>
      </c>
      <c r="O727" t="s">
        <v>4277</v>
      </c>
      <c r="P727" t="str">
        <f t="shared" si="47"/>
        <v>WINTER15</v>
      </c>
      <c r="Q727" t="s">
        <v>4280</v>
      </c>
      <c r="R727" s="4">
        <v>460.72</v>
      </c>
    </row>
    <row r="728" spans="1:18" x14ac:dyDescent="0.25">
      <c r="A728" t="s">
        <v>1189</v>
      </c>
      <c r="B728" s="2">
        <v>45545</v>
      </c>
      <c r="C728">
        <f t="shared" si="44"/>
        <v>2024</v>
      </c>
      <c r="D728" t="str">
        <f t="shared" si="45"/>
        <v>September</v>
      </c>
      <c r="E728" t="str">
        <f t="shared" si="46"/>
        <v>Q3</v>
      </c>
      <c r="F728" t="s">
        <v>2378</v>
      </c>
      <c r="G728" t="s">
        <v>2407</v>
      </c>
      <c r="H728">
        <v>3</v>
      </c>
      <c r="I728" s="4">
        <v>91.74</v>
      </c>
      <c r="J728" t="s">
        <v>2666</v>
      </c>
      <c r="K728" t="s">
        <v>3065</v>
      </c>
      <c r="L728" t="s">
        <v>3072</v>
      </c>
      <c r="M728" t="s">
        <v>4250</v>
      </c>
      <c r="N728">
        <v>8</v>
      </c>
      <c r="O728" t="s">
        <v>4276</v>
      </c>
      <c r="P728" t="str">
        <f t="shared" si="47"/>
        <v>FREESHIP</v>
      </c>
      <c r="Q728" t="s">
        <v>4279</v>
      </c>
      <c r="R728" s="4">
        <v>275.22000000000003</v>
      </c>
    </row>
    <row r="729" spans="1:18" x14ac:dyDescent="0.25">
      <c r="A729" t="s">
        <v>1022</v>
      </c>
      <c r="B729" s="2">
        <v>44939</v>
      </c>
      <c r="C729">
        <f t="shared" si="44"/>
        <v>2023</v>
      </c>
      <c r="D729" t="str">
        <f t="shared" si="45"/>
        <v>January</v>
      </c>
      <c r="E729" t="str">
        <f t="shared" si="46"/>
        <v>Q1</v>
      </c>
      <c r="F729" t="s">
        <v>2214</v>
      </c>
      <c r="G729" t="s">
        <v>2403</v>
      </c>
      <c r="H729">
        <v>3</v>
      </c>
      <c r="I729" s="4">
        <v>410.88</v>
      </c>
      <c r="J729" t="s">
        <v>2916</v>
      </c>
      <c r="K729" t="s">
        <v>3069</v>
      </c>
      <c r="L729" t="s">
        <v>3073</v>
      </c>
      <c r="M729" t="s">
        <v>4083</v>
      </c>
      <c r="N729">
        <v>8</v>
      </c>
      <c r="O729" t="s">
        <v>4276</v>
      </c>
      <c r="P729" t="str">
        <f t="shared" si="47"/>
        <v>FREESHIP</v>
      </c>
      <c r="Q729" t="s">
        <v>4278</v>
      </c>
      <c r="R729" s="4">
        <v>1232.6400000000001</v>
      </c>
    </row>
    <row r="730" spans="1:18" x14ac:dyDescent="0.25">
      <c r="A730" t="s">
        <v>243</v>
      </c>
      <c r="B730" s="2">
        <v>45744</v>
      </c>
      <c r="C730">
        <f t="shared" si="44"/>
        <v>2025</v>
      </c>
      <c r="D730" t="str">
        <f t="shared" si="45"/>
        <v>March</v>
      </c>
      <c r="E730" t="str">
        <f t="shared" si="46"/>
        <v>Q1</v>
      </c>
      <c r="F730" t="s">
        <v>1443</v>
      </c>
      <c r="G730" t="s">
        <v>2405</v>
      </c>
      <c r="H730">
        <v>1</v>
      </c>
      <c r="I730" s="4">
        <v>562.61</v>
      </c>
      <c r="J730" t="s">
        <v>2607</v>
      </c>
      <c r="K730" t="s">
        <v>3067</v>
      </c>
      <c r="L730" t="s">
        <v>3073</v>
      </c>
      <c r="M730" t="s">
        <v>3304</v>
      </c>
      <c r="N730">
        <v>3</v>
      </c>
      <c r="O730" t="s">
        <v>4277</v>
      </c>
      <c r="P730" t="str">
        <f t="shared" si="47"/>
        <v>WINTER15</v>
      </c>
      <c r="Q730" t="s">
        <v>4281</v>
      </c>
      <c r="R730" s="4">
        <v>562.61</v>
      </c>
    </row>
    <row r="731" spans="1:18" x14ac:dyDescent="0.25">
      <c r="A731" t="s">
        <v>1092</v>
      </c>
      <c r="B731" s="2">
        <v>45003</v>
      </c>
      <c r="C731">
        <f t="shared" si="44"/>
        <v>2023</v>
      </c>
      <c r="D731" t="str">
        <f t="shared" si="45"/>
        <v>March</v>
      </c>
      <c r="E731" t="str">
        <f t="shared" si="46"/>
        <v>Q1</v>
      </c>
      <c r="F731" t="s">
        <v>2284</v>
      </c>
      <c r="G731" t="s">
        <v>2409</v>
      </c>
      <c r="H731">
        <v>1</v>
      </c>
      <c r="I731" s="4">
        <v>41.09</v>
      </c>
      <c r="J731" t="s">
        <v>2437</v>
      </c>
      <c r="K731" t="s">
        <v>3066</v>
      </c>
      <c r="L731" t="s">
        <v>3072</v>
      </c>
      <c r="M731" t="s">
        <v>4153</v>
      </c>
      <c r="N731">
        <v>4</v>
      </c>
      <c r="O731" t="s">
        <v>4277</v>
      </c>
      <c r="P731" t="str">
        <f t="shared" si="47"/>
        <v>WINTER15</v>
      </c>
      <c r="Q731" t="s">
        <v>4280</v>
      </c>
      <c r="R731" s="4">
        <v>41.09</v>
      </c>
    </row>
    <row r="732" spans="1:18" x14ac:dyDescent="0.25">
      <c r="A732" t="s">
        <v>117</v>
      </c>
      <c r="B732" s="2">
        <v>45682</v>
      </c>
      <c r="C732">
        <f t="shared" si="44"/>
        <v>2025</v>
      </c>
      <c r="D732" t="str">
        <f t="shared" si="45"/>
        <v>January</v>
      </c>
      <c r="E732" t="str">
        <f t="shared" si="46"/>
        <v>Q1</v>
      </c>
      <c r="F732" t="s">
        <v>1317</v>
      </c>
      <c r="G732" t="s">
        <v>2404</v>
      </c>
      <c r="H732">
        <v>4</v>
      </c>
      <c r="I732" s="4">
        <v>218.43</v>
      </c>
      <c r="J732" t="s">
        <v>2506</v>
      </c>
      <c r="K732" t="s">
        <v>3067</v>
      </c>
      <c r="L732" t="s">
        <v>3071</v>
      </c>
      <c r="M732" t="s">
        <v>3178</v>
      </c>
      <c r="N732">
        <v>9</v>
      </c>
      <c r="O732" t="s">
        <v>4275</v>
      </c>
      <c r="P732" t="str">
        <f t="shared" si="47"/>
        <v>SAVE10</v>
      </c>
      <c r="Q732" t="s">
        <v>4280</v>
      </c>
      <c r="R732" s="4">
        <v>873.72</v>
      </c>
    </row>
    <row r="733" spans="1:18" x14ac:dyDescent="0.25">
      <c r="A733" t="s">
        <v>668</v>
      </c>
      <c r="B733" s="2">
        <v>45089</v>
      </c>
      <c r="C733">
        <f t="shared" si="44"/>
        <v>2023</v>
      </c>
      <c r="D733" t="str">
        <f t="shared" si="45"/>
        <v>June</v>
      </c>
      <c r="E733" t="str">
        <f t="shared" si="46"/>
        <v>Q2</v>
      </c>
      <c r="F733" t="s">
        <v>1867</v>
      </c>
      <c r="G733" t="s">
        <v>2405</v>
      </c>
      <c r="H733">
        <v>3</v>
      </c>
      <c r="I733" s="4">
        <v>382.37</v>
      </c>
      <c r="J733" t="s">
        <v>2861</v>
      </c>
      <c r="K733" t="s">
        <v>3065</v>
      </c>
      <c r="L733" t="s">
        <v>3072</v>
      </c>
      <c r="M733" t="s">
        <v>3729</v>
      </c>
      <c r="N733">
        <v>8</v>
      </c>
      <c r="P733" t="str">
        <f t="shared" si="47"/>
        <v>NO COUPON</v>
      </c>
      <c r="Q733" t="s">
        <v>4278</v>
      </c>
      <c r="R733" s="4">
        <v>1147.1099999999999</v>
      </c>
    </row>
    <row r="734" spans="1:18" x14ac:dyDescent="0.25">
      <c r="A734" t="s">
        <v>392</v>
      </c>
      <c r="B734" s="2">
        <v>45323</v>
      </c>
      <c r="C734">
        <f t="shared" si="44"/>
        <v>2024</v>
      </c>
      <c r="D734" t="str">
        <f t="shared" si="45"/>
        <v>February</v>
      </c>
      <c r="E734" t="str">
        <f t="shared" si="46"/>
        <v>Q1</v>
      </c>
      <c r="F734" t="s">
        <v>1592</v>
      </c>
      <c r="G734" t="s">
        <v>2406</v>
      </c>
      <c r="H734">
        <v>5</v>
      </c>
      <c r="I734" s="4">
        <v>64.5</v>
      </c>
      <c r="J734" t="s">
        <v>2723</v>
      </c>
      <c r="K734" t="s">
        <v>3067</v>
      </c>
      <c r="L734" t="s">
        <v>3074</v>
      </c>
      <c r="M734" t="s">
        <v>3453</v>
      </c>
      <c r="N734">
        <v>8</v>
      </c>
      <c r="O734" t="s">
        <v>4277</v>
      </c>
      <c r="P734" t="str">
        <f t="shared" si="47"/>
        <v>WINTER15</v>
      </c>
      <c r="Q734" t="s">
        <v>4278</v>
      </c>
      <c r="R734" s="4">
        <v>322.5</v>
      </c>
    </row>
    <row r="735" spans="1:18" x14ac:dyDescent="0.25">
      <c r="A735" t="s">
        <v>169</v>
      </c>
      <c r="B735" s="2">
        <v>44984</v>
      </c>
      <c r="C735">
        <f t="shared" si="44"/>
        <v>2023</v>
      </c>
      <c r="D735" t="str">
        <f t="shared" si="45"/>
        <v>February</v>
      </c>
      <c r="E735" t="str">
        <f t="shared" si="46"/>
        <v>Q1</v>
      </c>
      <c r="F735" t="s">
        <v>1369</v>
      </c>
      <c r="G735" t="s">
        <v>2404</v>
      </c>
      <c r="H735">
        <v>1</v>
      </c>
      <c r="I735" s="4">
        <v>424.4</v>
      </c>
      <c r="J735" t="s">
        <v>2457</v>
      </c>
      <c r="K735" t="s">
        <v>3066</v>
      </c>
      <c r="L735" t="s">
        <v>3070</v>
      </c>
      <c r="M735" t="s">
        <v>3230</v>
      </c>
      <c r="N735">
        <v>6</v>
      </c>
      <c r="O735" t="s">
        <v>4277</v>
      </c>
      <c r="P735" t="str">
        <f t="shared" si="47"/>
        <v>WINTER15</v>
      </c>
      <c r="Q735" t="s">
        <v>4279</v>
      </c>
      <c r="R735" s="4">
        <v>424.4</v>
      </c>
    </row>
    <row r="736" spans="1:18" x14ac:dyDescent="0.25">
      <c r="A736" t="s">
        <v>1058</v>
      </c>
      <c r="B736" s="2">
        <v>45830</v>
      </c>
      <c r="C736">
        <f t="shared" si="44"/>
        <v>2025</v>
      </c>
      <c r="D736" t="str">
        <f t="shared" si="45"/>
        <v>June</v>
      </c>
      <c r="E736" t="str">
        <f t="shared" si="46"/>
        <v>Q2</v>
      </c>
      <c r="F736" t="s">
        <v>2250</v>
      </c>
      <c r="G736" t="s">
        <v>2407</v>
      </c>
      <c r="H736">
        <v>1</v>
      </c>
      <c r="I736" s="4">
        <v>38.49</v>
      </c>
      <c r="J736" t="s">
        <v>3012</v>
      </c>
      <c r="K736" t="s">
        <v>3067</v>
      </c>
      <c r="L736" t="s">
        <v>3073</v>
      </c>
      <c r="M736" t="s">
        <v>4119</v>
      </c>
      <c r="N736">
        <v>4</v>
      </c>
      <c r="O736" t="s">
        <v>4276</v>
      </c>
      <c r="P736" t="str">
        <f t="shared" si="47"/>
        <v>FREESHIP</v>
      </c>
      <c r="Q736" t="s">
        <v>4279</v>
      </c>
      <c r="R736" s="4">
        <v>38.49</v>
      </c>
    </row>
    <row r="737" spans="1:18" x14ac:dyDescent="0.25">
      <c r="A737" t="s">
        <v>738</v>
      </c>
      <c r="B737" s="2">
        <v>45583</v>
      </c>
      <c r="C737">
        <f t="shared" si="44"/>
        <v>2024</v>
      </c>
      <c r="D737" t="str">
        <f t="shared" si="45"/>
        <v>October</v>
      </c>
      <c r="E737" t="str">
        <f t="shared" si="46"/>
        <v>Q4</v>
      </c>
      <c r="F737" t="s">
        <v>1935</v>
      </c>
      <c r="G737" t="s">
        <v>2407</v>
      </c>
      <c r="H737">
        <v>3</v>
      </c>
      <c r="I737" s="4">
        <v>136.97</v>
      </c>
      <c r="J737" t="s">
        <v>2667</v>
      </c>
      <c r="K737" t="s">
        <v>3067</v>
      </c>
      <c r="L737" t="s">
        <v>3072</v>
      </c>
      <c r="M737" t="s">
        <v>3799</v>
      </c>
      <c r="N737">
        <v>4</v>
      </c>
      <c r="O737" t="s">
        <v>4276</v>
      </c>
      <c r="P737" t="str">
        <f t="shared" si="47"/>
        <v>FREESHIP</v>
      </c>
      <c r="Q737" t="s">
        <v>4279</v>
      </c>
      <c r="R737" s="4">
        <v>410.91</v>
      </c>
    </row>
    <row r="738" spans="1:18" x14ac:dyDescent="0.25">
      <c r="A738" t="s">
        <v>323</v>
      </c>
      <c r="B738" s="2">
        <v>45202</v>
      </c>
      <c r="C738">
        <f t="shared" si="44"/>
        <v>2023</v>
      </c>
      <c r="D738" t="str">
        <f t="shared" si="45"/>
        <v>October</v>
      </c>
      <c r="E738" t="str">
        <f t="shared" si="46"/>
        <v>Q4</v>
      </c>
      <c r="F738" t="s">
        <v>1523</v>
      </c>
      <c r="G738" t="s">
        <v>2406</v>
      </c>
      <c r="H738">
        <v>4</v>
      </c>
      <c r="I738" s="4">
        <v>549.76</v>
      </c>
      <c r="J738" t="s">
        <v>2671</v>
      </c>
      <c r="K738" t="s">
        <v>3065</v>
      </c>
      <c r="L738" t="s">
        <v>3073</v>
      </c>
      <c r="M738" t="s">
        <v>3384</v>
      </c>
      <c r="N738">
        <v>4</v>
      </c>
      <c r="O738" t="s">
        <v>4276</v>
      </c>
      <c r="P738" t="str">
        <f t="shared" si="47"/>
        <v>FREESHIP</v>
      </c>
      <c r="Q738" t="s">
        <v>4281</v>
      </c>
      <c r="R738" s="4">
        <v>2199.04</v>
      </c>
    </row>
    <row r="739" spans="1:18" x14ac:dyDescent="0.25">
      <c r="A739" t="s">
        <v>158</v>
      </c>
      <c r="B739" s="2">
        <v>45142</v>
      </c>
      <c r="C739">
        <f t="shared" si="44"/>
        <v>2023</v>
      </c>
      <c r="D739" t="str">
        <f t="shared" si="45"/>
        <v>August</v>
      </c>
      <c r="E739" t="str">
        <f t="shared" si="46"/>
        <v>Q3</v>
      </c>
      <c r="F739" t="s">
        <v>1358</v>
      </c>
      <c r="G739" t="s">
        <v>2409</v>
      </c>
      <c r="H739">
        <v>5</v>
      </c>
      <c r="I739" s="4">
        <v>219.78</v>
      </c>
      <c r="J739" t="s">
        <v>2440</v>
      </c>
      <c r="K739" t="s">
        <v>3067</v>
      </c>
      <c r="L739" t="s">
        <v>3074</v>
      </c>
      <c r="M739" t="s">
        <v>3219</v>
      </c>
      <c r="N739">
        <v>8</v>
      </c>
      <c r="P739" t="str">
        <f t="shared" si="47"/>
        <v>NO COUPON</v>
      </c>
      <c r="Q739" t="s">
        <v>4281</v>
      </c>
      <c r="R739" s="4">
        <v>1098.9000000000001</v>
      </c>
    </row>
    <row r="740" spans="1:18" x14ac:dyDescent="0.25">
      <c r="A740" t="s">
        <v>846</v>
      </c>
      <c r="B740" s="2">
        <v>45363</v>
      </c>
      <c r="C740">
        <f t="shared" si="44"/>
        <v>2024</v>
      </c>
      <c r="D740" t="str">
        <f t="shared" si="45"/>
        <v>March</v>
      </c>
      <c r="E740" t="str">
        <f t="shared" si="46"/>
        <v>Q1</v>
      </c>
      <c r="F740" t="s">
        <v>2042</v>
      </c>
      <c r="G740" t="s">
        <v>2406</v>
      </c>
      <c r="H740">
        <v>5</v>
      </c>
      <c r="I740" s="4">
        <v>485.71</v>
      </c>
      <c r="J740" t="s">
        <v>2423</v>
      </c>
      <c r="K740" t="s">
        <v>3066</v>
      </c>
      <c r="L740" t="s">
        <v>3074</v>
      </c>
      <c r="M740" t="s">
        <v>3907</v>
      </c>
      <c r="N740">
        <v>10</v>
      </c>
      <c r="O740" t="s">
        <v>4275</v>
      </c>
      <c r="P740" t="str">
        <f t="shared" si="47"/>
        <v>SAVE10</v>
      </c>
      <c r="Q740" t="s">
        <v>4279</v>
      </c>
      <c r="R740" s="4">
        <v>2428.5500000000002</v>
      </c>
    </row>
    <row r="741" spans="1:18" x14ac:dyDescent="0.25">
      <c r="A741" t="s">
        <v>451</v>
      </c>
      <c r="B741" s="2">
        <v>45400</v>
      </c>
      <c r="C741">
        <f t="shared" si="44"/>
        <v>2024</v>
      </c>
      <c r="D741" t="str">
        <f t="shared" si="45"/>
        <v>April</v>
      </c>
      <c r="E741" t="str">
        <f t="shared" si="46"/>
        <v>Q2</v>
      </c>
      <c r="F741" t="s">
        <v>1651</v>
      </c>
      <c r="G741" t="s">
        <v>2404</v>
      </c>
      <c r="H741">
        <v>1</v>
      </c>
      <c r="I741" s="4">
        <v>512.39</v>
      </c>
      <c r="J741" t="s">
        <v>2751</v>
      </c>
      <c r="K741" t="s">
        <v>3066</v>
      </c>
      <c r="L741" t="s">
        <v>3073</v>
      </c>
      <c r="M741" t="s">
        <v>3512</v>
      </c>
      <c r="N741">
        <v>2</v>
      </c>
      <c r="O741" t="s">
        <v>4276</v>
      </c>
      <c r="P741" t="str">
        <f t="shared" si="47"/>
        <v>FREESHIP</v>
      </c>
      <c r="Q741" t="s">
        <v>4278</v>
      </c>
      <c r="R741" s="4">
        <v>512.39</v>
      </c>
    </row>
    <row r="742" spans="1:18" x14ac:dyDescent="0.25">
      <c r="A742" t="s">
        <v>209</v>
      </c>
      <c r="B742" s="2">
        <v>45404</v>
      </c>
      <c r="C742">
        <f t="shared" si="44"/>
        <v>2024</v>
      </c>
      <c r="D742" t="str">
        <f t="shared" si="45"/>
        <v>April</v>
      </c>
      <c r="E742" t="str">
        <f t="shared" si="46"/>
        <v>Q2</v>
      </c>
      <c r="F742" t="s">
        <v>1409</v>
      </c>
      <c r="G742" t="s">
        <v>2406</v>
      </c>
      <c r="H742">
        <v>3</v>
      </c>
      <c r="I742" s="4">
        <v>619.21</v>
      </c>
      <c r="J742" t="s">
        <v>2586</v>
      </c>
      <c r="K742" t="s">
        <v>3065</v>
      </c>
      <c r="L742" t="s">
        <v>3071</v>
      </c>
      <c r="M742" t="s">
        <v>3270</v>
      </c>
      <c r="N742">
        <v>6</v>
      </c>
      <c r="P742" t="str">
        <f t="shared" si="47"/>
        <v>NO COUPON</v>
      </c>
      <c r="Q742" t="s">
        <v>4280</v>
      </c>
      <c r="R742" s="4">
        <v>1857.63</v>
      </c>
    </row>
    <row r="743" spans="1:18" x14ac:dyDescent="0.25">
      <c r="A743" t="s">
        <v>675</v>
      </c>
      <c r="B743" s="2">
        <v>45716</v>
      </c>
      <c r="C743">
        <f t="shared" si="44"/>
        <v>2025</v>
      </c>
      <c r="D743" t="str">
        <f t="shared" si="45"/>
        <v>February</v>
      </c>
      <c r="E743" t="str">
        <f t="shared" si="46"/>
        <v>Q1</v>
      </c>
      <c r="F743" t="s">
        <v>1874</v>
      </c>
      <c r="G743" t="s">
        <v>2405</v>
      </c>
      <c r="H743">
        <v>3</v>
      </c>
      <c r="I743" s="4">
        <v>424.89</v>
      </c>
      <c r="J743" t="s">
        <v>2863</v>
      </c>
      <c r="K743" t="s">
        <v>3065</v>
      </c>
      <c r="L743" t="s">
        <v>3071</v>
      </c>
      <c r="M743" t="s">
        <v>3736</v>
      </c>
      <c r="N743">
        <v>6</v>
      </c>
      <c r="O743" t="s">
        <v>4276</v>
      </c>
      <c r="P743" t="str">
        <f t="shared" si="47"/>
        <v>FREESHIP</v>
      </c>
      <c r="Q743" t="s">
        <v>4282</v>
      </c>
      <c r="R743" s="4">
        <v>1274.67</v>
      </c>
    </row>
    <row r="744" spans="1:18" x14ac:dyDescent="0.25">
      <c r="A744" t="s">
        <v>584</v>
      </c>
      <c r="B744" s="2">
        <v>45653</v>
      </c>
      <c r="C744">
        <f t="shared" si="44"/>
        <v>2024</v>
      </c>
      <c r="D744" t="str">
        <f t="shared" si="45"/>
        <v>December</v>
      </c>
      <c r="E744" t="str">
        <f t="shared" si="46"/>
        <v>Q4</v>
      </c>
      <c r="F744" t="s">
        <v>1784</v>
      </c>
      <c r="G744" t="s">
        <v>2409</v>
      </c>
      <c r="H744">
        <v>2</v>
      </c>
      <c r="I744" s="4">
        <v>362.14</v>
      </c>
      <c r="J744" t="s">
        <v>2518</v>
      </c>
      <c r="K744" t="s">
        <v>3065</v>
      </c>
      <c r="L744" t="s">
        <v>3074</v>
      </c>
      <c r="M744" t="s">
        <v>3645</v>
      </c>
      <c r="N744">
        <v>2</v>
      </c>
      <c r="O744" t="s">
        <v>4275</v>
      </c>
      <c r="P744" t="str">
        <f t="shared" si="47"/>
        <v>SAVE10</v>
      </c>
      <c r="Q744" t="s">
        <v>4278</v>
      </c>
      <c r="R744" s="4">
        <v>724.28</v>
      </c>
    </row>
    <row r="745" spans="1:18" x14ac:dyDescent="0.25">
      <c r="A745" t="s">
        <v>319</v>
      </c>
      <c r="B745" s="2">
        <v>45255</v>
      </c>
      <c r="C745">
        <f t="shared" si="44"/>
        <v>2023</v>
      </c>
      <c r="D745" t="str">
        <f t="shared" si="45"/>
        <v>November</v>
      </c>
      <c r="E745" t="str">
        <f t="shared" si="46"/>
        <v>Q4</v>
      </c>
      <c r="F745" t="s">
        <v>1519</v>
      </c>
      <c r="G745" t="s">
        <v>2408</v>
      </c>
      <c r="H745">
        <v>4</v>
      </c>
      <c r="I745" s="4">
        <v>126.89</v>
      </c>
      <c r="J745" t="s">
        <v>2668</v>
      </c>
      <c r="K745" t="s">
        <v>3069</v>
      </c>
      <c r="L745" t="s">
        <v>3074</v>
      </c>
      <c r="M745" t="s">
        <v>3380</v>
      </c>
      <c r="N745">
        <v>9</v>
      </c>
      <c r="O745" t="s">
        <v>4276</v>
      </c>
      <c r="P745" t="str">
        <f t="shared" si="47"/>
        <v>FREESHIP</v>
      </c>
      <c r="Q745" t="s">
        <v>4278</v>
      </c>
      <c r="R745" s="4">
        <v>507.56</v>
      </c>
    </row>
    <row r="746" spans="1:18" x14ac:dyDescent="0.25">
      <c r="A746" t="s">
        <v>509</v>
      </c>
      <c r="B746" s="2">
        <v>45813</v>
      </c>
      <c r="C746">
        <f t="shared" si="44"/>
        <v>2025</v>
      </c>
      <c r="D746" t="str">
        <f t="shared" si="45"/>
        <v>June</v>
      </c>
      <c r="E746" t="str">
        <f t="shared" si="46"/>
        <v>Q2</v>
      </c>
      <c r="F746" t="s">
        <v>1709</v>
      </c>
      <c r="G746" t="s">
        <v>2404</v>
      </c>
      <c r="H746">
        <v>4</v>
      </c>
      <c r="I746" s="4">
        <v>493.73</v>
      </c>
      <c r="J746" t="s">
        <v>2550</v>
      </c>
      <c r="K746" t="s">
        <v>3065</v>
      </c>
      <c r="L746" t="s">
        <v>3074</v>
      </c>
      <c r="M746" t="s">
        <v>3570</v>
      </c>
      <c r="N746">
        <v>6</v>
      </c>
      <c r="O746" t="s">
        <v>4275</v>
      </c>
      <c r="P746" t="str">
        <f t="shared" si="47"/>
        <v>SAVE10</v>
      </c>
      <c r="Q746" t="s">
        <v>4281</v>
      </c>
      <c r="R746" s="4">
        <v>1974.92</v>
      </c>
    </row>
    <row r="747" spans="1:18" x14ac:dyDescent="0.25">
      <c r="A747" t="s">
        <v>527</v>
      </c>
      <c r="B747" s="2">
        <v>45697</v>
      </c>
      <c r="C747">
        <f t="shared" si="44"/>
        <v>2025</v>
      </c>
      <c r="D747" t="str">
        <f t="shared" si="45"/>
        <v>February</v>
      </c>
      <c r="E747" t="str">
        <f t="shared" si="46"/>
        <v>Q1</v>
      </c>
      <c r="F747" t="s">
        <v>1727</v>
      </c>
      <c r="G747" t="s">
        <v>2405</v>
      </c>
      <c r="H747">
        <v>3</v>
      </c>
      <c r="I747" s="4">
        <v>94.88</v>
      </c>
      <c r="J747" t="s">
        <v>2501</v>
      </c>
      <c r="K747" t="s">
        <v>3068</v>
      </c>
      <c r="L747" t="s">
        <v>3070</v>
      </c>
      <c r="M747" t="s">
        <v>3588</v>
      </c>
      <c r="N747">
        <v>8</v>
      </c>
      <c r="P747" t="str">
        <f t="shared" si="47"/>
        <v>NO COUPON</v>
      </c>
      <c r="Q747" t="s">
        <v>4279</v>
      </c>
      <c r="R747" s="4">
        <v>284.64</v>
      </c>
    </row>
    <row r="748" spans="1:18" x14ac:dyDescent="0.25">
      <c r="A748" t="s">
        <v>98</v>
      </c>
      <c r="B748" s="2">
        <v>45166</v>
      </c>
      <c r="C748">
        <f t="shared" si="44"/>
        <v>2023</v>
      </c>
      <c r="D748" t="str">
        <f t="shared" si="45"/>
        <v>August</v>
      </c>
      <c r="E748" t="str">
        <f t="shared" si="46"/>
        <v>Q3</v>
      </c>
      <c r="F748" t="s">
        <v>1298</v>
      </c>
      <c r="G748" t="s">
        <v>2403</v>
      </c>
      <c r="H748">
        <v>2</v>
      </c>
      <c r="I748" s="4">
        <v>165.49</v>
      </c>
      <c r="J748" t="s">
        <v>2488</v>
      </c>
      <c r="K748" t="s">
        <v>3066</v>
      </c>
      <c r="L748" t="s">
        <v>3070</v>
      </c>
      <c r="M748" t="s">
        <v>3159</v>
      </c>
      <c r="N748">
        <v>4</v>
      </c>
      <c r="O748" t="s">
        <v>4277</v>
      </c>
      <c r="P748" t="str">
        <f t="shared" si="47"/>
        <v>WINTER15</v>
      </c>
      <c r="Q748" t="s">
        <v>4278</v>
      </c>
      <c r="R748" s="4">
        <v>330.98</v>
      </c>
    </row>
    <row r="749" spans="1:18" x14ac:dyDescent="0.25">
      <c r="A749" t="s">
        <v>545</v>
      </c>
      <c r="B749" s="2">
        <v>45475</v>
      </c>
      <c r="C749">
        <f t="shared" si="44"/>
        <v>2024</v>
      </c>
      <c r="D749" t="str">
        <f t="shared" si="45"/>
        <v>July</v>
      </c>
      <c r="E749" t="str">
        <f t="shared" si="46"/>
        <v>Q3</v>
      </c>
      <c r="F749" t="s">
        <v>1745</v>
      </c>
      <c r="G749" t="s">
        <v>2409</v>
      </c>
      <c r="H749">
        <v>5</v>
      </c>
      <c r="I749" s="4">
        <v>320.01</v>
      </c>
      <c r="J749" t="s">
        <v>2805</v>
      </c>
      <c r="K749" t="s">
        <v>3068</v>
      </c>
      <c r="L749" t="s">
        <v>3073</v>
      </c>
      <c r="M749" t="s">
        <v>3606</v>
      </c>
      <c r="N749">
        <v>6</v>
      </c>
      <c r="P749" t="str">
        <f t="shared" si="47"/>
        <v>NO COUPON</v>
      </c>
      <c r="Q749" t="s">
        <v>4279</v>
      </c>
      <c r="R749" s="4">
        <v>1600.05</v>
      </c>
    </row>
    <row r="750" spans="1:18" x14ac:dyDescent="0.25">
      <c r="A750" t="s">
        <v>508</v>
      </c>
      <c r="B750" s="2">
        <v>45126</v>
      </c>
      <c r="C750">
        <f t="shared" si="44"/>
        <v>2023</v>
      </c>
      <c r="D750" t="str">
        <f t="shared" si="45"/>
        <v>July</v>
      </c>
      <c r="E750" t="str">
        <f t="shared" si="46"/>
        <v>Q3</v>
      </c>
      <c r="F750" t="s">
        <v>1708</v>
      </c>
      <c r="G750" t="s">
        <v>2408</v>
      </c>
      <c r="H750">
        <v>3</v>
      </c>
      <c r="I750" s="4">
        <v>505.79</v>
      </c>
      <c r="J750" t="s">
        <v>2788</v>
      </c>
      <c r="K750" t="s">
        <v>3065</v>
      </c>
      <c r="L750" t="s">
        <v>3074</v>
      </c>
      <c r="M750" t="s">
        <v>3569</v>
      </c>
      <c r="N750">
        <v>3</v>
      </c>
      <c r="O750" t="s">
        <v>4276</v>
      </c>
      <c r="P750" t="str">
        <f t="shared" si="47"/>
        <v>FREESHIP</v>
      </c>
      <c r="Q750" t="s">
        <v>4279</v>
      </c>
      <c r="R750" s="4">
        <v>1517.37</v>
      </c>
    </row>
    <row r="751" spans="1:18" x14ac:dyDescent="0.25">
      <c r="A751" t="s">
        <v>390</v>
      </c>
      <c r="B751" s="2">
        <v>45162</v>
      </c>
      <c r="C751">
        <f t="shared" si="44"/>
        <v>2023</v>
      </c>
      <c r="D751" t="str">
        <f t="shared" si="45"/>
        <v>August</v>
      </c>
      <c r="E751" t="str">
        <f t="shared" si="46"/>
        <v>Q3</v>
      </c>
      <c r="F751" t="s">
        <v>1590</v>
      </c>
      <c r="G751" t="s">
        <v>2403</v>
      </c>
      <c r="H751">
        <v>5</v>
      </c>
      <c r="I751" s="4">
        <v>201.22</v>
      </c>
      <c r="J751" t="s">
        <v>2722</v>
      </c>
      <c r="K751" t="s">
        <v>3065</v>
      </c>
      <c r="L751" t="s">
        <v>3074</v>
      </c>
      <c r="M751" t="s">
        <v>3451</v>
      </c>
      <c r="N751">
        <v>6</v>
      </c>
      <c r="O751" t="s">
        <v>4276</v>
      </c>
      <c r="P751" t="str">
        <f t="shared" si="47"/>
        <v>FREESHIP</v>
      </c>
      <c r="Q751" t="s">
        <v>4281</v>
      </c>
      <c r="R751" s="4">
        <v>1006.1</v>
      </c>
    </row>
    <row r="752" spans="1:18" x14ac:dyDescent="0.25">
      <c r="A752" t="s">
        <v>517</v>
      </c>
      <c r="B752" s="2">
        <v>45169</v>
      </c>
      <c r="C752">
        <f t="shared" si="44"/>
        <v>2023</v>
      </c>
      <c r="D752" t="str">
        <f t="shared" si="45"/>
        <v>August</v>
      </c>
      <c r="E752" t="str">
        <f t="shared" si="46"/>
        <v>Q3</v>
      </c>
      <c r="F752" t="s">
        <v>1717</v>
      </c>
      <c r="G752" t="s">
        <v>2405</v>
      </c>
      <c r="H752">
        <v>3</v>
      </c>
      <c r="I752" s="4">
        <v>136.84</v>
      </c>
      <c r="J752" t="s">
        <v>2794</v>
      </c>
      <c r="K752" t="s">
        <v>3066</v>
      </c>
      <c r="L752" t="s">
        <v>3074</v>
      </c>
      <c r="M752" t="s">
        <v>3578</v>
      </c>
      <c r="N752">
        <v>4</v>
      </c>
      <c r="O752" t="s">
        <v>4276</v>
      </c>
      <c r="P752" t="str">
        <f t="shared" si="47"/>
        <v>FREESHIP</v>
      </c>
      <c r="Q752" t="s">
        <v>4281</v>
      </c>
      <c r="R752" s="4">
        <v>410.52</v>
      </c>
    </row>
    <row r="753" spans="1:18" x14ac:dyDescent="0.25">
      <c r="A753" t="s">
        <v>699</v>
      </c>
      <c r="B753" s="2">
        <v>45695</v>
      </c>
      <c r="C753">
        <f t="shared" si="44"/>
        <v>2025</v>
      </c>
      <c r="D753" t="str">
        <f t="shared" si="45"/>
        <v>February</v>
      </c>
      <c r="E753" t="str">
        <f t="shared" si="46"/>
        <v>Q1</v>
      </c>
      <c r="F753" t="s">
        <v>1897</v>
      </c>
      <c r="G753" t="s">
        <v>2409</v>
      </c>
      <c r="H753">
        <v>1</v>
      </c>
      <c r="I753" s="4">
        <v>234.37</v>
      </c>
      <c r="J753" t="s">
        <v>2873</v>
      </c>
      <c r="K753" t="s">
        <v>3065</v>
      </c>
      <c r="L753" t="s">
        <v>3070</v>
      </c>
      <c r="M753" t="s">
        <v>3760</v>
      </c>
      <c r="N753">
        <v>5</v>
      </c>
      <c r="O753" t="s">
        <v>4276</v>
      </c>
      <c r="P753" t="str">
        <f t="shared" si="47"/>
        <v>FREESHIP</v>
      </c>
      <c r="Q753" t="s">
        <v>4280</v>
      </c>
      <c r="R753" s="4">
        <v>234.37</v>
      </c>
    </row>
    <row r="754" spans="1:18" x14ac:dyDescent="0.25">
      <c r="A754" t="s">
        <v>357</v>
      </c>
      <c r="B754" s="2">
        <v>44983</v>
      </c>
      <c r="C754">
        <f t="shared" si="44"/>
        <v>2023</v>
      </c>
      <c r="D754" t="str">
        <f t="shared" si="45"/>
        <v>February</v>
      </c>
      <c r="E754" t="str">
        <f t="shared" si="46"/>
        <v>Q1</v>
      </c>
      <c r="F754" t="s">
        <v>1557</v>
      </c>
      <c r="G754" t="s">
        <v>2407</v>
      </c>
      <c r="H754">
        <v>1</v>
      </c>
      <c r="I754" s="4">
        <v>527.57000000000005</v>
      </c>
      <c r="J754" t="s">
        <v>2696</v>
      </c>
      <c r="K754" t="s">
        <v>3065</v>
      </c>
      <c r="L754" t="s">
        <v>3074</v>
      </c>
      <c r="M754" t="s">
        <v>3418</v>
      </c>
      <c r="N754">
        <v>3</v>
      </c>
      <c r="O754" t="s">
        <v>4276</v>
      </c>
      <c r="P754" t="str">
        <f t="shared" si="47"/>
        <v>FREESHIP</v>
      </c>
      <c r="Q754" t="s">
        <v>4281</v>
      </c>
      <c r="R754" s="4">
        <v>527.57000000000005</v>
      </c>
    </row>
    <row r="755" spans="1:18" x14ac:dyDescent="0.25">
      <c r="A755" t="s">
        <v>413</v>
      </c>
      <c r="B755" s="2">
        <v>45298</v>
      </c>
      <c r="C755">
        <f t="shared" si="44"/>
        <v>2024</v>
      </c>
      <c r="D755" t="str">
        <f t="shared" si="45"/>
        <v>January</v>
      </c>
      <c r="E755" t="str">
        <f t="shared" si="46"/>
        <v>Q1</v>
      </c>
      <c r="F755" t="s">
        <v>1613</v>
      </c>
      <c r="G755" t="s">
        <v>2405</v>
      </c>
      <c r="H755">
        <v>5</v>
      </c>
      <c r="I755" s="4">
        <v>423.93</v>
      </c>
      <c r="J755" t="s">
        <v>2732</v>
      </c>
      <c r="K755" t="s">
        <v>3065</v>
      </c>
      <c r="L755" t="s">
        <v>3072</v>
      </c>
      <c r="M755" t="s">
        <v>3474</v>
      </c>
      <c r="N755">
        <v>5</v>
      </c>
      <c r="O755" t="s">
        <v>4276</v>
      </c>
      <c r="P755" t="str">
        <f t="shared" si="47"/>
        <v>FREESHIP</v>
      </c>
      <c r="Q755" t="s">
        <v>4281</v>
      </c>
      <c r="R755" s="4">
        <v>2119.65</v>
      </c>
    </row>
    <row r="756" spans="1:18" x14ac:dyDescent="0.25">
      <c r="A756" t="s">
        <v>1212</v>
      </c>
      <c r="B756" s="2">
        <v>45526</v>
      </c>
      <c r="C756">
        <f t="shared" si="44"/>
        <v>2024</v>
      </c>
      <c r="D756" t="str">
        <f t="shared" si="45"/>
        <v>August</v>
      </c>
      <c r="E756" t="str">
        <f t="shared" si="46"/>
        <v>Q3</v>
      </c>
      <c r="F756" t="s">
        <v>2401</v>
      </c>
      <c r="G756" t="s">
        <v>2406</v>
      </c>
      <c r="H756">
        <v>4</v>
      </c>
      <c r="I756" s="4">
        <v>262.52</v>
      </c>
      <c r="J756" t="s">
        <v>3063</v>
      </c>
      <c r="K756" t="s">
        <v>3065</v>
      </c>
      <c r="L756" t="s">
        <v>3071</v>
      </c>
      <c r="M756" t="s">
        <v>4273</v>
      </c>
      <c r="N756">
        <v>4</v>
      </c>
      <c r="O756" t="s">
        <v>4277</v>
      </c>
      <c r="P756" t="str">
        <f t="shared" si="47"/>
        <v>WINTER15</v>
      </c>
      <c r="Q756" t="s">
        <v>4278</v>
      </c>
      <c r="R756" s="4">
        <v>1050.08</v>
      </c>
    </row>
    <row r="757" spans="1:18" x14ac:dyDescent="0.25">
      <c r="A757" t="s">
        <v>996</v>
      </c>
      <c r="B757" s="2">
        <v>45541</v>
      </c>
      <c r="C757">
        <f t="shared" si="44"/>
        <v>2024</v>
      </c>
      <c r="D757" t="str">
        <f t="shared" si="45"/>
        <v>September</v>
      </c>
      <c r="E757" t="str">
        <f t="shared" si="46"/>
        <v>Q3</v>
      </c>
      <c r="F757" t="s">
        <v>2189</v>
      </c>
      <c r="G757" t="s">
        <v>2403</v>
      </c>
      <c r="H757">
        <v>1</v>
      </c>
      <c r="I757" s="4">
        <v>304.11</v>
      </c>
      <c r="J757" t="s">
        <v>2889</v>
      </c>
      <c r="K757" t="s">
        <v>3068</v>
      </c>
      <c r="L757" t="s">
        <v>3070</v>
      </c>
      <c r="M757" t="s">
        <v>4057</v>
      </c>
      <c r="N757">
        <v>2</v>
      </c>
      <c r="O757" t="s">
        <v>4275</v>
      </c>
      <c r="P757" t="str">
        <f t="shared" si="47"/>
        <v>SAVE10</v>
      </c>
      <c r="Q757" t="s">
        <v>4279</v>
      </c>
      <c r="R757" s="4">
        <v>304.11</v>
      </c>
    </row>
    <row r="758" spans="1:18" x14ac:dyDescent="0.25">
      <c r="A758" t="s">
        <v>960</v>
      </c>
      <c r="B758" s="2">
        <v>45416</v>
      </c>
      <c r="C758">
        <f t="shared" si="44"/>
        <v>2024</v>
      </c>
      <c r="D758" t="str">
        <f t="shared" si="45"/>
        <v>May</v>
      </c>
      <c r="E758" t="str">
        <f t="shared" si="46"/>
        <v>Q2</v>
      </c>
      <c r="F758" t="s">
        <v>2155</v>
      </c>
      <c r="G758" t="s">
        <v>2404</v>
      </c>
      <c r="H758">
        <v>2</v>
      </c>
      <c r="I758" s="4">
        <v>404.96</v>
      </c>
      <c r="J758" t="s">
        <v>2684</v>
      </c>
      <c r="K758" t="s">
        <v>3069</v>
      </c>
      <c r="L758" t="s">
        <v>3070</v>
      </c>
      <c r="M758" t="s">
        <v>4021</v>
      </c>
      <c r="N758">
        <v>4</v>
      </c>
      <c r="O758" t="s">
        <v>4275</v>
      </c>
      <c r="P758" t="str">
        <f t="shared" si="47"/>
        <v>SAVE10</v>
      </c>
      <c r="Q758" t="s">
        <v>4280</v>
      </c>
      <c r="R758" s="4">
        <v>809.92</v>
      </c>
    </row>
    <row r="759" spans="1:18" x14ac:dyDescent="0.25">
      <c r="A759" t="s">
        <v>727</v>
      </c>
      <c r="B759" s="2">
        <v>45829</v>
      </c>
      <c r="C759">
        <f t="shared" si="44"/>
        <v>2025</v>
      </c>
      <c r="D759" t="str">
        <f t="shared" si="45"/>
        <v>June</v>
      </c>
      <c r="E759" t="str">
        <f t="shared" si="46"/>
        <v>Q2</v>
      </c>
      <c r="F759" t="s">
        <v>1924</v>
      </c>
      <c r="G759" t="s">
        <v>2405</v>
      </c>
      <c r="H759">
        <v>4</v>
      </c>
      <c r="I759" s="4">
        <v>532.49</v>
      </c>
      <c r="J759" t="s">
        <v>2873</v>
      </c>
      <c r="K759" t="s">
        <v>3066</v>
      </c>
      <c r="L759" t="s">
        <v>3071</v>
      </c>
      <c r="M759" t="s">
        <v>3788</v>
      </c>
      <c r="N759">
        <v>6</v>
      </c>
      <c r="O759" t="s">
        <v>4275</v>
      </c>
      <c r="P759" t="str">
        <f t="shared" si="47"/>
        <v>SAVE10</v>
      </c>
      <c r="Q759" t="s">
        <v>4281</v>
      </c>
      <c r="R759" s="4">
        <v>2129.96</v>
      </c>
    </row>
    <row r="760" spans="1:18" x14ac:dyDescent="0.25">
      <c r="A760" t="s">
        <v>537</v>
      </c>
      <c r="B760" s="2">
        <v>45706</v>
      </c>
      <c r="C760">
        <f t="shared" si="44"/>
        <v>2025</v>
      </c>
      <c r="D760" t="str">
        <f t="shared" si="45"/>
        <v>February</v>
      </c>
      <c r="E760" t="str">
        <f t="shared" si="46"/>
        <v>Q1</v>
      </c>
      <c r="F760" t="s">
        <v>1737</v>
      </c>
      <c r="G760" t="s">
        <v>2409</v>
      </c>
      <c r="H760">
        <v>4</v>
      </c>
      <c r="I760" s="4">
        <v>657.79</v>
      </c>
      <c r="J760" t="s">
        <v>2741</v>
      </c>
      <c r="K760" t="s">
        <v>3067</v>
      </c>
      <c r="L760" t="s">
        <v>3072</v>
      </c>
      <c r="M760" t="s">
        <v>3598</v>
      </c>
      <c r="N760">
        <v>6</v>
      </c>
      <c r="O760" t="s">
        <v>4277</v>
      </c>
      <c r="P760" t="str">
        <f t="shared" si="47"/>
        <v>WINTER15</v>
      </c>
      <c r="Q760" t="s">
        <v>4282</v>
      </c>
      <c r="R760" s="4">
        <v>2631.16</v>
      </c>
    </row>
    <row r="761" spans="1:18" x14ac:dyDescent="0.25">
      <c r="A761" t="s">
        <v>1192</v>
      </c>
      <c r="B761" s="2">
        <v>45543</v>
      </c>
      <c r="C761">
        <f t="shared" si="44"/>
        <v>2024</v>
      </c>
      <c r="D761" t="str">
        <f t="shared" si="45"/>
        <v>September</v>
      </c>
      <c r="E761" t="str">
        <f t="shared" si="46"/>
        <v>Q3</v>
      </c>
      <c r="F761" t="s">
        <v>2381</v>
      </c>
      <c r="G761" t="s">
        <v>2403</v>
      </c>
      <c r="H761">
        <v>1</v>
      </c>
      <c r="I761" s="4">
        <v>70.239999999999995</v>
      </c>
      <c r="J761" t="s">
        <v>2616</v>
      </c>
      <c r="K761" t="s">
        <v>3067</v>
      </c>
      <c r="L761" t="s">
        <v>3071</v>
      </c>
      <c r="M761" t="s">
        <v>4253</v>
      </c>
      <c r="N761">
        <v>4</v>
      </c>
      <c r="O761" t="s">
        <v>4276</v>
      </c>
      <c r="P761" t="str">
        <f t="shared" si="47"/>
        <v>FREESHIP</v>
      </c>
      <c r="Q761" t="s">
        <v>4282</v>
      </c>
      <c r="R761" s="4">
        <v>70.239999999999995</v>
      </c>
    </row>
    <row r="762" spans="1:18" x14ac:dyDescent="0.25">
      <c r="A762" t="s">
        <v>198</v>
      </c>
      <c r="B762" s="2">
        <v>45386</v>
      </c>
      <c r="C762">
        <f t="shared" si="44"/>
        <v>2024</v>
      </c>
      <c r="D762" t="str">
        <f t="shared" si="45"/>
        <v>April</v>
      </c>
      <c r="E762" t="str">
        <f t="shared" si="46"/>
        <v>Q2</v>
      </c>
      <c r="F762" t="s">
        <v>1398</v>
      </c>
      <c r="G762" t="s">
        <v>2405</v>
      </c>
      <c r="H762">
        <v>4</v>
      </c>
      <c r="I762" s="4">
        <v>214.54</v>
      </c>
      <c r="J762" t="s">
        <v>2576</v>
      </c>
      <c r="K762" t="s">
        <v>3068</v>
      </c>
      <c r="L762" t="s">
        <v>3071</v>
      </c>
      <c r="M762" t="s">
        <v>3259</v>
      </c>
      <c r="N762">
        <v>7</v>
      </c>
      <c r="P762" t="str">
        <f t="shared" si="47"/>
        <v>NO COUPON</v>
      </c>
      <c r="Q762" t="s">
        <v>4279</v>
      </c>
      <c r="R762" s="4">
        <v>858.16</v>
      </c>
    </row>
    <row r="763" spans="1:18" x14ac:dyDescent="0.25">
      <c r="A763" t="s">
        <v>1037</v>
      </c>
      <c r="B763" s="2">
        <v>45558</v>
      </c>
      <c r="C763">
        <f t="shared" si="44"/>
        <v>2024</v>
      </c>
      <c r="D763" t="str">
        <f t="shared" si="45"/>
        <v>September</v>
      </c>
      <c r="E763" t="str">
        <f t="shared" si="46"/>
        <v>Q3</v>
      </c>
      <c r="F763" t="s">
        <v>2229</v>
      </c>
      <c r="G763" t="s">
        <v>2408</v>
      </c>
      <c r="H763">
        <v>5</v>
      </c>
      <c r="I763" s="4">
        <v>233.67</v>
      </c>
      <c r="J763" t="s">
        <v>2493</v>
      </c>
      <c r="K763" t="s">
        <v>3069</v>
      </c>
      <c r="L763" t="s">
        <v>3070</v>
      </c>
      <c r="M763" t="s">
        <v>4098</v>
      </c>
      <c r="N763">
        <v>10</v>
      </c>
      <c r="P763" t="str">
        <f t="shared" si="47"/>
        <v>NO COUPON</v>
      </c>
      <c r="Q763" t="s">
        <v>4279</v>
      </c>
      <c r="R763" s="4">
        <v>1168.3499999999999</v>
      </c>
    </row>
    <row r="764" spans="1:18" x14ac:dyDescent="0.25">
      <c r="A764" t="s">
        <v>308</v>
      </c>
      <c r="B764" s="2">
        <v>45748</v>
      </c>
      <c r="C764">
        <f t="shared" si="44"/>
        <v>2025</v>
      </c>
      <c r="D764" t="str">
        <f t="shared" si="45"/>
        <v>April</v>
      </c>
      <c r="E764" t="str">
        <f t="shared" si="46"/>
        <v>Q2</v>
      </c>
      <c r="F764" t="s">
        <v>1508</v>
      </c>
      <c r="G764" t="s">
        <v>2404</v>
      </c>
      <c r="H764">
        <v>2</v>
      </c>
      <c r="I764" s="4">
        <v>297.70999999999998</v>
      </c>
      <c r="J764" t="s">
        <v>2659</v>
      </c>
      <c r="K764" t="s">
        <v>3066</v>
      </c>
      <c r="L764" t="s">
        <v>3070</v>
      </c>
      <c r="M764" t="s">
        <v>3369</v>
      </c>
      <c r="N764">
        <v>7</v>
      </c>
      <c r="O764" t="s">
        <v>4275</v>
      </c>
      <c r="P764" t="str">
        <f t="shared" si="47"/>
        <v>SAVE10</v>
      </c>
      <c r="Q764" t="s">
        <v>4279</v>
      </c>
      <c r="R764" s="4">
        <v>595.41999999999996</v>
      </c>
    </row>
    <row r="765" spans="1:18" x14ac:dyDescent="0.25">
      <c r="A765" t="s">
        <v>1200</v>
      </c>
      <c r="B765" s="2">
        <v>45248</v>
      </c>
      <c r="C765">
        <f t="shared" si="44"/>
        <v>2023</v>
      </c>
      <c r="D765" t="str">
        <f t="shared" si="45"/>
        <v>November</v>
      </c>
      <c r="E765" t="str">
        <f t="shared" si="46"/>
        <v>Q4</v>
      </c>
      <c r="F765" t="s">
        <v>2389</v>
      </c>
      <c r="G765" t="s">
        <v>2403</v>
      </c>
      <c r="H765">
        <v>1</v>
      </c>
      <c r="I765" s="4">
        <v>163.32</v>
      </c>
      <c r="J765" t="s">
        <v>3058</v>
      </c>
      <c r="K765" t="s">
        <v>3069</v>
      </c>
      <c r="L765" t="s">
        <v>3070</v>
      </c>
      <c r="M765" t="s">
        <v>4261</v>
      </c>
      <c r="N765">
        <v>6</v>
      </c>
      <c r="O765" t="s">
        <v>4277</v>
      </c>
      <c r="P765" t="str">
        <f t="shared" si="47"/>
        <v>WINTER15</v>
      </c>
      <c r="Q765" t="s">
        <v>4281</v>
      </c>
      <c r="R765" s="4">
        <v>163.32</v>
      </c>
    </row>
    <row r="766" spans="1:18" x14ac:dyDescent="0.25">
      <c r="A766" t="s">
        <v>931</v>
      </c>
      <c r="B766" s="2">
        <v>45677</v>
      </c>
      <c r="C766">
        <f t="shared" si="44"/>
        <v>2025</v>
      </c>
      <c r="D766" t="str">
        <f t="shared" si="45"/>
        <v>January</v>
      </c>
      <c r="E766" t="str">
        <f t="shared" si="46"/>
        <v>Q1</v>
      </c>
      <c r="F766" t="s">
        <v>2127</v>
      </c>
      <c r="G766" t="s">
        <v>2408</v>
      </c>
      <c r="H766">
        <v>5</v>
      </c>
      <c r="I766" s="4">
        <v>383.82</v>
      </c>
      <c r="J766" t="s">
        <v>2979</v>
      </c>
      <c r="K766" t="s">
        <v>3067</v>
      </c>
      <c r="L766" t="s">
        <v>3072</v>
      </c>
      <c r="M766" t="s">
        <v>3992</v>
      </c>
      <c r="N766">
        <v>7</v>
      </c>
      <c r="O766" t="s">
        <v>4276</v>
      </c>
      <c r="P766" t="str">
        <f t="shared" si="47"/>
        <v>FREESHIP</v>
      </c>
      <c r="Q766" t="s">
        <v>4282</v>
      </c>
      <c r="R766" s="4">
        <v>1919.1</v>
      </c>
    </row>
    <row r="767" spans="1:18" x14ac:dyDescent="0.25">
      <c r="A767" t="s">
        <v>822</v>
      </c>
      <c r="B767" s="2">
        <v>45335</v>
      </c>
      <c r="C767">
        <f t="shared" si="44"/>
        <v>2024</v>
      </c>
      <c r="D767" t="str">
        <f t="shared" si="45"/>
        <v>February</v>
      </c>
      <c r="E767" t="str">
        <f t="shared" si="46"/>
        <v>Q1</v>
      </c>
      <c r="F767" t="s">
        <v>2018</v>
      </c>
      <c r="G767" t="s">
        <v>2409</v>
      </c>
      <c r="H767">
        <v>3</v>
      </c>
      <c r="I767" s="4">
        <v>134.05000000000001</v>
      </c>
      <c r="J767" t="s">
        <v>2936</v>
      </c>
      <c r="K767" t="s">
        <v>3067</v>
      </c>
      <c r="L767" t="s">
        <v>3070</v>
      </c>
      <c r="M767" t="s">
        <v>3883</v>
      </c>
      <c r="N767">
        <v>3</v>
      </c>
      <c r="P767" t="str">
        <f t="shared" si="47"/>
        <v>NO COUPON</v>
      </c>
      <c r="Q767" t="s">
        <v>4282</v>
      </c>
      <c r="R767" s="4">
        <v>402.15</v>
      </c>
    </row>
    <row r="768" spans="1:18" x14ac:dyDescent="0.25">
      <c r="A768" t="s">
        <v>118</v>
      </c>
      <c r="B768" s="2">
        <v>45503</v>
      </c>
      <c r="C768">
        <f t="shared" si="44"/>
        <v>2024</v>
      </c>
      <c r="D768" t="str">
        <f t="shared" si="45"/>
        <v>July</v>
      </c>
      <c r="E768" t="str">
        <f t="shared" si="46"/>
        <v>Q3</v>
      </c>
      <c r="F768" t="s">
        <v>1318</v>
      </c>
      <c r="G768" t="s">
        <v>2404</v>
      </c>
      <c r="H768">
        <v>1</v>
      </c>
      <c r="I768" s="4">
        <v>582.04</v>
      </c>
      <c r="J768" t="s">
        <v>2507</v>
      </c>
      <c r="K768" t="s">
        <v>3068</v>
      </c>
      <c r="L768" t="s">
        <v>3073</v>
      </c>
      <c r="M768" t="s">
        <v>3179</v>
      </c>
      <c r="N768">
        <v>1</v>
      </c>
      <c r="O768" t="s">
        <v>4276</v>
      </c>
      <c r="P768" t="str">
        <f t="shared" si="47"/>
        <v>FREESHIP</v>
      </c>
      <c r="Q768" t="s">
        <v>4280</v>
      </c>
      <c r="R768" s="4">
        <v>582.04</v>
      </c>
    </row>
    <row r="769" spans="1:18" x14ac:dyDescent="0.25">
      <c r="A769" t="s">
        <v>96</v>
      </c>
      <c r="B769" s="2">
        <v>45296</v>
      </c>
      <c r="C769">
        <f t="shared" si="44"/>
        <v>2024</v>
      </c>
      <c r="D769" t="str">
        <f t="shared" si="45"/>
        <v>January</v>
      </c>
      <c r="E769" t="str">
        <f t="shared" si="46"/>
        <v>Q1</v>
      </c>
      <c r="F769" t="s">
        <v>1296</v>
      </c>
      <c r="G769" t="s">
        <v>2405</v>
      </c>
      <c r="H769">
        <v>4</v>
      </c>
      <c r="I769" s="4">
        <v>565.20000000000005</v>
      </c>
      <c r="J769" t="s">
        <v>2486</v>
      </c>
      <c r="K769" t="s">
        <v>3065</v>
      </c>
      <c r="L769" t="s">
        <v>3070</v>
      </c>
      <c r="M769" t="s">
        <v>3157</v>
      </c>
      <c r="N769">
        <v>9</v>
      </c>
      <c r="O769" t="s">
        <v>4275</v>
      </c>
      <c r="P769" t="str">
        <f t="shared" si="47"/>
        <v>SAVE10</v>
      </c>
      <c r="Q769" t="s">
        <v>4282</v>
      </c>
      <c r="R769" s="4">
        <v>2260.8000000000002</v>
      </c>
    </row>
    <row r="770" spans="1:18" x14ac:dyDescent="0.25">
      <c r="A770" t="s">
        <v>1178</v>
      </c>
      <c r="B770" s="2">
        <v>45299</v>
      </c>
      <c r="C770">
        <f t="shared" ref="C770:C833" si="48">YEAR(B770)</f>
        <v>2024</v>
      </c>
      <c r="D770" t="str">
        <f t="shared" ref="D770:D833" si="49">TEXT(B770,"mmmm")</f>
        <v>January</v>
      </c>
      <c r="E770" t="str">
        <f t="shared" ref="E770:E833" si="50">"Q"&amp;ROUNDUP(MONTH(B770)/3,0)</f>
        <v>Q1</v>
      </c>
      <c r="F770" t="s">
        <v>2367</v>
      </c>
      <c r="G770" t="s">
        <v>2405</v>
      </c>
      <c r="H770">
        <v>5</v>
      </c>
      <c r="I770" s="4">
        <v>315.57</v>
      </c>
      <c r="J770" t="s">
        <v>2826</v>
      </c>
      <c r="K770" t="s">
        <v>3065</v>
      </c>
      <c r="L770" t="s">
        <v>3073</v>
      </c>
      <c r="M770" t="s">
        <v>4239</v>
      </c>
      <c r="N770">
        <v>6</v>
      </c>
      <c r="O770" t="s">
        <v>4277</v>
      </c>
      <c r="P770" t="str">
        <f t="shared" ref="P770:P833" si="51">IF(ISBLANK(O770),"NO COUPON",O770)</f>
        <v>WINTER15</v>
      </c>
      <c r="Q770" t="s">
        <v>4280</v>
      </c>
      <c r="R770" s="4">
        <v>1577.85</v>
      </c>
    </row>
    <row r="771" spans="1:18" x14ac:dyDescent="0.25">
      <c r="A771" t="s">
        <v>127</v>
      </c>
      <c r="B771" s="2">
        <v>45308</v>
      </c>
      <c r="C771">
        <f t="shared" si="48"/>
        <v>2024</v>
      </c>
      <c r="D771" t="str">
        <f t="shared" si="49"/>
        <v>January</v>
      </c>
      <c r="E771" t="str">
        <f t="shared" si="50"/>
        <v>Q1</v>
      </c>
      <c r="F771" t="s">
        <v>1327</v>
      </c>
      <c r="G771" t="s">
        <v>2408</v>
      </c>
      <c r="H771">
        <v>5</v>
      </c>
      <c r="I771" s="4">
        <v>190.08</v>
      </c>
      <c r="J771" t="s">
        <v>2516</v>
      </c>
      <c r="K771" t="s">
        <v>3069</v>
      </c>
      <c r="L771" t="s">
        <v>3070</v>
      </c>
      <c r="M771" t="s">
        <v>3188</v>
      </c>
      <c r="N771">
        <v>9</v>
      </c>
      <c r="O771" t="s">
        <v>4276</v>
      </c>
      <c r="P771" t="str">
        <f t="shared" si="51"/>
        <v>FREESHIP</v>
      </c>
      <c r="Q771" t="s">
        <v>4278</v>
      </c>
      <c r="R771" s="4">
        <v>950.40000000000009</v>
      </c>
    </row>
    <row r="772" spans="1:18" x14ac:dyDescent="0.25">
      <c r="A772" t="s">
        <v>340</v>
      </c>
      <c r="B772" s="2">
        <v>45474</v>
      </c>
      <c r="C772">
        <f t="shared" si="48"/>
        <v>2024</v>
      </c>
      <c r="D772" t="str">
        <f t="shared" si="49"/>
        <v>July</v>
      </c>
      <c r="E772" t="str">
        <f t="shared" si="50"/>
        <v>Q3</v>
      </c>
      <c r="F772" t="s">
        <v>1540</v>
      </c>
      <c r="G772" t="s">
        <v>2408</v>
      </c>
      <c r="H772">
        <v>5</v>
      </c>
      <c r="I772" s="4">
        <v>670.48</v>
      </c>
      <c r="J772" t="s">
        <v>2429</v>
      </c>
      <c r="K772" t="s">
        <v>3068</v>
      </c>
      <c r="L772" t="s">
        <v>3072</v>
      </c>
      <c r="M772" t="s">
        <v>3401</v>
      </c>
      <c r="N772">
        <v>5</v>
      </c>
      <c r="O772" t="s">
        <v>4275</v>
      </c>
      <c r="P772" t="str">
        <f t="shared" si="51"/>
        <v>SAVE10</v>
      </c>
      <c r="Q772" t="s">
        <v>4281</v>
      </c>
      <c r="R772" s="4">
        <v>3352.4</v>
      </c>
    </row>
    <row r="773" spans="1:18" x14ac:dyDescent="0.25">
      <c r="A773" t="s">
        <v>330</v>
      </c>
      <c r="B773" s="2">
        <v>45201</v>
      </c>
      <c r="C773">
        <f t="shared" si="48"/>
        <v>2023</v>
      </c>
      <c r="D773" t="str">
        <f t="shared" si="49"/>
        <v>October</v>
      </c>
      <c r="E773" t="str">
        <f t="shared" si="50"/>
        <v>Q4</v>
      </c>
      <c r="F773" t="s">
        <v>1530</v>
      </c>
      <c r="G773" t="s">
        <v>2409</v>
      </c>
      <c r="H773">
        <v>4</v>
      </c>
      <c r="I773" s="4">
        <v>275.27999999999997</v>
      </c>
      <c r="J773" t="s">
        <v>2677</v>
      </c>
      <c r="K773" t="s">
        <v>3068</v>
      </c>
      <c r="L773" t="s">
        <v>3070</v>
      </c>
      <c r="M773" t="s">
        <v>3391</v>
      </c>
      <c r="N773">
        <v>9</v>
      </c>
      <c r="O773" t="s">
        <v>4277</v>
      </c>
      <c r="P773" t="str">
        <f t="shared" si="51"/>
        <v>WINTER15</v>
      </c>
      <c r="Q773" t="s">
        <v>4281</v>
      </c>
      <c r="R773" s="4">
        <v>1101.1199999999999</v>
      </c>
    </row>
    <row r="774" spans="1:18" x14ac:dyDescent="0.25">
      <c r="A774" t="s">
        <v>1108</v>
      </c>
      <c r="B774" s="2">
        <v>45105</v>
      </c>
      <c r="C774">
        <f t="shared" si="48"/>
        <v>2023</v>
      </c>
      <c r="D774" t="str">
        <f t="shared" si="49"/>
        <v>June</v>
      </c>
      <c r="E774" t="str">
        <f t="shared" si="50"/>
        <v>Q2</v>
      </c>
      <c r="F774" t="s">
        <v>2300</v>
      </c>
      <c r="G774" t="s">
        <v>2407</v>
      </c>
      <c r="H774">
        <v>4</v>
      </c>
      <c r="I774" s="4">
        <v>648.91</v>
      </c>
      <c r="J774" t="s">
        <v>3027</v>
      </c>
      <c r="K774" t="s">
        <v>3067</v>
      </c>
      <c r="L774" t="s">
        <v>3070</v>
      </c>
      <c r="M774" t="s">
        <v>4169</v>
      </c>
      <c r="N774">
        <v>6</v>
      </c>
      <c r="O774" t="s">
        <v>4275</v>
      </c>
      <c r="P774" t="str">
        <f t="shared" si="51"/>
        <v>SAVE10</v>
      </c>
      <c r="Q774" t="s">
        <v>4278</v>
      </c>
      <c r="R774" s="4">
        <v>2595.64</v>
      </c>
    </row>
    <row r="775" spans="1:18" x14ac:dyDescent="0.25">
      <c r="A775" t="s">
        <v>1173</v>
      </c>
      <c r="B775" s="2">
        <v>45345</v>
      </c>
      <c r="C775">
        <f t="shared" si="48"/>
        <v>2024</v>
      </c>
      <c r="D775" t="str">
        <f t="shared" si="49"/>
        <v>February</v>
      </c>
      <c r="E775" t="str">
        <f t="shared" si="50"/>
        <v>Q1</v>
      </c>
      <c r="F775" t="s">
        <v>2362</v>
      </c>
      <c r="G775" t="s">
        <v>2409</v>
      </c>
      <c r="H775">
        <v>4</v>
      </c>
      <c r="I775" s="4">
        <v>466.7</v>
      </c>
      <c r="J775" t="s">
        <v>2766</v>
      </c>
      <c r="K775" t="s">
        <v>3065</v>
      </c>
      <c r="L775" t="s">
        <v>3072</v>
      </c>
      <c r="M775" t="s">
        <v>4234</v>
      </c>
      <c r="N775">
        <v>8</v>
      </c>
      <c r="P775" t="str">
        <f t="shared" si="51"/>
        <v>NO COUPON</v>
      </c>
      <c r="Q775" t="s">
        <v>4278</v>
      </c>
      <c r="R775" s="4">
        <v>1866.8</v>
      </c>
    </row>
    <row r="776" spans="1:18" x14ac:dyDescent="0.25">
      <c r="A776" t="s">
        <v>791</v>
      </c>
      <c r="B776" s="2">
        <v>45737</v>
      </c>
      <c r="C776">
        <f t="shared" si="48"/>
        <v>2025</v>
      </c>
      <c r="D776" t="str">
        <f t="shared" si="49"/>
        <v>March</v>
      </c>
      <c r="E776" t="str">
        <f t="shared" si="50"/>
        <v>Q1</v>
      </c>
      <c r="F776" t="s">
        <v>1988</v>
      </c>
      <c r="G776" t="s">
        <v>2406</v>
      </c>
      <c r="H776">
        <v>5</v>
      </c>
      <c r="I776" s="4">
        <v>64.489999999999995</v>
      </c>
      <c r="J776" t="s">
        <v>2432</v>
      </c>
      <c r="K776" t="s">
        <v>3066</v>
      </c>
      <c r="L776" t="s">
        <v>3071</v>
      </c>
      <c r="M776" t="s">
        <v>3852</v>
      </c>
      <c r="N776">
        <v>7</v>
      </c>
      <c r="P776" t="str">
        <f t="shared" si="51"/>
        <v>NO COUPON</v>
      </c>
      <c r="Q776" t="s">
        <v>4281</v>
      </c>
      <c r="R776" s="4">
        <v>322.45</v>
      </c>
    </row>
    <row r="777" spans="1:18" x14ac:dyDescent="0.25">
      <c r="A777" t="s">
        <v>252</v>
      </c>
      <c r="B777" s="2">
        <v>45639</v>
      </c>
      <c r="C777">
        <f t="shared" si="48"/>
        <v>2024</v>
      </c>
      <c r="D777" t="str">
        <f t="shared" si="49"/>
        <v>December</v>
      </c>
      <c r="E777" t="str">
        <f t="shared" si="50"/>
        <v>Q4</v>
      </c>
      <c r="F777" t="s">
        <v>1452</v>
      </c>
      <c r="G777" t="s">
        <v>2409</v>
      </c>
      <c r="H777">
        <v>4</v>
      </c>
      <c r="I777" s="4">
        <v>384.32</v>
      </c>
      <c r="J777" t="s">
        <v>2615</v>
      </c>
      <c r="K777" t="s">
        <v>3067</v>
      </c>
      <c r="L777" t="s">
        <v>3074</v>
      </c>
      <c r="M777" t="s">
        <v>3313</v>
      </c>
      <c r="N777">
        <v>6</v>
      </c>
      <c r="O777" t="s">
        <v>4277</v>
      </c>
      <c r="P777" t="str">
        <f t="shared" si="51"/>
        <v>WINTER15</v>
      </c>
      <c r="Q777" t="s">
        <v>4282</v>
      </c>
      <c r="R777" s="4">
        <v>1537.28</v>
      </c>
    </row>
    <row r="778" spans="1:18" x14ac:dyDescent="0.25">
      <c r="A778" t="s">
        <v>833</v>
      </c>
      <c r="B778" s="2">
        <v>45563</v>
      </c>
      <c r="C778">
        <f t="shared" si="48"/>
        <v>2024</v>
      </c>
      <c r="D778" t="str">
        <f t="shared" si="49"/>
        <v>September</v>
      </c>
      <c r="E778" t="str">
        <f t="shared" si="50"/>
        <v>Q3</v>
      </c>
      <c r="F778" t="s">
        <v>2029</v>
      </c>
      <c r="G778" t="s">
        <v>2404</v>
      </c>
      <c r="H778">
        <v>2</v>
      </c>
      <c r="I778" s="4">
        <v>398.45</v>
      </c>
      <c r="J778" t="s">
        <v>2941</v>
      </c>
      <c r="K778" t="s">
        <v>3065</v>
      </c>
      <c r="L778" t="s">
        <v>3071</v>
      </c>
      <c r="M778" t="s">
        <v>3894</v>
      </c>
      <c r="N778">
        <v>7</v>
      </c>
      <c r="O778" t="s">
        <v>4275</v>
      </c>
      <c r="P778" t="str">
        <f t="shared" si="51"/>
        <v>SAVE10</v>
      </c>
      <c r="Q778" t="s">
        <v>4282</v>
      </c>
      <c r="R778" s="4">
        <v>796.9</v>
      </c>
    </row>
    <row r="779" spans="1:18" x14ac:dyDescent="0.25">
      <c r="A779" t="s">
        <v>536</v>
      </c>
      <c r="B779" s="2">
        <v>45402</v>
      </c>
      <c r="C779">
        <f t="shared" si="48"/>
        <v>2024</v>
      </c>
      <c r="D779" t="str">
        <f t="shared" si="49"/>
        <v>April</v>
      </c>
      <c r="E779" t="str">
        <f t="shared" si="50"/>
        <v>Q2</v>
      </c>
      <c r="F779" t="s">
        <v>1736</v>
      </c>
      <c r="G779" t="s">
        <v>2406</v>
      </c>
      <c r="H779">
        <v>1</v>
      </c>
      <c r="I779" s="4">
        <v>515.32000000000005</v>
      </c>
      <c r="J779" t="s">
        <v>2650</v>
      </c>
      <c r="K779" t="s">
        <v>3068</v>
      </c>
      <c r="L779" t="s">
        <v>3071</v>
      </c>
      <c r="M779" t="s">
        <v>3597</v>
      </c>
      <c r="N779">
        <v>1</v>
      </c>
      <c r="O779" t="s">
        <v>4276</v>
      </c>
      <c r="P779" t="str">
        <f t="shared" si="51"/>
        <v>FREESHIP</v>
      </c>
      <c r="Q779" t="s">
        <v>4280</v>
      </c>
      <c r="R779" s="4">
        <v>515.32000000000005</v>
      </c>
    </row>
    <row r="780" spans="1:18" x14ac:dyDescent="0.25">
      <c r="A780" t="s">
        <v>534</v>
      </c>
      <c r="B780" s="2">
        <v>44995</v>
      </c>
      <c r="C780">
        <f t="shared" si="48"/>
        <v>2023</v>
      </c>
      <c r="D780" t="str">
        <f t="shared" si="49"/>
        <v>March</v>
      </c>
      <c r="E780" t="str">
        <f t="shared" si="50"/>
        <v>Q1</v>
      </c>
      <c r="F780" t="s">
        <v>1734</v>
      </c>
      <c r="G780" t="s">
        <v>2403</v>
      </c>
      <c r="H780">
        <v>3</v>
      </c>
      <c r="I780" s="4">
        <v>635.98</v>
      </c>
      <c r="J780" t="s">
        <v>2801</v>
      </c>
      <c r="K780" t="s">
        <v>3069</v>
      </c>
      <c r="L780" t="s">
        <v>3072</v>
      </c>
      <c r="M780" t="s">
        <v>3595</v>
      </c>
      <c r="N780">
        <v>5</v>
      </c>
      <c r="P780" t="str">
        <f t="shared" si="51"/>
        <v>NO COUPON</v>
      </c>
      <c r="Q780" t="s">
        <v>4279</v>
      </c>
      <c r="R780" s="4">
        <v>1907.94</v>
      </c>
    </row>
    <row r="781" spans="1:18" x14ac:dyDescent="0.25">
      <c r="A781" t="s">
        <v>547</v>
      </c>
      <c r="B781" s="2">
        <v>44990</v>
      </c>
      <c r="C781">
        <f t="shared" si="48"/>
        <v>2023</v>
      </c>
      <c r="D781" t="str">
        <f t="shared" si="49"/>
        <v>March</v>
      </c>
      <c r="E781" t="str">
        <f t="shared" si="50"/>
        <v>Q1</v>
      </c>
      <c r="F781" t="s">
        <v>1747</v>
      </c>
      <c r="G781" t="s">
        <v>2409</v>
      </c>
      <c r="H781">
        <v>1</v>
      </c>
      <c r="I781" s="4">
        <v>565.85</v>
      </c>
      <c r="J781" t="s">
        <v>2472</v>
      </c>
      <c r="K781" t="s">
        <v>3068</v>
      </c>
      <c r="L781" t="s">
        <v>3072</v>
      </c>
      <c r="M781" t="s">
        <v>3608</v>
      </c>
      <c r="N781">
        <v>1</v>
      </c>
      <c r="O781" t="s">
        <v>4276</v>
      </c>
      <c r="P781" t="str">
        <f t="shared" si="51"/>
        <v>FREESHIP</v>
      </c>
      <c r="Q781" t="s">
        <v>4281</v>
      </c>
      <c r="R781" s="4">
        <v>565.85</v>
      </c>
    </row>
    <row r="782" spans="1:18" x14ac:dyDescent="0.25">
      <c r="A782" t="s">
        <v>986</v>
      </c>
      <c r="B782" s="2">
        <v>45452</v>
      </c>
      <c r="C782">
        <f t="shared" si="48"/>
        <v>2024</v>
      </c>
      <c r="D782" t="str">
        <f t="shared" si="49"/>
        <v>June</v>
      </c>
      <c r="E782" t="str">
        <f t="shared" si="50"/>
        <v>Q2</v>
      </c>
      <c r="F782" t="s">
        <v>2179</v>
      </c>
      <c r="G782" t="s">
        <v>2408</v>
      </c>
      <c r="H782">
        <v>1</v>
      </c>
      <c r="I782" s="4">
        <v>90.27</v>
      </c>
      <c r="J782" t="s">
        <v>2993</v>
      </c>
      <c r="K782" t="s">
        <v>3069</v>
      </c>
      <c r="L782" t="s">
        <v>3073</v>
      </c>
      <c r="M782" t="s">
        <v>4047</v>
      </c>
      <c r="N782">
        <v>5</v>
      </c>
      <c r="O782" t="s">
        <v>4275</v>
      </c>
      <c r="P782" t="str">
        <f t="shared" si="51"/>
        <v>SAVE10</v>
      </c>
      <c r="Q782" t="s">
        <v>4281</v>
      </c>
      <c r="R782" s="4">
        <v>90.27</v>
      </c>
    </row>
    <row r="783" spans="1:18" x14ac:dyDescent="0.25">
      <c r="A783" t="s">
        <v>497</v>
      </c>
      <c r="B783" s="2">
        <v>44944</v>
      </c>
      <c r="C783">
        <f t="shared" si="48"/>
        <v>2023</v>
      </c>
      <c r="D783" t="str">
        <f t="shared" si="49"/>
        <v>January</v>
      </c>
      <c r="E783" t="str">
        <f t="shared" si="50"/>
        <v>Q1</v>
      </c>
      <c r="F783" t="s">
        <v>1697</v>
      </c>
      <c r="G783" t="s">
        <v>2404</v>
      </c>
      <c r="H783">
        <v>5</v>
      </c>
      <c r="I783" s="4">
        <v>347.92</v>
      </c>
      <c r="J783" t="s">
        <v>2782</v>
      </c>
      <c r="K783" t="s">
        <v>3069</v>
      </c>
      <c r="L783" t="s">
        <v>3074</v>
      </c>
      <c r="M783" t="s">
        <v>3558</v>
      </c>
      <c r="N783">
        <v>6</v>
      </c>
      <c r="O783" t="s">
        <v>4277</v>
      </c>
      <c r="P783" t="str">
        <f t="shared" si="51"/>
        <v>WINTER15</v>
      </c>
      <c r="Q783" t="s">
        <v>4282</v>
      </c>
      <c r="R783" s="4">
        <v>1739.6</v>
      </c>
    </row>
    <row r="784" spans="1:18" x14ac:dyDescent="0.25">
      <c r="A784" t="s">
        <v>157</v>
      </c>
      <c r="B784" s="2">
        <v>45456</v>
      </c>
      <c r="C784">
        <f t="shared" si="48"/>
        <v>2024</v>
      </c>
      <c r="D784" t="str">
        <f t="shared" si="49"/>
        <v>June</v>
      </c>
      <c r="E784" t="str">
        <f t="shared" si="50"/>
        <v>Q2</v>
      </c>
      <c r="F784" t="s">
        <v>1357</v>
      </c>
      <c r="G784" t="s">
        <v>2406</v>
      </c>
      <c r="H784">
        <v>4</v>
      </c>
      <c r="I784" s="4">
        <v>400.07</v>
      </c>
      <c r="J784" t="s">
        <v>2543</v>
      </c>
      <c r="K784" t="s">
        <v>3066</v>
      </c>
      <c r="L784" t="s">
        <v>3070</v>
      </c>
      <c r="M784" t="s">
        <v>3218</v>
      </c>
      <c r="N784">
        <v>5</v>
      </c>
      <c r="P784" t="str">
        <f t="shared" si="51"/>
        <v>NO COUPON</v>
      </c>
      <c r="Q784" t="s">
        <v>4279</v>
      </c>
      <c r="R784" s="4">
        <v>1600.28</v>
      </c>
    </row>
    <row r="785" spans="1:18" x14ac:dyDescent="0.25">
      <c r="A785" t="s">
        <v>425</v>
      </c>
      <c r="B785" s="2">
        <v>45462</v>
      </c>
      <c r="C785">
        <f t="shared" si="48"/>
        <v>2024</v>
      </c>
      <c r="D785" t="str">
        <f t="shared" si="49"/>
        <v>June</v>
      </c>
      <c r="E785" t="str">
        <f t="shared" si="50"/>
        <v>Q2</v>
      </c>
      <c r="F785" t="s">
        <v>1625</v>
      </c>
      <c r="G785" t="s">
        <v>2409</v>
      </c>
      <c r="H785">
        <v>2</v>
      </c>
      <c r="I785" s="4">
        <v>39.51</v>
      </c>
      <c r="J785" t="s">
        <v>2549</v>
      </c>
      <c r="K785" t="s">
        <v>3066</v>
      </c>
      <c r="L785" t="s">
        <v>3070</v>
      </c>
      <c r="M785" t="s">
        <v>3486</v>
      </c>
      <c r="N785">
        <v>5</v>
      </c>
      <c r="P785" t="str">
        <f t="shared" si="51"/>
        <v>NO COUPON</v>
      </c>
      <c r="Q785" t="s">
        <v>4281</v>
      </c>
      <c r="R785" s="4">
        <v>79.02</v>
      </c>
    </row>
    <row r="786" spans="1:18" x14ac:dyDescent="0.25">
      <c r="A786" t="s">
        <v>652</v>
      </c>
      <c r="B786" s="2">
        <v>45214</v>
      </c>
      <c r="C786">
        <f t="shared" si="48"/>
        <v>2023</v>
      </c>
      <c r="D786" t="str">
        <f t="shared" si="49"/>
        <v>October</v>
      </c>
      <c r="E786" t="str">
        <f t="shared" si="50"/>
        <v>Q4</v>
      </c>
      <c r="F786" t="s">
        <v>1851</v>
      </c>
      <c r="G786" t="s">
        <v>2405</v>
      </c>
      <c r="H786">
        <v>4</v>
      </c>
      <c r="I786" s="4">
        <v>578.27</v>
      </c>
      <c r="J786" t="s">
        <v>2854</v>
      </c>
      <c r="K786" t="s">
        <v>3066</v>
      </c>
      <c r="L786" t="s">
        <v>3073</v>
      </c>
      <c r="M786" t="s">
        <v>3713</v>
      </c>
      <c r="N786">
        <v>9</v>
      </c>
      <c r="O786" t="s">
        <v>4277</v>
      </c>
      <c r="P786" t="str">
        <f t="shared" si="51"/>
        <v>WINTER15</v>
      </c>
      <c r="Q786" t="s">
        <v>4280</v>
      </c>
      <c r="R786" s="4">
        <v>2313.08</v>
      </c>
    </row>
    <row r="787" spans="1:18" x14ac:dyDescent="0.25">
      <c r="A787" t="s">
        <v>648</v>
      </c>
      <c r="B787" s="2">
        <v>45407</v>
      </c>
      <c r="C787">
        <f t="shared" si="48"/>
        <v>2024</v>
      </c>
      <c r="D787" t="str">
        <f t="shared" si="49"/>
        <v>April</v>
      </c>
      <c r="E787" t="str">
        <f t="shared" si="50"/>
        <v>Q2</v>
      </c>
      <c r="F787" t="s">
        <v>1847</v>
      </c>
      <c r="G787" t="s">
        <v>2407</v>
      </c>
      <c r="H787">
        <v>2</v>
      </c>
      <c r="I787" s="4">
        <v>259.32</v>
      </c>
      <c r="J787" t="s">
        <v>2852</v>
      </c>
      <c r="K787" t="s">
        <v>3068</v>
      </c>
      <c r="L787" t="s">
        <v>3073</v>
      </c>
      <c r="M787" t="s">
        <v>3709</v>
      </c>
      <c r="N787">
        <v>2</v>
      </c>
      <c r="O787" t="s">
        <v>4277</v>
      </c>
      <c r="P787" t="str">
        <f t="shared" si="51"/>
        <v>WINTER15</v>
      </c>
      <c r="Q787" t="s">
        <v>4279</v>
      </c>
      <c r="R787" s="4">
        <v>518.64</v>
      </c>
    </row>
    <row r="788" spans="1:18" x14ac:dyDescent="0.25">
      <c r="A788" t="s">
        <v>48</v>
      </c>
      <c r="B788" s="2">
        <v>44933</v>
      </c>
      <c r="C788">
        <f t="shared" si="48"/>
        <v>2023</v>
      </c>
      <c r="D788" t="str">
        <f t="shared" si="49"/>
        <v>January</v>
      </c>
      <c r="E788" t="str">
        <f t="shared" si="50"/>
        <v>Q1</v>
      </c>
      <c r="F788" t="s">
        <v>1248</v>
      </c>
      <c r="G788" t="s">
        <v>2406</v>
      </c>
      <c r="H788">
        <v>4</v>
      </c>
      <c r="I788" s="4">
        <v>576.52</v>
      </c>
      <c r="J788" t="s">
        <v>2444</v>
      </c>
      <c r="K788" t="s">
        <v>3067</v>
      </c>
      <c r="L788" t="s">
        <v>3074</v>
      </c>
      <c r="M788" t="s">
        <v>3109</v>
      </c>
      <c r="N788">
        <v>5</v>
      </c>
      <c r="O788" t="s">
        <v>4277</v>
      </c>
      <c r="P788" t="str">
        <f t="shared" si="51"/>
        <v>WINTER15</v>
      </c>
      <c r="Q788" t="s">
        <v>4281</v>
      </c>
      <c r="R788" s="4">
        <v>2306.08</v>
      </c>
    </row>
    <row r="789" spans="1:18" x14ac:dyDescent="0.25">
      <c r="A789" t="s">
        <v>646</v>
      </c>
      <c r="B789" s="2">
        <v>45048</v>
      </c>
      <c r="C789">
        <f t="shared" si="48"/>
        <v>2023</v>
      </c>
      <c r="D789" t="str">
        <f t="shared" si="49"/>
        <v>May</v>
      </c>
      <c r="E789" t="str">
        <f t="shared" si="50"/>
        <v>Q2</v>
      </c>
      <c r="F789" t="s">
        <v>1845</v>
      </c>
      <c r="G789" t="s">
        <v>2408</v>
      </c>
      <c r="H789">
        <v>5</v>
      </c>
      <c r="I789" s="4">
        <v>678.16</v>
      </c>
      <c r="J789" t="s">
        <v>2629</v>
      </c>
      <c r="K789" t="s">
        <v>3068</v>
      </c>
      <c r="L789" t="s">
        <v>3073</v>
      </c>
      <c r="M789" t="s">
        <v>3707</v>
      </c>
      <c r="N789">
        <v>7</v>
      </c>
      <c r="O789" t="s">
        <v>4277</v>
      </c>
      <c r="P789" t="str">
        <f t="shared" si="51"/>
        <v>WINTER15</v>
      </c>
      <c r="Q789" t="s">
        <v>4281</v>
      </c>
      <c r="R789" s="4">
        <v>3390.8</v>
      </c>
    </row>
    <row r="790" spans="1:18" x14ac:dyDescent="0.25">
      <c r="A790" t="s">
        <v>1001</v>
      </c>
      <c r="B790" s="2">
        <v>45813</v>
      </c>
      <c r="C790">
        <f t="shared" si="48"/>
        <v>2025</v>
      </c>
      <c r="D790" t="str">
        <f t="shared" si="49"/>
        <v>June</v>
      </c>
      <c r="E790" t="str">
        <f t="shared" si="50"/>
        <v>Q2</v>
      </c>
      <c r="F790" t="s">
        <v>2194</v>
      </c>
      <c r="G790" t="s">
        <v>2404</v>
      </c>
      <c r="H790">
        <v>5</v>
      </c>
      <c r="I790" s="4">
        <v>283.73</v>
      </c>
      <c r="J790" t="s">
        <v>2752</v>
      </c>
      <c r="K790" t="s">
        <v>3068</v>
      </c>
      <c r="L790" t="s">
        <v>3074</v>
      </c>
      <c r="M790" t="s">
        <v>4062</v>
      </c>
      <c r="N790">
        <v>8</v>
      </c>
      <c r="O790" t="s">
        <v>4276</v>
      </c>
      <c r="P790" t="str">
        <f t="shared" si="51"/>
        <v>FREESHIP</v>
      </c>
      <c r="Q790" t="s">
        <v>4278</v>
      </c>
      <c r="R790" s="4">
        <v>1418.65</v>
      </c>
    </row>
    <row r="791" spans="1:18" x14ac:dyDescent="0.25">
      <c r="A791" t="s">
        <v>997</v>
      </c>
      <c r="B791" s="2">
        <v>45620</v>
      </c>
      <c r="C791">
        <f t="shared" si="48"/>
        <v>2024</v>
      </c>
      <c r="D791" t="str">
        <f t="shared" si="49"/>
        <v>November</v>
      </c>
      <c r="E791" t="str">
        <f t="shared" si="50"/>
        <v>Q4</v>
      </c>
      <c r="F791" t="s">
        <v>2190</v>
      </c>
      <c r="G791" t="s">
        <v>2403</v>
      </c>
      <c r="H791">
        <v>4</v>
      </c>
      <c r="I791" s="4">
        <v>296.27999999999997</v>
      </c>
      <c r="J791" t="s">
        <v>2997</v>
      </c>
      <c r="K791" t="s">
        <v>3068</v>
      </c>
      <c r="L791" t="s">
        <v>3070</v>
      </c>
      <c r="M791" t="s">
        <v>4058</v>
      </c>
      <c r="N791">
        <v>5</v>
      </c>
      <c r="O791" t="s">
        <v>4275</v>
      </c>
      <c r="P791" t="str">
        <f t="shared" si="51"/>
        <v>SAVE10</v>
      </c>
      <c r="Q791" t="s">
        <v>4280</v>
      </c>
      <c r="R791" s="4">
        <v>1185.1199999999999</v>
      </c>
    </row>
    <row r="792" spans="1:18" x14ac:dyDescent="0.25">
      <c r="A792" t="s">
        <v>940</v>
      </c>
      <c r="B792" s="2">
        <v>45371</v>
      </c>
      <c r="C792">
        <f t="shared" si="48"/>
        <v>2024</v>
      </c>
      <c r="D792" t="str">
        <f t="shared" si="49"/>
        <v>March</v>
      </c>
      <c r="E792" t="str">
        <f t="shared" si="50"/>
        <v>Q1</v>
      </c>
      <c r="F792" t="s">
        <v>2136</v>
      </c>
      <c r="G792" t="s">
        <v>2409</v>
      </c>
      <c r="H792">
        <v>1</v>
      </c>
      <c r="I792" s="4">
        <v>26.95</v>
      </c>
      <c r="J792" t="s">
        <v>2774</v>
      </c>
      <c r="K792" t="s">
        <v>3069</v>
      </c>
      <c r="L792" t="s">
        <v>3073</v>
      </c>
      <c r="M792" t="s">
        <v>4001</v>
      </c>
      <c r="N792">
        <v>1</v>
      </c>
      <c r="O792" t="s">
        <v>4277</v>
      </c>
      <c r="P792" t="str">
        <f t="shared" si="51"/>
        <v>WINTER15</v>
      </c>
      <c r="Q792" t="s">
        <v>4280</v>
      </c>
      <c r="R792" s="4">
        <v>26.95</v>
      </c>
    </row>
    <row r="793" spans="1:18" x14ac:dyDescent="0.25">
      <c r="A793" t="s">
        <v>67</v>
      </c>
      <c r="B793" s="2">
        <v>45430</v>
      </c>
      <c r="C793">
        <f t="shared" si="48"/>
        <v>2024</v>
      </c>
      <c r="D793" t="str">
        <f t="shared" si="49"/>
        <v>May</v>
      </c>
      <c r="E793" t="str">
        <f t="shared" si="50"/>
        <v>Q2</v>
      </c>
      <c r="F793" t="s">
        <v>1267</v>
      </c>
      <c r="G793" t="s">
        <v>2404</v>
      </c>
      <c r="H793">
        <v>4</v>
      </c>
      <c r="I793" s="4">
        <v>488.78</v>
      </c>
      <c r="J793" t="s">
        <v>2412</v>
      </c>
      <c r="K793" t="s">
        <v>3066</v>
      </c>
      <c r="L793" t="s">
        <v>3072</v>
      </c>
      <c r="M793" t="s">
        <v>3128</v>
      </c>
      <c r="N793">
        <v>5</v>
      </c>
      <c r="O793" t="s">
        <v>4276</v>
      </c>
      <c r="P793" t="str">
        <f t="shared" si="51"/>
        <v>FREESHIP</v>
      </c>
      <c r="Q793" t="s">
        <v>4282</v>
      </c>
      <c r="R793" s="4">
        <v>1955.12</v>
      </c>
    </row>
    <row r="794" spans="1:18" x14ac:dyDescent="0.25">
      <c r="A794" t="s">
        <v>529</v>
      </c>
      <c r="B794" s="2">
        <v>44999</v>
      </c>
      <c r="C794">
        <f t="shared" si="48"/>
        <v>2023</v>
      </c>
      <c r="D794" t="str">
        <f t="shared" si="49"/>
        <v>March</v>
      </c>
      <c r="E794" t="str">
        <f t="shared" si="50"/>
        <v>Q1</v>
      </c>
      <c r="F794" t="s">
        <v>1729</v>
      </c>
      <c r="G794" t="s">
        <v>2404</v>
      </c>
      <c r="H794">
        <v>3</v>
      </c>
      <c r="I794" s="4">
        <v>553.52</v>
      </c>
      <c r="J794" t="s">
        <v>2762</v>
      </c>
      <c r="K794" t="s">
        <v>3068</v>
      </c>
      <c r="L794" t="s">
        <v>3070</v>
      </c>
      <c r="M794" t="s">
        <v>3590</v>
      </c>
      <c r="N794">
        <v>4</v>
      </c>
      <c r="O794" t="s">
        <v>4276</v>
      </c>
      <c r="P794" t="str">
        <f t="shared" si="51"/>
        <v>FREESHIP</v>
      </c>
      <c r="Q794" t="s">
        <v>4281</v>
      </c>
      <c r="R794" s="4">
        <v>1660.56</v>
      </c>
    </row>
    <row r="795" spans="1:18" x14ac:dyDescent="0.25">
      <c r="A795" t="s">
        <v>299</v>
      </c>
      <c r="B795" s="2">
        <v>45818</v>
      </c>
      <c r="C795">
        <f t="shared" si="48"/>
        <v>2025</v>
      </c>
      <c r="D795" t="str">
        <f t="shared" si="49"/>
        <v>June</v>
      </c>
      <c r="E795" t="str">
        <f t="shared" si="50"/>
        <v>Q2</v>
      </c>
      <c r="F795" t="s">
        <v>1499</v>
      </c>
      <c r="G795" t="s">
        <v>2404</v>
      </c>
      <c r="H795">
        <v>1</v>
      </c>
      <c r="I795" s="4">
        <v>338.31</v>
      </c>
      <c r="J795" t="s">
        <v>2643</v>
      </c>
      <c r="K795" t="s">
        <v>3066</v>
      </c>
      <c r="L795" t="s">
        <v>3073</v>
      </c>
      <c r="M795" t="s">
        <v>3360</v>
      </c>
      <c r="N795">
        <v>3</v>
      </c>
      <c r="P795" t="str">
        <f t="shared" si="51"/>
        <v>NO COUPON</v>
      </c>
      <c r="Q795" t="s">
        <v>4282</v>
      </c>
      <c r="R795" s="4">
        <v>338.31</v>
      </c>
    </row>
    <row r="796" spans="1:18" x14ac:dyDescent="0.25">
      <c r="A796" t="s">
        <v>926</v>
      </c>
      <c r="B796" s="2">
        <v>45313</v>
      </c>
      <c r="C796">
        <f t="shared" si="48"/>
        <v>2024</v>
      </c>
      <c r="D796" t="str">
        <f t="shared" si="49"/>
        <v>January</v>
      </c>
      <c r="E796" t="str">
        <f t="shared" si="50"/>
        <v>Q1</v>
      </c>
      <c r="F796" t="s">
        <v>2122</v>
      </c>
      <c r="G796" t="s">
        <v>2409</v>
      </c>
      <c r="H796">
        <v>2</v>
      </c>
      <c r="I796" s="4">
        <v>139.69</v>
      </c>
      <c r="J796" t="s">
        <v>2492</v>
      </c>
      <c r="K796" t="s">
        <v>3066</v>
      </c>
      <c r="L796" t="s">
        <v>3072</v>
      </c>
      <c r="M796" t="s">
        <v>3987</v>
      </c>
      <c r="N796">
        <v>7</v>
      </c>
      <c r="O796" t="s">
        <v>4276</v>
      </c>
      <c r="P796" t="str">
        <f t="shared" si="51"/>
        <v>FREESHIP</v>
      </c>
      <c r="Q796" t="s">
        <v>4280</v>
      </c>
      <c r="R796" s="4">
        <v>279.38</v>
      </c>
    </row>
    <row r="797" spans="1:18" x14ac:dyDescent="0.25">
      <c r="A797" t="s">
        <v>327</v>
      </c>
      <c r="B797" s="2">
        <v>45116</v>
      </c>
      <c r="C797">
        <f t="shared" si="48"/>
        <v>2023</v>
      </c>
      <c r="D797" t="str">
        <f t="shared" si="49"/>
        <v>July</v>
      </c>
      <c r="E797" t="str">
        <f t="shared" si="50"/>
        <v>Q3</v>
      </c>
      <c r="F797" t="s">
        <v>1527</v>
      </c>
      <c r="G797" t="s">
        <v>2406</v>
      </c>
      <c r="H797">
        <v>2</v>
      </c>
      <c r="I797" s="4">
        <v>434.3</v>
      </c>
      <c r="J797" t="s">
        <v>2674</v>
      </c>
      <c r="K797" t="s">
        <v>3069</v>
      </c>
      <c r="L797" t="s">
        <v>3073</v>
      </c>
      <c r="M797" t="s">
        <v>3388</v>
      </c>
      <c r="N797">
        <v>7</v>
      </c>
      <c r="O797" t="s">
        <v>4275</v>
      </c>
      <c r="P797" t="str">
        <f t="shared" si="51"/>
        <v>SAVE10</v>
      </c>
      <c r="Q797" t="s">
        <v>4278</v>
      </c>
      <c r="R797" s="4">
        <v>868.6</v>
      </c>
    </row>
    <row r="798" spans="1:18" x14ac:dyDescent="0.25">
      <c r="A798" t="s">
        <v>919</v>
      </c>
      <c r="B798" s="2">
        <v>45253</v>
      </c>
      <c r="C798">
        <f t="shared" si="48"/>
        <v>2023</v>
      </c>
      <c r="D798" t="str">
        <f t="shared" si="49"/>
        <v>November</v>
      </c>
      <c r="E798" t="str">
        <f t="shared" si="50"/>
        <v>Q4</v>
      </c>
      <c r="F798" t="s">
        <v>2115</v>
      </c>
      <c r="G798" t="s">
        <v>2408</v>
      </c>
      <c r="H798">
        <v>1</v>
      </c>
      <c r="I798" s="4">
        <v>442.39</v>
      </c>
      <c r="J798" t="s">
        <v>2677</v>
      </c>
      <c r="K798" t="s">
        <v>3068</v>
      </c>
      <c r="L798" t="s">
        <v>3074</v>
      </c>
      <c r="M798" t="s">
        <v>3980</v>
      </c>
      <c r="N798">
        <v>6</v>
      </c>
      <c r="O798" t="s">
        <v>4276</v>
      </c>
      <c r="P798" t="str">
        <f t="shared" si="51"/>
        <v>FREESHIP</v>
      </c>
      <c r="Q798" t="s">
        <v>4281</v>
      </c>
      <c r="R798" s="4">
        <v>442.39</v>
      </c>
    </row>
    <row r="799" spans="1:18" x14ac:dyDescent="0.25">
      <c r="A799" t="s">
        <v>982</v>
      </c>
      <c r="B799" s="2">
        <v>45330</v>
      </c>
      <c r="C799">
        <f t="shared" si="48"/>
        <v>2024</v>
      </c>
      <c r="D799" t="str">
        <f t="shared" si="49"/>
        <v>February</v>
      </c>
      <c r="E799" t="str">
        <f t="shared" si="50"/>
        <v>Q1</v>
      </c>
      <c r="F799" t="s">
        <v>2175</v>
      </c>
      <c r="G799" t="s">
        <v>2403</v>
      </c>
      <c r="H799">
        <v>4</v>
      </c>
      <c r="I799" s="4">
        <v>412.2</v>
      </c>
      <c r="J799" t="s">
        <v>2943</v>
      </c>
      <c r="K799" t="s">
        <v>3067</v>
      </c>
      <c r="L799" t="s">
        <v>3070</v>
      </c>
      <c r="M799" t="s">
        <v>4043</v>
      </c>
      <c r="N799">
        <v>6</v>
      </c>
      <c r="O799" t="s">
        <v>4277</v>
      </c>
      <c r="P799" t="str">
        <f t="shared" si="51"/>
        <v>WINTER15</v>
      </c>
      <c r="Q799" t="s">
        <v>4279</v>
      </c>
      <c r="R799" s="4">
        <v>1648.8</v>
      </c>
    </row>
    <row r="800" spans="1:18" x14ac:dyDescent="0.25">
      <c r="A800" t="s">
        <v>901</v>
      </c>
      <c r="B800" s="2">
        <v>45645</v>
      </c>
      <c r="C800">
        <f t="shared" si="48"/>
        <v>2024</v>
      </c>
      <c r="D800" t="str">
        <f t="shared" si="49"/>
        <v>December</v>
      </c>
      <c r="E800" t="str">
        <f t="shared" si="50"/>
        <v>Q4</v>
      </c>
      <c r="F800" t="s">
        <v>2097</v>
      </c>
      <c r="G800" t="s">
        <v>2406</v>
      </c>
      <c r="H800">
        <v>3</v>
      </c>
      <c r="I800" s="4">
        <v>171.66</v>
      </c>
      <c r="J800" t="s">
        <v>2971</v>
      </c>
      <c r="K800" t="s">
        <v>3065</v>
      </c>
      <c r="L800" t="s">
        <v>3073</v>
      </c>
      <c r="M800" t="s">
        <v>3962</v>
      </c>
      <c r="N800">
        <v>7</v>
      </c>
      <c r="P800" t="str">
        <f t="shared" si="51"/>
        <v>NO COUPON</v>
      </c>
      <c r="Q800" t="s">
        <v>4282</v>
      </c>
      <c r="R800" s="4">
        <v>514.98</v>
      </c>
    </row>
    <row r="801" spans="1:18" x14ac:dyDescent="0.25">
      <c r="A801" t="s">
        <v>943</v>
      </c>
      <c r="B801" s="2">
        <v>45581</v>
      </c>
      <c r="C801">
        <f t="shared" si="48"/>
        <v>2024</v>
      </c>
      <c r="D801" t="str">
        <f t="shared" si="49"/>
        <v>October</v>
      </c>
      <c r="E801" t="str">
        <f t="shared" si="50"/>
        <v>Q4</v>
      </c>
      <c r="F801" t="s">
        <v>2139</v>
      </c>
      <c r="G801" t="s">
        <v>2405</v>
      </c>
      <c r="H801">
        <v>2</v>
      </c>
      <c r="I801" s="4">
        <v>536.25</v>
      </c>
      <c r="J801" t="s">
        <v>2568</v>
      </c>
      <c r="K801" t="s">
        <v>3065</v>
      </c>
      <c r="L801" t="s">
        <v>3074</v>
      </c>
      <c r="M801" t="s">
        <v>4004</v>
      </c>
      <c r="N801">
        <v>3</v>
      </c>
      <c r="P801" t="str">
        <f t="shared" si="51"/>
        <v>NO COUPON</v>
      </c>
      <c r="Q801" t="s">
        <v>4280</v>
      </c>
      <c r="R801" s="4">
        <v>1072.5</v>
      </c>
    </row>
    <row r="802" spans="1:18" x14ac:dyDescent="0.25">
      <c r="A802" t="s">
        <v>311</v>
      </c>
      <c r="B802" s="2">
        <v>44979</v>
      </c>
      <c r="C802">
        <f t="shared" si="48"/>
        <v>2023</v>
      </c>
      <c r="D802" t="str">
        <f t="shared" si="49"/>
        <v>February</v>
      </c>
      <c r="E802" t="str">
        <f t="shared" si="50"/>
        <v>Q1</v>
      </c>
      <c r="F802" t="s">
        <v>1511</v>
      </c>
      <c r="G802" t="s">
        <v>2409</v>
      </c>
      <c r="H802">
        <v>2</v>
      </c>
      <c r="I802" s="4">
        <v>493.88</v>
      </c>
      <c r="J802" t="s">
        <v>2661</v>
      </c>
      <c r="K802" t="s">
        <v>3067</v>
      </c>
      <c r="L802" t="s">
        <v>3072</v>
      </c>
      <c r="M802" t="s">
        <v>3372</v>
      </c>
      <c r="N802">
        <v>7</v>
      </c>
      <c r="O802" t="s">
        <v>4275</v>
      </c>
      <c r="P802" t="str">
        <f t="shared" si="51"/>
        <v>SAVE10</v>
      </c>
      <c r="Q802" t="s">
        <v>4278</v>
      </c>
      <c r="R802" s="4">
        <v>987.76</v>
      </c>
    </row>
    <row r="803" spans="1:18" x14ac:dyDescent="0.25">
      <c r="A803" t="s">
        <v>729</v>
      </c>
      <c r="B803" s="2">
        <v>45499</v>
      </c>
      <c r="C803">
        <f t="shared" si="48"/>
        <v>2024</v>
      </c>
      <c r="D803" t="str">
        <f t="shared" si="49"/>
        <v>July</v>
      </c>
      <c r="E803" t="str">
        <f t="shared" si="50"/>
        <v>Q3</v>
      </c>
      <c r="F803" t="s">
        <v>1926</v>
      </c>
      <c r="G803" t="s">
        <v>2407</v>
      </c>
      <c r="H803">
        <v>3</v>
      </c>
      <c r="I803" s="4">
        <v>653.63</v>
      </c>
      <c r="J803" t="s">
        <v>2888</v>
      </c>
      <c r="K803" t="s">
        <v>3066</v>
      </c>
      <c r="L803" t="s">
        <v>3073</v>
      </c>
      <c r="M803" t="s">
        <v>3790</v>
      </c>
      <c r="N803">
        <v>7</v>
      </c>
      <c r="O803" t="s">
        <v>4276</v>
      </c>
      <c r="P803" t="str">
        <f t="shared" si="51"/>
        <v>FREESHIP</v>
      </c>
      <c r="Q803" t="s">
        <v>4280</v>
      </c>
      <c r="R803" s="4">
        <v>1960.89</v>
      </c>
    </row>
    <row r="804" spans="1:18" x14ac:dyDescent="0.25">
      <c r="A804" t="s">
        <v>1097</v>
      </c>
      <c r="B804" s="2">
        <v>45482</v>
      </c>
      <c r="C804">
        <f t="shared" si="48"/>
        <v>2024</v>
      </c>
      <c r="D804" t="str">
        <f t="shared" si="49"/>
        <v>July</v>
      </c>
      <c r="E804" t="str">
        <f t="shared" si="50"/>
        <v>Q3</v>
      </c>
      <c r="F804" t="s">
        <v>2289</v>
      </c>
      <c r="G804" t="s">
        <v>2406</v>
      </c>
      <c r="H804">
        <v>1</v>
      </c>
      <c r="I804" s="4">
        <v>123.28</v>
      </c>
      <c r="J804" t="s">
        <v>2440</v>
      </c>
      <c r="K804" t="s">
        <v>3067</v>
      </c>
      <c r="L804" t="s">
        <v>3073</v>
      </c>
      <c r="M804" t="s">
        <v>4158</v>
      </c>
      <c r="N804">
        <v>3</v>
      </c>
      <c r="O804" t="s">
        <v>4275</v>
      </c>
      <c r="P804" t="str">
        <f t="shared" si="51"/>
        <v>SAVE10</v>
      </c>
      <c r="Q804" t="s">
        <v>4280</v>
      </c>
      <c r="R804" s="4">
        <v>123.28</v>
      </c>
    </row>
    <row r="805" spans="1:18" x14ac:dyDescent="0.25">
      <c r="A805" t="s">
        <v>551</v>
      </c>
      <c r="B805" s="2">
        <v>45739</v>
      </c>
      <c r="C805">
        <f t="shared" si="48"/>
        <v>2025</v>
      </c>
      <c r="D805" t="str">
        <f t="shared" si="49"/>
        <v>March</v>
      </c>
      <c r="E805" t="str">
        <f t="shared" si="50"/>
        <v>Q1</v>
      </c>
      <c r="F805" t="s">
        <v>1751</v>
      </c>
      <c r="G805" t="s">
        <v>2405</v>
      </c>
      <c r="H805">
        <v>3</v>
      </c>
      <c r="I805" s="4">
        <v>247.47</v>
      </c>
      <c r="J805" t="s">
        <v>2471</v>
      </c>
      <c r="K805" t="s">
        <v>3066</v>
      </c>
      <c r="L805" t="s">
        <v>3073</v>
      </c>
      <c r="M805" t="s">
        <v>3612</v>
      </c>
      <c r="N805">
        <v>4</v>
      </c>
      <c r="O805" t="s">
        <v>4275</v>
      </c>
      <c r="P805" t="str">
        <f t="shared" si="51"/>
        <v>SAVE10</v>
      </c>
      <c r="Q805" t="s">
        <v>4281</v>
      </c>
      <c r="R805" s="4">
        <v>742.41</v>
      </c>
    </row>
    <row r="806" spans="1:18" x14ac:dyDescent="0.25">
      <c r="A806" t="s">
        <v>968</v>
      </c>
      <c r="B806" s="2">
        <v>45587</v>
      </c>
      <c r="C806">
        <f t="shared" si="48"/>
        <v>2024</v>
      </c>
      <c r="D806" t="str">
        <f t="shared" si="49"/>
        <v>October</v>
      </c>
      <c r="E806" t="str">
        <f t="shared" si="50"/>
        <v>Q4</v>
      </c>
      <c r="F806" t="s">
        <v>2162</v>
      </c>
      <c r="G806" t="s">
        <v>2406</v>
      </c>
      <c r="H806">
        <v>3</v>
      </c>
      <c r="I806" s="4">
        <v>443.44</v>
      </c>
      <c r="J806" t="s">
        <v>2556</v>
      </c>
      <c r="K806" t="s">
        <v>3068</v>
      </c>
      <c r="L806" t="s">
        <v>3070</v>
      </c>
      <c r="M806" t="s">
        <v>4029</v>
      </c>
      <c r="N806">
        <v>3</v>
      </c>
      <c r="O806" t="s">
        <v>4276</v>
      </c>
      <c r="P806" t="str">
        <f t="shared" si="51"/>
        <v>FREESHIP</v>
      </c>
      <c r="Q806" t="s">
        <v>4282</v>
      </c>
      <c r="R806" s="4">
        <v>1330.32</v>
      </c>
    </row>
    <row r="807" spans="1:18" x14ac:dyDescent="0.25">
      <c r="A807" t="s">
        <v>1137</v>
      </c>
      <c r="B807" s="2">
        <v>45030</v>
      </c>
      <c r="C807">
        <f t="shared" si="48"/>
        <v>2023</v>
      </c>
      <c r="D807" t="str">
        <f t="shared" si="49"/>
        <v>April</v>
      </c>
      <c r="E807" t="str">
        <f t="shared" si="50"/>
        <v>Q2</v>
      </c>
      <c r="F807" t="s">
        <v>2327</v>
      </c>
      <c r="G807" t="s">
        <v>2405</v>
      </c>
      <c r="H807">
        <v>3</v>
      </c>
      <c r="I807" s="4">
        <v>554.25</v>
      </c>
      <c r="J807" t="s">
        <v>3036</v>
      </c>
      <c r="K807" t="s">
        <v>3065</v>
      </c>
      <c r="L807" t="s">
        <v>3070</v>
      </c>
      <c r="M807" t="s">
        <v>4198</v>
      </c>
      <c r="N807">
        <v>6</v>
      </c>
      <c r="O807" t="s">
        <v>4277</v>
      </c>
      <c r="P807" t="str">
        <f t="shared" si="51"/>
        <v>WINTER15</v>
      </c>
      <c r="Q807" t="s">
        <v>4279</v>
      </c>
      <c r="R807" s="4">
        <v>1662.75</v>
      </c>
    </row>
    <row r="808" spans="1:18" x14ac:dyDescent="0.25">
      <c r="A808" t="s">
        <v>523</v>
      </c>
      <c r="B808" s="2">
        <v>44972</v>
      </c>
      <c r="C808">
        <f t="shared" si="48"/>
        <v>2023</v>
      </c>
      <c r="D808" t="str">
        <f t="shared" si="49"/>
        <v>February</v>
      </c>
      <c r="E808" t="str">
        <f t="shared" si="50"/>
        <v>Q1</v>
      </c>
      <c r="F808" t="s">
        <v>1723</v>
      </c>
      <c r="G808" t="s">
        <v>2408</v>
      </c>
      <c r="H808">
        <v>2</v>
      </c>
      <c r="I808" s="4">
        <v>425.03</v>
      </c>
      <c r="J808" t="s">
        <v>2798</v>
      </c>
      <c r="K808" t="s">
        <v>3069</v>
      </c>
      <c r="L808" t="s">
        <v>3072</v>
      </c>
      <c r="M808" t="s">
        <v>3584</v>
      </c>
      <c r="N808">
        <v>2</v>
      </c>
      <c r="O808" t="s">
        <v>4277</v>
      </c>
      <c r="P808" t="str">
        <f t="shared" si="51"/>
        <v>WINTER15</v>
      </c>
      <c r="Q808" t="s">
        <v>4282</v>
      </c>
      <c r="R808" s="4">
        <v>850.06</v>
      </c>
    </row>
    <row r="809" spans="1:18" x14ac:dyDescent="0.25">
      <c r="A809" t="s">
        <v>275</v>
      </c>
      <c r="B809" s="2">
        <v>45805</v>
      </c>
      <c r="C809">
        <f t="shared" si="48"/>
        <v>2025</v>
      </c>
      <c r="D809" t="str">
        <f t="shared" si="49"/>
        <v>May</v>
      </c>
      <c r="E809" t="str">
        <f t="shared" si="50"/>
        <v>Q2</v>
      </c>
      <c r="F809" t="s">
        <v>1475</v>
      </c>
      <c r="G809" t="s">
        <v>2404</v>
      </c>
      <c r="H809">
        <v>5</v>
      </c>
      <c r="I809" s="4">
        <v>173.65</v>
      </c>
      <c r="J809" t="s">
        <v>2633</v>
      </c>
      <c r="K809" t="s">
        <v>3068</v>
      </c>
      <c r="L809" t="s">
        <v>3073</v>
      </c>
      <c r="M809" t="s">
        <v>3336</v>
      </c>
      <c r="N809">
        <v>9</v>
      </c>
      <c r="O809" t="s">
        <v>4275</v>
      </c>
      <c r="P809" t="str">
        <f t="shared" si="51"/>
        <v>SAVE10</v>
      </c>
      <c r="Q809" t="s">
        <v>4280</v>
      </c>
      <c r="R809" s="4">
        <v>868.25</v>
      </c>
    </row>
    <row r="810" spans="1:18" x14ac:dyDescent="0.25">
      <c r="A810" t="s">
        <v>555</v>
      </c>
      <c r="B810" s="2">
        <v>45145</v>
      </c>
      <c r="C810">
        <f t="shared" si="48"/>
        <v>2023</v>
      </c>
      <c r="D810" t="str">
        <f t="shared" si="49"/>
        <v>August</v>
      </c>
      <c r="E810" t="str">
        <f t="shared" si="50"/>
        <v>Q3</v>
      </c>
      <c r="F810" t="s">
        <v>1755</v>
      </c>
      <c r="G810" t="s">
        <v>2407</v>
      </c>
      <c r="H810">
        <v>5</v>
      </c>
      <c r="I810" s="4">
        <v>456.06</v>
      </c>
      <c r="J810" t="s">
        <v>2812</v>
      </c>
      <c r="K810" t="s">
        <v>3069</v>
      </c>
      <c r="L810" t="s">
        <v>3074</v>
      </c>
      <c r="M810" t="s">
        <v>3616</v>
      </c>
      <c r="N810">
        <v>10</v>
      </c>
      <c r="P810" t="str">
        <f t="shared" si="51"/>
        <v>NO COUPON</v>
      </c>
      <c r="Q810" t="s">
        <v>4278</v>
      </c>
      <c r="R810" s="4">
        <v>2280.3000000000002</v>
      </c>
    </row>
    <row r="811" spans="1:18" x14ac:dyDescent="0.25">
      <c r="A811" t="s">
        <v>772</v>
      </c>
      <c r="B811" s="2">
        <v>45011</v>
      </c>
      <c r="C811">
        <f t="shared" si="48"/>
        <v>2023</v>
      </c>
      <c r="D811" t="str">
        <f t="shared" si="49"/>
        <v>March</v>
      </c>
      <c r="E811" t="str">
        <f t="shared" si="50"/>
        <v>Q1</v>
      </c>
      <c r="F811" t="s">
        <v>1969</v>
      </c>
      <c r="G811" t="s">
        <v>2405</v>
      </c>
      <c r="H811">
        <v>3</v>
      </c>
      <c r="I811" s="4">
        <v>624.84</v>
      </c>
      <c r="J811" t="s">
        <v>2479</v>
      </c>
      <c r="K811" t="s">
        <v>3067</v>
      </c>
      <c r="L811" t="s">
        <v>3071</v>
      </c>
      <c r="M811" t="s">
        <v>3833</v>
      </c>
      <c r="N811">
        <v>8</v>
      </c>
      <c r="O811" t="s">
        <v>4277</v>
      </c>
      <c r="P811" t="str">
        <f t="shared" si="51"/>
        <v>WINTER15</v>
      </c>
      <c r="Q811" t="s">
        <v>4281</v>
      </c>
      <c r="R811" s="4">
        <v>1874.52</v>
      </c>
    </row>
    <row r="812" spans="1:18" x14ac:dyDescent="0.25">
      <c r="A812" t="s">
        <v>1130</v>
      </c>
      <c r="B812" s="2">
        <v>45213</v>
      </c>
      <c r="C812">
        <f t="shared" si="48"/>
        <v>2023</v>
      </c>
      <c r="D812" t="str">
        <f t="shared" si="49"/>
        <v>October</v>
      </c>
      <c r="E812" t="str">
        <f t="shared" si="50"/>
        <v>Q4</v>
      </c>
      <c r="F812" t="s">
        <v>2321</v>
      </c>
      <c r="G812" t="s">
        <v>2407</v>
      </c>
      <c r="H812">
        <v>2</v>
      </c>
      <c r="I812" s="4">
        <v>531.49</v>
      </c>
      <c r="J812" t="s">
        <v>2613</v>
      </c>
      <c r="K812" t="s">
        <v>3067</v>
      </c>
      <c r="L812" t="s">
        <v>3073</v>
      </c>
      <c r="M812" t="s">
        <v>4191</v>
      </c>
      <c r="N812">
        <v>7</v>
      </c>
      <c r="O812" t="s">
        <v>4277</v>
      </c>
      <c r="P812" t="str">
        <f t="shared" si="51"/>
        <v>WINTER15</v>
      </c>
      <c r="Q812" t="s">
        <v>4281</v>
      </c>
      <c r="R812" s="4">
        <v>1062.98</v>
      </c>
    </row>
    <row r="813" spans="1:18" x14ac:dyDescent="0.25">
      <c r="A813" t="s">
        <v>293</v>
      </c>
      <c r="B813" s="2">
        <v>45219</v>
      </c>
      <c r="C813">
        <f t="shared" si="48"/>
        <v>2023</v>
      </c>
      <c r="D813" t="str">
        <f t="shared" si="49"/>
        <v>October</v>
      </c>
      <c r="E813" t="str">
        <f t="shared" si="50"/>
        <v>Q4</v>
      </c>
      <c r="F813" t="s">
        <v>1493</v>
      </c>
      <c r="G813" t="s">
        <v>2406</v>
      </c>
      <c r="H813">
        <v>3</v>
      </c>
      <c r="I813" s="4">
        <v>55.01</v>
      </c>
      <c r="J813" t="s">
        <v>2649</v>
      </c>
      <c r="K813" t="s">
        <v>3066</v>
      </c>
      <c r="L813" t="s">
        <v>3074</v>
      </c>
      <c r="M813" t="s">
        <v>3354</v>
      </c>
      <c r="N813">
        <v>7</v>
      </c>
      <c r="O813" t="s">
        <v>4277</v>
      </c>
      <c r="P813" t="str">
        <f t="shared" si="51"/>
        <v>WINTER15</v>
      </c>
      <c r="Q813" t="s">
        <v>4280</v>
      </c>
      <c r="R813" s="4">
        <v>165.03</v>
      </c>
    </row>
    <row r="814" spans="1:18" x14ac:dyDescent="0.25">
      <c r="A814" t="s">
        <v>790</v>
      </c>
      <c r="B814" s="2">
        <v>45159</v>
      </c>
      <c r="C814">
        <f t="shared" si="48"/>
        <v>2023</v>
      </c>
      <c r="D814" t="str">
        <f t="shared" si="49"/>
        <v>August</v>
      </c>
      <c r="E814" t="str">
        <f t="shared" si="50"/>
        <v>Q3</v>
      </c>
      <c r="F814" t="s">
        <v>1987</v>
      </c>
      <c r="G814" t="s">
        <v>2405</v>
      </c>
      <c r="H814">
        <v>1</v>
      </c>
      <c r="I814" s="4">
        <v>21.19</v>
      </c>
      <c r="J814" t="s">
        <v>2917</v>
      </c>
      <c r="K814" t="s">
        <v>3069</v>
      </c>
      <c r="L814" t="s">
        <v>3072</v>
      </c>
      <c r="M814" t="s">
        <v>3851</v>
      </c>
      <c r="N814">
        <v>5</v>
      </c>
      <c r="O814" t="s">
        <v>4277</v>
      </c>
      <c r="P814" t="str">
        <f t="shared" si="51"/>
        <v>WINTER15</v>
      </c>
      <c r="Q814" t="s">
        <v>4282</v>
      </c>
      <c r="R814" s="4">
        <v>21.19</v>
      </c>
    </row>
    <row r="815" spans="1:18" x14ac:dyDescent="0.25">
      <c r="A815" t="s">
        <v>1000</v>
      </c>
      <c r="B815" s="2">
        <v>45542</v>
      </c>
      <c r="C815">
        <f t="shared" si="48"/>
        <v>2024</v>
      </c>
      <c r="D815" t="str">
        <f t="shared" si="49"/>
        <v>September</v>
      </c>
      <c r="E815" t="str">
        <f t="shared" si="50"/>
        <v>Q3</v>
      </c>
      <c r="F815" t="s">
        <v>2193</v>
      </c>
      <c r="G815" t="s">
        <v>2408</v>
      </c>
      <c r="H815">
        <v>4</v>
      </c>
      <c r="I815" s="4">
        <v>644.96</v>
      </c>
      <c r="J815" t="s">
        <v>2501</v>
      </c>
      <c r="K815" t="s">
        <v>3067</v>
      </c>
      <c r="L815" t="s">
        <v>3074</v>
      </c>
      <c r="M815" t="s">
        <v>4061</v>
      </c>
      <c r="N815">
        <v>7</v>
      </c>
      <c r="O815" t="s">
        <v>4276</v>
      </c>
      <c r="P815" t="str">
        <f t="shared" si="51"/>
        <v>FREESHIP</v>
      </c>
      <c r="Q815" t="s">
        <v>4280</v>
      </c>
      <c r="R815" s="4">
        <v>2579.84</v>
      </c>
    </row>
    <row r="816" spans="1:18" x14ac:dyDescent="0.25">
      <c r="A816" t="s">
        <v>516</v>
      </c>
      <c r="B816" s="2">
        <v>45066</v>
      </c>
      <c r="C816">
        <f t="shared" si="48"/>
        <v>2023</v>
      </c>
      <c r="D816" t="str">
        <f t="shared" si="49"/>
        <v>May</v>
      </c>
      <c r="E816" t="str">
        <f t="shared" si="50"/>
        <v>Q2</v>
      </c>
      <c r="F816" t="s">
        <v>1716</v>
      </c>
      <c r="G816" t="s">
        <v>2403</v>
      </c>
      <c r="H816">
        <v>3</v>
      </c>
      <c r="I816" s="4">
        <v>565.25</v>
      </c>
      <c r="J816" t="s">
        <v>2793</v>
      </c>
      <c r="K816" t="s">
        <v>3065</v>
      </c>
      <c r="L816" t="s">
        <v>3072</v>
      </c>
      <c r="M816" t="s">
        <v>3577</v>
      </c>
      <c r="N816">
        <v>7</v>
      </c>
      <c r="O816" t="s">
        <v>4275</v>
      </c>
      <c r="P816" t="str">
        <f t="shared" si="51"/>
        <v>SAVE10</v>
      </c>
      <c r="Q816" t="s">
        <v>4280</v>
      </c>
      <c r="R816" s="4">
        <v>1695.75</v>
      </c>
    </row>
    <row r="817" spans="1:18" x14ac:dyDescent="0.25">
      <c r="A817" t="s">
        <v>1141</v>
      </c>
      <c r="B817" s="2">
        <v>45731</v>
      </c>
      <c r="C817">
        <f t="shared" si="48"/>
        <v>2025</v>
      </c>
      <c r="D817" t="str">
        <f t="shared" si="49"/>
        <v>March</v>
      </c>
      <c r="E817" t="str">
        <f t="shared" si="50"/>
        <v>Q1</v>
      </c>
      <c r="F817" t="s">
        <v>2331</v>
      </c>
      <c r="G817" t="s">
        <v>2407</v>
      </c>
      <c r="H817">
        <v>3</v>
      </c>
      <c r="I817" s="4">
        <v>602.75</v>
      </c>
      <c r="J817" t="s">
        <v>2939</v>
      </c>
      <c r="K817" t="s">
        <v>3067</v>
      </c>
      <c r="L817" t="s">
        <v>3070</v>
      </c>
      <c r="M817" t="s">
        <v>4202</v>
      </c>
      <c r="N817">
        <v>6</v>
      </c>
      <c r="O817" t="s">
        <v>4275</v>
      </c>
      <c r="P817" t="str">
        <f t="shared" si="51"/>
        <v>SAVE10</v>
      </c>
      <c r="Q817" t="s">
        <v>4280</v>
      </c>
      <c r="R817" s="4">
        <v>1808.25</v>
      </c>
    </row>
    <row r="818" spans="1:18" x14ac:dyDescent="0.25">
      <c r="A818" t="s">
        <v>1087</v>
      </c>
      <c r="B818" s="2">
        <v>45576</v>
      </c>
      <c r="C818">
        <f t="shared" si="48"/>
        <v>2024</v>
      </c>
      <c r="D818" t="str">
        <f t="shared" si="49"/>
        <v>October</v>
      </c>
      <c r="E818" t="str">
        <f t="shared" si="50"/>
        <v>Q4</v>
      </c>
      <c r="F818" t="s">
        <v>2279</v>
      </c>
      <c r="G818" t="s">
        <v>2405</v>
      </c>
      <c r="H818">
        <v>4</v>
      </c>
      <c r="I818" s="4">
        <v>362.06</v>
      </c>
      <c r="J818" t="s">
        <v>2631</v>
      </c>
      <c r="K818" t="s">
        <v>3065</v>
      </c>
      <c r="L818" t="s">
        <v>3072</v>
      </c>
      <c r="M818" t="s">
        <v>4148</v>
      </c>
      <c r="N818">
        <v>4</v>
      </c>
      <c r="P818" t="str">
        <f t="shared" si="51"/>
        <v>NO COUPON</v>
      </c>
      <c r="Q818" t="s">
        <v>4281</v>
      </c>
      <c r="R818" s="4">
        <v>1448.24</v>
      </c>
    </row>
    <row r="819" spans="1:18" x14ac:dyDescent="0.25">
      <c r="A819" t="s">
        <v>276</v>
      </c>
      <c r="B819" s="2">
        <v>44936</v>
      </c>
      <c r="C819">
        <f t="shared" si="48"/>
        <v>2023</v>
      </c>
      <c r="D819" t="str">
        <f t="shared" si="49"/>
        <v>January</v>
      </c>
      <c r="E819" t="str">
        <f t="shared" si="50"/>
        <v>Q1</v>
      </c>
      <c r="F819" t="s">
        <v>1476</v>
      </c>
      <c r="G819" t="s">
        <v>2404</v>
      </c>
      <c r="H819">
        <v>4</v>
      </c>
      <c r="I819" s="4">
        <v>249.07</v>
      </c>
      <c r="J819" t="s">
        <v>2536</v>
      </c>
      <c r="K819" t="s">
        <v>3067</v>
      </c>
      <c r="L819" t="s">
        <v>3072</v>
      </c>
      <c r="M819" t="s">
        <v>3337</v>
      </c>
      <c r="N819">
        <v>5</v>
      </c>
      <c r="O819" t="s">
        <v>4277</v>
      </c>
      <c r="P819" t="str">
        <f t="shared" si="51"/>
        <v>WINTER15</v>
      </c>
      <c r="Q819" t="s">
        <v>4279</v>
      </c>
      <c r="R819" s="4">
        <v>996.28</v>
      </c>
    </row>
    <row r="820" spans="1:18" x14ac:dyDescent="0.25">
      <c r="A820" t="s">
        <v>874</v>
      </c>
      <c r="B820" s="2">
        <v>45314</v>
      </c>
      <c r="C820">
        <f t="shared" si="48"/>
        <v>2024</v>
      </c>
      <c r="D820" t="str">
        <f t="shared" si="49"/>
        <v>January</v>
      </c>
      <c r="E820" t="str">
        <f t="shared" si="50"/>
        <v>Q1</v>
      </c>
      <c r="F820" t="s">
        <v>2070</v>
      </c>
      <c r="G820" t="s">
        <v>2407</v>
      </c>
      <c r="H820">
        <v>1</v>
      </c>
      <c r="I820" s="4">
        <v>422.54</v>
      </c>
      <c r="J820" t="s">
        <v>2699</v>
      </c>
      <c r="K820" t="s">
        <v>3069</v>
      </c>
      <c r="L820" t="s">
        <v>3073</v>
      </c>
      <c r="M820" t="s">
        <v>3935</v>
      </c>
      <c r="N820">
        <v>1</v>
      </c>
      <c r="O820" t="s">
        <v>4275</v>
      </c>
      <c r="P820" t="str">
        <f t="shared" si="51"/>
        <v>SAVE10</v>
      </c>
      <c r="Q820" t="s">
        <v>4282</v>
      </c>
      <c r="R820" s="4">
        <v>422.54</v>
      </c>
    </row>
    <row r="821" spans="1:18" x14ac:dyDescent="0.25">
      <c r="A821" t="s">
        <v>356</v>
      </c>
      <c r="B821" s="2">
        <v>45832</v>
      </c>
      <c r="C821">
        <f t="shared" si="48"/>
        <v>2025</v>
      </c>
      <c r="D821" t="str">
        <f t="shared" si="49"/>
        <v>June</v>
      </c>
      <c r="E821" t="str">
        <f t="shared" si="50"/>
        <v>Q2</v>
      </c>
      <c r="F821" t="s">
        <v>1556</v>
      </c>
      <c r="G821" t="s">
        <v>2403</v>
      </c>
      <c r="H821">
        <v>5</v>
      </c>
      <c r="I821" s="4">
        <v>466.42</v>
      </c>
      <c r="J821" t="s">
        <v>2695</v>
      </c>
      <c r="K821" t="s">
        <v>3068</v>
      </c>
      <c r="L821" t="s">
        <v>3072</v>
      </c>
      <c r="M821" t="s">
        <v>3417</v>
      </c>
      <c r="N821">
        <v>5</v>
      </c>
      <c r="P821" t="str">
        <f t="shared" si="51"/>
        <v>NO COUPON</v>
      </c>
      <c r="Q821" t="s">
        <v>4279</v>
      </c>
      <c r="R821" s="4">
        <v>2332.1</v>
      </c>
    </row>
    <row r="822" spans="1:18" x14ac:dyDescent="0.25">
      <c r="A822" t="s">
        <v>987</v>
      </c>
      <c r="B822" s="2">
        <v>45817</v>
      </c>
      <c r="C822">
        <f t="shared" si="48"/>
        <v>2025</v>
      </c>
      <c r="D822" t="str">
        <f t="shared" si="49"/>
        <v>June</v>
      </c>
      <c r="E822" t="str">
        <f t="shared" si="50"/>
        <v>Q2</v>
      </c>
      <c r="F822" t="s">
        <v>2180</v>
      </c>
      <c r="G822" t="s">
        <v>2409</v>
      </c>
      <c r="H822">
        <v>5</v>
      </c>
      <c r="I822" s="4">
        <v>230.77</v>
      </c>
      <c r="J822" t="s">
        <v>2977</v>
      </c>
      <c r="K822" t="s">
        <v>3066</v>
      </c>
      <c r="L822" t="s">
        <v>3074</v>
      </c>
      <c r="M822" t="s">
        <v>4048</v>
      </c>
      <c r="N822">
        <v>10</v>
      </c>
      <c r="O822" t="s">
        <v>4277</v>
      </c>
      <c r="P822" t="str">
        <f t="shared" si="51"/>
        <v>WINTER15</v>
      </c>
      <c r="Q822" t="s">
        <v>4279</v>
      </c>
      <c r="R822" s="4">
        <v>1153.8499999999999</v>
      </c>
    </row>
    <row r="823" spans="1:18" x14ac:dyDescent="0.25">
      <c r="A823" t="s">
        <v>408</v>
      </c>
      <c r="B823" s="2">
        <v>45112</v>
      </c>
      <c r="C823">
        <f t="shared" si="48"/>
        <v>2023</v>
      </c>
      <c r="D823" t="str">
        <f t="shared" si="49"/>
        <v>July</v>
      </c>
      <c r="E823" t="str">
        <f t="shared" si="50"/>
        <v>Q3</v>
      </c>
      <c r="F823" t="s">
        <v>1608</v>
      </c>
      <c r="G823" t="s">
        <v>2409</v>
      </c>
      <c r="H823">
        <v>5</v>
      </c>
      <c r="I823" s="4">
        <v>529.54999999999995</v>
      </c>
      <c r="J823" t="s">
        <v>2729</v>
      </c>
      <c r="K823" t="s">
        <v>3068</v>
      </c>
      <c r="L823" t="s">
        <v>3070</v>
      </c>
      <c r="M823" t="s">
        <v>3469</v>
      </c>
      <c r="N823">
        <v>10</v>
      </c>
      <c r="P823" t="str">
        <f t="shared" si="51"/>
        <v>NO COUPON</v>
      </c>
      <c r="Q823" t="s">
        <v>4281</v>
      </c>
      <c r="R823" s="4">
        <v>2647.75</v>
      </c>
    </row>
    <row r="824" spans="1:18" x14ac:dyDescent="0.25">
      <c r="A824" t="s">
        <v>1195</v>
      </c>
      <c r="B824" s="2">
        <v>45134</v>
      </c>
      <c r="C824">
        <f t="shared" si="48"/>
        <v>2023</v>
      </c>
      <c r="D824" t="str">
        <f t="shared" si="49"/>
        <v>July</v>
      </c>
      <c r="E824" t="str">
        <f t="shared" si="50"/>
        <v>Q3</v>
      </c>
      <c r="F824" t="s">
        <v>2384</v>
      </c>
      <c r="G824" t="s">
        <v>2409</v>
      </c>
      <c r="H824">
        <v>3</v>
      </c>
      <c r="I824" s="4">
        <v>158.74</v>
      </c>
      <c r="J824" t="s">
        <v>2694</v>
      </c>
      <c r="K824" t="s">
        <v>3066</v>
      </c>
      <c r="L824" t="s">
        <v>3074</v>
      </c>
      <c r="M824" t="s">
        <v>4256</v>
      </c>
      <c r="N824">
        <v>7</v>
      </c>
      <c r="O824" t="s">
        <v>4276</v>
      </c>
      <c r="P824" t="str">
        <f t="shared" si="51"/>
        <v>FREESHIP</v>
      </c>
      <c r="Q824" t="s">
        <v>4278</v>
      </c>
      <c r="R824" s="4">
        <v>476.22</v>
      </c>
    </row>
    <row r="825" spans="1:18" x14ac:dyDescent="0.25">
      <c r="A825" t="s">
        <v>1049</v>
      </c>
      <c r="B825" s="2">
        <v>45242</v>
      </c>
      <c r="C825">
        <f t="shared" si="48"/>
        <v>2023</v>
      </c>
      <c r="D825" t="str">
        <f t="shared" si="49"/>
        <v>November</v>
      </c>
      <c r="E825" t="str">
        <f t="shared" si="50"/>
        <v>Q4</v>
      </c>
      <c r="F825" t="s">
        <v>2241</v>
      </c>
      <c r="G825" t="s">
        <v>2408</v>
      </c>
      <c r="H825">
        <v>4</v>
      </c>
      <c r="I825" s="4">
        <v>506.11</v>
      </c>
      <c r="J825" t="s">
        <v>3009</v>
      </c>
      <c r="K825" t="s">
        <v>3069</v>
      </c>
      <c r="L825" t="s">
        <v>3071</v>
      </c>
      <c r="M825" t="s">
        <v>4110</v>
      </c>
      <c r="N825">
        <v>5</v>
      </c>
      <c r="P825" t="str">
        <f t="shared" si="51"/>
        <v>NO COUPON</v>
      </c>
      <c r="Q825" t="s">
        <v>4279</v>
      </c>
      <c r="R825" s="4">
        <v>2024.44</v>
      </c>
    </row>
    <row r="826" spans="1:18" x14ac:dyDescent="0.25">
      <c r="A826" t="s">
        <v>928</v>
      </c>
      <c r="B826" s="2">
        <v>45698</v>
      </c>
      <c r="C826">
        <f t="shared" si="48"/>
        <v>2025</v>
      </c>
      <c r="D826" t="str">
        <f t="shared" si="49"/>
        <v>February</v>
      </c>
      <c r="E826" t="str">
        <f t="shared" si="50"/>
        <v>Q1</v>
      </c>
      <c r="F826" t="s">
        <v>2124</v>
      </c>
      <c r="G826" t="s">
        <v>2409</v>
      </c>
      <c r="H826">
        <v>1</v>
      </c>
      <c r="I826" s="4">
        <v>626.6</v>
      </c>
      <c r="J826" t="s">
        <v>2751</v>
      </c>
      <c r="K826" t="s">
        <v>3068</v>
      </c>
      <c r="L826" t="s">
        <v>3072</v>
      </c>
      <c r="M826" t="s">
        <v>3989</v>
      </c>
      <c r="N826">
        <v>4</v>
      </c>
      <c r="O826" t="s">
        <v>4277</v>
      </c>
      <c r="P826" t="str">
        <f t="shared" si="51"/>
        <v>WINTER15</v>
      </c>
      <c r="Q826" t="s">
        <v>4281</v>
      </c>
      <c r="R826" s="4">
        <v>626.6</v>
      </c>
    </row>
    <row r="827" spans="1:18" x14ac:dyDescent="0.25">
      <c r="A827" t="s">
        <v>979</v>
      </c>
      <c r="B827" s="2">
        <v>45826</v>
      </c>
      <c r="C827">
        <f t="shared" si="48"/>
        <v>2025</v>
      </c>
      <c r="D827" t="str">
        <f t="shared" si="49"/>
        <v>June</v>
      </c>
      <c r="E827" t="str">
        <f t="shared" si="50"/>
        <v>Q2</v>
      </c>
      <c r="F827" t="s">
        <v>2172</v>
      </c>
      <c r="G827" t="s">
        <v>2408</v>
      </c>
      <c r="H827">
        <v>4</v>
      </c>
      <c r="I827" s="4">
        <v>578.28</v>
      </c>
      <c r="J827" t="s">
        <v>2641</v>
      </c>
      <c r="K827" t="s">
        <v>3068</v>
      </c>
      <c r="L827" t="s">
        <v>3071</v>
      </c>
      <c r="M827" t="s">
        <v>4040</v>
      </c>
      <c r="N827">
        <v>5</v>
      </c>
      <c r="O827" t="s">
        <v>4276</v>
      </c>
      <c r="P827" t="str">
        <f t="shared" si="51"/>
        <v>FREESHIP</v>
      </c>
      <c r="Q827" t="s">
        <v>4280</v>
      </c>
      <c r="R827" s="4">
        <v>2313.12</v>
      </c>
    </row>
    <row r="828" spans="1:18" x14ac:dyDescent="0.25">
      <c r="A828" t="s">
        <v>1129</v>
      </c>
      <c r="B828" s="2">
        <v>45828</v>
      </c>
      <c r="C828">
        <f t="shared" si="48"/>
        <v>2025</v>
      </c>
      <c r="D828" t="str">
        <f t="shared" si="49"/>
        <v>June</v>
      </c>
      <c r="E828" t="str">
        <f t="shared" si="50"/>
        <v>Q2</v>
      </c>
      <c r="F828" t="s">
        <v>2320</v>
      </c>
      <c r="G828" t="s">
        <v>2408</v>
      </c>
      <c r="H828">
        <v>2</v>
      </c>
      <c r="I828" s="4">
        <v>336.32</v>
      </c>
      <c r="J828" t="s">
        <v>2613</v>
      </c>
      <c r="K828" t="s">
        <v>3066</v>
      </c>
      <c r="L828" t="s">
        <v>3072</v>
      </c>
      <c r="M828" t="s">
        <v>4190</v>
      </c>
      <c r="N828">
        <v>3</v>
      </c>
      <c r="P828" t="str">
        <f t="shared" si="51"/>
        <v>NO COUPON</v>
      </c>
      <c r="Q828" t="s">
        <v>4282</v>
      </c>
      <c r="R828" s="4">
        <v>672.64</v>
      </c>
    </row>
    <row r="829" spans="1:18" x14ac:dyDescent="0.25">
      <c r="A829" t="s">
        <v>301</v>
      </c>
      <c r="B829" s="2">
        <v>45254</v>
      </c>
      <c r="C829">
        <f t="shared" si="48"/>
        <v>2023</v>
      </c>
      <c r="D829" t="str">
        <f t="shared" si="49"/>
        <v>November</v>
      </c>
      <c r="E829" t="str">
        <f t="shared" si="50"/>
        <v>Q4</v>
      </c>
      <c r="F829" t="s">
        <v>1501</v>
      </c>
      <c r="G829" t="s">
        <v>2406</v>
      </c>
      <c r="H829">
        <v>4</v>
      </c>
      <c r="I829" s="4">
        <v>655.17999999999995</v>
      </c>
      <c r="J829" t="s">
        <v>2655</v>
      </c>
      <c r="K829" t="s">
        <v>3066</v>
      </c>
      <c r="L829" t="s">
        <v>3070</v>
      </c>
      <c r="M829" t="s">
        <v>3362</v>
      </c>
      <c r="N829">
        <v>5</v>
      </c>
      <c r="P829" t="str">
        <f t="shared" si="51"/>
        <v>NO COUPON</v>
      </c>
      <c r="Q829" t="s">
        <v>4281</v>
      </c>
      <c r="R829" s="4">
        <v>2620.7199999999998</v>
      </c>
    </row>
    <row r="830" spans="1:18" x14ac:dyDescent="0.25">
      <c r="A830" t="s">
        <v>882</v>
      </c>
      <c r="B830" s="2">
        <v>45472</v>
      </c>
      <c r="C830">
        <f t="shared" si="48"/>
        <v>2024</v>
      </c>
      <c r="D830" t="str">
        <f t="shared" si="49"/>
        <v>June</v>
      </c>
      <c r="E830" t="str">
        <f t="shared" si="50"/>
        <v>Q2</v>
      </c>
      <c r="F830" t="s">
        <v>2078</v>
      </c>
      <c r="G830" t="s">
        <v>2403</v>
      </c>
      <c r="H830">
        <v>4</v>
      </c>
      <c r="I830" s="4">
        <v>316.32</v>
      </c>
      <c r="J830" t="s">
        <v>2961</v>
      </c>
      <c r="K830" t="s">
        <v>3065</v>
      </c>
      <c r="L830" t="s">
        <v>3073</v>
      </c>
      <c r="M830" t="s">
        <v>3943</v>
      </c>
      <c r="N830">
        <v>7</v>
      </c>
      <c r="P830" t="str">
        <f t="shared" si="51"/>
        <v>NO COUPON</v>
      </c>
      <c r="Q830" t="s">
        <v>4281</v>
      </c>
      <c r="R830" s="4">
        <v>1265.28</v>
      </c>
    </row>
    <row r="831" spans="1:18" x14ac:dyDescent="0.25">
      <c r="A831" t="s">
        <v>230</v>
      </c>
      <c r="B831" s="2">
        <v>45762</v>
      </c>
      <c r="C831">
        <f t="shared" si="48"/>
        <v>2025</v>
      </c>
      <c r="D831" t="str">
        <f t="shared" si="49"/>
        <v>April</v>
      </c>
      <c r="E831" t="str">
        <f t="shared" si="50"/>
        <v>Q2</v>
      </c>
      <c r="F831" t="s">
        <v>1430</v>
      </c>
      <c r="G831" t="s">
        <v>2403</v>
      </c>
      <c r="H831">
        <v>4</v>
      </c>
      <c r="I831" s="4">
        <v>496</v>
      </c>
      <c r="J831" t="s">
        <v>2465</v>
      </c>
      <c r="K831" t="s">
        <v>3066</v>
      </c>
      <c r="L831" t="s">
        <v>3071</v>
      </c>
      <c r="M831" t="s">
        <v>3291</v>
      </c>
      <c r="N831">
        <v>8</v>
      </c>
      <c r="O831" t="s">
        <v>4277</v>
      </c>
      <c r="P831" t="str">
        <f t="shared" si="51"/>
        <v>WINTER15</v>
      </c>
      <c r="Q831" t="s">
        <v>4282</v>
      </c>
      <c r="R831" s="4">
        <v>1984</v>
      </c>
    </row>
    <row r="832" spans="1:18" x14ac:dyDescent="0.25">
      <c r="A832" t="s">
        <v>320</v>
      </c>
      <c r="B832" s="2">
        <v>45450</v>
      </c>
      <c r="C832">
        <f t="shared" si="48"/>
        <v>2024</v>
      </c>
      <c r="D832" t="str">
        <f t="shared" si="49"/>
        <v>June</v>
      </c>
      <c r="E832" t="str">
        <f t="shared" si="50"/>
        <v>Q2</v>
      </c>
      <c r="F832" t="s">
        <v>1520</v>
      </c>
      <c r="G832" t="s">
        <v>2407</v>
      </c>
      <c r="H832">
        <v>2</v>
      </c>
      <c r="I832" s="4">
        <v>57.07</v>
      </c>
      <c r="J832" t="s">
        <v>2669</v>
      </c>
      <c r="K832" t="s">
        <v>3065</v>
      </c>
      <c r="L832" t="s">
        <v>3072</v>
      </c>
      <c r="M832" t="s">
        <v>3381</v>
      </c>
      <c r="N832">
        <v>3</v>
      </c>
      <c r="O832" t="s">
        <v>4275</v>
      </c>
      <c r="P832" t="str">
        <f t="shared" si="51"/>
        <v>SAVE10</v>
      </c>
      <c r="Q832" t="s">
        <v>4278</v>
      </c>
      <c r="R832" s="4">
        <v>114.14</v>
      </c>
    </row>
    <row r="833" spans="1:18" x14ac:dyDescent="0.25">
      <c r="A833" t="s">
        <v>1083</v>
      </c>
      <c r="B833" s="2">
        <v>44982</v>
      </c>
      <c r="C833">
        <f t="shared" si="48"/>
        <v>2023</v>
      </c>
      <c r="D833" t="str">
        <f t="shared" si="49"/>
        <v>February</v>
      </c>
      <c r="E833" t="str">
        <f t="shared" si="50"/>
        <v>Q1</v>
      </c>
      <c r="F833" t="s">
        <v>2275</v>
      </c>
      <c r="G833" t="s">
        <v>2403</v>
      </c>
      <c r="H833">
        <v>1</v>
      </c>
      <c r="I833" s="4">
        <v>454.23</v>
      </c>
      <c r="J833" t="s">
        <v>2617</v>
      </c>
      <c r="K833" t="s">
        <v>3068</v>
      </c>
      <c r="L833" t="s">
        <v>3072</v>
      </c>
      <c r="M833" t="s">
        <v>4144</v>
      </c>
      <c r="N833">
        <v>3</v>
      </c>
      <c r="P833" t="str">
        <f t="shared" si="51"/>
        <v>NO COUPON</v>
      </c>
      <c r="Q833" t="s">
        <v>4281</v>
      </c>
      <c r="R833" s="4">
        <v>454.23</v>
      </c>
    </row>
    <row r="834" spans="1:18" x14ac:dyDescent="0.25">
      <c r="A834" t="s">
        <v>989</v>
      </c>
      <c r="B834" s="2">
        <v>45064</v>
      </c>
      <c r="C834">
        <f t="shared" ref="C834:C897" si="52">YEAR(B834)</f>
        <v>2023</v>
      </c>
      <c r="D834" t="str">
        <f t="shared" ref="D834:D897" si="53">TEXT(B834,"mmmm")</f>
        <v>May</v>
      </c>
      <c r="E834" t="str">
        <f t="shared" ref="E834:E897" si="54">"Q"&amp;ROUNDUP(MONTH(B834)/3,0)</f>
        <v>Q2</v>
      </c>
      <c r="F834" t="s">
        <v>2182</v>
      </c>
      <c r="G834" t="s">
        <v>2409</v>
      </c>
      <c r="H834">
        <v>1</v>
      </c>
      <c r="I834" s="4">
        <v>105.92</v>
      </c>
      <c r="J834" t="s">
        <v>2643</v>
      </c>
      <c r="K834" t="s">
        <v>3068</v>
      </c>
      <c r="L834" t="s">
        <v>3072</v>
      </c>
      <c r="M834" t="s">
        <v>4050</v>
      </c>
      <c r="N834">
        <v>6</v>
      </c>
      <c r="O834" t="s">
        <v>4275</v>
      </c>
      <c r="P834" t="str">
        <f t="shared" ref="P834:P897" si="55">IF(ISBLANK(O834),"NO COUPON",O834)</f>
        <v>SAVE10</v>
      </c>
      <c r="Q834" t="s">
        <v>4280</v>
      </c>
      <c r="R834" s="4">
        <v>105.92</v>
      </c>
    </row>
    <row r="835" spans="1:18" x14ac:dyDescent="0.25">
      <c r="A835" t="s">
        <v>300</v>
      </c>
      <c r="B835" s="2">
        <v>45754</v>
      </c>
      <c r="C835">
        <f t="shared" si="52"/>
        <v>2025</v>
      </c>
      <c r="D835" t="str">
        <f t="shared" si="53"/>
        <v>April</v>
      </c>
      <c r="E835" t="str">
        <f t="shared" si="54"/>
        <v>Q2</v>
      </c>
      <c r="F835" t="s">
        <v>1500</v>
      </c>
      <c r="G835" t="s">
        <v>2403</v>
      </c>
      <c r="H835">
        <v>3</v>
      </c>
      <c r="I835" s="4">
        <v>139.44999999999999</v>
      </c>
      <c r="J835" t="s">
        <v>2522</v>
      </c>
      <c r="K835" t="s">
        <v>3068</v>
      </c>
      <c r="L835" t="s">
        <v>3072</v>
      </c>
      <c r="M835" t="s">
        <v>3361</v>
      </c>
      <c r="N835">
        <v>8</v>
      </c>
      <c r="O835" t="s">
        <v>4277</v>
      </c>
      <c r="P835" t="str">
        <f t="shared" si="55"/>
        <v>WINTER15</v>
      </c>
      <c r="Q835" t="s">
        <v>4282</v>
      </c>
      <c r="R835" s="4">
        <v>418.35</v>
      </c>
    </row>
    <row r="836" spans="1:18" x14ac:dyDescent="0.25">
      <c r="A836" t="s">
        <v>178</v>
      </c>
      <c r="B836" s="2">
        <v>45288</v>
      </c>
      <c r="C836">
        <f t="shared" si="52"/>
        <v>2023</v>
      </c>
      <c r="D836" t="str">
        <f t="shared" si="53"/>
        <v>December</v>
      </c>
      <c r="E836" t="str">
        <f t="shared" si="54"/>
        <v>Q4</v>
      </c>
      <c r="F836" t="s">
        <v>1378</v>
      </c>
      <c r="G836" t="s">
        <v>2409</v>
      </c>
      <c r="H836">
        <v>5</v>
      </c>
      <c r="I836" s="4">
        <v>536.58000000000004</v>
      </c>
      <c r="J836" t="s">
        <v>2558</v>
      </c>
      <c r="K836" t="s">
        <v>3068</v>
      </c>
      <c r="L836" t="s">
        <v>3074</v>
      </c>
      <c r="M836" t="s">
        <v>3239</v>
      </c>
      <c r="N836">
        <v>5</v>
      </c>
      <c r="O836" t="s">
        <v>4275</v>
      </c>
      <c r="P836" t="str">
        <f t="shared" si="55"/>
        <v>SAVE10</v>
      </c>
      <c r="Q836" t="s">
        <v>4282</v>
      </c>
      <c r="R836" s="4">
        <v>2682.9</v>
      </c>
    </row>
    <row r="837" spans="1:18" x14ac:dyDescent="0.25">
      <c r="A837" t="s">
        <v>1094</v>
      </c>
      <c r="B837" s="2">
        <v>44946</v>
      </c>
      <c r="C837">
        <f t="shared" si="52"/>
        <v>2023</v>
      </c>
      <c r="D837" t="str">
        <f t="shared" si="53"/>
        <v>January</v>
      </c>
      <c r="E837" t="str">
        <f t="shared" si="54"/>
        <v>Q1</v>
      </c>
      <c r="F837" t="s">
        <v>2286</v>
      </c>
      <c r="G837" t="s">
        <v>2408</v>
      </c>
      <c r="H837">
        <v>5</v>
      </c>
      <c r="I837" s="4">
        <v>464.74</v>
      </c>
      <c r="J837" t="s">
        <v>3022</v>
      </c>
      <c r="K837" t="s">
        <v>3068</v>
      </c>
      <c r="L837" t="s">
        <v>3073</v>
      </c>
      <c r="M837" t="s">
        <v>4155</v>
      </c>
      <c r="N837">
        <v>7</v>
      </c>
      <c r="P837" t="str">
        <f t="shared" si="55"/>
        <v>NO COUPON</v>
      </c>
      <c r="Q837" t="s">
        <v>4279</v>
      </c>
      <c r="R837" s="4">
        <v>2323.6999999999998</v>
      </c>
    </row>
    <row r="838" spans="1:18" x14ac:dyDescent="0.25">
      <c r="A838" t="s">
        <v>372</v>
      </c>
      <c r="B838" s="2">
        <v>45389</v>
      </c>
      <c r="C838">
        <f t="shared" si="52"/>
        <v>2024</v>
      </c>
      <c r="D838" t="str">
        <f t="shared" si="53"/>
        <v>April</v>
      </c>
      <c r="E838" t="str">
        <f t="shared" si="54"/>
        <v>Q2</v>
      </c>
      <c r="F838" t="s">
        <v>1572</v>
      </c>
      <c r="G838" t="s">
        <v>2405</v>
      </c>
      <c r="H838">
        <v>2</v>
      </c>
      <c r="I838" s="4">
        <v>183.67</v>
      </c>
      <c r="J838" t="s">
        <v>2710</v>
      </c>
      <c r="K838" t="s">
        <v>3066</v>
      </c>
      <c r="L838" t="s">
        <v>3071</v>
      </c>
      <c r="M838" t="s">
        <v>3433</v>
      </c>
      <c r="N838">
        <v>3</v>
      </c>
      <c r="O838" t="s">
        <v>4275</v>
      </c>
      <c r="P838" t="str">
        <f t="shared" si="55"/>
        <v>SAVE10</v>
      </c>
      <c r="Q838" t="s">
        <v>4282</v>
      </c>
      <c r="R838" s="4">
        <v>367.34</v>
      </c>
    </row>
    <row r="839" spans="1:18" x14ac:dyDescent="0.25">
      <c r="A839" t="s">
        <v>1064</v>
      </c>
      <c r="B839" s="2">
        <v>45158</v>
      </c>
      <c r="C839">
        <f t="shared" si="52"/>
        <v>2023</v>
      </c>
      <c r="D839" t="str">
        <f t="shared" si="53"/>
        <v>August</v>
      </c>
      <c r="E839" t="str">
        <f t="shared" si="54"/>
        <v>Q3</v>
      </c>
      <c r="F839" t="s">
        <v>2256</v>
      </c>
      <c r="G839" t="s">
        <v>2408</v>
      </c>
      <c r="H839">
        <v>5</v>
      </c>
      <c r="I839" s="4">
        <v>69.7</v>
      </c>
      <c r="J839" t="s">
        <v>2805</v>
      </c>
      <c r="K839" t="s">
        <v>3066</v>
      </c>
      <c r="L839" t="s">
        <v>3072</v>
      </c>
      <c r="M839" t="s">
        <v>4125</v>
      </c>
      <c r="N839">
        <v>9</v>
      </c>
      <c r="P839" t="str">
        <f t="shared" si="55"/>
        <v>NO COUPON</v>
      </c>
      <c r="Q839" t="s">
        <v>4278</v>
      </c>
      <c r="R839" s="4">
        <v>348.5</v>
      </c>
    </row>
    <row r="840" spans="1:18" x14ac:dyDescent="0.25">
      <c r="A840" t="s">
        <v>1153</v>
      </c>
      <c r="B840" s="2">
        <v>45717</v>
      </c>
      <c r="C840">
        <f t="shared" si="52"/>
        <v>2025</v>
      </c>
      <c r="D840" t="str">
        <f t="shared" si="53"/>
        <v>March</v>
      </c>
      <c r="E840" t="str">
        <f t="shared" si="54"/>
        <v>Q1</v>
      </c>
      <c r="F840" t="s">
        <v>2256</v>
      </c>
      <c r="G840" t="s">
        <v>2406</v>
      </c>
      <c r="H840">
        <v>3</v>
      </c>
      <c r="I840" s="4">
        <v>501.82</v>
      </c>
      <c r="J840" t="s">
        <v>2438</v>
      </c>
      <c r="K840" t="s">
        <v>3068</v>
      </c>
      <c r="L840" t="s">
        <v>3071</v>
      </c>
      <c r="M840" t="s">
        <v>4214</v>
      </c>
      <c r="N840">
        <v>4</v>
      </c>
      <c r="O840" t="s">
        <v>4276</v>
      </c>
      <c r="P840" t="str">
        <f t="shared" si="55"/>
        <v>FREESHIP</v>
      </c>
      <c r="Q840" t="s">
        <v>4280</v>
      </c>
      <c r="R840" s="4">
        <v>1505.46</v>
      </c>
    </row>
    <row r="841" spans="1:18" x14ac:dyDescent="0.25">
      <c r="A841" t="s">
        <v>112</v>
      </c>
      <c r="B841" s="2">
        <v>44940</v>
      </c>
      <c r="C841">
        <f t="shared" si="52"/>
        <v>2023</v>
      </c>
      <c r="D841" t="str">
        <f t="shared" si="53"/>
        <v>January</v>
      </c>
      <c r="E841" t="str">
        <f t="shared" si="54"/>
        <v>Q1</v>
      </c>
      <c r="F841" t="s">
        <v>1312</v>
      </c>
      <c r="G841" t="s">
        <v>2407</v>
      </c>
      <c r="H841">
        <v>2</v>
      </c>
      <c r="I841" s="4">
        <v>228.54</v>
      </c>
      <c r="J841" t="s">
        <v>2501</v>
      </c>
      <c r="K841" t="s">
        <v>3065</v>
      </c>
      <c r="L841" t="s">
        <v>3074</v>
      </c>
      <c r="M841" t="s">
        <v>3173</v>
      </c>
      <c r="N841">
        <v>3</v>
      </c>
      <c r="P841" t="str">
        <f t="shared" si="55"/>
        <v>NO COUPON</v>
      </c>
      <c r="Q841" t="s">
        <v>4280</v>
      </c>
      <c r="R841" s="4">
        <v>457.08</v>
      </c>
    </row>
    <row r="842" spans="1:18" x14ac:dyDescent="0.25">
      <c r="A842" t="s">
        <v>433</v>
      </c>
      <c r="B842" s="2">
        <v>45399</v>
      </c>
      <c r="C842">
        <f t="shared" si="52"/>
        <v>2024</v>
      </c>
      <c r="D842" t="str">
        <f t="shared" si="53"/>
        <v>April</v>
      </c>
      <c r="E842" t="str">
        <f t="shared" si="54"/>
        <v>Q2</v>
      </c>
      <c r="F842" t="s">
        <v>1633</v>
      </c>
      <c r="G842" t="s">
        <v>2405</v>
      </c>
      <c r="H842">
        <v>2</v>
      </c>
      <c r="I842" s="4">
        <v>216.66</v>
      </c>
      <c r="J842" t="s">
        <v>2701</v>
      </c>
      <c r="K842" t="s">
        <v>3065</v>
      </c>
      <c r="L842" t="s">
        <v>3074</v>
      </c>
      <c r="M842" t="s">
        <v>3494</v>
      </c>
      <c r="N842">
        <v>6</v>
      </c>
      <c r="O842" t="s">
        <v>4276</v>
      </c>
      <c r="P842" t="str">
        <f t="shared" si="55"/>
        <v>FREESHIP</v>
      </c>
      <c r="Q842" t="s">
        <v>4278</v>
      </c>
      <c r="R842" s="4">
        <v>433.32</v>
      </c>
    </row>
    <row r="843" spans="1:18" x14ac:dyDescent="0.25">
      <c r="A843" t="s">
        <v>278</v>
      </c>
      <c r="B843" s="2">
        <v>45507</v>
      </c>
      <c r="C843">
        <f t="shared" si="52"/>
        <v>2024</v>
      </c>
      <c r="D843" t="str">
        <f t="shared" si="53"/>
        <v>August</v>
      </c>
      <c r="E843" t="str">
        <f t="shared" si="54"/>
        <v>Q3</v>
      </c>
      <c r="F843" t="s">
        <v>1478</v>
      </c>
      <c r="G843" t="s">
        <v>2405</v>
      </c>
      <c r="H843">
        <v>1</v>
      </c>
      <c r="I843" s="4">
        <v>436.77</v>
      </c>
      <c r="J843" t="s">
        <v>2635</v>
      </c>
      <c r="K843" t="s">
        <v>3069</v>
      </c>
      <c r="L843" t="s">
        <v>3072</v>
      </c>
      <c r="M843" t="s">
        <v>3339</v>
      </c>
      <c r="N843">
        <v>5</v>
      </c>
      <c r="O843" t="s">
        <v>4276</v>
      </c>
      <c r="P843" t="str">
        <f t="shared" si="55"/>
        <v>FREESHIP</v>
      </c>
      <c r="Q843" t="s">
        <v>4282</v>
      </c>
      <c r="R843" s="4">
        <v>436.77</v>
      </c>
    </row>
    <row r="844" spans="1:18" x14ac:dyDescent="0.25">
      <c r="A844" t="s">
        <v>277</v>
      </c>
      <c r="B844" s="2">
        <v>45010</v>
      </c>
      <c r="C844">
        <f t="shared" si="52"/>
        <v>2023</v>
      </c>
      <c r="D844" t="str">
        <f t="shared" si="53"/>
        <v>March</v>
      </c>
      <c r="E844" t="str">
        <f t="shared" si="54"/>
        <v>Q1</v>
      </c>
      <c r="F844" t="s">
        <v>1477</v>
      </c>
      <c r="G844" t="s">
        <v>2404</v>
      </c>
      <c r="H844">
        <v>4</v>
      </c>
      <c r="I844" s="4">
        <v>434.85</v>
      </c>
      <c r="J844" t="s">
        <v>2634</v>
      </c>
      <c r="K844" t="s">
        <v>3067</v>
      </c>
      <c r="L844" t="s">
        <v>3074</v>
      </c>
      <c r="M844" t="s">
        <v>3338</v>
      </c>
      <c r="N844">
        <v>4</v>
      </c>
      <c r="O844" t="s">
        <v>4277</v>
      </c>
      <c r="P844" t="str">
        <f t="shared" si="55"/>
        <v>WINTER15</v>
      </c>
      <c r="Q844" t="s">
        <v>4282</v>
      </c>
      <c r="R844" s="4">
        <v>1739.4</v>
      </c>
    </row>
    <row r="845" spans="1:18" x14ac:dyDescent="0.25">
      <c r="A845" t="s">
        <v>594</v>
      </c>
      <c r="B845" s="2">
        <v>45244</v>
      </c>
      <c r="C845">
        <f t="shared" si="52"/>
        <v>2023</v>
      </c>
      <c r="D845" t="str">
        <f t="shared" si="53"/>
        <v>November</v>
      </c>
      <c r="E845" t="str">
        <f t="shared" si="54"/>
        <v>Q4</v>
      </c>
      <c r="F845" t="s">
        <v>1794</v>
      </c>
      <c r="G845" t="s">
        <v>2403</v>
      </c>
      <c r="H845">
        <v>2</v>
      </c>
      <c r="I845" s="4">
        <v>255.99</v>
      </c>
      <c r="J845" t="s">
        <v>2826</v>
      </c>
      <c r="K845" t="s">
        <v>3067</v>
      </c>
      <c r="L845" t="s">
        <v>3073</v>
      </c>
      <c r="M845" t="s">
        <v>3655</v>
      </c>
      <c r="N845">
        <v>4</v>
      </c>
      <c r="O845" t="s">
        <v>4275</v>
      </c>
      <c r="P845" t="str">
        <f t="shared" si="55"/>
        <v>SAVE10</v>
      </c>
      <c r="Q845" t="s">
        <v>4278</v>
      </c>
      <c r="R845" s="4">
        <v>511.98</v>
      </c>
    </row>
    <row r="846" spans="1:18" x14ac:dyDescent="0.25">
      <c r="A846" t="s">
        <v>227</v>
      </c>
      <c r="B846" s="2">
        <v>45036</v>
      </c>
      <c r="C846">
        <f t="shared" si="52"/>
        <v>2023</v>
      </c>
      <c r="D846" t="str">
        <f t="shared" si="53"/>
        <v>April</v>
      </c>
      <c r="E846" t="str">
        <f t="shared" si="54"/>
        <v>Q2</v>
      </c>
      <c r="F846" t="s">
        <v>1427</v>
      </c>
      <c r="G846" t="s">
        <v>2408</v>
      </c>
      <c r="H846">
        <v>1</v>
      </c>
      <c r="I846" s="4">
        <v>634.4</v>
      </c>
      <c r="J846" t="s">
        <v>2596</v>
      </c>
      <c r="K846" t="s">
        <v>3069</v>
      </c>
      <c r="L846" t="s">
        <v>3071</v>
      </c>
      <c r="M846" t="s">
        <v>3288</v>
      </c>
      <c r="N846">
        <v>6</v>
      </c>
      <c r="O846" t="s">
        <v>4275</v>
      </c>
      <c r="P846" t="str">
        <f t="shared" si="55"/>
        <v>SAVE10</v>
      </c>
      <c r="Q846" t="s">
        <v>4280</v>
      </c>
      <c r="R846" s="4">
        <v>634.4</v>
      </c>
    </row>
    <row r="847" spans="1:18" x14ac:dyDescent="0.25">
      <c r="A847" t="s">
        <v>745</v>
      </c>
      <c r="B847" s="2">
        <v>45450</v>
      </c>
      <c r="C847">
        <f t="shared" si="52"/>
        <v>2024</v>
      </c>
      <c r="D847" t="str">
        <f t="shared" si="53"/>
        <v>June</v>
      </c>
      <c r="E847" t="str">
        <f t="shared" si="54"/>
        <v>Q2</v>
      </c>
      <c r="F847" t="s">
        <v>1942</v>
      </c>
      <c r="G847" t="s">
        <v>2407</v>
      </c>
      <c r="H847">
        <v>5</v>
      </c>
      <c r="I847" s="4">
        <v>584.46</v>
      </c>
      <c r="J847" t="s">
        <v>2896</v>
      </c>
      <c r="K847" t="s">
        <v>3067</v>
      </c>
      <c r="L847" t="s">
        <v>3072</v>
      </c>
      <c r="M847" t="s">
        <v>3806</v>
      </c>
      <c r="N847">
        <v>8</v>
      </c>
      <c r="P847" t="str">
        <f t="shared" si="55"/>
        <v>NO COUPON</v>
      </c>
      <c r="Q847" t="s">
        <v>4280</v>
      </c>
      <c r="R847" s="4">
        <v>2922.3</v>
      </c>
    </row>
    <row r="848" spans="1:18" x14ac:dyDescent="0.25">
      <c r="A848" t="s">
        <v>898</v>
      </c>
      <c r="B848" s="2">
        <v>45427</v>
      </c>
      <c r="C848">
        <f t="shared" si="52"/>
        <v>2024</v>
      </c>
      <c r="D848" t="str">
        <f t="shared" si="53"/>
        <v>May</v>
      </c>
      <c r="E848" t="str">
        <f t="shared" si="54"/>
        <v>Q2</v>
      </c>
      <c r="F848" t="s">
        <v>2094</v>
      </c>
      <c r="G848" t="s">
        <v>2406</v>
      </c>
      <c r="H848">
        <v>1</v>
      </c>
      <c r="I848" s="4">
        <v>595.54</v>
      </c>
      <c r="J848" t="s">
        <v>2968</v>
      </c>
      <c r="K848" t="s">
        <v>3068</v>
      </c>
      <c r="L848" t="s">
        <v>3070</v>
      </c>
      <c r="M848" t="s">
        <v>3959</v>
      </c>
      <c r="N848">
        <v>4</v>
      </c>
      <c r="P848" t="str">
        <f t="shared" si="55"/>
        <v>NO COUPON</v>
      </c>
      <c r="Q848" t="s">
        <v>4278</v>
      </c>
      <c r="R848" s="4">
        <v>595.54</v>
      </c>
    </row>
    <row r="849" spans="1:18" x14ac:dyDescent="0.25">
      <c r="A849" t="s">
        <v>666</v>
      </c>
      <c r="B849" s="2">
        <v>45448</v>
      </c>
      <c r="C849">
        <f t="shared" si="52"/>
        <v>2024</v>
      </c>
      <c r="D849" t="str">
        <f t="shared" si="53"/>
        <v>June</v>
      </c>
      <c r="E849" t="str">
        <f t="shared" si="54"/>
        <v>Q2</v>
      </c>
      <c r="F849" t="s">
        <v>1865</v>
      </c>
      <c r="G849" t="s">
        <v>2406</v>
      </c>
      <c r="H849">
        <v>5</v>
      </c>
      <c r="I849" s="4">
        <v>341.84</v>
      </c>
      <c r="J849" t="s">
        <v>2860</v>
      </c>
      <c r="K849" t="s">
        <v>3066</v>
      </c>
      <c r="L849" t="s">
        <v>3070</v>
      </c>
      <c r="M849" t="s">
        <v>3727</v>
      </c>
      <c r="N849">
        <v>8</v>
      </c>
      <c r="O849" t="s">
        <v>4276</v>
      </c>
      <c r="P849" t="str">
        <f t="shared" si="55"/>
        <v>FREESHIP</v>
      </c>
      <c r="Q849" t="s">
        <v>4278</v>
      </c>
      <c r="R849" s="4">
        <v>1709.2</v>
      </c>
    </row>
    <row r="850" spans="1:18" x14ac:dyDescent="0.25">
      <c r="A850" t="s">
        <v>141</v>
      </c>
      <c r="B850" s="2">
        <v>45148</v>
      </c>
      <c r="C850">
        <f t="shared" si="52"/>
        <v>2023</v>
      </c>
      <c r="D850" t="str">
        <f t="shared" si="53"/>
        <v>August</v>
      </c>
      <c r="E850" t="str">
        <f t="shared" si="54"/>
        <v>Q3</v>
      </c>
      <c r="F850" t="s">
        <v>1341</v>
      </c>
      <c r="G850" t="s">
        <v>2409</v>
      </c>
      <c r="H850">
        <v>3</v>
      </c>
      <c r="I850" s="4">
        <v>469.32</v>
      </c>
      <c r="J850" t="s">
        <v>2529</v>
      </c>
      <c r="K850" t="s">
        <v>3065</v>
      </c>
      <c r="L850" t="s">
        <v>3070</v>
      </c>
      <c r="M850" t="s">
        <v>3202</v>
      </c>
      <c r="N850">
        <v>3</v>
      </c>
      <c r="P850" t="str">
        <f t="shared" si="55"/>
        <v>NO COUPON</v>
      </c>
      <c r="Q850" t="s">
        <v>4282</v>
      </c>
      <c r="R850" s="4">
        <v>1407.96</v>
      </c>
    </row>
    <row r="851" spans="1:18" x14ac:dyDescent="0.25">
      <c r="A851" t="s">
        <v>167</v>
      </c>
      <c r="B851" s="2">
        <v>45644</v>
      </c>
      <c r="C851">
        <f t="shared" si="52"/>
        <v>2024</v>
      </c>
      <c r="D851" t="str">
        <f t="shared" si="53"/>
        <v>December</v>
      </c>
      <c r="E851" t="str">
        <f t="shared" si="54"/>
        <v>Q4</v>
      </c>
      <c r="F851" t="s">
        <v>1367</v>
      </c>
      <c r="G851" t="s">
        <v>2406</v>
      </c>
      <c r="H851">
        <v>4</v>
      </c>
      <c r="I851" s="4">
        <v>534.48</v>
      </c>
      <c r="J851" t="s">
        <v>2552</v>
      </c>
      <c r="K851" t="s">
        <v>3066</v>
      </c>
      <c r="L851" t="s">
        <v>3072</v>
      </c>
      <c r="M851" t="s">
        <v>3228</v>
      </c>
      <c r="N851">
        <v>9</v>
      </c>
      <c r="O851" t="s">
        <v>4277</v>
      </c>
      <c r="P851" t="str">
        <f t="shared" si="55"/>
        <v>WINTER15</v>
      </c>
      <c r="Q851" t="s">
        <v>4278</v>
      </c>
      <c r="R851" s="4">
        <v>2137.92</v>
      </c>
    </row>
    <row r="852" spans="1:18" x14ac:dyDescent="0.25">
      <c r="A852" t="s">
        <v>655</v>
      </c>
      <c r="B852" s="2">
        <v>45473</v>
      </c>
      <c r="C852">
        <f t="shared" si="52"/>
        <v>2024</v>
      </c>
      <c r="D852" t="str">
        <f t="shared" si="53"/>
        <v>June</v>
      </c>
      <c r="E852" t="str">
        <f t="shared" si="54"/>
        <v>Q2</v>
      </c>
      <c r="F852" t="s">
        <v>1854</v>
      </c>
      <c r="G852" t="s">
        <v>2407</v>
      </c>
      <c r="H852">
        <v>4</v>
      </c>
      <c r="I852" s="4">
        <v>567.57000000000005</v>
      </c>
      <c r="J852" t="s">
        <v>2627</v>
      </c>
      <c r="K852" t="s">
        <v>3065</v>
      </c>
      <c r="L852" t="s">
        <v>3074</v>
      </c>
      <c r="M852" t="s">
        <v>3716</v>
      </c>
      <c r="N852">
        <v>9</v>
      </c>
      <c r="O852" t="s">
        <v>4277</v>
      </c>
      <c r="P852" t="str">
        <f t="shared" si="55"/>
        <v>WINTER15</v>
      </c>
      <c r="Q852" t="s">
        <v>4282</v>
      </c>
      <c r="R852" s="4">
        <v>2270.2800000000002</v>
      </c>
    </row>
    <row r="853" spans="1:18" x14ac:dyDescent="0.25">
      <c r="A853" t="s">
        <v>325</v>
      </c>
      <c r="B853" s="2">
        <v>45794</v>
      </c>
      <c r="C853">
        <f t="shared" si="52"/>
        <v>2025</v>
      </c>
      <c r="D853" t="str">
        <f t="shared" si="53"/>
        <v>May</v>
      </c>
      <c r="E853" t="str">
        <f t="shared" si="54"/>
        <v>Q2</v>
      </c>
      <c r="F853" t="s">
        <v>1525</v>
      </c>
      <c r="G853" t="s">
        <v>2409</v>
      </c>
      <c r="H853">
        <v>5</v>
      </c>
      <c r="I853" s="4">
        <v>489.37</v>
      </c>
      <c r="J853" t="s">
        <v>2673</v>
      </c>
      <c r="K853" t="s">
        <v>3066</v>
      </c>
      <c r="L853" t="s">
        <v>3072</v>
      </c>
      <c r="M853" t="s">
        <v>3386</v>
      </c>
      <c r="N853">
        <v>8</v>
      </c>
      <c r="P853" t="str">
        <f t="shared" si="55"/>
        <v>NO COUPON</v>
      </c>
      <c r="Q853" t="s">
        <v>4278</v>
      </c>
      <c r="R853" s="4">
        <v>2446.85</v>
      </c>
    </row>
    <row r="854" spans="1:18" x14ac:dyDescent="0.25">
      <c r="A854" t="s">
        <v>533</v>
      </c>
      <c r="B854" s="2">
        <v>45787</v>
      </c>
      <c r="C854">
        <f t="shared" si="52"/>
        <v>2025</v>
      </c>
      <c r="D854" t="str">
        <f t="shared" si="53"/>
        <v>May</v>
      </c>
      <c r="E854" t="str">
        <f t="shared" si="54"/>
        <v>Q2</v>
      </c>
      <c r="F854" t="s">
        <v>1733</v>
      </c>
      <c r="G854" t="s">
        <v>2408</v>
      </c>
      <c r="H854">
        <v>4</v>
      </c>
      <c r="I854" s="4">
        <v>464.29</v>
      </c>
      <c r="J854" t="s">
        <v>2800</v>
      </c>
      <c r="K854" t="s">
        <v>3065</v>
      </c>
      <c r="L854" t="s">
        <v>3072</v>
      </c>
      <c r="M854" t="s">
        <v>3594</v>
      </c>
      <c r="N854">
        <v>5</v>
      </c>
      <c r="O854" t="s">
        <v>4275</v>
      </c>
      <c r="P854" t="str">
        <f t="shared" si="55"/>
        <v>SAVE10</v>
      </c>
      <c r="Q854" t="s">
        <v>4280</v>
      </c>
      <c r="R854" s="4">
        <v>1857.16</v>
      </c>
    </row>
    <row r="855" spans="1:18" x14ac:dyDescent="0.25">
      <c r="A855" t="s">
        <v>1150</v>
      </c>
      <c r="B855" s="2">
        <v>45193</v>
      </c>
      <c r="C855">
        <f t="shared" si="52"/>
        <v>2023</v>
      </c>
      <c r="D855" t="str">
        <f t="shared" si="53"/>
        <v>September</v>
      </c>
      <c r="E855" t="str">
        <f t="shared" si="54"/>
        <v>Q3</v>
      </c>
      <c r="F855" t="s">
        <v>2340</v>
      </c>
      <c r="G855" t="s">
        <v>2405</v>
      </c>
      <c r="H855">
        <v>3</v>
      </c>
      <c r="I855" s="4">
        <v>668.33</v>
      </c>
      <c r="J855" t="s">
        <v>2882</v>
      </c>
      <c r="K855" t="s">
        <v>3068</v>
      </c>
      <c r="L855" t="s">
        <v>3074</v>
      </c>
      <c r="M855" t="s">
        <v>4211</v>
      </c>
      <c r="N855">
        <v>4</v>
      </c>
      <c r="O855" t="s">
        <v>4277</v>
      </c>
      <c r="P855" t="str">
        <f t="shared" si="55"/>
        <v>WINTER15</v>
      </c>
      <c r="Q855" t="s">
        <v>4281</v>
      </c>
      <c r="R855" s="4">
        <v>2004.99</v>
      </c>
    </row>
    <row r="856" spans="1:18" x14ac:dyDescent="0.25">
      <c r="A856" t="s">
        <v>1206</v>
      </c>
      <c r="B856" s="2">
        <v>45350</v>
      </c>
      <c r="C856">
        <f t="shared" si="52"/>
        <v>2024</v>
      </c>
      <c r="D856" t="str">
        <f t="shared" si="53"/>
        <v>February</v>
      </c>
      <c r="E856" t="str">
        <f t="shared" si="54"/>
        <v>Q1</v>
      </c>
      <c r="F856" t="s">
        <v>2395</v>
      </c>
      <c r="G856" t="s">
        <v>2406</v>
      </c>
      <c r="H856">
        <v>3</v>
      </c>
      <c r="I856" s="4">
        <v>432.85</v>
      </c>
      <c r="J856" t="s">
        <v>2593</v>
      </c>
      <c r="K856" t="s">
        <v>3066</v>
      </c>
      <c r="L856" t="s">
        <v>3074</v>
      </c>
      <c r="M856" t="s">
        <v>4267</v>
      </c>
      <c r="N856">
        <v>4</v>
      </c>
      <c r="P856" t="str">
        <f t="shared" si="55"/>
        <v>NO COUPON</v>
      </c>
      <c r="Q856" t="s">
        <v>4278</v>
      </c>
      <c r="R856" s="4">
        <v>1298.55</v>
      </c>
    </row>
    <row r="857" spans="1:18" x14ac:dyDescent="0.25">
      <c r="A857" t="s">
        <v>906</v>
      </c>
      <c r="B857" s="2">
        <v>45447</v>
      </c>
      <c r="C857">
        <f t="shared" si="52"/>
        <v>2024</v>
      </c>
      <c r="D857" t="str">
        <f t="shared" si="53"/>
        <v>June</v>
      </c>
      <c r="E857" t="str">
        <f t="shared" si="54"/>
        <v>Q2</v>
      </c>
      <c r="F857" t="s">
        <v>2102</v>
      </c>
      <c r="G857" t="s">
        <v>2409</v>
      </c>
      <c r="H857">
        <v>1</v>
      </c>
      <c r="I857" s="4">
        <v>394.53</v>
      </c>
      <c r="J857" t="s">
        <v>2975</v>
      </c>
      <c r="K857" t="s">
        <v>3069</v>
      </c>
      <c r="L857" t="s">
        <v>3070</v>
      </c>
      <c r="M857" t="s">
        <v>3967</v>
      </c>
      <c r="N857">
        <v>2</v>
      </c>
      <c r="O857" t="s">
        <v>4276</v>
      </c>
      <c r="P857" t="str">
        <f t="shared" si="55"/>
        <v>FREESHIP</v>
      </c>
      <c r="Q857" t="s">
        <v>4279</v>
      </c>
      <c r="R857" s="4">
        <v>394.53</v>
      </c>
    </row>
    <row r="858" spans="1:18" x14ac:dyDescent="0.25">
      <c r="A858" t="s">
        <v>784</v>
      </c>
      <c r="B858" s="2">
        <v>45333</v>
      </c>
      <c r="C858">
        <f t="shared" si="52"/>
        <v>2024</v>
      </c>
      <c r="D858" t="str">
        <f t="shared" si="53"/>
        <v>February</v>
      </c>
      <c r="E858" t="str">
        <f t="shared" si="54"/>
        <v>Q1</v>
      </c>
      <c r="F858" t="s">
        <v>1981</v>
      </c>
      <c r="G858" t="s">
        <v>2409</v>
      </c>
      <c r="H858">
        <v>1</v>
      </c>
      <c r="I858" s="4">
        <v>314.38</v>
      </c>
      <c r="J858" t="s">
        <v>2757</v>
      </c>
      <c r="K858" t="s">
        <v>3066</v>
      </c>
      <c r="L858" t="s">
        <v>3072</v>
      </c>
      <c r="M858" t="s">
        <v>3845</v>
      </c>
      <c r="N858">
        <v>6</v>
      </c>
      <c r="P858" t="str">
        <f t="shared" si="55"/>
        <v>NO COUPON</v>
      </c>
      <c r="Q858" t="s">
        <v>4282</v>
      </c>
      <c r="R858" s="4">
        <v>314.38</v>
      </c>
    </row>
    <row r="859" spans="1:18" x14ac:dyDescent="0.25">
      <c r="A859" t="s">
        <v>879</v>
      </c>
      <c r="B859" s="2">
        <v>45046</v>
      </c>
      <c r="C859">
        <f t="shared" si="52"/>
        <v>2023</v>
      </c>
      <c r="D859" t="str">
        <f t="shared" si="53"/>
        <v>April</v>
      </c>
      <c r="E859" t="str">
        <f t="shared" si="54"/>
        <v>Q2</v>
      </c>
      <c r="F859" t="s">
        <v>2075</v>
      </c>
      <c r="G859" t="s">
        <v>2403</v>
      </c>
      <c r="H859">
        <v>4</v>
      </c>
      <c r="I859" s="4">
        <v>677.37</v>
      </c>
      <c r="J859" t="s">
        <v>2958</v>
      </c>
      <c r="K859" t="s">
        <v>3069</v>
      </c>
      <c r="L859" t="s">
        <v>3074</v>
      </c>
      <c r="M859" t="s">
        <v>3940</v>
      </c>
      <c r="N859">
        <v>8</v>
      </c>
      <c r="O859" t="s">
        <v>4275</v>
      </c>
      <c r="P859" t="str">
        <f t="shared" si="55"/>
        <v>SAVE10</v>
      </c>
      <c r="Q859" t="s">
        <v>4282</v>
      </c>
      <c r="R859" s="4">
        <v>2709.48</v>
      </c>
    </row>
    <row r="860" spans="1:18" x14ac:dyDescent="0.25">
      <c r="A860" t="s">
        <v>119</v>
      </c>
      <c r="B860" s="2">
        <v>45589</v>
      </c>
      <c r="C860">
        <f t="shared" si="52"/>
        <v>2024</v>
      </c>
      <c r="D860" t="str">
        <f t="shared" si="53"/>
        <v>October</v>
      </c>
      <c r="E860" t="str">
        <f t="shared" si="54"/>
        <v>Q4</v>
      </c>
      <c r="F860" t="s">
        <v>1319</v>
      </c>
      <c r="G860" t="s">
        <v>2407</v>
      </c>
      <c r="H860">
        <v>3</v>
      </c>
      <c r="I860" s="4">
        <v>185.4</v>
      </c>
      <c r="J860" t="s">
        <v>2508</v>
      </c>
      <c r="K860" t="s">
        <v>3068</v>
      </c>
      <c r="L860" t="s">
        <v>3071</v>
      </c>
      <c r="M860" t="s">
        <v>3180</v>
      </c>
      <c r="N860">
        <v>7</v>
      </c>
      <c r="P860" t="str">
        <f t="shared" si="55"/>
        <v>NO COUPON</v>
      </c>
      <c r="Q860" t="s">
        <v>4281</v>
      </c>
      <c r="R860" s="4">
        <v>556.20000000000005</v>
      </c>
    </row>
    <row r="861" spans="1:18" x14ac:dyDescent="0.25">
      <c r="A861" t="s">
        <v>488</v>
      </c>
      <c r="B861" s="2">
        <v>45245</v>
      </c>
      <c r="C861">
        <f t="shared" si="52"/>
        <v>2023</v>
      </c>
      <c r="D861" t="str">
        <f t="shared" si="53"/>
        <v>November</v>
      </c>
      <c r="E861" t="str">
        <f t="shared" si="54"/>
        <v>Q4</v>
      </c>
      <c r="F861" t="s">
        <v>1688</v>
      </c>
      <c r="G861" t="s">
        <v>2407</v>
      </c>
      <c r="H861">
        <v>3</v>
      </c>
      <c r="I861" s="4">
        <v>229.34</v>
      </c>
      <c r="J861" t="s">
        <v>2692</v>
      </c>
      <c r="K861" t="s">
        <v>3067</v>
      </c>
      <c r="L861" t="s">
        <v>3070</v>
      </c>
      <c r="M861" t="s">
        <v>3549</v>
      </c>
      <c r="N861">
        <v>6</v>
      </c>
      <c r="O861" t="s">
        <v>4275</v>
      </c>
      <c r="P861" t="str">
        <f t="shared" si="55"/>
        <v>SAVE10</v>
      </c>
      <c r="Q861" t="s">
        <v>4279</v>
      </c>
      <c r="R861" s="4">
        <v>688.02</v>
      </c>
    </row>
    <row r="862" spans="1:18" x14ac:dyDescent="0.25">
      <c r="A862" t="s">
        <v>524</v>
      </c>
      <c r="B862" s="2">
        <v>45642</v>
      </c>
      <c r="C862">
        <f t="shared" si="52"/>
        <v>2024</v>
      </c>
      <c r="D862" t="str">
        <f t="shared" si="53"/>
        <v>December</v>
      </c>
      <c r="E862" t="str">
        <f t="shared" si="54"/>
        <v>Q4</v>
      </c>
      <c r="F862" t="s">
        <v>1724</v>
      </c>
      <c r="G862" t="s">
        <v>2407</v>
      </c>
      <c r="H862">
        <v>1</v>
      </c>
      <c r="I862" s="4">
        <v>376.76</v>
      </c>
      <c r="J862" t="s">
        <v>2799</v>
      </c>
      <c r="K862" t="s">
        <v>3065</v>
      </c>
      <c r="L862" t="s">
        <v>3073</v>
      </c>
      <c r="M862" t="s">
        <v>3585</v>
      </c>
      <c r="N862">
        <v>5</v>
      </c>
      <c r="O862" t="s">
        <v>4275</v>
      </c>
      <c r="P862" t="str">
        <f t="shared" si="55"/>
        <v>SAVE10</v>
      </c>
      <c r="Q862" t="s">
        <v>4280</v>
      </c>
      <c r="R862" s="4">
        <v>376.76</v>
      </c>
    </row>
    <row r="863" spans="1:18" x14ac:dyDescent="0.25">
      <c r="A863" t="s">
        <v>456</v>
      </c>
      <c r="B863" s="2">
        <v>45418</v>
      </c>
      <c r="C863">
        <f t="shared" si="52"/>
        <v>2024</v>
      </c>
      <c r="D863" t="str">
        <f t="shared" si="53"/>
        <v>May</v>
      </c>
      <c r="E863" t="str">
        <f t="shared" si="54"/>
        <v>Q2</v>
      </c>
      <c r="F863" t="s">
        <v>1656</v>
      </c>
      <c r="G863" t="s">
        <v>2406</v>
      </c>
      <c r="H863">
        <v>5</v>
      </c>
      <c r="I863" s="4">
        <v>314.94</v>
      </c>
      <c r="J863" t="s">
        <v>2755</v>
      </c>
      <c r="K863" t="s">
        <v>3069</v>
      </c>
      <c r="L863" t="s">
        <v>3074</v>
      </c>
      <c r="M863" t="s">
        <v>3517</v>
      </c>
      <c r="N863">
        <v>8</v>
      </c>
      <c r="O863" t="s">
        <v>4275</v>
      </c>
      <c r="P863" t="str">
        <f t="shared" si="55"/>
        <v>SAVE10</v>
      </c>
      <c r="Q863" t="s">
        <v>4278</v>
      </c>
      <c r="R863" s="4">
        <v>1574.7</v>
      </c>
    </row>
    <row r="864" spans="1:18" x14ac:dyDescent="0.25">
      <c r="A864" t="s">
        <v>609</v>
      </c>
      <c r="B864" s="2">
        <v>45667</v>
      </c>
      <c r="C864">
        <f t="shared" si="52"/>
        <v>2025</v>
      </c>
      <c r="D864" t="str">
        <f t="shared" si="53"/>
        <v>January</v>
      </c>
      <c r="E864" t="str">
        <f t="shared" si="54"/>
        <v>Q1</v>
      </c>
      <c r="F864" t="s">
        <v>1809</v>
      </c>
      <c r="G864" t="s">
        <v>2407</v>
      </c>
      <c r="H864">
        <v>2</v>
      </c>
      <c r="I864" s="4">
        <v>385.16</v>
      </c>
      <c r="J864" t="s">
        <v>2833</v>
      </c>
      <c r="K864" t="s">
        <v>3066</v>
      </c>
      <c r="L864" t="s">
        <v>3074</v>
      </c>
      <c r="M864" t="s">
        <v>3670</v>
      </c>
      <c r="N864">
        <v>7</v>
      </c>
      <c r="O864" t="s">
        <v>4275</v>
      </c>
      <c r="P864" t="str">
        <f t="shared" si="55"/>
        <v>SAVE10</v>
      </c>
      <c r="Q864" t="s">
        <v>4280</v>
      </c>
      <c r="R864" s="4">
        <v>770.32</v>
      </c>
    </row>
    <row r="865" spans="1:18" x14ac:dyDescent="0.25">
      <c r="A865" t="s">
        <v>14</v>
      </c>
      <c r="B865" s="2">
        <v>44930</v>
      </c>
      <c r="C865">
        <f t="shared" si="52"/>
        <v>2023</v>
      </c>
      <c r="D865" t="str">
        <f t="shared" si="53"/>
        <v>January</v>
      </c>
      <c r="E865" t="str">
        <f t="shared" si="54"/>
        <v>Q1</v>
      </c>
      <c r="F865" t="s">
        <v>1214</v>
      </c>
      <c r="G865" t="s">
        <v>2403</v>
      </c>
      <c r="H865">
        <v>5</v>
      </c>
      <c r="I865" s="4">
        <v>570.62</v>
      </c>
      <c r="J865" t="s">
        <v>2410</v>
      </c>
      <c r="K865" t="s">
        <v>3065</v>
      </c>
      <c r="L865" t="s">
        <v>3070</v>
      </c>
      <c r="M865" t="s">
        <v>3075</v>
      </c>
      <c r="N865">
        <v>7</v>
      </c>
      <c r="O865" t="s">
        <v>4275</v>
      </c>
      <c r="P865" t="str">
        <f t="shared" si="55"/>
        <v>SAVE10</v>
      </c>
      <c r="Q865" t="s">
        <v>4278</v>
      </c>
      <c r="R865" s="4">
        <v>2853.1</v>
      </c>
    </row>
    <row r="866" spans="1:18" x14ac:dyDescent="0.25">
      <c r="A866" t="s">
        <v>984</v>
      </c>
      <c r="B866" s="2">
        <v>45542</v>
      </c>
      <c r="C866">
        <f t="shared" si="52"/>
        <v>2024</v>
      </c>
      <c r="D866" t="str">
        <f t="shared" si="53"/>
        <v>September</v>
      </c>
      <c r="E866" t="str">
        <f t="shared" si="54"/>
        <v>Q3</v>
      </c>
      <c r="F866" t="s">
        <v>2177</v>
      </c>
      <c r="G866" t="s">
        <v>2409</v>
      </c>
      <c r="H866">
        <v>1</v>
      </c>
      <c r="I866" s="4">
        <v>627.15</v>
      </c>
      <c r="J866" t="s">
        <v>2992</v>
      </c>
      <c r="K866" t="s">
        <v>3069</v>
      </c>
      <c r="L866" t="s">
        <v>3073</v>
      </c>
      <c r="M866" t="s">
        <v>4045</v>
      </c>
      <c r="N866">
        <v>5</v>
      </c>
      <c r="O866" t="s">
        <v>4275</v>
      </c>
      <c r="P866" t="str">
        <f t="shared" si="55"/>
        <v>SAVE10</v>
      </c>
      <c r="Q866" t="s">
        <v>4278</v>
      </c>
      <c r="R866" s="4">
        <v>627.15</v>
      </c>
    </row>
    <row r="867" spans="1:18" x14ac:dyDescent="0.25">
      <c r="A867" t="s">
        <v>145</v>
      </c>
      <c r="B867" s="2">
        <v>44934</v>
      </c>
      <c r="C867">
        <f t="shared" si="52"/>
        <v>2023</v>
      </c>
      <c r="D867" t="str">
        <f t="shared" si="53"/>
        <v>January</v>
      </c>
      <c r="E867" t="str">
        <f t="shared" si="54"/>
        <v>Q1</v>
      </c>
      <c r="F867" t="s">
        <v>1345</v>
      </c>
      <c r="G867" t="s">
        <v>2405</v>
      </c>
      <c r="H867">
        <v>1</v>
      </c>
      <c r="I867" s="4">
        <v>84.8</v>
      </c>
      <c r="J867" t="s">
        <v>2533</v>
      </c>
      <c r="K867" t="s">
        <v>3068</v>
      </c>
      <c r="L867" t="s">
        <v>3074</v>
      </c>
      <c r="M867" t="s">
        <v>3206</v>
      </c>
      <c r="N867">
        <v>5</v>
      </c>
      <c r="P867" t="str">
        <f t="shared" si="55"/>
        <v>NO COUPON</v>
      </c>
      <c r="Q867" t="s">
        <v>4278</v>
      </c>
      <c r="R867" s="4">
        <v>84.8</v>
      </c>
    </row>
    <row r="868" spans="1:18" x14ac:dyDescent="0.25">
      <c r="A868" t="s">
        <v>58</v>
      </c>
      <c r="B868" s="2">
        <v>45768</v>
      </c>
      <c r="C868">
        <f t="shared" si="52"/>
        <v>2025</v>
      </c>
      <c r="D868" t="str">
        <f t="shared" si="53"/>
        <v>April</v>
      </c>
      <c r="E868" t="str">
        <f t="shared" si="54"/>
        <v>Q2</v>
      </c>
      <c r="F868" t="s">
        <v>1258</v>
      </c>
      <c r="G868" t="s">
        <v>2404</v>
      </c>
      <c r="H868">
        <v>2</v>
      </c>
      <c r="I868" s="4">
        <v>550.17999999999995</v>
      </c>
      <c r="J868" t="s">
        <v>2441</v>
      </c>
      <c r="K868" t="s">
        <v>3068</v>
      </c>
      <c r="L868" t="s">
        <v>3072</v>
      </c>
      <c r="M868" t="s">
        <v>3119</v>
      </c>
      <c r="N868">
        <v>3</v>
      </c>
      <c r="O868" t="s">
        <v>4276</v>
      </c>
      <c r="P868" t="str">
        <f t="shared" si="55"/>
        <v>FREESHIP</v>
      </c>
      <c r="Q868" t="s">
        <v>4279</v>
      </c>
      <c r="R868" s="4">
        <v>1100.3599999999999</v>
      </c>
    </row>
    <row r="869" spans="1:18" x14ac:dyDescent="0.25">
      <c r="A869" t="s">
        <v>548</v>
      </c>
      <c r="B869" s="2">
        <v>45449</v>
      </c>
      <c r="C869">
        <f t="shared" si="52"/>
        <v>2024</v>
      </c>
      <c r="D869" t="str">
        <f t="shared" si="53"/>
        <v>June</v>
      </c>
      <c r="E869" t="str">
        <f t="shared" si="54"/>
        <v>Q2</v>
      </c>
      <c r="F869" t="s">
        <v>1748</v>
      </c>
      <c r="G869" t="s">
        <v>2406</v>
      </c>
      <c r="H869">
        <v>3</v>
      </c>
      <c r="I869" s="4">
        <v>648.59</v>
      </c>
      <c r="J869" t="s">
        <v>2807</v>
      </c>
      <c r="K869" t="s">
        <v>3065</v>
      </c>
      <c r="L869" t="s">
        <v>3071</v>
      </c>
      <c r="M869" t="s">
        <v>3609</v>
      </c>
      <c r="N869">
        <v>4</v>
      </c>
      <c r="O869" t="s">
        <v>4275</v>
      </c>
      <c r="P869" t="str">
        <f t="shared" si="55"/>
        <v>SAVE10</v>
      </c>
      <c r="Q869" t="s">
        <v>4280</v>
      </c>
      <c r="R869" s="4">
        <v>1945.77</v>
      </c>
    </row>
    <row r="870" spans="1:18" x14ac:dyDescent="0.25">
      <c r="A870" t="s">
        <v>150</v>
      </c>
      <c r="B870" s="2">
        <v>45409</v>
      </c>
      <c r="C870">
        <f t="shared" si="52"/>
        <v>2024</v>
      </c>
      <c r="D870" t="str">
        <f t="shared" si="53"/>
        <v>April</v>
      </c>
      <c r="E870" t="str">
        <f t="shared" si="54"/>
        <v>Q2</v>
      </c>
      <c r="F870" t="s">
        <v>1350</v>
      </c>
      <c r="G870" t="s">
        <v>2408</v>
      </c>
      <c r="H870">
        <v>1</v>
      </c>
      <c r="I870" s="4">
        <v>44.35</v>
      </c>
      <c r="J870" t="s">
        <v>2537</v>
      </c>
      <c r="K870" t="s">
        <v>3068</v>
      </c>
      <c r="L870" t="s">
        <v>3071</v>
      </c>
      <c r="M870" t="s">
        <v>3211</v>
      </c>
      <c r="N870">
        <v>1</v>
      </c>
      <c r="O870" t="s">
        <v>4275</v>
      </c>
      <c r="P870" t="str">
        <f t="shared" si="55"/>
        <v>SAVE10</v>
      </c>
      <c r="Q870" t="s">
        <v>4278</v>
      </c>
      <c r="R870" s="4">
        <v>44.35</v>
      </c>
    </row>
    <row r="871" spans="1:18" x14ac:dyDescent="0.25">
      <c r="A871" t="s">
        <v>120</v>
      </c>
      <c r="B871" s="2">
        <v>45177</v>
      </c>
      <c r="C871">
        <f t="shared" si="52"/>
        <v>2023</v>
      </c>
      <c r="D871" t="str">
        <f t="shared" si="53"/>
        <v>September</v>
      </c>
      <c r="E871" t="str">
        <f t="shared" si="54"/>
        <v>Q3</v>
      </c>
      <c r="F871" t="s">
        <v>1320</v>
      </c>
      <c r="G871" t="s">
        <v>2409</v>
      </c>
      <c r="H871">
        <v>3</v>
      </c>
      <c r="I871" s="4">
        <v>465.05</v>
      </c>
      <c r="J871" t="s">
        <v>2509</v>
      </c>
      <c r="K871" t="s">
        <v>3067</v>
      </c>
      <c r="L871" t="s">
        <v>3071</v>
      </c>
      <c r="M871" t="s">
        <v>3181</v>
      </c>
      <c r="N871">
        <v>3</v>
      </c>
      <c r="O871" t="s">
        <v>4275</v>
      </c>
      <c r="P871" t="str">
        <f t="shared" si="55"/>
        <v>SAVE10</v>
      </c>
      <c r="Q871" t="s">
        <v>4280</v>
      </c>
      <c r="R871" s="4">
        <v>1395.15</v>
      </c>
    </row>
    <row r="872" spans="1:18" x14ac:dyDescent="0.25">
      <c r="A872" t="s">
        <v>971</v>
      </c>
      <c r="B872" s="2">
        <v>44938</v>
      </c>
      <c r="C872">
        <f t="shared" si="52"/>
        <v>2023</v>
      </c>
      <c r="D872" t="str">
        <f t="shared" si="53"/>
        <v>January</v>
      </c>
      <c r="E872" t="str">
        <f t="shared" si="54"/>
        <v>Q1</v>
      </c>
      <c r="F872" t="s">
        <v>2164</v>
      </c>
      <c r="G872" t="s">
        <v>2403</v>
      </c>
      <c r="H872">
        <v>5</v>
      </c>
      <c r="I872" s="4">
        <v>643.89</v>
      </c>
      <c r="J872" t="s">
        <v>2988</v>
      </c>
      <c r="K872" t="s">
        <v>3069</v>
      </c>
      <c r="L872" t="s">
        <v>3072</v>
      </c>
      <c r="M872" t="s">
        <v>4032</v>
      </c>
      <c r="N872">
        <v>8</v>
      </c>
      <c r="O872" t="s">
        <v>4277</v>
      </c>
      <c r="P872" t="str">
        <f t="shared" si="55"/>
        <v>WINTER15</v>
      </c>
      <c r="Q872" t="s">
        <v>4281</v>
      </c>
      <c r="R872" s="4">
        <v>3219.45</v>
      </c>
    </row>
    <row r="873" spans="1:18" x14ac:dyDescent="0.25">
      <c r="A873" t="s">
        <v>168</v>
      </c>
      <c r="B873" s="2">
        <v>45127</v>
      </c>
      <c r="C873">
        <f t="shared" si="52"/>
        <v>2023</v>
      </c>
      <c r="D873" t="str">
        <f t="shared" si="53"/>
        <v>July</v>
      </c>
      <c r="E873" t="str">
        <f t="shared" si="54"/>
        <v>Q3</v>
      </c>
      <c r="F873" t="s">
        <v>1368</v>
      </c>
      <c r="G873" t="s">
        <v>2404</v>
      </c>
      <c r="H873">
        <v>4</v>
      </c>
      <c r="I873" s="4">
        <v>408.21</v>
      </c>
      <c r="J873" t="s">
        <v>2525</v>
      </c>
      <c r="K873" t="s">
        <v>3067</v>
      </c>
      <c r="L873" t="s">
        <v>3074</v>
      </c>
      <c r="M873" t="s">
        <v>3229</v>
      </c>
      <c r="N873">
        <v>9</v>
      </c>
      <c r="P873" t="str">
        <f t="shared" si="55"/>
        <v>NO COUPON</v>
      </c>
      <c r="Q873" t="s">
        <v>4278</v>
      </c>
      <c r="R873" s="4">
        <v>1632.84</v>
      </c>
    </row>
    <row r="874" spans="1:18" x14ac:dyDescent="0.25">
      <c r="A874" t="s">
        <v>1073</v>
      </c>
      <c r="B874" s="2">
        <v>45557</v>
      </c>
      <c r="C874">
        <f t="shared" si="52"/>
        <v>2024</v>
      </c>
      <c r="D874" t="str">
        <f t="shared" si="53"/>
        <v>September</v>
      </c>
      <c r="E874" t="str">
        <f t="shared" si="54"/>
        <v>Q3</v>
      </c>
      <c r="F874" t="s">
        <v>2265</v>
      </c>
      <c r="G874" t="s">
        <v>2409</v>
      </c>
      <c r="H874">
        <v>1</v>
      </c>
      <c r="I874" s="4">
        <v>265.64</v>
      </c>
      <c r="J874" t="s">
        <v>3019</v>
      </c>
      <c r="K874" t="s">
        <v>3067</v>
      </c>
      <c r="L874" t="s">
        <v>3072</v>
      </c>
      <c r="M874" t="s">
        <v>4134</v>
      </c>
      <c r="N874">
        <v>3</v>
      </c>
      <c r="O874" t="s">
        <v>4277</v>
      </c>
      <c r="P874" t="str">
        <f t="shared" si="55"/>
        <v>WINTER15</v>
      </c>
      <c r="Q874" t="s">
        <v>4278</v>
      </c>
      <c r="R874" s="4">
        <v>265.64</v>
      </c>
    </row>
    <row r="875" spans="1:18" x14ac:dyDescent="0.25">
      <c r="A875" t="s">
        <v>759</v>
      </c>
      <c r="B875" s="2">
        <v>44987</v>
      </c>
      <c r="C875">
        <f t="shared" si="52"/>
        <v>2023</v>
      </c>
      <c r="D875" t="str">
        <f t="shared" si="53"/>
        <v>March</v>
      </c>
      <c r="E875" t="str">
        <f t="shared" si="54"/>
        <v>Q1</v>
      </c>
      <c r="F875" t="s">
        <v>1956</v>
      </c>
      <c r="G875" t="s">
        <v>2407</v>
      </c>
      <c r="H875">
        <v>4</v>
      </c>
      <c r="I875" s="4">
        <v>111.3</v>
      </c>
      <c r="J875" t="s">
        <v>2901</v>
      </c>
      <c r="K875" t="s">
        <v>3065</v>
      </c>
      <c r="L875" t="s">
        <v>3074</v>
      </c>
      <c r="M875" t="s">
        <v>3820</v>
      </c>
      <c r="N875">
        <v>7</v>
      </c>
      <c r="O875" t="s">
        <v>4276</v>
      </c>
      <c r="P875" t="str">
        <f t="shared" si="55"/>
        <v>FREESHIP</v>
      </c>
      <c r="Q875" t="s">
        <v>4280</v>
      </c>
      <c r="R875" s="4">
        <v>445.2</v>
      </c>
    </row>
    <row r="876" spans="1:18" x14ac:dyDescent="0.25">
      <c r="A876" t="s">
        <v>892</v>
      </c>
      <c r="B876" s="2">
        <v>45078</v>
      </c>
      <c r="C876">
        <f t="shared" si="52"/>
        <v>2023</v>
      </c>
      <c r="D876" t="str">
        <f t="shared" si="53"/>
        <v>June</v>
      </c>
      <c r="E876" t="str">
        <f t="shared" si="54"/>
        <v>Q2</v>
      </c>
      <c r="F876" t="s">
        <v>2088</v>
      </c>
      <c r="G876" t="s">
        <v>2409</v>
      </c>
      <c r="H876">
        <v>2</v>
      </c>
      <c r="I876" s="4">
        <v>330.69</v>
      </c>
      <c r="J876" t="s">
        <v>2965</v>
      </c>
      <c r="K876" t="s">
        <v>3066</v>
      </c>
      <c r="L876" t="s">
        <v>3071</v>
      </c>
      <c r="M876" t="s">
        <v>3953</v>
      </c>
      <c r="N876">
        <v>5</v>
      </c>
      <c r="O876" t="s">
        <v>4275</v>
      </c>
      <c r="P876" t="str">
        <f t="shared" si="55"/>
        <v>SAVE10</v>
      </c>
      <c r="Q876" t="s">
        <v>4282</v>
      </c>
      <c r="R876" s="4">
        <v>661.38</v>
      </c>
    </row>
    <row r="877" spans="1:18" x14ac:dyDescent="0.25">
      <c r="A877" t="s">
        <v>448</v>
      </c>
      <c r="B877" s="2">
        <v>45221</v>
      </c>
      <c r="C877">
        <f t="shared" si="52"/>
        <v>2023</v>
      </c>
      <c r="D877" t="str">
        <f t="shared" si="53"/>
        <v>October</v>
      </c>
      <c r="E877" t="str">
        <f t="shared" si="54"/>
        <v>Q4</v>
      </c>
      <c r="F877" t="s">
        <v>1648</v>
      </c>
      <c r="G877" t="s">
        <v>2407</v>
      </c>
      <c r="H877">
        <v>5</v>
      </c>
      <c r="I877" s="4">
        <v>327.68</v>
      </c>
      <c r="J877" t="s">
        <v>2475</v>
      </c>
      <c r="K877" t="s">
        <v>3067</v>
      </c>
      <c r="L877" t="s">
        <v>3072</v>
      </c>
      <c r="M877" t="s">
        <v>3509</v>
      </c>
      <c r="N877">
        <v>6</v>
      </c>
      <c r="P877" t="str">
        <f t="shared" si="55"/>
        <v>NO COUPON</v>
      </c>
      <c r="Q877" t="s">
        <v>4281</v>
      </c>
      <c r="R877" s="4">
        <v>1638.4</v>
      </c>
    </row>
    <row r="878" spans="1:18" x14ac:dyDescent="0.25">
      <c r="A878" t="s">
        <v>789</v>
      </c>
      <c r="B878" s="2">
        <v>44989</v>
      </c>
      <c r="C878">
        <f t="shared" si="52"/>
        <v>2023</v>
      </c>
      <c r="D878" t="str">
        <f t="shared" si="53"/>
        <v>March</v>
      </c>
      <c r="E878" t="str">
        <f t="shared" si="54"/>
        <v>Q1</v>
      </c>
      <c r="F878" t="s">
        <v>1986</v>
      </c>
      <c r="G878" t="s">
        <v>2404</v>
      </c>
      <c r="H878">
        <v>2</v>
      </c>
      <c r="I878" s="4">
        <v>625.22</v>
      </c>
      <c r="J878" t="s">
        <v>2431</v>
      </c>
      <c r="K878" t="s">
        <v>3066</v>
      </c>
      <c r="L878" t="s">
        <v>3071</v>
      </c>
      <c r="M878" t="s">
        <v>3850</v>
      </c>
      <c r="N878">
        <v>5</v>
      </c>
      <c r="P878" t="str">
        <f t="shared" si="55"/>
        <v>NO COUPON</v>
      </c>
      <c r="Q878" t="s">
        <v>4282</v>
      </c>
      <c r="R878" s="4">
        <v>1250.44</v>
      </c>
    </row>
    <row r="879" spans="1:18" x14ac:dyDescent="0.25">
      <c r="A879" t="s">
        <v>512</v>
      </c>
      <c r="B879" s="2">
        <v>45119</v>
      </c>
      <c r="C879">
        <f t="shared" si="52"/>
        <v>2023</v>
      </c>
      <c r="D879" t="str">
        <f t="shared" si="53"/>
        <v>July</v>
      </c>
      <c r="E879" t="str">
        <f t="shared" si="54"/>
        <v>Q3</v>
      </c>
      <c r="F879" t="s">
        <v>1712</v>
      </c>
      <c r="G879" t="s">
        <v>2405</v>
      </c>
      <c r="H879">
        <v>4</v>
      </c>
      <c r="I879" s="4">
        <v>132.56</v>
      </c>
      <c r="J879" t="s">
        <v>2622</v>
      </c>
      <c r="K879" t="s">
        <v>3069</v>
      </c>
      <c r="L879" t="s">
        <v>3072</v>
      </c>
      <c r="M879" t="s">
        <v>3573</v>
      </c>
      <c r="N879">
        <v>8</v>
      </c>
      <c r="O879" t="s">
        <v>4277</v>
      </c>
      <c r="P879" t="str">
        <f t="shared" si="55"/>
        <v>WINTER15</v>
      </c>
      <c r="Q879" t="s">
        <v>4278</v>
      </c>
      <c r="R879" s="4">
        <v>530.24</v>
      </c>
    </row>
    <row r="880" spans="1:18" x14ac:dyDescent="0.25">
      <c r="A880" t="s">
        <v>973</v>
      </c>
      <c r="B880" s="2">
        <v>45395</v>
      </c>
      <c r="C880">
        <f t="shared" si="52"/>
        <v>2024</v>
      </c>
      <c r="D880" t="str">
        <f t="shared" si="53"/>
        <v>April</v>
      </c>
      <c r="E880" t="str">
        <f t="shared" si="54"/>
        <v>Q2</v>
      </c>
      <c r="F880" t="s">
        <v>2166</v>
      </c>
      <c r="G880" t="s">
        <v>2405</v>
      </c>
      <c r="H880">
        <v>2</v>
      </c>
      <c r="I880" s="4">
        <v>143.82</v>
      </c>
      <c r="J880" t="s">
        <v>2662</v>
      </c>
      <c r="K880" t="s">
        <v>3067</v>
      </c>
      <c r="L880" t="s">
        <v>3072</v>
      </c>
      <c r="M880" t="s">
        <v>4034</v>
      </c>
      <c r="N880">
        <v>6</v>
      </c>
      <c r="O880" t="s">
        <v>4275</v>
      </c>
      <c r="P880" t="str">
        <f t="shared" si="55"/>
        <v>SAVE10</v>
      </c>
      <c r="Q880" t="s">
        <v>4278</v>
      </c>
      <c r="R880" s="4">
        <v>287.64</v>
      </c>
    </row>
    <row r="881" spans="1:18" x14ac:dyDescent="0.25">
      <c r="A881" t="s">
        <v>593</v>
      </c>
      <c r="B881" s="2">
        <v>45081</v>
      </c>
      <c r="C881">
        <f t="shared" si="52"/>
        <v>2023</v>
      </c>
      <c r="D881" t="str">
        <f t="shared" si="53"/>
        <v>June</v>
      </c>
      <c r="E881" t="str">
        <f t="shared" si="54"/>
        <v>Q2</v>
      </c>
      <c r="F881" t="s">
        <v>1793</v>
      </c>
      <c r="G881" t="s">
        <v>2405</v>
      </c>
      <c r="H881">
        <v>2</v>
      </c>
      <c r="I881" s="4">
        <v>187.88</v>
      </c>
      <c r="J881" t="s">
        <v>2679</v>
      </c>
      <c r="K881" t="s">
        <v>3066</v>
      </c>
      <c r="L881" t="s">
        <v>3070</v>
      </c>
      <c r="M881" t="s">
        <v>3654</v>
      </c>
      <c r="N881">
        <v>4</v>
      </c>
      <c r="O881" t="s">
        <v>4277</v>
      </c>
      <c r="P881" t="str">
        <f t="shared" si="55"/>
        <v>WINTER15</v>
      </c>
      <c r="Q881" t="s">
        <v>4281</v>
      </c>
      <c r="R881" s="4">
        <v>375.76</v>
      </c>
    </row>
    <row r="882" spans="1:18" x14ac:dyDescent="0.25">
      <c r="A882" t="s">
        <v>954</v>
      </c>
      <c r="B882" s="2">
        <v>45012</v>
      </c>
      <c r="C882">
        <f t="shared" si="52"/>
        <v>2023</v>
      </c>
      <c r="D882" t="str">
        <f t="shared" si="53"/>
        <v>March</v>
      </c>
      <c r="E882" t="str">
        <f t="shared" si="54"/>
        <v>Q1</v>
      </c>
      <c r="F882" t="s">
        <v>2150</v>
      </c>
      <c r="G882" t="s">
        <v>2407</v>
      </c>
      <c r="H882">
        <v>4</v>
      </c>
      <c r="I882" s="4">
        <v>305.32</v>
      </c>
      <c r="J882" t="s">
        <v>2984</v>
      </c>
      <c r="K882" t="s">
        <v>3066</v>
      </c>
      <c r="L882" t="s">
        <v>3071</v>
      </c>
      <c r="M882" t="s">
        <v>4015</v>
      </c>
      <c r="N882">
        <v>4</v>
      </c>
      <c r="O882" t="s">
        <v>4275</v>
      </c>
      <c r="P882" t="str">
        <f t="shared" si="55"/>
        <v>SAVE10</v>
      </c>
      <c r="Q882" t="s">
        <v>4282</v>
      </c>
      <c r="R882" s="4">
        <v>1221.28</v>
      </c>
    </row>
    <row r="883" spans="1:18" x14ac:dyDescent="0.25">
      <c r="A883" t="s">
        <v>589</v>
      </c>
      <c r="B883" s="2">
        <v>45084</v>
      </c>
      <c r="C883">
        <f t="shared" si="52"/>
        <v>2023</v>
      </c>
      <c r="D883" t="str">
        <f t="shared" si="53"/>
        <v>June</v>
      </c>
      <c r="E883" t="str">
        <f t="shared" si="54"/>
        <v>Q2</v>
      </c>
      <c r="F883" t="s">
        <v>1789</v>
      </c>
      <c r="G883" t="s">
        <v>2406</v>
      </c>
      <c r="H883">
        <v>5</v>
      </c>
      <c r="I883" s="4">
        <v>448.15</v>
      </c>
      <c r="J883" t="s">
        <v>2825</v>
      </c>
      <c r="K883" t="s">
        <v>3068</v>
      </c>
      <c r="L883" t="s">
        <v>3072</v>
      </c>
      <c r="M883" t="s">
        <v>3650</v>
      </c>
      <c r="N883">
        <v>7</v>
      </c>
      <c r="O883" t="s">
        <v>4275</v>
      </c>
      <c r="P883" t="str">
        <f t="shared" si="55"/>
        <v>SAVE10</v>
      </c>
      <c r="Q883" t="s">
        <v>4282</v>
      </c>
      <c r="R883" s="4">
        <v>2240.75</v>
      </c>
    </row>
    <row r="884" spans="1:18" x14ac:dyDescent="0.25">
      <c r="A884" t="s">
        <v>559</v>
      </c>
      <c r="B884" s="2">
        <v>45279</v>
      </c>
      <c r="C884">
        <f t="shared" si="52"/>
        <v>2023</v>
      </c>
      <c r="D884" t="str">
        <f t="shared" si="53"/>
        <v>December</v>
      </c>
      <c r="E884" t="str">
        <f t="shared" si="54"/>
        <v>Q4</v>
      </c>
      <c r="F884" t="s">
        <v>1759</v>
      </c>
      <c r="G884" t="s">
        <v>2403</v>
      </c>
      <c r="H884">
        <v>2</v>
      </c>
      <c r="I884" s="4">
        <v>98.47</v>
      </c>
      <c r="J884" t="s">
        <v>2813</v>
      </c>
      <c r="K884" t="s">
        <v>3069</v>
      </c>
      <c r="L884" t="s">
        <v>3072</v>
      </c>
      <c r="M884" t="s">
        <v>3620</v>
      </c>
      <c r="N884">
        <v>3</v>
      </c>
      <c r="P884" t="str">
        <f t="shared" si="55"/>
        <v>NO COUPON</v>
      </c>
      <c r="Q884" t="s">
        <v>4278</v>
      </c>
      <c r="R884" s="4">
        <v>196.94</v>
      </c>
    </row>
    <row r="885" spans="1:18" x14ac:dyDescent="0.25">
      <c r="A885" t="s">
        <v>432</v>
      </c>
      <c r="B885" s="2">
        <v>44937</v>
      </c>
      <c r="C885">
        <f t="shared" si="52"/>
        <v>2023</v>
      </c>
      <c r="D885" t="str">
        <f t="shared" si="53"/>
        <v>January</v>
      </c>
      <c r="E885" t="str">
        <f t="shared" si="54"/>
        <v>Q1</v>
      </c>
      <c r="F885" t="s">
        <v>1632</v>
      </c>
      <c r="G885" t="s">
        <v>2407</v>
      </c>
      <c r="H885">
        <v>1</v>
      </c>
      <c r="I885" s="4">
        <v>310.93</v>
      </c>
      <c r="J885" t="s">
        <v>2743</v>
      </c>
      <c r="K885" t="s">
        <v>3066</v>
      </c>
      <c r="L885" t="s">
        <v>3071</v>
      </c>
      <c r="M885" t="s">
        <v>3493</v>
      </c>
      <c r="N885">
        <v>3</v>
      </c>
      <c r="P885" t="str">
        <f t="shared" si="55"/>
        <v>NO COUPON</v>
      </c>
      <c r="Q885" t="s">
        <v>4281</v>
      </c>
      <c r="R885" s="4">
        <v>310.93</v>
      </c>
    </row>
    <row r="886" spans="1:18" x14ac:dyDescent="0.25">
      <c r="A886" t="s">
        <v>932</v>
      </c>
      <c r="B886" s="2">
        <v>45832</v>
      </c>
      <c r="C886">
        <f t="shared" si="52"/>
        <v>2025</v>
      </c>
      <c r="D886" t="str">
        <f t="shared" si="53"/>
        <v>June</v>
      </c>
      <c r="E886" t="str">
        <f t="shared" si="54"/>
        <v>Q2</v>
      </c>
      <c r="F886" t="s">
        <v>2128</v>
      </c>
      <c r="G886" t="s">
        <v>2408</v>
      </c>
      <c r="H886">
        <v>5</v>
      </c>
      <c r="I886" s="4">
        <v>368.25</v>
      </c>
      <c r="J886" t="s">
        <v>2417</v>
      </c>
      <c r="K886" t="s">
        <v>3066</v>
      </c>
      <c r="L886" t="s">
        <v>3073</v>
      </c>
      <c r="M886" t="s">
        <v>3993</v>
      </c>
      <c r="N886">
        <v>5</v>
      </c>
      <c r="P886" t="str">
        <f t="shared" si="55"/>
        <v>NO COUPON</v>
      </c>
      <c r="Q886" t="s">
        <v>4278</v>
      </c>
      <c r="R886" s="4">
        <v>1841.25</v>
      </c>
    </row>
    <row r="887" spans="1:18" x14ac:dyDescent="0.25">
      <c r="A887" t="s">
        <v>664</v>
      </c>
      <c r="B887" s="2">
        <v>45064</v>
      </c>
      <c r="C887">
        <f t="shared" si="52"/>
        <v>2023</v>
      </c>
      <c r="D887" t="str">
        <f t="shared" si="53"/>
        <v>May</v>
      </c>
      <c r="E887" t="str">
        <f t="shared" si="54"/>
        <v>Q2</v>
      </c>
      <c r="F887" t="s">
        <v>1863</v>
      </c>
      <c r="G887" t="s">
        <v>2409</v>
      </c>
      <c r="H887">
        <v>2</v>
      </c>
      <c r="I887" s="4">
        <v>372.23</v>
      </c>
      <c r="J887" t="s">
        <v>2859</v>
      </c>
      <c r="K887" t="s">
        <v>3068</v>
      </c>
      <c r="L887" t="s">
        <v>3073</v>
      </c>
      <c r="M887" t="s">
        <v>3725</v>
      </c>
      <c r="N887">
        <v>7</v>
      </c>
      <c r="O887" t="s">
        <v>4275</v>
      </c>
      <c r="P887" t="str">
        <f t="shared" si="55"/>
        <v>SAVE10</v>
      </c>
      <c r="Q887" t="s">
        <v>4280</v>
      </c>
      <c r="R887" s="4">
        <v>744.46</v>
      </c>
    </row>
    <row r="888" spans="1:18" x14ac:dyDescent="0.25">
      <c r="A888" t="s">
        <v>1035</v>
      </c>
      <c r="B888" s="2">
        <v>45222</v>
      </c>
      <c r="C888">
        <f t="shared" si="52"/>
        <v>2023</v>
      </c>
      <c r="D888" t="str">
        <f t="shared" si="53"/>
        <v>October</v>
      </c>
      <c r="E888" t="str">
        <f t="shared" si="54"/>
        <v>Q4</v>
      </c>
      <c r="F888" t="s">
        <v>2227</v>
      </c>
      <c r="G888" t="s">
        <v>2404</v>
      </c>
      <c r="H888">
        <v>3</v>
      </c>
      <c r="I888" s="4">
        <v>315.27</v>
      </c>
      <c r="J888" t="s">
        <v>2961</v>
      </c>
      <c r="K888" t="s">
        <v>3067</v>
      </c>
      <c r="L888" t="s">
        <v>3071</v>
      </c>
      <c r="M888" t="s">
        <v>4096</v>
      </c>
      <c r="N888">
        <v>4</v>
      </c>
      <c r="O888" t="s">
        <v>4275</v>
      </c>
      <c r="P888" t="str">
        <f t="shared" si="55"/>
        <v>SAVE10</v>
      </c>
      <c r="Q888" t="s">
        <v>4280</v>
      </c>
      <c r="R888" s="4">
        <v>945.81</v>
      </c>
    </row>
    <row r="889" spans="1:18" x14ac:dyDescent="0.25">
      <c r="A889" t="s">
        <v>124</v>
      </c>
      <c r="B889" s="2">
        <v>45403</v>
      </c>
      <c r="C889">
        <f t="shared" si="52"/>
        <v>2024</v>
      </c>
      <c r="D889" t="str">
        <f t="shared" si="53"/>
        <v>April</v>
      </c>
      <c r="E889" t="str">
        <f t="shared" si="54"/>
        <v>Q2</v>
      </c>
      <c r="F889" t="s">
        <v>1324</v>
      </c>
      <c r="G889" t="s">
        <v>2405</v>
      </c>
      <c r="H889">
        <v>1</v>
      </c>
      <c r="I889" s="4">
        <v>220.77</v>
      </c>
      <c r="J889" t="s">
        <v>2513</v>
      </c>
      <c r="K889" t="s">
        <v>3068</v>
      </c>
      <c r="L889" t="s">
        <v>3074</v>
      </c>
      <c r="M889" t="s">
        <v>3185</v>
      </c>
      <c r="N889">
        <v>5</v>
      </c>
      <c r="O889" t="s">
        <v>4276</v>
      </c>
      <c r="P889" t="str">
        <f t="shared" si="55"/>
        <v>FREESHIP</v>
      </c>
      <c r="Q889" t="s">
        <v>4278</v>
      </c>
      <c r="R889" s="4">
        <v>220.77</v>
      </c>
    </row>
    <row r="890" spans="1:18" x14ac:dyDescent="0.25">
      <c r="A890" t="s">
        <v>114</v>
      </c>
      <c r="B890" s="2">
        <v>44974</v>
      </c>
      <c r="C890">
        <f t="shared" si="52"/>
        <v>2023</v>
      </c>
      <c r="D890" t="str">
        <f t="shared" si="53"/>
        <v>February</v>
      </c>
      <c r="E890" t="str">
        <f t="shared" si="54"/>
        <v>Q1</v>
      </c>
      <c r="F890" t="s">
        <v>1314</v>
      </c>
      <c r="G890" t="s">
        <v>2404</v>
      </c>
      <c r="H890">
        <v>3</v>
      </c>
      <c r="I890" s="4">
        <v>664.79</v>
      </c>
      <c r="J890" t="s">
        <v>2503</v>
      </c>
      <c r="K890" t="s">
        <v>3066</v>
      </c>
      <c r="L890" t="s">
        <v>3073</v>
      </c>
      <c r="M890" t="s">
        <v>3175</v>
      </c>
      <c r="N890">
        <v>6</v>
      </c>
      <c r="P890" t="str">
        <f t="shared" si="55"/>
        <v>NO COUPON</v>
      </c>
      <c r="Q890" t="s">
        <v>4281</v>
      </c>
      <c r="R890" s="4">
        <v>1994.37</v>
      </c>
    </row>
    <row r="891" spans="1:18" x14ac:dyDescent="0.25">
      <c r="A891" t="s">
        <v>965</v>
      </c>
      <c r="B891" s="2">
        <v>45495</v>
      </c>
      <c r="C891">
        <f t="shared" si="52"/>
        <v>2024</v>
      </c>
      <c r="D891" t="str">
        <f t="shared" si="53"/>
        <v>July</v>
      </c>
      <c r="E891" t="str">
        <f t="shared" si="54"/>
        <v>Q3</v>
      </c>
      <c r="F891" t="s">
        <v>2159</v>
      </c>
      <c r="G891" t="s">
        <v>2407</v>
      </c>
      <c r="H891">
        <v>2</v>
      </c>
      <c r="I891" s="4">
        <v>306.24</v>
      </c>
      <c r="J891" t="s">
        <v>2637</v>
      </c>
      <c r="K891" t="s">
        <v>3066</v>
      </c>
      <c r="L891" t="s">
        <v>3072</v>
      </c>
      <c r="M891" t="s">
        <v>4026</v>
      </c>
      <c r="N891">
        <v>4</v>
      </c>
      <c r="O891" t="s">
        <v>4276</v>
      </c>
      <c r="P891" t="str">
        <f t="shared" si="55"/>
        <v>FREESHIP</v>
      </c>
      <c r="Q891" t="s">
        <v>4280</v>
      </c>
      <c r="R891" s="4">
        <v>612.48</v>
      </c>
    </row>
    <row r="892" spans="1:18" x14ac:dyDescent="0.25">
      <c r="A892" t="s">
        <v>371</v>
      </c>
      <c r="B892" s="2">
        <v>45115</v>
      </c>
      <c r="C892">
        <f t="shared" si="52"/>
        <v>2023</v>
      </c>
      <c r="D892" t="str">
        <f t="shared" si="53"/>
        <v>July</v>
      </c>
      <c r="E892" t="str">
        <f t="shared" si="54"/>
        <v>Q3</v>
      </c>
      <c r="F892" t="s">
        <v>1571</v>
      </c>
      <c r="G892" t="s">
        <v>2408</v>
      </c>
      <c r="H892">
        <v>5</v>
      </c>
      <c r="I892" s="4">
        <v>408.56</v>
      </c>
      <c r="J892" t="s">
        <v>2692</v>
      </c>
      <c r="K892" t="s">
        <v>3065</v>
      </c>
      <c r="L892" t="s">
        <v>3073</v>
      </c>
      <c r="M892" t="s">
        <v>3432</v>
      </c>
      <c r="N892">
        <v>8</v>
      </c>
      <c r="O892" t="s">
        <v>4276</v>
      </c>
      <c r="P892" t="str">
        <f t="shared" si="55"/>
        <v>FREESHIP</v>
      </c>
      <c r="Q892" t="s">
        <v>4278</v>
      </c>
      <c r="R892" s="4">
        <v>2042.8</v>
      </c>
    </row>
    <row r="893" spans="1:18" x14ac:dyDescent="0.25">
      <c r="A893" t="s">
        <v>993</v>
      </c>
      <c r="B893" s="2">
        <v>45077</v>
      </c>
      <c r="C893">
        <f t="shared" si="52"/>
        <v>2023</v>
      </c>
      <c r="D893" t="str">
        <f t="shared" si="53"/>
        <v>May</v>
      </c>
      <c r="E893" t="str">
        <f t="shared" si="54"/>
        <v>Q2</v>
      </c>
      <c r="F893" t="s">
        <v>2186</v>
      </c>
      <c r="G893" t="s">
        <v>2403</v>
      </c>
      <c r="H893">
        <v>3</v>
      </c>
      <c r="I893" s="4">
        <v>669.06</v>
      </c>
      <c r="J893" t="s">
        <v>2648</v>
      </c>
      <c r="K893" t="s">
        <v>3069</v>
      </c>
      <c r="L893" t="s">
        <v>3073</v>
      </c>
      <c r="M893" t="s">
        <v>4054</v>
      </c>
      <c r="N893">
        <v>7</v>
      </c>
      <c r="O893" t="s">
        <v>4275</v>
      </c>
      <c r="P893" t="str">
        <f t="shared" si="55"/>
        <v>SAVE10</v>
      </c>
      <c r="Q893" t="s">
        <v>4281</v>
      </c>
      <c r="R893" s="4">
        <v>2007.18</v>
      </c>
    </row>
    <row r="894" spans="1:18" x14ac:dyDescent="0.25">
      <c r="A894" t="s">
        <v>102</v>
      </c>
      <c r="B894" s="2">
        <v>45813</v>
      </c>
      <c r="C894">
        <f t="shared" si="52"/>
        <v>2025</v>
      </c>
      <c r="D894" t="str">
        <f t="shared" si="53"/>
        <v>June</v>
      </c>
      <c r="E894" t="str">
        <f t="shared" si="54"/>
        <v>Q2</v>
      </c>
      <c r="F894" t="s">
        <v>1302</v>
      </c>
      <c r="G894" t="s">
        <v>2409</v>
      </c>
      <c r="H894">
        <v>3</v>
      </c>
      <c r="I894" s="4">
        <v>114.81</v>
      </c>
      <c r="J894" t="s">
        <v>2492</v>
      </c>
      <c r="K894" t="s">
        <v>3068</v>
      </c>
      <c r="L894" t="s">
        <v>3071</v>
      </c>
      <c r="M894" t="s">
        <v>3163</v>
      </c>
      <c r="N894">
        <v>7</v>
      </c>
      <c r="P894" t="str">
        <f t="shared" si="55"/>
        <v>NO COUPON</v>
      </c>
      <c r="Q894" t="s">
        <v>4282</v>
      </c>
      <c r="R894" s="4">
        <v>344.43</v>
      </c>
    </row>
    <row r="895" spans="1:18" x14ac:dyDescent="0.25">
      <c r="A895" t="s">
        <v>715</v>
      </c>
      <c r="B895" s="2">
        <v>45466</v>
      </c>
      <c r="C895">
        <f t="shared" si="52"/>
        <v>2024</v>
      </c>
      <c r="D895" t="str">
        <f t="shared" si="53"/>
        <v>June</v>
      </c>
      <c r="E895" t="str">
        <f t="shared" si="54"/>
        <v>Q2</v>
      </c>
      <c r="F895" t="s">
        <v>1913</v>
      </c>
      <c r="G895" t="s">
        <v>2403</v>
      </c>
      <c r="H895">
        <v>3</v>
      </c>
      <c r="I895" s="4">
        <v>92.22</v>
      </c>
      <c r="J895" t="s">
        <v>2517</v>
      </c>
      <c r="K895" t="s">
        <v>3067</v>
      </c>
      <c r="L895" t="s">
        <v>3073</v>
      </c>
      <c r="M895" t="s">
        <v>3776</v>
      </c>
      <c r="N895">
        <v>5</v>
      </c>
      <c r="O895" t="s">
        <v>4276</v>
      </c>
      <c r="P895" t="str">
        <f t="shared" si="55"/>
        <v>FREESHIP</v>
      </c>
      <c r="Q895" t="s">
        <v>4280</v>
      </c>
      <c r="R895" s="4">
        <v>276.66000000000003</v>
      </c>
    </row>
    <row r="896" spans="1:18" x14ac:dyDescent="0.25">
      <c r="A896" t="s">
        <v>1202</v>
      </c>
      <c r="B896" s="2">
        <v>45206</v>
      </c>
      <c r="C896">
        <f t="shared" si="52"/>
        <v>2023</v>
      </c>
      <c r="D896" t="str">
        <f t="shared" si="53"/>
        <v>October</v>
      </c>
      <c r="E896" t="str">
        <f t="shared" si="54"/>
        <v>Q4</v>
      </c>
      <c r="F896" t="s">
        <v>2391</v>
      </c>
      <c r="G896" t="s">
        <v>2407</v>
      </c>
      <c r="H896">
        <v>2</v>
      </c>
      <c r="I896" s="4">
        <v>371.29</v>
      </c>
      <c r="J896" t="s">
        <v>3059</v>
      </c>
      <c r="K896" t="s">
        <v>3068</v>
      </c>
      <c r="L896" t="s">
        <v>3070</v>
      </c>
      <c r="M896" t="s">
        <v>4263</v>
      </c>
      <c r="N896">
        <v>5</v>
      </c>
      <c r="O896" t="s">
        <v>4277</v>
      </c>
      <c r="P896" t="str">
        <f t="shared" si="55"/>
        <v>WINTER15</v>
      </c>
      <c r="Q896" t="s">
        <v>4281</v>
      </c>
      <c r="R896" s="4">
        <v>742.58</v>
      </c>
    </row>
    <row r="897" spans="1:18" x14ac:dyDescent="0.25">
      <c r="A897" t="s">
        <v>15</v>
      </c>
      <c r="B897" s="2">
        <v>45527</v>
      </c>
      <c r="C897">
        <f t="shared" si="52"/>
        <v>2024</v>
      </c>
      <c r="D897" t="str">
        <f t="shared" si="53"/>
        <v>August</v>
      </c>
      <c r="E897" t="str">
        <f t="shared" si="54"/>
        <v>Q3</v>
      </c>
      <c r="F897" t="s">
        <v>1215</v>
      </c>
      <c r="G897" t="s">
        <v>2404</v>
      </c>
      <c r="H897">
        <v>2</v>
      </c>
      <c r="I897" s="4">
        <v>151.35</v>
      </c>
      <c r="J897" t="s">
        <v>2411</v>
      </c>
      <c r="K897" t="s">
        <v>3066</v>
      </c>
      <c r="L897" t="s">
        <v>3070</v>
      </c>
      <c r="M897" t="s">
        <v>3076</v>
      </c>
      <c r="N897">
        <v>3</v>
      </c>
      <c r="O897" t="s">
        <v>4275</v>
      </c>
      <c r="P897" t="str">
        <f t="shared" si="55"/>
        <v>SAVE10</v>
      </c>
      <c r="Q897" t="s">
        <v>4279</v>
      </c>
      <c r="R897" s="4">
        <v>302.7</v>
      </c>
    </row>
    <row r="898" spans="1:18" x14ac:dyDescent="0.25">
      <c r="A898" t="s">
        <v>322</v>
      </c>
      <c r="B898" s="2">
        <v>45271</v>
      </c>
      <c r="C898">
        <f t="shared" ref="C898:C961" si="56">YEAR(B898)</f>
        <v>2023</v>
      </c>
      <c r="D898" t="str">
        <f t="shared" ref="D898:D961" si="57">TEXT(B898,"mmmm")</f>
        <v>December</v>
      </c>
      <c r="E898" t="str">
        <f t="shared" ref="E898:E961" si="58">"Q"&amp;ROUNDUP(MONTH(B898)/3,0)</f>
        <v>Q4</v>
      </c>
      <c r="F898" t="s">
        <v>1522</v>
      </c>
      <c r="G898" t="s">
        <v>2407</v>
      </c>
      <c r="H898">
        <v>3</v>
      </c>
      <c r="I898" s="4">
        <v>448.9</v>
      </c>
      <c r="J898" t="s">
        <v>2566</v>
      </c>
      <c r="K898" t="s">
        <v>3065</v>
      </c>
      <c r="L898" t="s">
        <v>3072</v>
      </c>
      <c r="M898" t="s">
        <v>3383</v>
      </c>
      <c r="N898">
        <v>7</v>
      </c>
      <c r="O898" t="s">
        <v>4275</v>
      </c>
      <c r="P898" t="str">
        <f t="shared" ref="P898:P961" si="59">IF(ISBLANK(O898),"NO COUPON",O898)</f>
        <v>SAVE10</v>
      </c>
      <c r="Q898" t="s">
        <v>4278</v>
      </c>
      <c r="R898" s="4">
        <v>1346.7</v>
      </c>
    </row>
    <row r="899" spans="1:18" x14ac:dyDescent="0.25">
      <c r="A899" t="s">
        <v>436</v>
      </c>
      <c r="B899" s="2">
        <v>45082</v>
      </c>
      <c r="C899">
        <f t="shared" si="56"/>
        <v>2023</v>
      </c>
      <c r="D899" t="str">
        <f t="shared" si="57"/>
        <v>June</v>
      </c>
      <c r="E899" t="str">
        <f t="shared" si="58"/>
        <v>Q2</v>
      </c>
      <c r="F899" t="s">
        <v>1636</v>
      </c>
      <c r="G899" t="s">
        <v>2404</v>
      </c>
      <c r="H899">
        <v>4</v>
      </c>
      <c r="I899" s="4">
        <v>206.6</v>
      </c>
      <c r="J899" t="s">
        <v>2426</v>
      </c>
      <c r="K899" t="s">
        <v>3068</v>
      </c>
      <c r="L899" t="s">
        <v>3072</v>
      </c>
      <c r="M899" t="s">
        <v>3497</v>
      </c>
      <c r="N899">
        <v>6</v>
      </c>
      <c r="O899" t="s">
        <v>4277</v>
      </c>
      <c r="P899" t="str">
        <f t="shared" si="59"/>
        <v>WINTER15</v>
      </c>
      <c r="Q899" t="s">
        <v>4279</v>
      </c>
      <c r="R899" s="4">
        <v>826.4</v>
      </c>
    </row>
    <row r="900" spans="1:18" x14ac:dyDescent="0.25">
      <c r="A900" t="s">
        <v>354</v>
      </c>
      <c r="B900" s="2">
        <v>45039</v>
      </c>
      <c r="C900">
        <f t="shared" si="56"/>
        <v>2023</v>
      </c>
      <c r="D900" t="str">
        <f t="shared" si="57"/>
        <v>April</v>
      </c>
      <c r="E900" t="str">
        <f t="shared" si="58"/>
        <v>Q2</v>
      </c>
      <c r="F900" t="s">
        <v>1554</v>
      </c>
      <c r="G900" t="s">
        <v>2408</v>
      </c>
      <c r="H900">
        <v>5</v>
      </c>
      <c r="I900" s="4">
        <v>521.25</v>
      </c>
      <c r="J900" t="s">
        <v>2693</v>
      </c>
      <c r="K900" t="s">
        <v>3069</v>
      </c>
      <c r="L900" t="s">
        <v>3071</v>
      </c>
      <c r="M900" t="s">
        <v>3415</v>
      </c>
      <c r="N900">
        <v>8</v>
      </c>
      <c r="P900" t="str">
        <f t="shared" si="59"/>
        <v>NO COUPON</v>
      </c>
      <c r="Q900" t="s">
        <v>4280</v>
      </c>
      <c r="R900" s="4">
        <v>2606.25</v>
      </c>
    </row>
    <row r="901" spans="1:18" x14ac:dyDescent="0.25">
      <c r="A901" t="s">
        <v>818</v>
      </c>
      <c r="B901" s="2">
        <v>45292</v>
      </c>
      <c r="C901">
        <f t="shared" si="56"/>
        <v>2024</v>
      </c>
      <c r="D901" t="str">
        <f t="shared" si="57"/>
        <v>January</v>
      </c>
      <c r="E901" t="str">
        <f t="shared" si="58"/>
        <v>Q1</v>
      </c>
      <c r="F901" t="s">
        <v>2014</v>
      </c>
      <c r="G901" t="s">
        <v>2406</v>
      </c>
      <c r="H901">
        <v>3</v>
      </c>
      <c r="I901" s="4">
        <v>236.5</v>
      </c>
      <c r="J901" t="s">
        <v>2933</v>
      </c>
      <c r="K901" t="s">
        <v>3066</v>
      </c>
      <c r="L901" t="s">
        <v>3073</v>
      </c>
      <c r="M901" t="s">
        <v>3879</v>
      </c>
      <c r="N901">
        <v>8</v>
      </c>
      <c r="O901" t="s">
        <v>4276</v>
      </c>
      <c r="P901" t="str">
        <f t="shared" si="59"/>
        <v>FREESHIP</v>
      </c>
      <c r="Q901" t="s">
        <v>4280</v>
      </c>
      <c r="R901" s="4">
        <v>709.5</v>
      </c>
    </row>
    <row r="902" spans="1:18" x14ac:dyDescent="0.25">
      <c r="A902" t="s">
        <v>808</v>
      </c>
      <c r="B902" s="2">
        <v>44994</v>
      </c>
      <c r="C902">
        <f t="shared" si="56"/>
        <v>2023</v>
      </c>
      <c r="D902" t="str">
        <f t="shared" si="57"/>
        <v>March</v>
      </c>
      <c r="E902" t="str">
        <f t="shared" si="58"/>
        <v>Q1</v>
      </c>
      <c r="F902" t="s">
        <v>2005</v>
      </c>
      <c r="G902" t="s">
        <v>2407</v>
      </c>
      <c r="H902">
        <v>4</v>
      </c>
      <c r="I902" s="4">
        <v>384.85</v>
      </c>
      <c r="J902" t="s">
        <v>2927</v>
      </c>
      <c r="K902" t="s">
        <v>3066</v>
      </c>
      <c r="L902" t="s">
        <v>3073</v>
      </c>
      <c r="M902" t="s">
        <v>3869</v>
      </c>
      <c r="N902">
        <v>9</v>
      </c>
      <c r="O902" t="s">
        <v>4276</v>
      </c>
      <c r="P902" t="str">
        <f t="shared" si="59"/>
        <v>FREESHIP</v>
      </c>
      <c r="Q902" t="s">
        <v>4278</v>
      </c>
      <c r="R902" s="4">
        <v>1539.4</v>
      </c>
    </row>
    <row r="903" spans="1:18" x14ac:dyDescent="0.25">
      <c r="A903" t="s">
        <v>576</v>
      </c>
      <c r="B903" s="2">
        <v>45205</v>
      </c>
      <c r="C903">
        <f t="shared" si="56"/>
        <v>2023</v>
      </c>
      <c r="D903" t="str">
        <f t="shared" si="57"/>
        <v>October</v>
      </c>
      <c r="E903" t="str">
        <f t="shared" si="58"/>
        <v>Q4</v>
      </c>
      <c r="F903" t="s">
        <v>1776</v>
      </c>
      <c r="G903" t="s">
        <v>2408</v>
      </c>
      <c r="H903">
        <v>3</v>
      </c>
      <c r="I903" s="4">
        <v>663.93</v>
      </c>
      <c r="J903" t="s">
        <v>2500</v>
      </c>
      <c r="K903" t="s">
        <v>3068</v>
      </c>
      <c r="L903" t="s">
        <v>3072</v>
      </c>
      <c r="M903" t="s">
        <v>3637</v>
      </c>
      <c r="N903">
        <v>6</v>
      </c>
      <c r="O903" t="s">
        <v>4276</v>
      </c>
      <c r="P903" t="str">
        <f t="shared" si="59"/>
        <v>FREESHIP</v>
      </c>
      <c r="Q903" t="s">
        <v>4280</v>
      </c>
      <c r="R903" s="4">
        <v>1991.79</v>
      </c>
    </row>
    <row r="904" spans="1:18" x14ac:dyDescent="0.25">
      <c r="A904" t="s">
        <v>93</v>
      </c>
      <c r="B904" s="2">
        <v>45726</v>
      </c>
      <c r="C904">
        <f t="shared" si="56"/>
        <v>2025</v>
      </c>
      <c r="D904" t="str">
        <f t="shared" si="57"/>
        <v>March</v>
      </c>
      <c r="E904" t="str">
        <f t="shared" si="58"/>
        <v>Q1</v>
      </c>
      <c r="F904" t="s">
        <v>1293</v>
      </c>
      <c r="G904" t="s">
        <v>2405</v>
      </c>
      <c r="H904">
        <v>2</v>
      </c>
      <c r="I904" s="4">
        <v>311.91000000000003</v>
      </c>
      <c r="J904" t="s">
        <v>2483</v>
      </c>
      <c r="K904" t="s">
        <v>3066</v>
      </c>
      <c r="L904" t="s">
        <v>3070</v>
      </c>
      <c r="M904" t="s">
        <v>3154</v>
      </c>
      <c r="N904">
        <v>2</v>
      </c>
      <c r="P904" t="str">
        <f t="shared" si="59"/>
        <v>NO COUPON</v>
      </c>
      <c r="Q904" t="s">
        <v>4281</v>
      </c>
      <c r="R904" s="4">
        <v>623.82000000000005</v>
      </c>
    </row>
    <row r="905" spans="1:18" x14ac:dyDescent="0.25">
      <c r="A905" t="s">
        <v>109</v>
      </c>
      <c r="B905" s="2">
        <v>45009</v>
      </c>
      <c r="C905">
        <f t="shared" si="56"/>
        <v>2023</v>
      </c>
      <c r="D905" t="str">
        <f t="shared" si="57"/>
        <v>March</v>
      </c>
      <c r="E905" t="str">
        <f t="shared" si="58"/>
        <v>Q1</v>
      </c>
      <c r="F905" t="s">
        <v>1309</v>
      </c>
      <c r="G905" t="s">
        <v>2407</v>
      </c>
      <c r="H905">
        <v>4</v>
      </c>
      <c r="I905" s="4">
        <v>117.51</v>
      </c>
      <c r="J905" t="s">
        <v>2499</v>
      </c>
      <c r="K905" t="s">
        <v>3065</v>
      </c>
      <c r="L905" t="s">
        <v>3072</v>
      </c>
      <c r="M905" t="s">
        <v>3170</v>
      </c>
      <c r="N905">
        <v>7</v>
      </c>
      <c r="P905" t="str">
        <f t="shared" si="59"/>
        <v>NO COUPON</v>
      </c>
      <c r="Q905" t="s">
        <v>4279</v>
      </c>
      <c r="R905" s="4">
        <v>470.04</v>
      </c>
    </row>
    <row r="906" spans="1:18" x14ac:dyDescent="0.25">
      <c r="A906" t="s">
        <v>572</v>
      </c>
      <c r="B906" s="2">
        <v>45489</v>
      </c>
      <c r="C906">
        <f t="shared" si="56"/>
        <v>2024</v>
      </c>
      <c r="D906" t="str">
        <f t="shared" si="57"/>
        <v>July</v>
      </c>
      <c r="E906" t="str">
        <f t="shared" si="58"/>
        <v>Q3</v>
      </c>
      <c r="F906" t="s">
        <v>1772</v>
      </c>
      <c r="G906" t="s">
        <v>2404</v>
      </c>
      <c r="H906">
        <v>4</v>
      </c>
      <c r="I906" s="4">
        <v>628.12</v>
      </c>
      <c r="J906" t="s">
        <v>2819</v>
      </c>
      <c r="K906" t="s">
        <v>3066</v>
      </c>
      <c r="L906" t="s">
        <v>3073</v>
      </c>
      <c r="M906" t="s">
        <v>3633</v>
      </c>
      <c r="N906">
        <v>6</v>
      </c>
      <c r="O906" t="s">
        <v>4277</v>
      </c>
      <c r="P906" t="str">
        <f t="shared" si="59"/>
        <v>WINTER15</v>
      </c>
      <c r="Q906" t="s">
        <v>4278</v>
      </c>
      <c r="R906" s="4">
        <v>2512.48</v>
      </c>
    </row>
    <row r="907" spans="1:18" x14ac:dyDescent="0.25">
      <c r="A907" t="s">
        <v>1126</v>
      </c>
      <c r="B907" s="2">
        <v>45212</v>
      </c>
      <c r="C907">
        <f t="shared" si="56"/>
        <v>2023</v>
      </c>
      <c r="D907" t="str">
        <f t="shared" si="57"/>
        <v>October</v>
      </c>
      <c r="E907" t="str">
        <f t="shared" si="58"/>
        <v>Q4</v>
      </c>
      <c r="F907" t="s">
        <v>2317</v>
      </c>
      <c r="G907" t="s">
        <v>2409</v>
      </c>
      <c r="H907">
        <v>1</v>
      </c>
      <c r="I907" s="4">
        <v>356.81</v>
      </c>
      <c r="J907" t="s">
        <v>2526</v>
      </c>
      <c r="K907" t="s">
        <v>3066</v>
      </c>
      <c r="L907" t="s">
        <v>3073</v>
      </c>
      <c r="M907" t="s">
        <v>4187</v>
      </c>
      <c r="N907">
        <v>1</v>
      </c>
      <c r="O907" t="s">
        <v>4277</v>
      </c>
      <c r="P907" t="str">
        <f t="shared" si="59"/>
        <v>WINTER15</v>
      </c>
      <c r="Q907" t="s">
        <v>4278</v>
      </c>
      <c r="R907" s="4">
        <v>356.81</v>
      </c>
    </row>
    <row r="908" spans="1:18" x14ac:dyDescent="0.25">
      <c r="A908" t="s">
        <v>591</v>
      </c>
      <c r="B908" s="2">
        <v>44948</v>
      </c>
      <c r="C908">
        <f t="shared" si="56"/>
        <v>2023</v>
      </c>
      <c r="D908" t="str">
        <f t="shared" si="57"/>
        <v>January</v>
      </c>
      <c r="E908" t="str">
        <f t="shared" si="58"/>
        <v>Q1</v>
      </c>
      <c r="F908" t="s">
        <v>1791</v>
      </c>
      <c r="G908" t="s">
        <v>2405</v>
      </c>
      <c r="H908">
        <v>4</v>
      </c>
      <c r="I908" s="4">
        <v>185.41</v>
      </c>
      <c r="J908" t="s">
        <v>2488</v>
      </c>
      <c r="K908" t="s">
        <v>3066</v>
      </c>
      <c r="L908" t="s">
        <v>3072</v>
      </c>
      <c r="M908" t="s">
        <v>3652</v>
      </c>
      <c r="N908">
        <v>9</v>
      </c>
      <c r="O908" t="s">
        <v>4277</v>
      </c>
      <c r="P908" t="str">
        <f t="shared" si="59"/>
        <v>WINTER15</v>
      </c>
      <c r="Q908" t="s">
        <v>4282</v>
      </c>
      <c r="R908" s="4">
        <v>741.64</v>
      </c>
    </row>
    <row r="909" spans="1:18" x14ac:dyDescent="0.25">
      <c r="A909" t="s">
        <v>442</v>
      </c>
      <c r="B909" s="2">
        <v>45622</v>
      </c>
      <c r="C909">
        <f t="shared" si="56"/>
        <v>2024</v>
      </c>
      <c r="D909" t="str">
        <f t="shared" si="57"/>
        <v>November</v>
      </c>
      <c r="E909" t="str">
        <f t="shared" si="58"/>
        <v>Q4</v>
      </c>
      <c r="F909" t="s">
        <v>1642</v>
      </c>
      <c r="G909" t="s">
        <v>2406</v>
      </c>
      <c r="H909">
        <v>4</v>
      </c>
      <c r="I909" s="4">
        <v>262.58</v>
      </c>
      <c r="J909" t="s">
        <v>2440</v>
      </c>
      <c r="K909" t="s">
        <v>3066</v>
      </c>
      <c r="L909" t="s">
        <v>3071</v>
      </c>
      <c r="M909" t="s">
        <v>3503</v>
      </c>
      <c r="N909">
        <v>8</v>
      </c>
      <c r="O909" t="s">
        <v>4277</v>
      </c>
      <c r="P909" t="str">
        <f t="shared" si="59"/>
        <v>WINTER15</v>
      </c>
      <c r="Q909" t="s">
        <v>4280</v>
      </c>
      <c r="R909" s="4">
        <v>1050.32</v>
      </c>
    </row>
    <row r="910" spans="1:18" x14ac:dyDescent="0.25">
      <c r="A910" t="s">
        <v>657</v>
      </c>
      <c r="B910" s="2">
        <v>45530</v>
      </c>
      <c r="C910">
        <f t="shared" si="56"/>
        <v>2024</v>
      </c>
      <c r="D910" t="str">
        <f t="shared" si="57"/>
        <v>August</v>
      </c>
      <c r="E910" t="str">
        <f t="shared" si="58"/>
        <v>Q3</v>
      </c>
      <c r="F910" t="s">
        <v>1856</v>
      </c>
      <c r="G910" t="s">
        <v>2408</v>
      </c>
      <c r="H910">
        <v>1</v>
      </c>
      <c r="I910" s="4">
        <v>438.37</v>
      </c>
      <c r="J910" t="s">
        <v>2507</v>
      </c>
      <c r="K910" t="s">
        <v>3069</v>
      </c>
      <c r="L910" t="s">
        <v>3071</v>
      </c>
      <c r="M910" t="s">
        <v>3718</v>
      </c>
      <c r="N910">
        <v>4</v>
      </c>
      <c r="O910" t="s">
        <v>4275</v>
      </c>
      <c r="P910" t="str">
        <f t="shared" si="59"/>
        <v>SAVE10</v>
      </c>
      <c r="Q910" t="s">
        <v>4279</v>
      </c>
      <c r="R910" s="4">
        <v>438.37</v>
      </c>
    </row>
    <row r="911" spans="1:18" x14ac:dyDescent="0.25">
      <c r="A911" t="s">
        <v>942</v>
      </c>
      <c r="B911" s="2">
        <v>45421</v>
      </c>
      <c r="C911">
        <f t="shared" si="56"/>
        <v>2024</v>
      </c>
      <c r="D911" t="str">
        <f t="shared" si="57"/>
        <v>May</v>
      </c>
      <c r="E911" t="str">
        <f t="shared" si="58"/>
        <v>Q2</v>
      </c>
      <c r="F911" t="s">
        <v>2138</v>
      </c>
      <c r="G911" t="s">
        <v>2408</v>
      </c>
      <c r="H911">
        <v>3</v>
      </c>
      <c r="I911" s="4">
        <v>247.11</v>
      </c>
      <c r="J911" t="s">
        <v>2628</v>
      </c>
      <c r="K911" t="s">
        <v>3065</v>
      </c>
      <c r="L911" t="s">
        <v>3072</v>
      </c>
      <c r="M911" t="s">
        <v>4003</v>
      </c>
      <c r="N911">
        <v>3</v>
      </c>
      <c r="O911" t="s">
        <v>4277</v>
      </c>
      <c r="P911" t="str">
        <f t="shared" si="59"/>
        <v>WINTER15</v>
      </c>
      <c r="Q911" t="s">
        <v>4279</v>
      </c>
      <c r="R911" s="4">
        <v>741.33</v>
      </c>
    </row>
    <row r="912" spans="1:18" x14ac:dyDescent="0.25">
      <c r="A912" t="s">
        <v>128</v>
      </c>
      <c r="B912" s="2">
        <v>45684</v>
      </c>
      <c r="C912">
        <f t="shared" si="56"/>
        <v>2025</v>
      </c>
      <c r="D912" t="str">
        <f t="shared" si="57"/>
        <v>January</v>
      </c>
      <c r="E912" t="str">
        <f t="shared" si="58"/>
        <v>Q1</v>
      </c>
      <c r="F912" t="s">
        <v>1328</v>
      </c>
      <c r="G912" t="s">
        <v>2403</v>
      </c>
      <c r="H912">
        <v>5</v>
      </c>
      <c r="I912" s="4">
        <v>498.48</v>
      </c>
      <c r="J912" t="s">
        <v>2517</v>
      </c>
      <c r="K912" t="s">
        <v>3066</v>
      </c>
      <c r="L912" t="s">
        <v>3074</v>
      </c>
      <c r="M912" t="s">
        <v>3189</v>
      </c>
      <c r="N912">
        <v>8</v>
      </c>
      <c r="O912" t="s">
        <v>4275</v>
      </c>
      <c r="P912" t="str">
        <f t="shared" si="59"/>
        <v>SAVE10</v>
      </c>
      <c r="Q912" t="s">
        <v>4282</v>
      </c>
      <c r="R912" s="4">
        <v>2492.4</v>
      </c>
    </row>
    <row r="913" spans="1:18" x14ac:dyDescent="0.25">
      <c r="A913" t="s">
        <v>1199</v>
      </c>
      <c r="B913" s="2">
        <v>45481</v>
      </c>
      <c r="C913">
        <f t="shared" si="56"/>
        <v>2024</v>
      </c>
      <c r="D913" t="str">
        <f t="shared" si="57"/>
        <v>July</v>
      </c>
      <c r="E913" t="str">
        <f t="shared" si="58"/>
        <v>Q3</v>
      </c>
      <c r="F913" t="s">
        <v>2388</v>
      </c>
      <c r="G913" t="s">
        <v>2406</v>
      </c>
      <c r="H913">
        <v>1</v>
      </c>
      <c r="I913" s="4">
        <v>343.31</v>
      </c>
      <c r="J913" t="s">
        <v>3057</v>
      </c>
      <c r="K913" t="s">
        <v>3068</v>
      </c>
      <c r="L913" t="s">
        <v>3072</v>
      </c>
      <c r="M913" t="s">
        <v>4260</v>
      </c>
      <c r="N913">
        <v>6</v>
      </c>
      <c r="O913" t="s">
        <v>4275</v>
      </c>
      <c r="P913" t="str">
        <f t="shared" si="59"/>
        <v>SAVE10</v>
      </c>
      <c r="Q913" t="s">
        <v>4282</v>
      </c>
      <c r="R913" s="4">
        <v>343.31</v>
      </c>
    </row>
    <row r="914" spans="1:18" x14ac:dyDescent="0.25">
      <c r="A914" t="s">
        <v>744</v>
      </c>
      <c r="B914" s="2">
        <v>45710</v>
      </c>
      <c r="C914">
        <f t="shared" si="56"/>
        <v>2025</v>
      </c>
      <c r="D914" t="str">
        <f t="shared" si="57"/>
        <v>February</v>
      </c>
      <c r="E914" t="str">
        <f t="shared" si="58"/>
        <v>Q1</v>
      </c>
      <c r="F914" t="s">
        <v>1941</v>
      </c>
      <c r="G914" t="s">
        <v>2404</v>
      </c>
      <c r="H914">
        <v>1</v>
      </c>
      <c r="I914" s="4">
        <v>474.6</v>
      </c>
      <c r="J914" t="s">
        <v>2618</v>
      </c>
      <c r="K914" t="s">
        <v>3065</v>
      </c>
      <c r="L914" t="s">
        <v>3073</v>
      </c>
      <c r="M914" t="s">
        <v>3805</v>
      </c>
      <c r="N914">
        <v>4</v>
      </c>
      <c r="O914" t="s">
        <v>4275</v>
      </c>
      <c r="P914" t="str">
        <f t="shared" si="59"/>
        <v>SAVE10</v>
      </c>
      <c r="Q914" t="s">
        <v>4280</v>
      </c>
      <c r="R914" s="4">
        <v>474.6</v>
      </c>
    </row>
    <row r="915" spans="1:18" x14ac:dyDescent="0.25">
      <c r="A915" t="s">
        <v>628</v>
      </c>
      <c r="B915" s="2">
        <v>45359</v>
      </c>
      <c r="C915">
        <f t="shared" si="56"/>
        <v>2024</v>
      </c>
      <c r="D915" t="str">
        <f t="shared" si="57"/>
        <v>March</v>
      </c>
      <c r="E915" t="str">
        <f t="shared" si="58"/>
        <v>Q1</v>
      </c>
      <c r="F915" t="s">
        <v>1827</v>
      </c>
      <c r="G915" t="s">
        <v>2404</v>
      </c>
      <c r="H915">
        <v>1</v>
      </c>
      <c r="I915" s="4">
        <v>96.81</v>
      </c>
      <c r="J915" t="s">
        <v>2521</v>
      </c>
      <c r="K915" t="s">
        <v>3068</v>
      </c>
      <c r="L915" t="s">
        <v>3071</v>
      </c>
      <c r="M915" t="s">
        <v>3689</v>
      </c>
      <c r="N915">
        <v>3</v>
      </c>
      <c r="P915" t="str">
        <f t="shared" si="59"/>
        <v>NO COUPON</v>
      </c>
      <c r="Q915" t="s">
        <v>4279</v>
      </c>
      <c r="R915" s="4">
        <v>96.81</v>
      </c>
    </row>
    <row r="916" spans="1:18" x14ac:dyDescent="0.25">
      <c r="A916" t="s">
        <v>1032</v>
      </c>
      <c r="B916" s="2">
        <v>45115</v>
      </c>
      <c r="C916">
        <f t="shared" si="56"/>
        <v>2023</v>
      </c>
      <c r="D916" t="str">
        <f t="shared" si="57"/>
        <v>July</v>
      </c>
      <c r="E916" t="str">
        <f t="shared" si="58"/>
        <v>Q3</v>
      </c>
      <c r="F916" t="s">
        <v>2224</v>
      </c>
      <c r="G916" t="s">
        <v>2408</v>
      </c>
      <c r="H916">
        <v>3</v>
      </c>
      <c r="I916" s="4">
        <v>182.48</v>
      </c>
      <c r="J916" t="s">
        <v>3004</v>
      </c>
      <c r="K916" t="s">
        <v>3069</v>
      </c>
      <c r="L916" t="s">
        <v>3073</v>
      </c>
      <c r="M916" t="s">
        <v>4093</v>
      </c>
      <c r="N916">
        <v>3</v>
      </c>
      <c r="P916" t="str">
        <f t="shared" si="59"/>
        <v>NO COUPON</v>
      </c>
      <c r="Q916" t="s">
        <v>4278</v>
      </c>
      <c r="R916" s="4">
        <v>547.43999999999994</v>
      </c>
    </row>
    <row r="917" spans="1:18" x14ac:dyDescent="0.25">
      <c r="A917" t="s">
        <v>166</v>
      </c>
      <c r="B917" s="2">
        <v>45659</v>
      </c>
      <c r="C917">
        <f t="shared" si="56"/>
        <v>2025</v>
      </c>
      <c r="D917" t="str">
        <f t="shared" si="57"/>
        <v>January</v>
      </c>
      <c r="E917" t="str">
        <f t="shared" si="58"/>
        <v>Q1</v>
      </c>
      <c r="F917" t="s">
        <v>1366</v>
      </c>
      <c r="G917" t="s">
        <v>2406</v>
      </c>
      <c r="H917">
        <v>2</v>
      </c>
      <c r="I917" s="4">
        <v>399.04</v>
      </c>
      <c r="J917" t="s">
        <v>2551</v>
      </c>
      <c r="K917" t="s">
        <v>3069</v>
      </c>
      <c r="L917" t="s">
        <v>3071</v>
      </c>
      <c r="M917" t="s">
        <v>3227</v>
      </c>
      <c r="N917">
        <v>3</v>
      </c>
      <c r="O917" t="s">
        <v>4276</v>
      </c>
      <c r="P917" t="str">
        <f t="shared" si="59"/>
        <v>FREESHIP</v>
      </c>
      <c r="Q917" t="s">
        <v>4279</v>
      </c>
      <c r="R917" s="4">
        <v>798.08</v>
      </c>
    </row>
    <row r="918" spans="1:18" x14ac:dyDescent="0.25">
      <c r="A918" t="s">
        <v>351</v>
      </c>
      <c r="B918" s="2">
        <v>45075</v>
      </c>
      <c r="C918">
        <f t="shared" si="56"/>
        <v>2023</v>
      </c>
      <c r="D918" t="str">
        <f t="shared" si="57"/>
        <v>May</v>
      </c>
      <c r="E918" t="str">
        <f t="shared" si="58"/>
        <v>Q2</v>
      </c>
      <c r="F918" t="s">
        <v>1551</v>
      </c>
      <c r="G918" t="s">
        <v>2405</v>
      </c>
      <c r="H918">
        <v>3</v>
      </c>
      <c r="I918" s="4">
        <v>502.77</v>
      </c>
      <c r="J918" t="s">
        <v>2690</v>
      </c>
      <c r="K918" t="s">
        <v>3065</v>
      </c>
      <c r="L918" t="s">
        <v>3072</v>
      </c>
      <c r="M918" t="s">
        <v>3412</v>
      </c>
      <c r="N918">
        <v>8</v>
      </c>
      <c r="O918" t="s">
        <v>4277</v>
      </c>
      <c r="P918" t="str">
        <f t="shared" si="59"/>
        <v>WINTER15</v>
      </c>
      <c r="Q918" t="s">
        <v>4280</v>
      </c>
      <c r="R918" s="4">
        <v>1508.31</v>
      </c>
    </row>
    <row r="919" spans="1:18" x14ac:dyDescent="0.25">
      <c r="A919" t="s">
        <v>452</v>
      </c>
      <c r="B919" s="2">
        <v>45660</v>
      </c>
      <c r="C919">
        <f t="shared" si="56"/>
        <v>2025</v>
      </c>
      <c r="D919" t="str">
        <f t="shared" si="57"/>
        <v>January</v>
      </c>
      <c r="E919" t="str">
        <f t="shared" si="58"/>
        <v>Q1</v>
      </c>
      <c r="F919" t="s">
        <v>1652</v>
      </c>
      <c r="G919" t="s">
        <v>2405</v>
      </c>
      <c r="H919">
        <v>3</v>
      </c>
      <c r="I919" s="4">
        <v>459.34</v>
      </c>
      <c r="J919" t="s">
        <v>2752</v>
      </c>
      <c r="K919" t="s">
        <v>3068</v>
      </c>
      <c r="L919" t="s">
        <v>3074</v>
      </c>
      <c r="M919" t="s">
        <v>3513</v>
      </c>
      <c r="N919">
        <v>3</v>
      </c>
      <c r="O919" t="s">
        <v>4275</v>
      </c>
      <c r="P919" t="str">
        <f t="shared" si="59"/>
        <v>SAVE10</v>
      </c>
      <c r="Q919" t="s">
        <v>4278</v>
      </c>
      <c r="R919" s="4">
        <v>1378.02</v>
      </c>
    </row>
    <row r="920" spans="1:18" x14ac:dyDescent="0.25">
      <c r="A920" t="s">
        <v>490</v>
      </c>
      <c r="B920" s="2">
        <v>45306</v>
      </c>
      <c r="C920">
        <f t="shared" si="56"/>
        <v>2024</v>
      </c>
      <c r="D920" t="str">
        <f t="shared" si="57"/>
        <v>January</v>
      </c>
      <c r="E920" t="str">
        <f t="shared" si="58"/>
        <v>Q1</v>
      </c>
      <c r="F920" t="s">
        <v>1690</v>
      </c>
      <c r="G920" t="s">
        <v>2404</v>
      </c>
      <c r="H920">
        <v>2</v>
      </c>
      <c r="I920" s="4">
        <v>513.59</v>
      </c>
      <c r="J920" t="s">
        <v>2779</v>
      </c>
      <c r="K920" t="s">
        <v>3066</v>
      </c>
      <c r="L920" t="s">
        <v>3072</v>
      </c>
      <c r="M920" t="s">
        <v>3551</v>
      </c>
      <c r="N920">
        <v>4</v>
      </c>
      <c r="O920" t="s">
        <v>4276</v>
      </c>
      <c r="P920" t="str">
        <f t="shared" si="59"/>
        <v>FREESHIP</v>
      </c>
      <c r="Q920" t="s">
        <v>4279</v>
      </c>
      <c r="R920" s="4">
        <v>1027.18</v>
      </c>
    </row>
    <row r="921" spans="1:18" x14ac:dyDescent="0.25">
      <c r="A921" t="s">
        <v>1052</v>
      </c>
      <c r="B921" s="2">
        <v>45731</v>
      </c>
      <c r="C921">
        <f t="shared" si="56"/>
        <v>2025</v>
      </c>
      <c r="D921" t="str">
        <f t="shared" si="57"/>
        <v>March</v>
      </c>
      <c r="E921" t="str">
        <f t="shared" si="58"/>
        <v>Q1</v>
      </c>
      <c r="F921" t="s">
        <v>2244</v>
      </c>
      <c r="G921" t="s">
        <v>2405</v>
      </c>
      <c r="H921">
        <v>3</v>
      </c>
      <c r="I921" s="4">
        <v>362.53</v>
      </c>
      <c r="J921" t="s">
        <v>3010</v>
      </c>
      <c r="K921" t="s">
        <v>3065</v>
      </c>
      <c r="L921" t="s">
        <v>3072</v>
      </c>
      <c r="M921" t="s">
        <v>4113</v>
      </c>
      <c r="N921">
        <v>5</v>
      </c>
      <c r="P921" t="str">
        <f t="shared" si="59"/>
        <v>NO COUPON</v>
      </c>
      <c r="Q921" t="s">
        <v>4281</v>
      </c>
      <c r="R921" s="4">
        <v>1087.5899999999999</v>
      </c>
    </row>
    <row r="922" spans="1:18" x14ac:dyDescent="0.25">
      <c r="A922" t="s">
        <v>189</v>
      </c>
      <c r="B922" s="2">
        <v>45696</v>
      </c>
      <c r="C922">
        <f t="shared" si="56"/>
        <v>2025</v>
      </c>
      <c r="D922" t="str">
        <f t="shared" si="57"/>
        <v>February</v>
      </c>
      <c r="E922" t="str">
        <f t="shared" si="58"/>
        <v>Q1</v>
      </c>
      <c r="F922" t="s">
        <v>1389</v>
      </c>
      <c r="G922" t="s">
        <v>2406</v>
      </c>
      <c r="H922">
        <v>5</v>
      </c>
      <c r="I922" s="4">
        <v>68.34</v>
      </c>
      <c r="J922" t="s">
        <v>2567</v>
      </c>
      <c r="K922" t="s">
        <v>3065</v>
      </c>
      <c r="L922" t="s">
        <v>3074</v>
      </c>
      <c r="M922" t="s">
        <v>3250</v>
      </c>
      <c r="N922">
        <v>6</v>
      </c>
      <c r="O922" t="s">
        <v>4277</v>
      </c>
      <c r="P922" t="str">
        <f t="shared" si="59"/>
        <v>WINTER15</v>
      </c>
      <c r="Q922" t="s">
        <v>4279</v>
      </c>
      <c r="R922" s="4">
        <v>341.7</v>
      </c>
    </row>
    <row r="923" spans="1:18" x14ac:dyDescent="0.25">
      <c r="A923" t="s">
        <v>856</v>
      </c>
      <c r="B923" s="2">
        <v>45784</v>
      </c>
      <c r="C923">
        <f t="shared" si="56"/>
        <v>2025</v>
      </c>
      <c r="D923" t="str">
        <f t="shared" si="57"/>
        <v>May</v>
      </c>
      <c r="E923" t="str">
        <f t="shared" si="58"/>
        <v>Q2</v>
      </c>
      <c r="F923" t="s">
        <v>2052</v>
      </c>
      <c r="G923" t="s">
        <v>2408</v>
      </c>
      <c r="H923">
        <v>3</v>
      </c>
      <c r="I923" s="4">
        <v>364.14</v>
      </c>
      <c r="J923" t="s">
        <v>2877</v>
      </c>
      <c r="K923" t="s">
        <v>3066</v>
      </c>
      <c r="L923" t="s">
        <v>3074</v>
      </c>
      <c r="M923" t="s">
        <v>3917</v>
      </c>
      <c r="N923">
        <v>7</v>
      </c>
      <c r="O923" t="s">
        <v>4277</v>
      </c>
      <c r="P923" t="str">
        <f t="shared" si="59"/>
        <v>WINTER15</v>
      </c>
      <c r="Q923" t="s">
        <v>4279</v>
      </c>
      <c r="R923" s="4">
        <v>1092.42</v>
      </c>
    </row>
    <row r="924" spans="1:18" x14ac:dyDescent="0.25">
      <c r="A924" t="s">
        <v>939</v>
      </c>
      <c r="B924" s="2">
        <v>45646</v>
      </c>
      <c r="C924">
        <f t="shared" si="56"/>
        <v>2024</v>
      </c>
      <c r="D924" t="str">
        <f t="shared" si="57"/>
        <v>December</v>
      </c>
      <c r="E924" t="str">
        <f t="shared" si="58"/>
        <v>Q4</v>
      </c>
      <c r="F924" t="s">
        <v>2135</v>
      </c>
      <c r="G924" t="s">
        <v>2403</v>
      </c>
      <c r="H924">
        <v>5</v>
      </c>
      <c r="I924" s="4">
        <v>502.47</v>
      </c>
      <c r="J924" t="s">
        <v>2733</v>
      </c>
      <c r="K924" t="s">
        <v>3066</v>
      </c>
      <c r="L924" t="s">
        <v>3070</v>
      </c>
      <c r="M924" t="s">
        <v>4000</v>
      </c>
      <c r="N924">
        <v>10</v>
      </c>
      <c r="O924" t="s">
        <v>4277</v>
      </c>
      <c r="P924" t="str">
        <f t="shared" si="59"/>
        <v>WINTER15</v>
      </c>
      <c r="Q924" t="s">
        <v>4280</v>
      </c>
      <c r="R924" s="4">
        <v>2512.35</v>
      </c>
    </row>
    <row r="925" spans="1:18" x14ac:dyDescent="0.25">
      <c r="A925" t="s">
        <v>1131</v>
      </c>
      <c r="B925" s="2">
        <v>45432</v>
      </c>
      <c r="C925">
        <f t="shared" si="56"/>
        <v>2024</v>
      </c>
      <c r="D925" t="str">
        <f t="shared" si="57"/>
        <v>May</v>
      </c>
      <c r="E925" t="str">
        <f t="shared" si="58"/>
        <v>Q2</v>
      </c>
      <c r="F925" t="s">
        <v>2322</v>
      </c>
      <c r="G925" t="s">
        <v>2406</v>
      </c>
      <c r="H925">
        <v>3</v>
      </c>
      <c r="I925" s="4">
        <v>588.44000000000005</v>
      </c>
      <c r="J925" t="s">
        <v>2734</v>
      </c>
      <c r="K925" t="s">
        <v>3068</v>
      </c>
      <c r="L925" t="s">
        <v>3070</v>
      </c>
      <c r="M925" t="s">
        <v>4192</v>
      </c>
      <c r="N925">
        <v>8</v>
      </c>
      <c r="O925" t="s">
        <v>4277</v>
      </c>
      <c r="P925" t="str">
        <f t="shared" si="59"/>
        <v>WINTER15</v>
      </c>
      <c r="Q925" t="s">
        <v>4282</v>
      </c>
      <c r="R925" s="4">
        <v>1765.32</v>
      </c>
    </row>
    <row r="926" spans="1:18" x14ac:dyDescent="0.25">
      <c r="A926" t="s">
        <v>345</v>
      </c>
      <c r="B926" s="2">
        <v>45031</v>
      </c>
      <c r="C926">
        <f t="shared" si="56"/>
        <v>2023</v>
      </c>
      <c r="D926" t="str">
        <f t="shared" si="57"/>
        <v>April</v>
      </c>
      <c r="E926" t="str">
        <f t="shared" si="58"/>
        <v>Q2</v>
      </c>
      <c r="F926" t="s">
        <v>1545</v>
      </c>
      <c r="G926" t="s">
        <v>2407</v>
      </c>
      <c r="H926">
        <v>3</v>
      </c>
      <c r="I926" s="4">
        <v>422.13</v>
      </c>
      <c r="J926" t="s">
        <v>2522</v>
      </c>
      <c r="K926" t="s">
        <v>3066</v>
      </c>
      <c r="L926" t="s">
        <v>3073</v>
      </c>
      <c r="M926" t="s">
        <v>3406</v>
      </c>
      <c r="N926">
        <v>7</v>
      </c>
      <c r="O926" t="s">
        <v>4275</v>
      </c>
      <c r="P926" t="str">
        <f t="shared" si="59"/>
        <v>SAVE10</v>
      </c>
      <c r="Q926" t="s">
        <v>4281</v>
      </c>
      <c r="R926" s="4">
        <v>1266.3900000000001</v>
      </c>
    </row>
    <row r="927" spans="1:18" x14ac:dyDescent="0.25">
      <c r="A927" t="s">
        <v>884</v>
      </c>
      <c r="B927" s="2">
        <v>45809</v>
      </c>
      <c r="C927">
        <f t="shared" si="56"/>
        <v>2025</v>
      </c>
      <c r="D927" t="str">
        <f t="shared" si="57"/>
        <v>June</v>
      </c>
      <c r="E927" t="str">
        <f t="shared" si="58"/>
        <v>Q2</v>
      </c>
      <c r="F927" t="s">
        <v>2080</v>
      </c>
      <c r="G927" t="s">
        <v>2404</v>
      </c>
      <c r="H927">
        <v>4</v>
      </c>
      <c r="I927" s="4">
        <v>470.09</v>
      </c>
      <c r="J927" t="s">
        <v>2962</v>
      </c>
      <c r="K927" t="s">
        <v>3065</v>
      </c>
      <c r="L927" t="s">
        <v>3073</v>
      </c>
      <c r="M927" t="s">
        <v>3945</v>
      </c>
      <c r="N927">
        <v>4</v>
      </c>
      <c r="O927" t="s">
        <v>4276</v>
      </c>
      <c r="P927" t="str">
        <f t="shared" si="59"/>
        <v>FREESHIP</v>
      </c>
      <c r="Q927" t="s">
        <v>4282</v>
      </c>
      <c r="R927" s="4">
        <v>1880.36</v>
      </c>
    </row>
    <row r="928" spans="1:18" x14ac:dyDescent="0.25">
      <c r="A928" t="s">
        <v>1081</v>
      </c>
      <c r="B928" s="2">
        <v>45083</v>
      </c>
      <c r="C928">
        <f t="shared" si="56"/>
        <v>2023</v>
      </c>
      <c r="D928" t="str">
        <f t="shared" si="57"/>
        <v>June</v>
      </c>
      <c r="E928" t="str">
        <f t="shared" si="58"/>
        <v>Q2</v>
      </c>
      <c r="F928" t="s">
        <v>2273</v>
      </c>
      <c r="G928" t="s">
        <v>2404</v>
      </c>
      <c r="H928">
        <v>2</v>
      </c>
      <c r="I928" s="4">
        <v>316.2</v>
      </c>
      <c r="J928" t="s">
        <v>2475</v>
      </c>
      <c r="K928" t="s">
        <v>3066</v>
      </c>
      <c r="L928" t="s">
        <v>3072</v>
      </c>
      <c r="M928" t="s">
        <v>4142</v>
      </c>
      <c r="N928">
        <v>2</v>
      </c>
      <c r="P928" t="str">
        <f t="shared" si="59"/>
        <v>NO COUPON</v>
      </c>
      <c r="Q928" t="s">
        <v>4278</v>
      </c>
      <c r="R928" s="4">
        <v>632.4</v>
      </c>
    </row>
    <row r="929" spans="1:18" x14ac:dyDescent="0.25">
      <c r="A929" t="s">
        <v>777</v>
      </c>
      <c r="B929" s="2">
        <v>45022</v>
      </c>
      <c r="C929">
        <f t="shared" si="56"/>
        <v>2023</v>
      </c>
      <c r="D929" t="str">
        <f t="shared" si="57"/>
        <v>April</v>
      </c>
      <c r="E929" t="str">
        <f t="shared" si="58"/>
        <v>Q2</v>
      </c>
      <c r="F929" t="s">
        <v>1974</v>
      </c>
      <c r="G929" t="s">
        <v>2408</v>
      </c>
      <c r="H929">
        <v>1</v>
      </c>
      <c r="I929" s="4">
        <v>569.96</v>
      </c>
      <c r="J929" t="s">
        <v>2501</v>
      </c>
      <c r="K929" t="s">
        <v>3066</v>
      </c>
      <c r="L929" t="s">
        <v>3073</v>
      </c>
      <c r="M929" t="s">
        <v>3838</v>
      </c>
      <c r="N929">
        <v>4</v>
      </c>
      <c r="O929" t="s">
        <v>4276</v>
      </c>
      <c r="P929" t="str">
        <f t="shared" si="59"/>
        <v>FREESHIP</v>
      </c>
      <c r="Q929" t="s">
        <v>4280</v>
      </c>
      <c r="R929" s="4">
        <v>569.96</v>
      </c>
    </row>
    <row r="930" spans="1:18" x14ac:dyDescent="0.25">
      <c r="A930" t="s">
        <v>514</v>
      </c>
      <c r="B930" s="2">
        <v>45389</v>
      </c>
      <c r="C930">
        <f t="shared" si="56"/>
        <v>2024</v>
      </c>
      <c r="D930" t="str">
        <f t="shared" si="57"/>
        <v>April</v>
      </c>
      <c r="E930" t="str">
        <f t="shared" si="58"/>
        <v>Q2</v>
      </c>
      <c r="F930" t="s">
        <v>1714</v>
      </c>
      <c r="G930" t="s">
        <v>2408</v>
      </c>
      <c r="H930">
        <v>5</v>
      </c>
      <c r="I930" s="4">
        <v>508.59</v>
      </c>
      <c r="J930" t="s">
        <v>2792</v>
      </c>
      <c r="K930" t="s">
        <v>3069</v>
      </c>
      <c r="L930" t="s">
        <v>3072</v>
      </c>
      <c r="M930" t="s">
        <v>3575</v>
      </c>
      <c r="N930">
        <v>8</v>
      </c>
      <c r="O930" t="s">
        <v>4277</v>
      </c>
      <c r="P930" t="str">
        <f t="shared" si="59"/>
        <v>WINTER15</v>
      </c>
      <c r="Q930" t="s">
        <v>4281</v>
      </c>
      <c r="R930" s="4">
        <v>2542.9499999999998</v>
      </c>
    </row>
    <row r="931" spans="1:18" x14ac:dyDescent="0.25">
      <c r="A931" t="s">
        <v>234</v>
      </c>
      <c r="B931" s="2">
        <v>45125</v>
      </c>
      <c r="C931">
        <f t="shared" si="56"/>
        <v>2023</v>
      </c>
      <c r="D931" t="str">
        <f t="shared" si="57"/>
        <v>July</v>
      </c>
      <c r="E931" t="str">
        <f t="shared" si="58"/>
        <v>Q3</v>
      </c>
      <c r="F931" t="s">
        <v>1434</v>
      </c>
      <c r="G931" t="s">
        <v>2408</v>
      </c>
      <c r="H931">
        <v>2</v>
      </c>
      <c r="I931" s="4">
        <v>373.17</v>
      </c>
      <c r="J931" t="s">
        <v>2601</v>
      </c>
      <c r="K931" t="s">
        <v>3067</v>
      </c>
      <c r="L931" t="s">
        <v>3074</v>
      </c>
      <c r="M931" t="s">
        <v>3295</v>
      </c>
      <c r="N931">
        <v>6</v>
      </c>
      <c r="O931" t="s">
        <v>4275</v>
      </c>
      <c r="P931" t="str">
        <f t="shared" si="59"/>
        <v>SAVE10</v>
      </c>
      <c r="Q931" t="s">
        <v>4279</v>
      </c>
      <c r="R931" s="4">
        <v>746.34</v>
      </c>
    </row>
    <row r="932" spans="1:18" x14ac:dyDescent="0.25">
      <c r="A932" t="s">
        <v>458</v>
      </c>
      <c r="B932" s="2">
        <v>45451</v>
      </c>
      <c r="C932">
        <f t="shared" si="56"/>
        <v>2024</v>
      </c>
      <c r="D932" t="str">
        <f t="shared" si="57"/>
        <v>June</v>
      </c>
      <c r="E932" t="str">
        <f t="shared" si="58"/>
        <v>Q2</v>
      </c>
      <c r="F932" t="s">
        <v>1658</v>
      </c>
      <c r="G932" t="s">
        <v>2407</v>
      </c>
      <c r="H932">
        <v>1</v>
      </c>
      <c r="I932" s="4">
        <v>135.16999999999999</v>
      </c>
      <c r="J932" t="s">
        <v>2756</v>
      </c>
      <c r="K932" t="s">
        <v>3066</v>
      </c>
      <c r="L932" t="s">
        <v>3070</v>
      </c>
      <c r="M932" t="s">
        <v>3519</v>
      </c>
      <c r="N932">
        <v>6</v>
      </c>
      <c r="O932" t="s">
        <v>4276</v>
      </c>
      <c r="P932" t="str">
        <f t="shared" si="59"/>
        <v>FREESHIP</v>
      </c>
      <c r="Q932" t="s">
        <v>4278</v>
      </c>
      <c r="R932" s="4">
        <v>135.16999999999999</v>
      </c>
    </row>
    <row r="933" spans="1:18" x14ac:dyDescent="0.25">
      <c r="A933" t="s">
        <v>647</v>
      </c>
      <c r="B933" s="2">
        <v>45392</v>
      </c>
      <c r="C933">
        <f t="shared" si="56"/>
        <v>2024</v>
      </c>
      <c r="D933" t="str">
        <f t="shared" si="57"/>
        <v>April</v>
      </c>
      <c r="E933" t="str">
        <f t="shared" si="58"/>
        <v>Q2</v>
      </c>
      <c r="F933" t="s">
        <v>1846</v>
      </c>
      <c r="G933" t="s">
        <v>2408</v>
      </c>
      <c r="H933">
        <v>5</v>
      </c>
      <c r="I933" s="4">
        <v>601.72</v>
      </c>
      <c r="J933" t="s">
        <v>2728</v>
      </c>
      <c r="K933" t="s">
        <v>3068</v>
      </c>
      <c r="L933" t="s">
        <v>3071</v>
      </c>
      <c r="M933" t="s">
        <v>3708</v>
      </c>
      <c r="N933">
        <v>5</v>
      </c>
      <c r="O933" t="s">
        <v>4277</v>
      </c>
      <c r="P933" t="str">
        <f t="shared" si="59"/>
        <v>WINTER15</v>
      </c>
      <c r="Q933" t="s">
        <v>4278</v>
      </c>
      <c r="R933" s="4">
        <v>3008.6</v>
      </c>
    </row>
    <row r="934" spans="1:18" x14ac:dyDescent="0.25">
      <c r="A934" t="s">
        <v>1211</v>
      </c>
      <c r="B934" s="2">
        <v>45120</v>
      </c>
      <c r="C934">
        <f t="shared" si="56"/>
        <v>2023</v>
      </c>
      <c r="D934" t="str">
        <f t="shared" si="57"/>
        <v>July</v>
      </c>
      <c r="E934" t="str">
        <f t="shared" si="58"/>
        <v>Q3</v>
      </c>
      <c r="F934" t="s">
        <v>2400</v>
      </c>
      <c r="G934" t="s">
        <v>2405</v>
      </c>
      <c r="H934">
        <v>2</v>
      </c>
      <c r="I934" s="4">
        <v>436.84</v>
      </c>
      <c r="J934" t="s">
        <v>2413</v>
      </c>
      <c r="K934" t="s">
        <v>3066</v>
      </c>
      <c r="L934" t="s">
        <v>3073</v>
      </c>
      <c r="M934" t="s">
        <v>4272</v>
      </c>
      <c r="N934">
        <v>2</v>
      </c>
      <c r="O934" t="s">
        <v>4276</v>
      </c>
      <c r="P934" t="str">
        <f t="shared" si="59"/>
        <v>FREESHIP</v>
      </c>
      <c r="Q934" t="s">
        <v>4278</v>
      </c>
      <c r="R934" s="4">
        <v>873.68</v>
      </c>
    </row>
    <row r="935" spans="1:18" x14ac:dyDescent="0.25">
      <c r="A935" t="s">
        <v>959</v>
      </c>
      <c r="B935" s="2">
        <v>45158</v>
      </c>
      <c r="C935">
        <f t="shared" si="56"/>
        <v>2023</v>
      </c>
      <c r="D935" t="str">
        <f t="shared" si="57"/>
        <v>August</v>
      </c>
      <c r="E935" t="str">
        <f t="shared" si="58"/>
        <v>Q3</v>
      </c>
      <c r="F935" t="s">
        <v>2154</v>
      </c>
      <c r="G935" t="s">
        <v>2405</v>
      </c>
      <c r="H935">
        <v>5</v>
      </c>
      <c r="I935" s="4">
        <v>276.44</v>
      </c>
      <c r="J935" t="s">
        <v>2695</v>
      </c>
      <c r="K935" t="s">
        <v>3068</v>
      </c>
      <c r="L935" t="s">
        <v>3070</v>
      </c>
      <c r="M935" t="s">
        <v>4020</v>
      </c>
      <c r="N935">
        <v>10</v>
      </c>
      <c r="O935" t="s">
        <v>4276</v>
      </c>
      <c r="P935" t="str">
        <f t="shared" si="59"/>
        <v>FREESHIP</v>
      </c>
      <c r="Q935" t="s">
        <v>4279</v>
      </c>
      <c r="R935" s="4">
        <v>1382.2</v>
      </c>
    </row>
    <row r="936" spans="1:18" x14ac:dyDescent="0.25">
      <c r="A936" t="s">
        <v>108</v>
      </c>
      <c r="B936" s="2">
        <v>44968</v>
      </c>
      <c r="C936">
        <f t="shared" si="56"/>
        <v>2023</v>
      </c>
      <c r="D936" t="str">
        <f t="shared" si="57"/>
        <v>February</v>
      </c>
      <c r="E936" t="str">
        <f t="shared" si="58"/>
        <v>Q1</v>
      </c>
      <c r="F936" t="s">
        <v>1308</v>
      </c>
      <c r="G936" t="s">
        <v>2406</v>
      </c>
      <c r="H936">
        <v>1</v>
      </c>
      <c r="I936" s="4">
        <v>531.17999999999995</v>
      </c>
      <c r="J936" t="s">
        <v>2498</v>
      </c>
      <c r="K936" t="s">
        <v>3068</v>
      </c>
      <c r="L936" t="s">
        <v>3072</v>
      </c>
      <c r="M936" t="s">
        <v>3169</v>
      </c>
      <c r="N936">
        <v>6</v>
      </c>
      <c r="O936" t="s">
        <v>4277</v>
      </c>
      <c r="P936" t="str">
        <f t="shared" si="59"/>
        <v>WINTER15</v>
      </c>
      <c r="Q936" t="s">
        <v>4278</v>
      </c>
      <c r="R936" s="4">
        <v>531.17999999999995</v>
      </c>
    </row>
    <row r="937" spans="1:18" x14ac:dyDescent="0.25">
      <c r="A937" t="s">
        <v>248</v>
      </c>
      <c r="B937" s="2">
        <v>45622</v>
      </c>
      <c r="C937">
        <f t="shared" si="56"/>
        <v>2024</v>
      </c>
      <c r="D937" t="str">
        <f t="shared" si="57"/>
        <v>November</v>
      </c>
      <c r="E937" t="str">
        <f t="shared" si="58"/>
        <v>Q4</v>
      </c>
      <c r="F937" t="s">
        <v>1448</v>
      </c>
      <c r="G937" t="s">
        <v>2407</v>
      </c>
      <c r="H937">
        <v>4</v>
      </c>
      <c r="I937" s="4">
        <v>236.41</v>
      </c>
      <c r="J937" t="s">
        <v>2611</v>
      </c>
      <c r="K937" t="s">
        <v>3065</v>
      </c>
      <c r="L937" t="s">
        <v>3074</v>
      </c>
      <c r="M937" t="s">
        <v>3309</v>
      </c>
      <c r="N937">
        <v>7</v>
      </c>
      <c r="O937" t="s">
        <v>4275</v>
      </c>
      <c r="P937" t="str">
        <f t="shared" si="59"/>
        <v>SAVE10</v>
      </c>
      <c r="Q937" t="s">
        <v>4282</v>
      </c>
      <c r="R937" s="4">
        <v>945.64</v>
      </c>
    </row>
    <row r="938" spans="1:18" x14ac:dyDescent="0.25">
      <c r="A938" t="s">
        <v>149</v>
      </c>
      <c r="B938" s="2">
        <v>45142</v>
      </c>
      <c r="C938">
        <f t="shared" si="56"/>
        <v>2023</v>
      </c>
      <c r="D938" t="str">
        <f t="shared" si="57"/>
        <v>August</v>
      </c>
      <c r="E938" t="str">
        <f t="shared" si="58"/>
        <v>Q3</v>
      </c>
      <c r="F938" t="s">
        <v>1349</v>
      </c>
      <c r="G938" t="s">
        <v>2407</v>
      </c>
      <c r="H938">
        <v>2</v>
      </c>
      <c r="I938" s="4">
        <v>68.81</v>
      </c>
      <c r="J938" t="s">
        <v>2536</v>
      </c>
      <c r="K938" t="s">
        <v>3068</v>
      </c>
      <c r="L938" t="s">
        <v>3070</v>
      </c>
      <c r="M938" t="s">
        <v>3210</v>
      </c>
      <c r="N938">
        <v>5</v>
      </c>
      <c r="O938" t="s">
        <v>4275</v>
      </c>
      <c r="P938" t="str">
        <f t="shared" si="59"/>
        <v>SAVE10</v>
      </c>
      <c r="Q938" t="s">
        <v>4279</v>
      </c>
      <c r="R938" s="4">
        <v>137.62</v>
      </c>
    </row>
    <row r="939" spans="1:18" x14ac:dyDescent="0.25">
      <c r="A939" t="s">
        <v>155</v>
      </c>
      <c r="B939" s="2">
        <v>45248</v>
      </c>
      <c r="C939">
        <f t="shared" si="56"/>
        <v>2023</v>
      </c>
      <c r="D939" t="str">
        <f t="shared" si="57"/>
        <v>November</v>
      </c>
      <c r="E939" t="str">
        <f t="shared" si="58"/>
        <v>Q4</v>
      </c>
      <c r="F939" t="s">
        <v>1355</v>
      </c>
      <c r="G939" t="s">
        <v>2407</v>
      </c>
      <c r="H939">
        <v>3</v>
      </c>
      <c r="I939" s="4">
        <v>684.14</v>
      </c>
      <c r="J939" t="s">
        <v>2541</v>
      </c>
      <c r="K939" t="s">
        <v>3069</v>
      </c>
      <c r="L939" t="s">
        <v>3071</v>
      </c>
      <c r="M939" t="s">
        <v>3216</v>
      </c>
      <c r="N939">
        <v>3</v>
      </c>
      <c r="O939" t="s">
        <v>4277</v>
      </c>
      <c r="P939" t="str">
        <f t="shared" si="59"/>
        <v>WINTER15</v>
      </c>
      <c r="Q939" t="s">
        <v>4278</v>
      </c>
      <c r="R939" s="4">
        <v>2052.42</v>
      </c>
    </row>
    <row r="940" spans="1:18" x14ac:dyDescent="0.25">
      <c r="A940" t="s">
        <v>211</v>
      </c>
      <c r="B940" s="2">
        <v>45165</v>
      </c>
      <c r="C940">
        <f t="shared" si="56"/>
        <v>2023</v>
      </c>
      <c r="D940" t="str">
        <f t="shared" si="57"/>
        <v>August</v>
      </c>
      <c r="E940" t="str">
        <f t="shared" si="58"/>
        <v>Q3</v>
      </c>
      <c r="F940" t="s">
        <v>1411</v>
      </c>
      <c r="G940" t="s">
        <v>2408</v>
      </c>
      <c r="H940">
        <v>5</v>
      </c>
      <c r="I940" s="4">
        <v>221.51</v>
      </c>
      <c r="J940" t="s">
        <v>2588</v>
      </c>
      <c r="K940" t="s">
        <v>3069</v>
      </c>
      <c r="L940" t="s">
        <v>3072</v>
      </c>
      <c r="M940" t="s">
        <v>3272</v>
      </c>
      <c r="N940">
        <v>5</v>
      </c>
      <c r="O940" t="s">
        <v>4277</v>
      </c>
      <c r="P940" t="str">
        <f t="shared" si="59"/>
        <v>WINTER15</v>
      </c>
      <c r="Q940" t="s">
        <v>4279</v>
      </c>
      <c r="R940" s="4">
        <v>1107.55</v>
      </c>
    </row>
    <row r="941" spans="1:18" x14ac:dyDescent="0.25">
      <c r="A941" t="s">
        <v>190</v>
      </c>
      <c r="B941" s="2">
        <v>45836</v>
      </c>
      <c r="C941">
        <f t="shared" si="56"/>
        <v>2025</v>
      </c>
      <c r="D941" t="str">
        <f t="shared" si="57"/>
        <v>June</v>
      </c>
      <c r="E941" t="str">
        <f t="shared" si="58"/>
        <v>Q2</v>
      </c>
      <c r="F941" t="s">
        <v>1390</v>
      </c>
      <c r="G941" t="s">
        <v>2405</v>
      </c>
      <c r="H941">
        <v>4</v>
      </c>
      <c r="I941" s="4">
        <v>430.83</v>
      </c>
      <c r="J941" t="s">
        <v>2568</v>
      </c>
      <c r="K941" t="s">
        <v>3068</v>
      </c>
      <c r="L941" t="s">
        <v>3074</v>
      </c>
      <c r="M941" t="s">
        <v>3251</v>
      </c>
      <c r="N941">
        <v>8</v>
      </c>
      <c r="O941" t="s">
        <v>4277</v>
      </c>
      <c r="P941" t="str">
        <f t="shared" si="59"/>
        <v>WINTER15</v>
      </c>
      <c r="Q941" t="s">
        <v>4279</v>
      </c>
      <c r="R941" s="4">
        <v>1723.32</v>
      </c>
    </row>
    <row r="942" spans="1:18" x14ac:dyDescent="0.25">
      <c r="A942" t="s">
        <v>865</v>
      </c>
      <c r="B942" s="2">
        <v>45272</v>
      </c>
      <c r="C942">
        <f t="shared" si="56"/>
        <v>2023</v>
      </c>
      <c r="D942" t="str">
        <f t="shared" si="57"/>
        <v>December</v>
      </c>
      <c r="E942" t="str">
        <f t="shared" si="58"/>
        <v>Q4</v>
      </c>
      <c r="F942" t="s">
        <v>2061</v>
      </c>
      <c r="G942" t="s">
        <v>2408</v>
      </c>
      <c r="H942">
        <v>1</v>
      </c>
      <c r="I942" s="4">
        <v>365.57</v>
      </c>
      <c r="J942" t="s">
        <v>2482</v>
      </c>
      <c r="K942" t="s">
        <v>3066</v>
      </c>
      <c r="L942" t="s">
        <v>3071</v>
      </c>
      <c r="M942" t="s">
        <v>3926</v>
      </c>
      <c r="N942">
        <v>5</v>
      </c>
      <c r="O942" t="s">
        <v>4275</v>
      </c>
      <c r="P942" t="str">
        <f t="shared" si="59"/>
        <v>SAVE10</v>
      </c>
      <c r="Q942" t="s">
        <v>4280</v>
      </c>
      <c r="R942" s="4">
        <v>365.57</v>
      </c>
    </row>
    <row r="943" spans="1:18" x14ac:dyDescent="0.25">
      <c r="A943" t="s">
        <v>184</v>
      </c>
      <c r="B943" s="2">
        <v>45751</v>
      </c>
      <c r="C943">
        <f t="shared" si="56"/>
        <v>2025</v>
      </c>
      <c r="D943" t="str">
        <f t="shared" si="57"/>
        <v>April</v>
      </c>
      <c r="E943" t="str">
        <f t="shared" si="58"/>
        <v>Q2</v>
      </c>
      <c r="F943" t="s">
        <v>1384</v>
      </c>
      <c r="G943" t="s">
        <v>2409</v>
      </c>
      <c r="H943">
        <v>4</v>
      </c>
      <c r="I943" s="4">
        <v>662.94</v>
      </c>
      <c r="J943" t="s">
        <v>2563</v>
      </c>
      <c r="K943" t="s">
        <v>3069</v>
      </c>
      <c r="L943" t="s">
        <v>3071</v>
      </c>
      <c r="M943" t="s">
        <v>3245</v>
      </c>
      <c r="N943">
        <v>8</v>
      </c>
      <c r="O943" t="s">
        <v>4275</v>
      </c>
      <c r="P943" t="str">
        <f t="shared" si="59"/>
        <v>SAVE10</v>
      </c>
      <c r="Q943" t="s">
        <v>4278</v>
      </c>
      <c r="R943" s="4">
        <v>2651.76</v>
      </c>
    </row>
    <row r="944" spans="1:18" x14ac:dyDescent="0.25">
      <c r="A944" t="s">
        <v>823</v>
      </c>
      <c r="B944" s="2">
        <v>45391</v>
      </c>
      <c r="C944">
        <f t="shared" si="56"/>
        <v>2024</v>
      </c>
      <c r="D944" t="str">
        <f t="shared" si="57"/>
        <v>April</v>
      </c>
      <c r="E944" t="str">
        <f t="shared" si="58"/>
        <v>Q2</v>
      </c>
      <c r="F944" t="s">
        <v>2019</v>
      </c>
      <c r="G944" t="s">
        <v>2409</v>
      </c>
      <c r="H944">
        <v>5</v>
      </c>
      <c r="I944" s="4">
        <v>217.43</v>
      </c>
      <c r="J944" t="s">
        <v>2470</v>
      </c>
      <c r="K944" t="s">
        <v>3065</v>
      </c>
      <c r="L944" t="s">
        <v>3070</v>
      </c>
      <c r="M944" t="s">
        <v>3884</v>
      </c>
      <c r="N944">
        <v>10</v>
      </c>
      <c r="O944" t="s">
        <v>4275</v>
      </c>
      <c r="P944" t="str">
        <f t="shared" si="59"/>
        <v>SAVE10</v>
      </c>
      <c r="Q944" t="s">
        <v>4278</v>
      </c>
      <c r="R944" s="4">
        <v>1087.1500000000001</v>
      </c>
    </row>
    <row r="945" spans="1:18" x14ac:dyDescent="0.25">
      <c r="A945" t="s">
        <v>384</v>
      </c>
      <c r="B945" s="2">
        <v>45780</v>
      </c>
      <c r="C945">
        <f t="shared" si="56"/>
        <v>2025</v>
      </c>
      <c r="D945" t="str">
        <f t="shared" si="57"/>
        <v>May</v>
      </c>
      <c r="E945" t="str">
        <f t="shared" si="58"/>
        <v>Q2</v>
      </c>
      <c r="F945" t="s">
        <v>1584</v>
      </c>
      <c r="G945" t="s">
        <v>2404</v>
      </c>
      <c r="H945">
        <v>1</v>
      </c>
      <c r="I945" s="4">
        <v>312.11</v>
      </c>
      <c r="J945" t="s">
        <v>2718</v>
      </c>
      <c r="K945" t="s">
        <v>3066</v>
      </c>
      <c r="L945" t="s">
        <v>3071</v>
      </c>
      <c r="M945" t="s">
        <v>3445</v>
      </c>
      <c r="N945">
        <v>4</v>
      </c>
      <c r="O945" t="s">
        <v>4277</v>
      </c>
      <c r="P945" t="str">
        <f t="shared" si="59"/>
        <v>WINTER15</v>
      </c>
      <c r="Q945" t="s">
        <v>4281</v>
      </c>
      <c r="R945" s="4">
        <v>312.11</v>
      </c>
    </row>
    <row r="946" spans="1:18" x14ac:dyDescent="0.25">
      <c r="A946" t="s">
        <v>89</v>
      </c>
      <c r="B946" s="2">
        <v>45195</v>
      </c>
      <c r="C946">
        <f t="shared" si="56"/>
        <v>2023</v>
      </c>
      <c r="D946" t="str">
        <f t="shared" si="57"/>
        <v>September</v>
      </c>
      <c r="E946" t="str">
        <f t="shared" si="58"/>
        <v>Q3</v>
      </c>
      <c r="F946" t="s">
        <v>1289</v>
      </c>
      <c r="G946" t="s">
        <v>2405</v>
      </c>
      <c r="H946">
        <v>3</v>
      </c>
      <c r="I946" s="4">
        <v>398.17</v>
      </c>
      <c r="J946" t="s">
        <v>2479</v>
      </c>
      <c r="K946" t="s">
        <v>3065</v>
      </c>
      <c r="L946" t="s">
        <v>3073</v>
      </c>
      <c r="M946" t="s">
        <v>3150</v>
      </c>
      <c r="N946">
        <v>5</v>
      </c>
      <c r="O946" t="s">
        <v>4275</v>
      </c>
      <c r="P946" t="str">
        <f t="shared" si="59"/>
        <v>SAVE10</v>
      </c>
      <c r="Q946" t="s">
        <v>4280</v>
      </c>
      <c r="R946" s="4">
        <v>1194.51</v>
      </c>
    </row>
    <row r="947" spans="1:18" x14ac:dyDescent="0.25">
      <c r="A947" t="s">
        <v>289</v>
      </c>
      <c r="B947" s="2">
        <v>45234</v>
      </c>
      <c r="C947">
        <f t="shared" si="56"/>
        <v>2023</v>
      </c>
      <c r="D947" t="str">
        <f t="shared" si="57"/>
        <v>November</v>
      </c>
      <c r="E947" t="str">
        <f t="shared" si="58"/>
        <v>Q4</v>
      </c>
      <c r="F947" t="s">
        <v>1489</v>
      </c>
      <c r="G947" t="s">
        <v>2406</v>
      </c>
      <c r="H947">
        <v>2</v>
      </c>
      <c r="I947" s="4">
        <v>65.069999999999993</v>
      </c>
      <c r="J947" t="s">
        <v>2645</v>
      </c>
      <c r="K947" t="s">
        <v>3067</v>
      </c>
      <c r="L947" t="s">
        <v>3071</v>
      </c>
      <c r="M947" t="s">
        <v>3350</v>
      </c>
      <c r="N947">
        <v>4</v>
      </c>
      <c r="O947" t="s">
        <v>4275</v>
      </c>
      <c r="P947" t="str">
        <f t="shared" si="59"/>
        <v>SAVE10</v>
      </c>
      <c r="Q947" t="s">
        <v>4282</v>
      </c>
      <c r="R947" s="4">
        <v>130.13999999999999</v>
      </c>
    </row>
    <row r="948" spans="1:18" x14ac:dyDescent="0.25">
      <c r="A948" t="s">
        <v>917</v>
      </c>
      <c r="B948" s="2">
        <v>45063</v>
      </c>
      <c r="C948">
        <f t="shared" si="56"/>
        <v>2023</v>
      </c>
      <c r="D948" t="str">
        <f t="shared" si="57"/>
        <v>May</v>
      </c>
      <c r="E948" t="str">
        <f t="shared" si="58"/>
        <v>Q2</v>
      </c>
      <c r="F948" t="s">
        <v>2113</v>
      </c>
      <c r="G948" t="s">
        <v>2403</v>
      </c>
      <c r="H948">
        <v>3</v>
      </c>
      <c r="I948" s="4">
        <v>473.49</v>
      </c>
      <c r="J948" t="s">
        <v>2932</v>
      </c>
      <c r="K948" t="s">
        <v>3067</v>
      </c>
      <c r="L948" t="s">
        <v>3074</v>
      </c>
      <c r="M948" t="s">
        <v>3978</v>
      </c>
      <c r="N948">
        <v>7</v>
      </c>
      <c r="P948" t="str">
        <f t="shared" si="59"/>
        <v>NO COUPON</v>
      </c>
      <c r="Q948" t="s">
        <v>4280</v>
      </c>
      <c r="R948" s="4">
        <v>1420.47</v>
      </c>
    </row>
    <row r="949" spans="1:18" x14ac:dyDescent="0.25">
      <c r="A949" t="s">
        <v>925</v>
      </c>
      <c r="B949" s="2">
        <v>45517</v>
      </c>
      <c r="C949">
        <f t="shared" si="56"/>
        <v>2024</v>
      </c>
      <c r="D949" t="str">
        <f t="shared" si="57"/>
        <v>August</v>
      </c>
      <c r="E949" t="str">
        <f t="shared" si="58"/>
        <v>Q3</v>
      </c>
      <c r="F949" t="s">
        <v>2121</v>
      </c>
      <c r="G949" t="s">
        <v>2409</v>
      </c>
      <c r="H949">
        <v>5</v>
      </c>
      <c r="I949" s="4">
        <v>396.86</v>
      </c>
      <c r="J949" t="s">
        <v>2520</v>
      </c>
      <c r="K949" t="s">
        <v>3069</v>
      </c>
      <c r="L949" t="s">
        <v>3071</v>
      </c>
      <c r="M949" t="s">
        <v>3986</v>
      </c>
      <c r="N949">
        <v>9</v>
      </c>
      <c r="O949" t="s">
        <v>4275</v>
      </c>
      <c r="P949" t="str">
        <f t="shared" si="59"/>
        <v>SAVE10</v>
      </c>
      <c r="Q949" t="s">
        <v>4278</v>
      </c>
      <c r="R949" s="4">
        <v>1984.3</v>
      </c>
    </row>
    <row r="950" spans="1:18" x14ac:dyDescent="0.25">
      <c r="A950" t="s">
        <v>746</v>
      </c>
      <c r="B950" s="2">
        <v>45723</v>
      </c>
      <c r="C950">
        <f t="shared" si="56"/>
        <v>2025</v>
      </c>
      <c r="D950" t="str">
        <f t="shared" si="57"/>
        <v>March</v>
      </c>
      <c r="E950" t="str">
        <f t="shared" si="58"/>
        <v>Q1</v>
      </c>
      <c r="F950" t="s">
        <v>1943</v>
      </c>
      <c r="G950" t="s">
        <v>2408</v>
      </c>
      <c r="H950">
        <v>1</v>
      </c>
      <c r="I950" s="4">
        <v>132.05000000000001</v>
      </c>
      <c r="J950" t="s">
        <v>2876</v>
      </c>
      <c r="K950" t="s">
        <v>3066</v>
      </c>
      <c r="L950" t="s">
        <v>3073</v>
      </c>
      <c r="M950" t="s">
        <v>3807</v>
      </c>
      <c r="N950">
        <v>2</v>
      </c>
      <c r="P950" t="str">
        <f t="shared" si="59"/>
        <v>NO COUPON</v>
      </c>
      <c r="Q950" t="s">
        <v>4282</v>
      </c>
      <c r="R950" s="4">
        <v>132.05000000000001</v>
      </c>
    </row>
    <row r="951" spans="1:18" x14ac:dyDescent="0.25">
      <c r="A951" t="s">
        <v>771</v>
      </c>
      <c r="B951" s="2">
        <v>45344</v>
      </c>
      <c r="C951">
        <f t="shared" si="56"/>
        <v>2024</v>
      </c>
      <c r="D951" t="str">
        <f t="shared" si="57"/>
        <v>February</v>
      </c>
      <c r="E951" t="str">
        <f t="shared" si="58"/>
        <v>Q1</v>
      </c>
      <c r="F951" t="s">
        <v>1968</v>
      </c>
      <c r="G951" t="s">
        <v>2409</v>
      </c>
      <c r="H951">
        <v>1</v>
      </c>
      <c r="I951" s="4">
        <v>157.72</v>
      </c>
      <c r="J951" t="s">
        <v>2581</v>
      </c>
      <c r="K951" t="s">
        <v>3065</v>
      </c>
      <c r="L951" t="s">
        <v>3073</v>
      </c>
      <c r="M951" t="s">
        <v>3832</v>
      </c>
      <c r="N951">
        <v>2</v>
      </c>
      <c r="O951" t="s">
        <v>4276</v>
      </c>
      <c r="P951" t="str">
        <f t="shared" si="59"/>
        <v>FREESHIP</v>
      </c>
      <c r="Q951" t="s">
        <v>4282</v>
      </c>
      <c r="R951" s="4">
        <v>157.72</v>
      </c>
    </row>
    <row r="952" spans="1:18" x14ac:dyDescent="0.25">
      <c r="A952" t="s">
        <v>665</v>
      </c>
      <c r="B952" s="2">
        <v>45608</v>
      </c>
      <c r="C952">
        <f t="shared" si="56"/>
        <v>2024</v>
      </c>
      <c r="D952" t="str">
        <f t="shared" si="57"/>
        <v>November</v>
      </c>
      <c r="E952" t="str">
        <f t="shared" si="58"/>
        <v>Q4</v>
      </c>
      <c r="F952" t="s">
        <v>1864</v>
      </c>
      <c r="G952" t="s">
        <v>2406</v>
      </c>
      <c r="H952">
        <v>3</v>
      </c>
      <c r="I952" s="4">
        <v>646.34</v>
      </c>
      <c r="J952" t="s">
        <v>2584</v>
      </c>
      <c r="K952" t="s">
        <v>3065</v>
      </c>
      <c r="L952" t="s">
        <v>3074</v>
      </c>
      <c r="M952" t="s">
        <v>3726</v>
      </c>
      <c r="N952">
        <v>5</v>
      </c>
      <c r="P952" t="str">
        <f t="shared" si="59"/>
        <v>NO COUPON</v>
      </c>
      <c r="Q952" t="s">
        <v>4282</v>
      </c>
      <c r="R952" s="4">
        <v>1939.02</v>
      </c>
    </row>
    <row r="953" spans="1:18" x14ac:dyDescent="0.25">
      <c r="A953" t="s">
        <v>938</v>
      </c>
      <c r="B953" s="2">
        <v>45738</v>
      </c>
      <c r="C953">
        <f t="shared" si="56"/>
        <v>2025</v>
      </c>
      <c r="D953" t="str">
        <f t="shared" si="57"/>
        <v>March</v>
      </c>
      <c r="E953" t="str">
        <f t="shared" si="58"/>
        <v>Q1</v>
      </c>
      <c r="F953" t="s">
        <v>2134</v>
      </c>
      <c r="G953" t="s">
        <v>2407</v>
      </c>
      <c r="H953">
        <v>5</v>
      </c>
      <c r="I953" s="4">
        <v>268.43</v>
      </c>
      <c r="J953" t="s">
        <v>2802</v>
      </c>
      <c r="K953" t="s">
        <v>3069</v>
      </c>
      <c r="L953" t="s">
        <v>3072</v>
      </c>
      <c r="M953" t="s">
        <v>3999</v>
      </c>
      <c r="N953">
        <v>5</v>
      </c>
      <c r="O953" t="s">
        <v>4275</v>
      </c>
      <c r="P953" t="str">
        <f t="shared" si="59"/>
        <v>SAVE10</v>
      </c>
      <c r="Q953" t="s">
        <v>4280</v>
      </c>
      <c r="R953" s="4">
        <v>1342.15</v>
      </c>
    </row>
    <row r="954" spans="1:18" x14ac:dyDescent="0.25">
      <c r="A954" t="s">
        <v>126</v>
      </c>
      <c r="B954" s="2">
        <v>44927</v>
      </c>
      <c r="C954">
        <f t="shared" si="56"/>
        <v>2023</v>
      </c>
      <c r="D954" t="str">
        <f t="shared" si="57"/>
        <v>January</v>
      </c>
      <c r="E954" t="str">
        <f t="shared" si="58"/>
        <v>Q1</v>
      </c>
      <c r="F954" t="s">
        <v>1326</v>
      </c>
      <c r="G954" t="s">
        <v>2403</v>
      </c>
      <c r="H954">
        <v>1</v>
      </c>
      <c r="I954" s="4">
        <v>410.6</v>
      </c>
      <c r="J954" t="s">
        <v>2515</v>
      </c>
      <c r="K954" t="s">
        <v>3066</v>
      </c>
      <c r="L954" t="s">
        <v>3071</v>
      </c>
      <c r="M954" t="s">
        <v>3187</v>
      </c>
      <c r="N954">
        <v>2</v>
      </c>
      <c r="O954" t="s">
        <v>4277</v>
      </c>
      <c r="P954" t="str">
        <f t="shared" si="59"/>
        <v>WINTER15</v>
      </c>
      <c r="Q954" t="s">
        <v>4279</v>
      </c>
      <c r="R954" s="4">
        <v>410.6</v>
      </c>
    </row>
    <row r="955" spans="1:18" x14ac:dyDescent="0.25">
      <c r="A955" t="s">
        <v>1111</v>
      </c>
      <c r="B955" s="2">
        <v>45652</v>
      </c>
      <c r="C955">
        <f t="shared" si="56"/>
        <v>2024</v>
      </c>
      <c r="D955" t="str">
        <f t="shared" si="57"/>
        <v>December</v>
      </c>
      <c r="E955" t="str">
        <f t="shared" si="58"/>
        <v>Q4</v>
      </c>
      <c r="F955" t="s">
        <v>2303</v>
      </c>
      <c r="G955" t="s">
        <v>2403</v>
      </c>
      <c r="H955">
        <v>5</v>
      </c>
      <c r="I955" s="4">
        <v>506.45</v>
      </c>
      <c r="J955" t="s">
        <v>3030</v>
      </c>
      <c r="K955" t="s">
        <v>3068</v>
      </c>
      <c r="L955" t="s">
        <v>3070</v>
      </c>
      <c r="M955" t="s">
        <v>4172</v>
      </c>
      <c r="N955">
        <v>7</v>
      </c>
      <c r="O955" t="s">
        <v>4277</v>
      </c>
      <c r="P955" t="str">
        <f t="shared" si="59"/>
        <v>WINTER15</v>
      </c>
      <c r="Q955" t="s">
        <v>4282</v>
      </c>
      <c r="R955" s="4">
        <v>2532.25</v>
      </c>
    </row>
    <row r="956" spans="1:18" x14ac:dyDescent="0.25">
      <c r="A956" t="s">
        <v>826</v>
      </c>
      <c r="B956" s="2">
        <v>45317</v>
      </c>
      <c r="C956">
        <f t="shared" si="56"/>
        <v>2024</v>
      </c>
      <c r="D956" t="str">
        <f t="shared" si="57"/>
        <v>January</v>
      </c>
      <c r="E956" t="str">
        <f t="shared" si="58"/>
        <v>Q1</v>
      </c>
      <c r="F956" t="s">
        <v>2022</v>
      </c>
      <c r="G956" t="s">
        <v>2404</v>
      </c>
      <c r="H956">
        <v>2</v>
      </c>
      <c r="I956" s="4">
        <v>255.26</v>
      </c>
      <c r="J956" t="s">
        <v>2638</v>
      </c>
      <c r="K956" t="s">
        <v>3067</v>
      </c>
      <c r="L956" t="s">
        <v>3071</v>
      </c>
      <c r="M956" t="s">
        <v>3887</v>
      </c>
      <c r="N956">
        <v>6</v>
      </c>
      <c r="O956" t="s">
        <v>4276</v>
      </c>
      <c r="P956" t="str">
        <f t="shared" si="59"/>
        <v>FREESHIP</v>
      </c>
      <c r="Q956" t="s">
        <v>4282</v>
      </c>
      <c r="R956" s="4">
        <v>510.52</v>
      </c>
    </row>
    <row r="957" spans="1:18" x14ac:dyDescent="0.25">
      <c r="A957" t="s">
        <v>502</v>
      </c>
      <c r="B957" s="2">
        <v>45631</v>
      </c>
      <c r="C957">
        <f t="shared" si="56"/>
        <v>2024</v>
      </c>
      <c r="D957" t="str">
        <f t="shared" si="57"/>
        <v>December</v>
      </c>
      <c r="E957" t="str">
        <f t="shared" si="58"/>
        <v>Q4</v>
      </c>
      <c r="F957" t="s">
        <v>1702</v>
      </c>
      <c r="G957" t="s">
        <v>2406</v>
      </c>
      <c r="H957">
        <v>1</v>
      </c>
      <c r="I957" s="4">
        <v>36.65</v>
      </c>
      <c r="J957" t="s">
        <v>2785</v>
      </c>
      <c r="K957" t="s">
        <v>3066</v>
      </c>
      <c r="L957" t="s">
        <v>3071</v>
      </c>
      <c r="M957" t="s">
        <v>3563</v>
      </c>
      <c r="N957">
        <v>1</v>
      </c>
      <c r="O957" t="s">
        <v>4277</v>
      </c>
      <c r="P957" t="str">
        <f t="shared" si="59"/>
        <v>WINTER15</v>
      </c>
      <c r="Q957" t="s">
        <v>4280</v>
      </c>
      <c r="R957" s="4">
        <v>36.65</v>
      </c>
    </row>
    <row r="958" spans="1:18" x14ac:dyDescent="0.25">
      <c r="A958" t="s">
        <v>1061</v>
      </c>
      <c r="B958" s="2">
        <v>45100</v>
      </c>
      <c r="C958">
        <f t="shared" si="56"/>
        <v>2023</v>
      </c>
      <c r="D958" t="str">
        <f t="shared" si="57"/>
        <v>June</v>
      </c>
      <c r="E958" t="str">
        <f t="shared" si="58"/>
        <v>Q2</v>
      </c>
      <c r="F958" t="s">
        <v>2253</v>
      </c>
      <c r="G958" t="s">
        <v>2406</v>
      </c>
      <c r="H958">
        <v>4</v>
      </c>
      <c r="I958" s="4">
        <v>540.34</v>
      </c>
      <c r="J958" t="s">
        <v>3015</v>
      </c>
      <c r="K958" t="s">
        <v>3068</v>
      </c>
      <c r="L958" t="s">
        <v>3070</v>
      </c>
      <c r="M958" t="s">
        <v>4122</v>
      </c>
      <c r="N958">
        <v>6</v>
      </c>
      <c r="O958" t="s">
        <v>4277</v>
      </c>
      <c r="P958" t="str">
        <f t="shared" si="59"/>
        <v>WINTER15</v>
      </c>
      <c r="Q958" t="s">
        <v>4279</v>
      </c>
      <c r="R958" s="4">
        <v>2161.36</v>
      </c>
    </row>
    <row r="959" spans="1:18" x14ac:dyDescent="0.25">
      <c r="A959" t="s">
        <v>16</v>
      </c>
      <c r="B959" s="2">
        <v>45349</v>
      </c>
      <c r="C959">
        <f t="shared" si="56"/>
        <v>2024</v>
      </c>
      <c r="D959" t="str">
        <f t="shared" si="57"/>
        <v>February</v>
      </c>
      <c r="E959" t="str">
        <f t="shared" si="58"/>
        <v>Q1</v>
      </c>
      <c r="F959" t="s">
        <v>1216</v>
      </c>
      <c r="G959" t="s">
        <v>2405</v>
      </c>
      <c r="H959">
        <v>5</v>
      </c>
      <c r="I959" s="4">
        <v>550.67999999999995</v>
      </c>
      <c r="J959" t="s">
        <v>2412</v>
      </c>
      <c r="K959" t="s">
        <v>3067</v>
      </c>
      <c r="L959" t="s">
        <v>3071</v>
      </c>
      <c r="M959" t="s">
        <v>3077</v>
      </c>
      <c r="N959">
        <v>8</v>
      </c>
      <c r="O959" t="s">
        <v>4276</v>
      </c>
      <c r="P959" t="str">
        <f t="shared" si="59"/>
        <v>FREESHIP</v>
      </c>
      <c r="Q959" t="s">
        <v>4280</v>
      </c>
      <c r="R959" s="4">
        <v>2753.4</v>
      </c>
    </row>
    <row r="960" spans="1:18" x14ac:dyDescent="0.25">
      <c r="A960" t="s">
        <v>18</v>
      </c>
      <c r="B960" s="2">
        <v>45785</v>
      </c>
      <c r="C960">
        <f t="shared" si="56"/>
        <v>2025</v>
      </c>
      <c r="D960" t="str">
        <f t="shared" si="57"/>
        <v>May</v>
      </c>
      <c r="E960" t="str">
        <f t="shared" si="58"/>
        <v>Q2</v>
      </c>
      <c r="F960" t="s">
        <v>1218</v>
      </c>
      <c r="G960" t="s">
        <v>2407</v>
      </c>
      <c r="H960">
        <v>4</v>
      </c>
      <c r="I960" s="4">
        <v>626.01</v>
      </c>
      <c r="J960" t="s">
        <v>2414</v>
      </c>
      <c r="K960" t="s">
        <v>3066</v>
      </c>
      <c r="L960" t="s">
        <v>3073</v>
      </c>
      <c r="M960" t="s">
        <v>3079</v>
      </c>
      <c r="N960">
        <v>8</v>
      </c>
      <c r="O960" t="s">
        <v>4275</v>
      </c>
      <c r="P960" t="str">
        <f t="shared" si="59"/>
        <v>SAVE10</v>
      </c>
      <c r="Q960" t="s">
        <v>4280</v>
      </c>
      <c r="R960" s="4">
        <v>2504.04</v>
      </c>
    </row>
    <row r="961" spans="1:18" x14ac:dyDescent="0.25">
      <c r="A961" t="s">
        <v>936</v>
      </c>
      <c r="B961" s="2">
        <v>45460</v>
      </c>
      <c r="C961">
        <f t="shared" si="56"/>
        <v>2024</v>
      </c>
      <c r="D961" t="str">
        <f t="shared" si="57"/>
        <v>June</v>
      </c>
      <c r="E961" t="str">
        <f t="shared" si="58"/>
        <v>Q2</v>
      </c>
      <c r="F961" t="s">
        <v>2132</v>
      </c>
      <c r="G961" t="s">
        <v>2409</v>
      </c>
      <c r="H961">
        <v>2</v>
      </c>
      <c r="I961" s="4">
        <v>563.82000000000005</v>
      </c>
      <c r="J961" t="s">
        <v>2981</v>
      </c>
      <c r="K961" t="s">
        <v>3067</v>
      </c>
      <c r="L961" t="s">
        <v>3074</v>
      </c>
      <c r="M961" t="s">
        <v>3997</v>
      </c>
      <c r="N961">
        <v>3</v>
      </c>
      <c r="P961" t="str">
        <f t="shared" si="59"/>
        <v>NO COUPON</v>
      </c>
      <c r="Q961" t="s">
        <v>4278</v>
      </c>
      <c r="R961" s="4">
        <v>1127.6400000000001</v>
      </c>
    </row>
    <row r="962" spans="1:18" x14ac:dyDescent="0.25">
      <c r="A962" t="s">
        <v>909</v>
      </c>
      <c r="B962" s="2">
        <v>45239</v>
      </c>
      <c r="C962">
        <f t="shared" ref="C962:C1025" si="60">YEAR(B962)</f>
        <v>2023</v>
      </c>
      <c r="D962" t="str">
        <f t="shared" ref="D962:D1025" si="61">TEXT(B962,"mmmm")</f>
        <v>November</v>
      </c>
      <c r="E962" t="str">
        <f t="shared" ref="E962:E1025" si="62">"Q"&amp;ROUNDUP(MONTH(B962)/3,0)</f>
        <v>Q4</v>
      </c>
      <c r="F962" t="s">
        <v>2105</v>
      </c>
      <c r="G962" t="s">
        <v>2406</v>
      </c>
      <c r="H962">
        <v>3</v>
      </c>
      <c r="I962" s="4">
        <v>154.63999999999999</v>
      </c>
      <c r="J962" t="s">
        <v>2976</v>
      </c>
      <c r="K962" t="s">
        <v>3065</v>
      </c>
      <c r="L962" t="s">
        <v>3074</v>
      </c>
      <c r="M962" t="s">
        <v>3970</v>
      </c>
      <c r="N962">
        <v>6</v>
      </c>
      <c r="O962" t="s">
        <v>4277</v>
      </c>
      <c r="P962" t="str">
        <f t="shared" ref="P962:P1025" si="63">IF(ISBLANK(O962),"NO COUPON",O962)</f>
        <v>WINTER15</v>
      </c>
      <c r="Q962" t="s">
        <v>4281</v>
      </c>
      <c r="R962" s="4">
        <v>463.92</v>
      </c>
    </row>
    <row r="963" spans="1:18" x14ac:dyDescent="0.25">
      <c r="A963" t="s">
        <v>969</v>
      </c>
      <c r="B963" s="2">
        <v>44949</v>
      </c>
      <c r="C963">
        <f t="shared" si="60"/>
        <v>2023</v>
      </c>
      <c r="D963" t="str">
        <f t="shared" si="61"/>
        <v>January</v>
      </c>
      <c r="E963" t="str">
        <f t="shared" si="62"/>
        <v>Q1</v>
      </c>
      <c r="F963" t="s">
        <v>2163</v>
      </c>
      <c r="G963" t="s">
        <v>2406</v>
      </c>
      <c r="H963">
        <v>1</v>
      </c>
      <c r="I963" s="4">
        <v>408.13</v>
      </c>
      <c r="J963" t="s">
        <v>2623</v>
      </c>
      <c r="K963" t="s">
        <v>3068</v>
      </c>
      <c r="L963" t="s">
        <v>3070</v>
      </c>
      <c r="M963" t="s">
        <v>4030</v>
      </c>
      <c r="N963">
        <v>3</v>
      </c>
      <c r="O963" t="s">
        <v>4277</v>
      </c>
      <c r="P963" t="str">
        <f t="shared" si="63"/>
        <v>WINTER15</v>
      </c>
      <c r="Q963" t="s">
        <v>4278</v>
      </c>
      <c r="R963" s="4">
        <v>408.13</v>
      </c>
    </row>
    <row r="964" spans="1:18" x14ac:dyDescent="0.25">
      <c r="A964" t="s">
        <v>766</v>
      </c>
      <c r="B964" s="2">
        <v>45568</v>
      </c>
      <c r="C964">
        <f t="shared" si="60"/>
        <v>2024</v>
      </c>
      <c r="D964" t="str">
        <f t="shared" si="61"/>
        <v>October</v>
      </c>
      <c r="E964" t="str">
        <f t="shared" si="62"/>
        <v>Q4</v>
      </c>
      <c r="F964" t="s">
        <v>1963</v>
      </c>
      <c r="G964" t="s">
        <v>2404</v>
      </c>
      <c r="H964">
        <v>4</v>
      </c>
      <c r="I964" s="4">
        <v>429.37</v>
      </c>
      <c r="J964" t="s">
        <v>2648</v>
      </c>
      <c r="K964" t="s">
        <v>3067</v>
      </c>
      <c r="L964" t="s">
        <v>3073</v>
      </c>
      <c r="M964" t="s">
        <v>3827</v>
      </c>
      <c r="N964">
        <v>8</v>
      </c>
      <c r="O964" t="s">
        <v>4276</v>
      </c>
      <c r="P964" t="str">
        <f t="shared" si="63"/>
        <v>FREESHIP</v>
      </c>
      <c r="Q964" t="s">
        <v>4282</v>
      </c>
      <c r="R964" s="4">
        <v>1717.48</v>
      </c>
    </row>
    <row r="965" spans="1:18" x14ac:dyDescent="0.25">
      <c r="A965" t="s">
        <v>176</v>
      </c>
      <c r="B965" s="2">
        <v>45134</v>
      </c>
      <c r="C965">
        <f t="shared" si="60"/>
        <v>2023</v>
      </c>
      <c r="D965" t="str">
        <f t="shared" si="61"/>
        <v>July</v>
      </c>
      <c r="E965" t="str">
        <f t="shared" si="62"/>
        <v>Q3</v>
      </c>
      <c r="F965" t="s">
        <v>1376</v>
      </c>
      <c r="G965" t="s">
        <v>2406</v>
      </c>
      <c r="H965">
        <v>3</v>
      </c>
      <c r="I965" s="4">
        <v>65.86</v>
      </c>
      <c r="J965" t="s">
        <v>2479</v>
      </c>
      <c r="K965" t="s">
        <v>3066</v>
      </c>
      <c r="L965" t="s">
        <v>3074</v>
      </c>
      <c r="M965" t="s">
        <v>3237</v>
      </c>
      <c r="N965">
        <v>8</v>
      </c>
      <c r="O965" t="s">
        <v>4277</v>
      </c>
      <c r="P965" t="str">
        <f t="shared" si="63"/>
        <v>WINTER15</v>
      </c>
      <c r="Q965" t="s">
        <v>4282</v>
      </c>
      <c r="R965" s="4">
        <v>197.58</v>
      </c>
    </row>
    <row r="966" spans="1:18" x14ac:dyDescent="0.25">
      <c r="A966" t="s">
        <v>535</v>
      </c>
      <c r="B966" s="2">
        <v>45347</v>
      </c>
      <c r="C966">
        <f t="shared" si="60"/>
        <v>2024</v>
      </c>
      <c r="D966" t="str">
        <f t="shared" si="61"/>
        <v>February</v>
      </c>
      <c r="E966" t="str">
        <f t="shared" si="62"/>
        <v>Q1</v>
      </c>
      <c r="F966" t="s">
        <v>1735</v>
      </c>
      <c r="G966" t="s">
        <v>2404</v>
      </c>
      <c r="H966">
        <v>1</v>
      </c>
      <c r="I966" s="4">
        <v>528.05999999999995</v>
      </c>
      <c r="J966" t="s">
        <v>2802</v>
      </c>
      <c r="K966" t="s">
        <v>3067</v>
      </c>
      <c r="L966" t="s">
        <v>3070</v>
      </c>
      <c r="M966" t="s">
        <v>3596</v>
      </c>
      <c r="N966">
        <v>2</v>
      </c>
      <c r="P966" t="str">
        <f t="shared" si="63"/>
        <v>NO COUPON</v>
      </c>
      <c r="Q966" t="s">
        <v>4281</v>
      </c>
      <c r="R966" s="4">
        <v>528.05999999999995</v>
      </c>
    </row>
    <row r="967" spans="1:18" x14ac:dyDescent="0.25">
      <c r="A967" t="s">
        <v>821</v>
      </c>
      <c r="B967" s="2">
        <v>45606</v>
      </c>
      <c r="C967">
        <f t="shared" si="60"/>
        <v>2024</v>
      </c>
      <c r="D967" t="str">
        <f t="shared" si="61"/>
        <v>November</v>
      </c>
      <c r="E967" t="str">
        <f t="shared" si="62"/>
        <v>Q4</v>
      </c>
      <c r="F967" t="s">
        <v>2017</v>
      </c>
      <c r="G967" t="s">
        <v>2403</v>
      </c>
      <c r="H967">
        <v>3</v>
      </c>
      <c r="I967" s="4">
        <v>676.21</v>
      </c>
      <c r="J967" t="s">
        <v>2935</v>
      </c>
      <c r="K967" t="s">
        <v>3066</v>
      </c>
      <c r="L967" t="s">
        <v>3073</v>
      </c>
      <c r="M967" t="s">
        <v>3882</v>
      </c>
      <c r="N967">
        <v>5</v>
      </c>
      <c r="O967" t="s">
        <v>4275</v>
      </c>
      <c r="P967" t="str">
        <f t="shared" si="63"/>
        <v>SAVE10</v>
      </c>
      <c r="Q967" t="s">
        <v>4282</v>
      </c>
      <c r="R967" s="4">
        <v>2028.63</v>
      </c>
    </row>
    <row r="968" spans="1:18" x14ac:dyDescent="0.25">
      <c r="A968" t="s">
        <v>560</v>
      </c>
      <c r="B968" s="2">
        <v>45352</v>
      </c>
      <c r="C968">
        <f t="shared" si="60"/>
        <v>2024</v>
      </c>
      <c r="D968" t="str">
        <f t="shared" si="61"/>
        <v>March</v>
      </c>
      <c r="E968" t="str">
        <f t="shared" si="62"/>
        <v>Q1</v>
      </c>
      <c r="F968" t="s">
        <v>1760</v>
      </c>
      <c r="G968" t="s">
        <v>2403</v>
      </c>
      <c r="H968">
        <v>1</v>
      </c>
      <c r="I968" s="4">
        <v>158.68</v>
      </c>
      <c r="J968" t="s">
        <v>2410</v>
      </c>
      <c r="K968" t="s">
        <v>3067</v>
      </c>
      <c r="L968" t="s">
        <v>3072</v>
      </c>
      <c r="M968" t="s">
        <v>3621</v>
      </c>
      <c r="N968">
        <v>6</v>
      </c>
      <c r="O968" t="s">
        <v>4277</v>
      </c>
      <c r="P968" t="str">
        <f t="shared" si="63"/>
        <v>WINTER15</v>
      </c>
      <c r="Q968" t="s">
        <v>4278</v>
      </c>
      <c r="R968" s="4">
        <v>158.68</v>
      </c>
    </row>
    <row r="969" spans="1:18" x14ac:dyDescent="0.25">
      <c r="A969" t="s">
        <v>567</v>
      </c>
      <c r="B969" s="2">
        <v>45161</v>
      </c>
      <c r="C969">
        <f t="shared" si="60"/>
        <v>2023</v>
      </c>
      <c r="D969" t="str">
        <f t="shared" si="61"/>
        <v>August</v>
      </c>
      <c r="E969" t="str">
        <f t="shared" si="62"/>
        <v>Q3</v>
      </c>
      <c r="F969" t="s">
        <v>1767</v>
      </c>
      <c r="G969" t="s">
        <v>2404</v>
      </c>
      <c r="H969">
        <v>2</v>
      </c>
      <c r="I969" s="4">
        <v>333.83</v>
      </c>
      <c r="J969" t="s">
        <v>2816</v>
      </c>
      <c r="K969" t="s">
        <v>3068</v>
      </c>
      <c r="L969" t="s">
        <v>3071</v>
      </c>
      <c r="M969" t="s">
        <v>3628</v>
      </c>
      <c r="N969">
        <v>4</v>
      </c>
      <c r="O969" t="s">
        <v>4276</v>
      </c>
      <c r="P969" t="str">
        <f t="shared" si="63"/>
        <v>FREESHIP</v>
      </c>
      <c r="Q969" t="s">
        <v>4279</v>
      </c>
      <c r="R969" s="4">
        <v>667.66</v>
      </c>
    </row>
    <row r="970" spans="1:18" x14ac:dyDescent="0.25">
      <c r="A970" t="s">
        <v>972</v>
      </c>
      <c r="B970" s="2">
        <v>45059</v>
      </c>
      <c r="C970">
        <f t="shared" si="60"/>
        <v>2023</v>
      </c>
      <c r="D970" t="str">
        <f t="shared" si="61"/>
        <v>May</v>
      </c>
      <c r="E970" t="str">
        <f t="shared" si="62"/>
        <v>Q2</v>
      </c>
      <c r="F970" t="s">
        <v>2165</v>
      </c>
      <c r="G970" t="s">
        <v>2409</v>
      </c>
      <c r="H970">
        <v>3</v>
      </c>
      <c r="I970" s="4">
        <v>158.66</v>
      </c>
      <c r="J970" t="s">
        <v>2656</v>
      </c>
      <c r="K970" t="s">
        <v>3068</v>
      </c>
      <c r="L970" t="s">
        <v>3073</v>
      </c>
      <c r="M970" t="s">
        <v>4033</v>
      </c>
      <c r="N970">
        <v>7</v>
      </c>
      <c r="O970" t="s">
        <v>4277</v>
      </c>
      <c r="P970" t="str">
        <f t="shared" si="63"/>
        <v>WINTER15</v>
      </c>
      <c r="Q970" t="s">
        <v>4280</v>
      </c>
      <c r="R970" s="4">
        <v>475.98</v>
      </c>
    </row>
    <row r="971" spans="1:18" x14ac:dyDescent="0.25">
      <c r="A971" t="s">
        <v>1172</v>
      </c>
      <c r="B971" s="2">
        <v>45036</v>
      </c>
      <c r="C971">
        <f t="shared" si="60"/>
        <v>2023</v>
      </c>
      <c r="D971" t="str">
        <f t="shared" si="61"/>
        <v>April</v>
      </c>
      <c r="E971" t="str">
        <f t="shared" si="62"/>
        <v>Q2</v>
      </c>
      <c r="F971" t="s">
        <v>2361</v>
      </c>
      <c r="G971" t="s">
        <v>2403</v>
      </c>
      <c r="H971">
        <v>4</v>
      </c>
      <c r="I971" s="4">
        <v>27.42</v>
      </c>
      <c r="J971" t="s">
        <v>2755</v>
      </c>
      <c r="K971" t="s">
        <v>3065</v>
      </c>
      <c r="L971" t="s">
        <v>3074</v>
      </c>
      <c r="M971" t="s">
        <v>4233</v>
      </c>
      <c r="N971">
        <v>4</v>
      </c>
      <c r="O971" t="s">
        <v>4275</v>
      </c>
      <c r="P971" t="str">
        <f t="shared" si="63"/>
        <v>SAVE10</v>
      </c>
      <c r="Q971" t="s">
        <v>4279</v>
      </c>
      <c r="R971" s="4">
        <v>109.68</v>
      </c>
    </row>
    <row r="972" spans="1:18" x14ac:dyDescent="0.25">
      <c r="A972" t="s">
        <v>853</v>
      </c>
      <c r="B972" s="2">
        <v>45162</v>
      </c>
      <c r="C972">
        <f t="shared" si="60"/>
        <v>2023</v>
      </c>
      <c r="D972" t="str">
        <f t="shared" si="61"/>
        <v>August</v>
      </c>
      <c r="E972" t="str">
        <f t="shared" si="62"/>
        <v>Q3</v>
      </c>
      <c r="F972" t="s">
        <v>2049</v>
      </c>
      <c r="G972" t="s">
        <v>2406</v>
      </c>
      <c r="H972">
        <v>3</v>
      </c>
      <c r="I972" s="4">
        <v>197.97</v>
      </c>
      <c r="J972" t="s">
        <v>2902</v>
      </c>
      <c r="K972" t="s">
        <v>3066</v>
      </c>
      <c r="L972" t="s">
        <v>3071</v>
      </c>
      <c r="M972" t="s">
        <v>3914</v>
      </c>
      <c r="N972">
        <v>5</v>
      </c>
      <c r="P972" t="str">
        <f t="shared" si="63"/>
        <v>NO COUPON</v>
      </c>
      <c r="Q972" t="s">
        <v>4282</v>
      </c>
      <c r="R972" s="4">
        <v>593.91</v>
      </c>
    </row>
    <row r="973" spans="1:18" x14ac:dyDescent="0.25">
      <c r="A973" t="s">
        <v>1187</v>
      </c>
      <c r="B973" s="2">
        <v>45569</v>
      </c>
      <c r="C973">
        <f t="shared" si="60"/>
        <v>2024</v>
      </c>
      <c r="D973" t="str">
        <f t="shared" si="61"/>
        <v>October</v>
      </c>
      <c r="E973" t="str">
        <f t="shared" si="62"/>
        <v>Q4</v>
      </c>
      <c r="F973" t="s">
        <v>2376</v>
      </c>
      <c r="G973" t="s">
        <v>2403</v>
      </c>
      <c r="H973">
        <v>1</v>
      </c>
      <c r="I973" s="4">
        <v>208.36</v>
      </c>
      <c r="J973" t="s">
        <v>2891</v>
      </c>
      <c r="K973" t="s">
        <v>3066</v>
      </c>
      <c r="L973" t="s">
        <v>3070</v>
      </c>
      <c r="M973" t="s">
        <v>4248</v>
      </c>
      <c r="N973">
        <v>4</v>
      </c>
      <c r="O973" t="s">
        <v>4276</v>
      </c>
      <c r="P973" t="str">
        <f t="shared" si="63"/>
        <v>FREESHIP</v>
      </c>
      <c r="Q973" t="s">
        <v>4280</v>
      </c>
      <c r="R973" s="4">
        <v>208.36</v>
      </c>
    </row>
    <row r="974" spans="1:18" x14ac:dyDescent="0.25">
      <c r="A974" t="s">
        <v>659</v>
      </c>
      <c r="B974" s="2">
        <v>44928</v>
      </c>
      <c r="C974">
        <f t="shared" si="60"/>
        <v>2023</v>
      </c>
      <c r="D974" t="str">
        <f t="shared" si="61"/>
        <v>January</v>
      </c>
      <c r="E974" t="str">
        <f t="shared" si="62"/>
        <v>Q1</v>
      </c>
      <c r="F974" t="s">
        <v>1858</v>
      </c>
      <c r="G974" t="s">
        <v>2408</v>
      </c>
      <c r="H974">
        <v>2</v>
      </c>
      <c r="I974" s="4">
        <v>150.05000000000001</v>
      </c>
      <c r="J974" t="s">
        <v>2525</v>
      </c>
      <c r="K974" t="s">
        <v>3067</v>
      </c>
      <c r="L974" t="s">
        <v>3071</v>
      </c>
      <c r="M974" t="s">
        <v>3720</v>
      </c>
      <c r="N974">
        <v>4</v>
      </c>
      <c r="O974" t="s">
        <v>4275</v>
      </c>
      <c r="P974" t="str">
        <f t="shared" si="63"/>
        <v>SAVE10</v>
      </c>
      <c r="Q974" t="s">
        <v>4281</v>
      </c>
      <c r="R974" s="4">
        <v>300.10000000000002</v>
      </c>
    </row>
    <row r="975" spans="1:18" x14ac:dyDescent="0.25">
      <c r="A975" t="s">
        <v>416</v>
      </c>
      <c r="B975" s="2">
        <v>45025</v>
      </c>
      <c r="C975">
        <f t="shared" si="60"/>
        <v>2023</v>
      </c>
      <c r="D975" t="str">
        <f t="shared" si="61"/>
        <v>April</v>
      </c>
      <c r="E975" t="str">
        <f t="shared" si="62"/>
        <v>Q2</v>
      </c>
      <c r="F975" t="s">
        <v>1616</v>
      </c>
      <c r="G975" t="s">
        <v>2407</v>
      </c>
      <c r="H975">
        <v>5</v>
      </c>
      <c r="I975" s="4">
        <v>337.38</v>
      </c>
      <c r="J975" t="s">
        <v>2734</v>
      </c>
      <c r="K975" t="s">
        <v>3068</v>
      </c>
      <c r="L975" t="s">
        <v>3070</v>
      </c>
      <c r="M975" t="s">
        <v>3477</v>
      </c>
      <c r="N975">
        <v>5</v>
      </c>
      <c r="P975" t="str">
        <f t="shared" si="63"/>
        <v>NO COUPON</v>
      </c>
      <c r="Q975" t="s">
        <v>4279</v>
      </c>
      <c r="R975" s="4">
        <v>1686.9</v>
      </c>
    </row>
    <row r="976" spans="1:18" x14ac:dyDescent="0.25">
      <c r="A976" t="s">
        <v>580</v>
      </c>
      <c r="B976" s="2">
        <v>45400</v>
      </c>
      <c r="C976">
        <f t="shared" si="60"/>
        <v>2024</v>
      </c>
      <c r="D976" t="str">
        <f t="shared" si="61"/>
        <v>April</v>
      </c>
      <c r="E976" t="str">
        <f t="shared" si="62"/>
        <v>Q2</v>
      </c>
      <c r="F976" t="s">
        <v>1780</v>
      </c>
      <c r="G976" t="s">
        <v>2404</v>
      </c>
      <c r="H976">
        <v>4</v>
      </c>
      <c r="I976" s="4">
        <v>162.71</v>
      </c>
      <c r="J976" t="s">
        <v>2824</v>
      </c>
      <c r="K976" t="s">
        <v>3069</v>
      </c>
      <c r="L976" t="s">
        <v>3071</v>
      </c>
      <c r="M976" t="s">
        <v>3641</v>
      </c>
      <c r="N976">
        <v>7</v>
      </c>
      <c r="O976" t="s">
        <v>4276</v>
      </c>
      <c r="P976" t="str">
        <f t="shared" si="63"/>
        <v>FREESHIP</v>
      </c>
      <c r="Q976" t="s">
        <v>4280</v>
      </c>
      <c r="R976" s="4">
        <v>650.84</v>
      </c>
    </row>
    <row r="977" spans="1:18" x14ac:dyDescent="0.25">
      <c r="A977" t="s">
        <v>20</v>
      </c>
      <c r="B977" s="2">
        <v>45825</v>
      </c>
      <c r="C977">
        <f t="shared" si="60"/>
        <v>2025</v>
      </c>
      <c r="D977" t="str">
        <f t="shared" si="61"/>
        <v>June</v>
      </c>
      <c r="E977" t="str">
        <f t="shared" si="62"/>
        <v>Q2</v>
      </c>
      <c r="F977" t="s">
        <v>1220</v>
      </c>
      <c r="G977" t="s">
        <v>2408</v>
      </c>
      <c r="H977">
        <v>1</v>
      </c>
      <c r="I977" s="4">
        <v>664.42</v>
      </c>
      <c r="J977" t="s">
        <v>2416</v>
      </c>
      <c r="K977" t="s">
        <v>3068</v>
      </c>
      <c r="L977" t="s">
        <v>3072</v>
      </c>
      <c r="M977" t="s">
        <v>3081</v>
      </c>
      <c r="N977">
        <v>6</v>
      </c>
      <c r="O977" t="s">
        <v>4275</v>
      </c>
      <c r="P977" t="str">
        <f t="shared" si="63"/>
        <v>SAVE10</v>
      </c>
      <c r="Q977" t="s">
        <v>4281</v>
      </c>
      <c r="R977" s="4">
        <v>664.42</v>
      </c>
    </row>
    <row r="978" spans="1:18" x14ac:dyDescent="0.25">
      <c r="A978" t="s">
        <v>474</v>
      </c>
      <c r="B978" s="2">
        <v>45571</v>
      </c>
      <c r="C978">
        <f t="shared" si="60"/>
        <v>2024</v>
      </c>
      <c r="D978" t="str">
        <f t="shared" si="61"/>
        <v>October</v>
      </c>
      <c r="E978" t="str">
        <f t="shared" si="62"/>
        <v>Q4</v>
      </c>
      <c r="F978" t="s">
        <v>1674</v>
      </c>
      <c r="G978" t="s">
        <v>2408</v>
      </c>
      <c r="H978">
        <v>1</v>
      </c>
      <c r="I978" s="4">
        <v>144.25</v>
      </c>
      <c r="J978" t="s">
        <v>2768</v>
      </c>
      <c r="K978" t="s">
        <v>3069</v>
      </c>
      <c r="L978" t="s">
        <v>3072</v>
      </c>
      <c r="M978" t="s">
        <v>3535</v>
      </c>
      <c r="N978">
        <v>2</v>
      </c>
      <c r="O978" t="s">
        <v>4277</v>
      </c>
      <c r="P978" t="str">
        <f t="shared" si="63"/>
        <v>WINTER15</v>
      </c>
      <c r="Q978" t="s">
        <v>4279</v>
      </c>
      <c r="R978" s="4">
        <v>144.25</v>
      </c>
    </row>
    <row r="979" spans="1:18" x14ac:dyDescent="0.25">
      <c r="A979" t="s">
        <v>361</v>
      </c>
      <c r="B979" s="2">
        <v>45325</v>
      </c>
      <c r="C979">
        <f t="shared" si="60"/>
        <v>2024</v>
      </c>
      <c r="D979" t="str">
        <f t="shared" si="61"/>
        <v>February</v>
      </c>
      <c r="E979" t="str">
        <f t="shared" si="62"/>
        <v>Q1</v>
      </c>
      <c r="F979" t="s">
        <v>1561</v>
      </c>
      <c r="G979" t="s">
        <v>2407</v>
      </c>
      <c r="H979">
        <v>4</v>
      </c>
      <c r="I979" s="4">
        <v>264.79000000000002</v>
      </c>
      <c r="J979" t="s">
        <v>2700</v>
      </c>
      <c r="K979" t="s">
        <v>3067</v>
      </c>
      <c r="L979" t="s">
        <v>3074</v>
      </c>
      <c r="M979" t="s">
        <v>3422</v>
      </c>
      <c r="N979">
        <v>5</v>
      </c>
      <c r="O979" t="s">
        <v>4275</v>
      </c>
      <c r="P979" t="str">
        <f t="shared" si="63"/>
        <v>SAVE10</v>
      </c>
      <c r="Q979" t="s">
        <v>4282</v>
      </c>
      <c r="R979" s="4">
        <v>1059.1600000000001</v>
      </c>
    </row>
    <row r="980" spans="1:18" x14ac:dyDescent="0.25">
      <c r="A980" t="s">
        <v>679</v>
      </c>
      <c r="B980" s="2">
        <v>45048</v>
      </c>
      <c r="C980">
        <f t="shared" si="60"/>
        <v>2023</v>
      </c>
      <c r="D980" t="str">
        <f t="shared" si="61"/>
        <v>May</v>
      </c>
      <c r="E980" t="str">
        <f t="shared" si="62"/>
        <v>Q2</v>
      </c>
      <c r="F980" t="s">
        <v>1877</v>
      </c>
      <c r="G980" t="s">
        <v>2405</v>
      </c>
      <c r="H980">
        <v>4</v>
      </c>
      <c r="I980" s="4">
        <v>231.26</v>
      </c>
      <c r="J980" t="s">
        <v>2866</v>
      </c>
      <c r="K980" t="s">
        <v>3066</v>
      </c>
      <c r="L980" t="s">
        <v>3070</v>
      </c>
      <c r="M980" t="s">
        <v>3740</v>
      </c>
      <c r="N980">
        <v>6</v>
      </c>
      <c r="O980" t="s">
        <v>4277</v>
      </c>
      <c r="P980" t="str">
        <f t="shared" si="63"/>
        <v>WINTER15</v>
      </c>
      <c r="Q980" t="s">
        <v>4282</v>
      </c>
      <c r="R980" s="4">
        <v>925.04</v>
      </c>
    </row>
    <row r="981" spans="1:18" x14ac:dyDescent="0.25">
      <c r="A981" t="s">
        <v>1016</v>
      </c>
      <c r="B981" s="2">
        <v>45827</v>
      </c>
      <c r="C981">
        <f t="shared" si="60"/>
        <v>2025</v>
      </c>
      <c r="D981" t="str">
        <f t="shared" si="61"/>
        <v>June</v>
      </c>
      <c r="E981" t="str">
        <f t="shared" si="62"/>
        <v>Q2</v>
      </c>
      <c r="F981" t="s">
        <v>2209</v>
      </c>
      <c r="G981" t="s">
        <v>2405</v>
      </c>
      <c r="H981">
        <v>4</v>
      </c>
      <c r="I981" s="4">
        <v>699.88</v>
      </c>
      <c r="J981" t="s">
        <v>2505</v>
      </c>
      <c r="K981" t="s">
        <v>3069</v>
      </c>
      <c r="L981" t="s">
        <v>3074</v>
      </c>
      <c r="M981" t="s">
        <v>4077</v>
      </c>
      <c r="N981">
        <v>5</v>
      </c>
      <c r="O981" t="s">
        <v>4277</v>
      </c>
      <c r="P981" t="str">
        <f t="shared" si="63"/>
        <v>WINTER15</v>
      </c>
      <c r="Q981" t="s">
        <v>4279</v>
      </c>
      <c r="R981" s="4">
        <v>2799.52</v>
      </c>
    </row>
    <row r="982" spans="1:18" x14ac:dyDescent="0.25">
      <c r="A982" t="s">
        <v>603</v>
      </c>
      <c r="B982" s="2">
        <v>45698</v>
      </c>
      <c r="C982">
        <f t="shared" si="60"/>
        <v>2025</v>
      </c>
      <c r="D982" t="str">
        <f t="shared" si="61"/>
        <v>February</v>
      </c>
      <c r="E982" t="str">
        <f t="shared" si="62"/>
        <v>Q1</v>
      </c>
      <c r="F982" t="s">
        <v>1803</v>
      </c>
      <c r="G982" t="s">
        <v>2408</v>
      </c>
      <c r="H982">
        <v>2</v>
      </c>
      <c r="I982" s="4">
        <v>500.8</v>
      </c>
      <c r="J982" t="s">
        <v>2830</v>
      </c>
      <c r="K982" t="s">
        <v>3069</v>
      </c>
      <c r="L982" t="s">
        <v>3073</v>
      </c>
      <c r="M982" t="s">
        <v>3664</v>
      </c>
      <c r="N982">
        <v>3</v>
      </c>
      <c r="O982" t="s">
        <v>4276</v>
      </c>
      <c r="P982" t="str">
        <f t="shared" si="63"/>
        <v>FREESHIP</v>
      </c>
      <c r="Q982" t="s">
        <v>4279</v>
      </c>
      <c r="R982" s="4">
        <v>1001.6</v>
      </c>
    </row>
    <row r="983" spans="1:18" x14ac:dyDescent="0.25">
      <c r="A983" t="s">
        <v>730</v>
      </c>
      <c r="B983" s="2">
        <v>45456</v>
      </c>
      <c r="C983">
        <f t="shared" si="60"/>
        <v>2024</v>
      </c>
      <c r="D983" t="str">
        <f t="shared" si="61"/>
        <v>June</v>
      </c>
      <c r="E983" t="str">
        <f t="shared" si="62"/>
        <v>Q2</v>
      </c>
      <c r="F983" t="s">
        <v>1927</v>
      </c>
      <c r="G983" t="s">
        <v>2406</v>
      </c>
      <c r="H983">
        <v>3</v>
      </c>
      <c r="I983" s="4">
        <v>454.29</v>
      </c>
      <c r="J983" t="s">
        <v>2428</v>
      </c>
      <c r="K983" t="s">
        <v>3067</v>
      </c>
      <c r="L983" t="s">
        <v>3074</v>
      </c>
      <c r="M983" t="s">
        <v>3791</v>
      </c>
      <c r="N983">
        <v>4</v>
      </c>
      <c r="O983" t="s">
        <v>4277</v>
      </c>
      <c r="P983" t="str">
        <f t="shared" si="63"/>
        <v>WINTER15</v>
      </c>
      <c r="Q983" t="s">
        <v>4282</v>
      </c>
      <c r="R983" s="4">
        <v>1362.87</v>
      </c>
    </row>
    <row r="984" spans="1:18" x14ac:dyDescent="0.25">
      <c r="A984" t="s">
        <v>1101</v>
      </c>
      <c r="B984" s="2">
        <v>45739</v>
      </c>
      <c r="C984">
        <f t="shared" si="60"/>
        <v>2025</v>
      </c>
      <c r="D984" t="str">
        <f t="shared" si="61"/>
        <v>March</v>
      </c>
      <c r="E984" t="str">
        <f t="shared" si="62"/>
        <v>Q1</v>
      </c>
      <c r="F984" t="s">
        <v>2293</v>
      </c>
      <c r="G984" t="s">
        <v>2408</v>
      </c>
      <c r="H984">
        <v>4</v>
      </c>
      <c r="I984" s="4">
        <v>693.07</v>
      </c>
      <c r="J984" t="s">
        <v>3024</v>
      </c>
      <c r="K984" t="s">
        <v>3066</v>
      </c>
      <c r="L984" t="s">
        <v>3070</v>
      </c>
      <c r="M984" t="s">
        <v>4162</v>
      </c>
      <c r="N984">
        <v>8</v>
      </c>
      <c r="O984" t="s">
        <v>4275</v>
      </c>
      <c r="P984" t="str">
        <f t="shared" si="63"/>
        <v>SAVE10</v>
      </c>
      <c r="Q984" t="s">
        <v>4278</v>
      </c>
      <c r="R984" s="4">
        <v>2772.28</v>
      </c>
    </row>
    <row r="985" spans="1:18" x14ac:dyDescent="0.25">
      <c r="A985" t="s">
        <v>994</v>
      </c>
      <c r="B985" s="2">
        <v>45213</v>
      </c>
      <c r="C985">
        <f t="shared" si="60"/>
        <v>2023</v>
      </c>
      <c r="D985" t="str">
        <f t="shared" si="61"/>
        <v>October</v>
      </c>
      <c r="E985" t="str">
        <f t="shared" si="62"/>
        <v>Q4</v>
      </c>
      <c r="F985" t="s">
        <v>2187</v>
      </c>
      <c r="G985" t="s">
        <v>2406</v>
      </c>
      <c r="H985">
        <v>3</v>
      </c>
      <c r="I985" s="4">
        <v>69.650000000000006</v>
      </c>
      <c r="J985" t="s">
        <v>2995</v>
      </c>
      <c r="K985" t="s">
        <v>3069</v>
      </c>
      <c r="L985" t="s">
        <v>3073</v>
      </c>
      <c r="M985" t="s">
        <v>4055</v>
      </c>
      <c r="N985">
        <v>7</v>
      </c>
      <c r="O985" t="s">
        <v>4277</v>
      </c>
      <c r="P985" t="str">
        <f t="shared" si="63"/>
        <v>WINTER15</v>
      </c>
      <c r="Q985" t="s">
        <v>4278</v>
      </c>
      <c r="R985" s="4">
        <v>208.95</v>
      </c>
    </row>
    <row r="986" spans="1:18" x14ac:dyDescent="0.25">
      <c r="A986" t="s">
        <v>32</v>
      </c>
      <c r="B986" s="2">
        <v>45742</v>
      </c>
      <c r="C986">
        <f t="shared" si="60"/>
        <v>2025</v>
      </c>
      <c r="D986" t="str">
        <f t="shared" si="61"/>
        <v>March</v>
      </c>
      <c r="E986" t="str">
        <f t="shared" si="62"/>
        <v>Q1</v>
      </c>
      <c r="F986" t="s">
        <v>1232</v>
      </c>
      <c r="G986" t="s">
        <v>2409</v>
      </c>
      <c r="H986">
        <v>1</v>
      </c>
      <c r="I986" s="4">
        <v>431.44</v>
      </c>
      <c r="J986" t="s">
        <v>2428</v>
      </c>
      <c r="K986" t="s">
        <v>3068</v>
      </c>
      <c r="L986" t="s">
        <v>3074</v>
      </c>
      <c r="M986" t="s">
        <v>3093</v>
      </c>
      <c r="N986">
        <v>3</v>
      </c>
      <c r="O986" t="s">
        <v>4275</v>
      </c>
      <c r="P986" t="str">
        <f t="shared" si="63"/>
        <v>SAVE10</v>
      </c>
      <c r="Q986" t="s">
        <v>4281</v>
      </c>
      <c r="R986" s="4">
        <v>431.44</v>
      </c>
    </row>
    <row r="987" spans="1:18" x14ac:dyDescent="0.25">
      <c r="A987" t="s">
        <v>816</v>
      </c>
      <c r="B987" s="2">
        <v>45339</v>
      </c>
      <c r="C987">
        <f t="shared" si="60"/>
        <v>2024</v>
      </c>
      <c r="D987" t="str">
        <f t="shared" si="61"/>
        <v>February</v>
      </c>
      <c r="E987" t="str">
        <f t="shared" si="62"/>
        <v>Q1</v>
      </c>
      <c r="F987" t="s">
        <v>2012</v>
      </c>
      <c r="G987" t="s">
        <v>2406</v>
      </c>
      <c r="H987">
        <v>5</v>
      </c>
      <c r="I987" s="4">
        <v>644.64</v>
      </c>
      <c r="J987" t="s">
        <v>2932</v>
      </c>
      <c r="K987" t="s">
        <v>3068</v>
      </c>
      <c r="L987" t="s">
        <v>3071</v>
      </c>
      <c r="M987" t="s">
        <v>3877</v>
      </c>
      <c r="N987">
        <v>6</v>
      </c>
      <c r="O987" t="s">
        <v>4276</v>
      </c>
      <c r="P987" t="str">
        <f t="shared" si="63"/>
        <v>FREESHIP</v>
      </c>
      <c r="Q987" t="s">
        <v>4280</v>
      </c>
      <c r="R987" s="4">
        <v>3223.2</v>
      </c>
    </row>
    <row r="988" spans="1:18" x14ac:dyDescent="0.25">
      <c r="A988" t="s">
        <v>281</v>
      </c>
      <c r="B988" s="2">
        <v>45764</v>
      </c>
      <c r="C988">
        <f t="shared" si="60"/>
        <v>2025</v>
      </c>
      <c r="D988" t="str">
        <f t="shared" si="61"/>
        <v>April</v>
      </c>
      <c r="E988" t="str">
        <f t="shared" si="62"/>
        <v>Q2</v>
      </c>
      <c r="F988" t="s">
        <v>1481</v>
      </c>
      <c r="G988" t="s">
        <v>2406</v>
      </c>
      <c r="H988">
        <v>5</v>
      </c>
      <c r="I988" s="4">
        <v>468.51</v>
      </c>
      <c r="J988" t="s">
        <v>2638</v>
      </c>
      <c r="K988" t="s">
        <v>3065</v>
      </c>
      <c r="L988" t="s">
        <v>3073</v>
      </c>
      <c r="M988" t="s">
        <v>3342</v>
      </c>
      <c r="N988">
        <v>9</v>
      </c>
      <c r="P988" t="str">
        <f t="shared" si="63"/>
        <v>NO COUPON</v>
      </c>
      <c r="Q988" t="s">
        <v>4281</v>
      </c>
      <c r="R988" s="4">
        <v>2342.5500000000002</v>
      </c>
    </row>
    <row r="989" spans="1:18" x14ac:dyDescent="0.25">
      <c r="A989" t="s">
        <v>1048</v>
      </c>
      <c r="B989" s="2">
        <v>45459</v>
      </c>
      <c r="C989">
        <f t="shared" si="60"/>
        <v>2024</v>
      </c>
      <c r="D989" t="str">
        <f t="shared" si="61"/>
        <v>June</v>
      </c>
      <c r="E989" t="str">
        <f t="shared" si="62"/>
        <v>Q2</v>
      </c>
      <c r="F989" t="s">
        <v>2240</v>
      </c>
      <c r="G989" t="s">
        <v>2407</v>
      </c>
      <c r="H989">
        <v>4</v>
      </c>
      <c r="I989" s="4">
        <v>517.98</v>
      </c>
      <c r="J989" t="s">
        <v>3008</v>
      </c>
      <c r="K989" t="s">
        <v>3069</v>
      </c>
      <c r="L989" t="s">
        <v>3071</v>
      </c>
      <c r="M989" t="s">
        <v>4109</v>
      </c>
      <c r="N989">
        <v>8</v>
      </c>
      <c r="O989" t="s">
        <v>4276</v>
      </c>
      <c r="P989" t="str">
        <f t="shared" si="63"/>
        <v>FREESHIP</v>
      </c>
      <c r="Q989" t="s">
        <v>4281</v>
      </c>
      <c r="R989" s="4">
        <v>2071.92</v>
      </c>
    </row>
    <row r="990" spans="1:18" x14ac:dyDescent="0.25">
      <c r="A990" t="s">
        <v>353</v>
      </c>
      <c r="B990" s="2">
        <v>45392</v>
      </c>
      <c r="C990">
        <f t="shared" si="60"/>
        <v>2024</v>
      </c>
      <c r="D990" t="str">
        <f t="shared" si="61"/>
        <v>April</v>
      </c>
      <c r="E990" t="str">
        <f t="shared" si="62"/>
        <v>Q2</v>
      </c>
      <c r="F990" t="s">
        <v>1553</v>
      </c>
      <c r="G990" t="s">
        <v>2407</v>
      </c>
      <c r="H990">
        <v>2</v>
      </c>
      <c r="I990" s="4">
        <v>236.33</v>
      </c>
      <c r="J990" t="s">
        <v>2692</v>
      </c>
      <c r="K990" t="s">
        <v>3066</v>
      </c>
      <c r="L990" t="s">
        <v>3074</v>
      </c>
      <c r="M990" t="s">
        <v>3414</v>
      </c>
      <c r="N990">
        <v>3</v>
      </c>
      <c r="O990" t="s">
        <v>4275</v>
      </c>
      <c r="P990" t="str">
        <f t="shared" si="63"/>
        <v>SAVE10</v>
      </c>
      <c r="Q990" t="s">
        <v>4278</v>
      </c>
      <c r="R990" s="4">
        <v>472.66</v>
      </c>
    </row>
    <row r="991" spans="1:18" x14ac:dyDescent="0.25">
      <c r="A991" t="s">
        <v>1026</v>
      </c>
      <c r="B991" s="2">
        <v>45629</v>
      </c>
      <c r="C991">
        <f t="shared" si="60"/>
        <v>2024</v>
      </c>
      <c r="D991" t="str">
        <f t="shared" si="61"/>
        <v>December</v>
      </c>
      <c r="E991" t="str">
        <f t="shared" si="62"/>
        <v>Q4</v>
      </c>
      <c r="F991" t="s">
        <v>2218</v>
      </c>
      <c r="G991" t="s">
        <v>2407</v>
      </c>
      <c r="H991">
        <v>4</v>
      </c>
      <c r="I991" s="4">
        <v>30.05</v>
      </c>
      <c r="J991" t="s">
        <v>2676</v>
      </c>
      <c r="K991" t="s">
        <v>3066</v>
      </c>
      <c r="L991" t="s">
        <v>3072</v>
      </c>
      <c r="M991" t="s">
        <v>4087</v>
      </c>
      <c r="N991">
        <v>6</v>
      </c>
      <c r="P991" t="str">
        <f t="shared" si="63"/>
        <v>NO COUPON</v>
      </c>
      <c r="Q991" t="s">
        <v>4281</v>
      </c>
      <c r="R991" s="4">
        <v>120.2</v>
      </c>
    </row>
    <row r="992" spans="1:18" x14ac:dyDescent="0.25">
      <c r="A992" t="s">
        <v>1193</v>
      </c>
      <c r="B992" s="2">
        <v>44934</v>
      </c>
      <c r="C992">
        <f t="shared" si="60"/>
        <v>2023</v>
      </c>
      <c r="D992" t="str">
        <f t="shared" si="61"/>
        <v>January</v>
      </c>
      <c r="E992" t="str">
        <f t="shared" si="62"/>
        <v>Q1</v>
      </c>
      <c r="F992" t="s">
        <v>2382</v>
      </c>
      <c r="G992" t="s">
        <v>2408</v>
      </c>
      <c r="H992">
        <v>5</v>
      </c>
      <c r="I992" s="4">
        <v>518.54999999999995</v>
      </c>
      <c r="J992" t="s">
        <v>2709</v>
      </c>
      <c r="K992" t="s">
        <v>3067</v>
      </c>
      <c r="L992" t="s">
        <v>3071</v>
      </c>
      <c r="M992" t="s">
        <v>4254</v>
      </c>
      <c r="N992">
        <v>6</v>
      </c>
      <c r="O992" t="s">
        <v>4277</v>
      </c>
      <c r="P992" t="str">
        <f t="shared" si="63"/>
        <v>WINTER15</v>
      </c>
      <c r="Q992" t="s">
        <v>4278</v>
      </c>
      <c r="R992" s="4">
        <v>2592.75</v>
      </c>
    </row>
    <row r="993" spans="1:18" x14ac:dyDescent="0.25">
      <c r="A993" t="s">
        <v>160</v>
      </c>
      <c r="B993" s="2">
        <v>45777</v>
      </c>
      <c r="C993">
        <f t="shared" si="60"/>
        <v>2025</v>
      </c>
      <c r="D993" t="str">
        <f t="shared" si="61"/>
        <v>April</v>
      </c>
      <c r="E993" t="str">
        <f t="shared" si="62"/>
        <v>Q2</v>
      </c>
      <c r="F993" t="s">
        <v>1360</v>
      </c>
      <c r="G993" t="s">
        <v>2405</v>
      </c>
      <c r="H993">
        <v>2</v>
      </c>
      <c r="I993" s="4">
        <v>411.49</v>
      </c>
      <c r="J993" t="s">
        <v>2545</v>
      </c>
      <c r="K993" t="s">
        <v>3067</v>
      </c>
      <c r="L993" t="s">
        <v>3072</v>
      </c>
      <c r="M993" t="s">
        <v>3221</v>
      </c>
      <c r="N993">
        <v>4</v>
      </c>
      <c r="P993" t="str">
        <f t="shared" si="63"/>
        <v>NO COUPON</v>
      </c>
      <c r="Q993" t="s">
        <v>4278</v>
      </c>
      <c r="R993" s="4">
        <v>822.98</v>
      </c>
    </row>
    <row r="994" spans="1:18" x14ac:dyDescent="0.25">
      <c r="A994" t="s">
        <v>1017</v>
      </c>
      <c r="B994" s="2">
        <v>44937</v>
      </c>
      <c r="C994">
        <f t="shared" si="60"/>
        <v>2023</v>
      </c>
      <c r="D994" t="str">
        <f t="shared" si="61"/>
        <v>January</v>
      </c>
      <c r="E994" t="str">
        <f t="shared" si="62"/>
        <v>Q1</v>
      </c>
      <c r="F994" t="s">
        <v>2210</v>
      </c>
      <c r="G994" t="s">
        <v>2407</v>
      </c>
      <c r="H994">
        <v>5</v>
      </c>
      <c r="I994" s="4">
        <v>319.97000000000003</v>
      </c>
      <c r="J994" t="s">
        <v>3001</v>
      </c>
      <c r="K994" t="s">
        <v>3069</v>
      </c>
      <c r="L994" t="s">
        <v>3070</v>
      </c>
      <c r="M994" t="s">
        <v>4078</v>
      </c>
      <c r="N994">
        <v>7</v>
      </c>
      <c r="O994" t="s">
        <v>4275</v>
      </c>
      <c r="P994" t="str">
        <f t="shared" si="63"/>
        <v>SAVE10</v>
      </c>
      <c r="Q994" t="s">
        <v>4282</v>
      </c>
      <c r="R994" s="4">
        <v>1599.85</v>
      </c>
    </row>
    <row r="995" spans="1:18" x14ac:dyDescent="0.25">
      <c r="A995" t="s">
        <v>54</v>
      </c>
      <c r="B995" s="2">
        <v>45158</v>
      </c>
      <c r="C995">
        <f t="shared" si="60"/>
        <v>2023</v>
      </c>
      <c r="D995" t="str">
        <f t="shared" si="61"/>
        <v>August</v>
      </c>
      <c r="E995" t="str">
        <f t="shared" si="62"/>
        <v>Q3</v>
      </c>
      <c r="F995" t="s">
        <v>1254</v>
      </c>
      <c r="G995" t="s">
        <v>2409</v>
      </c>
      <c r="H995">
        <v>2</v>
      </c>
      <c r="I995" s="4">
        <v>344.02</v>
      </c>
      <c r="J995" t="s">
        <v>2450</v>
      </c>
      <c r="K995" t="s">
        <v>3066</v>
      </c>
      <c r="L995" t="s">
        <v>3073</v>
      </c>
      <c r="M995" t="s">
        <v>3115</v>
      </c>
      <c r="N995">
        <v>4</v>
      </c>
      <c r="O995" t="s">
        <v>4276</v>
      </c>
      <c r="P995" t="str">
        <f t="shared" si="63"/>
        <v>FREESHIP</v>
      </c>
      <c r="Q995" t="s">
        <v>4278</v>
      </c>
      <c r="R995" s="4">
        <v>688.04</v>
      </c>
    </row>
    <row r="996" spans="1:18" x14ac:dyDescent="0.25">
      <c r="A996" t="s">
        <v>634</v>
      </c>
      <c r="B996" s="2">
        <v>45378</v>
      </c>
      <c r="C996">
        <f t="shared" si="60"/>
        <v>2024</v>
      </c>
      <c r="D996" t="str">
        <f t="shared" si="61"/>
        <v>March</v>
      </c>
      <c r="E996" t="str">
        <f t="shared" si="62"/>
        <v>Q1</v>
      </c>
      <c r="F996" t="s">
        <v>1833</v>
      </c>
      <c r="G996" t="s">
        <v>2405</v>
      </c>
      <c r="H996">
        <v>3</v>
      </c>
      <c r="I996" s="4">
        <v>136.34</v>
      </c>
      <c r="J996" t="s">
        <v>2846</v>
      </c>
      <c r="K996" t="s">
        <v>3065</v>
      </c>
      <c r="L996" t="s">
        <v>3072</v>
      </c>
      <c r="M996" t="s">
        <v>3695</v>
      </c>
      <c r="N996">
        <v>8</v>
      </c>
      <c r="O996" t="s">
        <v>4275</v>
      </c>
      <c r="P996" t="str">
        <f t="shared" si="63"/>
        <v>SAVE10</v>
      </c>
      <c r="Q996" t="s">
        <v>4279</v>
      </c>
      <c r="R996" s="4">
        <v>409.02</v>
      </c>
    </row>
    <row r="997" spans="1:18" x14ac:dyDescent="0.25">
      <c r="A997" t="s">
        <v>728</v>
      </c>
      <c r="B997" s="2">
        <v>45037</v>
      </c>
      <c r="C997">
        <f t="shared" si="60"/>
        <v>2023</v>
      </c>
      <c r="D997" t="str">
        <f t="shared" si="61"/>
        <v>April</v>
      </c>
      <c r="E997" t="str">
        <f t="shared" si="62"/>
        <v>Q2</v>
      </c>
      <c r="F997" t="s">
        <v>1925</v>
      </c>
      <c r="G997" t="s">
        <v>2408</v>
      </c>
      <c r="H997">
        <v>1</v>
      </c>
      <c r="I997" s="4">
        <v>51.73</v>
      </c>
      <c r="J997" t="s">
        <v>2660</v>
      </c>
      <c r="K997" t="s">
        <v>3065</v>
      </c>
      <c r="L997" t="s">
        <v>3074</v>
      </c>
      <c r="M997" t="s">
        <v>3789</v>
      </c>
      <c r="N997">
        <v>1</v>
      </c>
      <c r="O997" t="s">
        <v>4276</v>
      </c>
      <c r="P997" t="str">
        <f t="shared" si="63"/>
        <v>FREESHIP</v>
      </c>
      <c r="Q997" t="s">
        <v>4281</v>
      </c>
      <c r="R997" s="4">
        <v>51.73</v>
      </c>
    </row>
    <row r="998" spans="1:18" x14ac:dyDescent="0.25">
      <c r="A998" t="s">
        <v>507</v>
      </c>
      <c r="B998" s="2">
        <v>45685</v>
      </c>
      <c r="C998">
        <f t="shared" si="60"/>
        <v>2025</v>
      </c>
      <c r="D998" t="str">
        <f t="shared" si="61"/>
        <v>January</v>
      </c>
      <c r="E998" t="str">
        <f t="shared" si="62"/>
        <v>Q1</v>
      </c>
      <c r="F998" t="s">
        <v>1707</v>
      </c>
      <c r="G998" t="s">
        <v>2404</v>
      </c>
      <c r="H998">
        <v>1</v>
      </c>
      <c r="I998" s="4">
        <v>420.26</v>
      </c>
      <c r="J998" t="s">
        <v>2787</v>
      </c>
      <c r="K998" t="s">
        <v>3067</v>
      </c>
      <c r="L998" t="s">
        <v>3074</v>
      </c>
      <c r="M998" t="s">
        <v>3568</v>
      </c>
      <c r="N998">
        <v>4</v>
      </c>
      <c r="O998" t="s">
        <v>4276</v>
      </c>
      <c r="P998" t="str">
        <f t="shared" si="63"/>
        <v>FREESHIP</v>
      </c>
      <c r="Q998" t="s">
        <v>4281</v>
      </c>
      <c r="R998" s="4">
        <v>420.26</v>
      </c>
    </row>
    <row r="999" spans="1:18" x14ac:dyDescent="0.25">
      <c r="A999" t="s">
        <v>620</v>
      </c>
      <c r="B999" s="2">
        <v>45602</v>
      </c>
      <c r="C999">
        <f t="shared" si="60"/>
        <v>2024</v>
      </c>
      <c r="D999" t="str">
        <f t="shared" si="61"/>
        <v>November</v>
      </c>
      <c r="E999" t="str">
        <f t="shared" si="62"/>
        <v>Q4</v>
      </c>
      <c r="F999" t="s">
        <v>1819</v>
      </c>
      <c r="G999" t="s">
        <v>2408</v>
      </c>
      <c r="H999">
        <v>3</v>
      </c>
      <c r="I999" s="4">
        <v>274.75</v>
      </c>
      <c r="J999" t="s">
        <v>2614</v>
      </c>
      <c r="K999" t="s">
        <v>3069</v>
      </c>
      <c r="L999" t="s">
        <v>3071</v>
      </c>
      <c r="M999" t="s">
        <v>3681</v>
      </c>
      <c r="N999">
        <v>3</v>
      </c>
      <c r="O999" t="s">
        <v>4275</v>
      </c>
      <c r="P999" t="str">
        <f t="shared" si="63"/>
        <v>SAVE10</v>
      </c>
      <c r="Q999" t="s">
        <v>4282</v>
      </c>
      <c r="R999" s="4">
        <v>824.25</v>
      </c>
    </row>
    <row r="1000" spans="1:18" x14ac:dyDescent="0.25">
      <c r="A1000" t="s">
        <v>792</v>
      </c>
      <c r="B1000" s="2">
        <v>45044</v>
      </c>
      <c r="C1000">
        <f t="shared" si="60"/>
        <v>2023</v>
      </c>
      <c r="D1000" t="str">
        <f t="shared" si="61"/>
        <v>April</v>
      </c>
      <c r="E1000" t="str">
        <f t="shared" si="62"/>
        <v>Q2</v>
      </c>
      <c r="F1000" t="s">
        <v>1989</v>
      </c>
      <c r="G1000" t="s">
        <v>2408</v>
      </c>
      <c r="H1000">
        <v>4</v>
      </c>
      <c r="I1000" s="4">
        <v>246.85</v>
      </c>
      <c r="J1000" t="s">
        <v>2918</v>
      </c>
      <c r="K1000" t="s">
        <v>3067</v>
      </c>
      <c r="L1000" t="s">
        <v>3070</v>
      </c>
      <c r="M1000" t="s">
        <v>3853</v>
      </c>
      <c r="N1000">
        <v>8</v>
      </c>
      <c r="O1000" t="s">
        <v>4277</v>
      </c>
      <c r="P1000" t="str">
        <f t="shared" si="63"/>
        <v>WINTER15</v>
      </c>
      <c r="Q1000" t="s">
        <v>4282</v>
      </c>
      <c r="R1000" s="4">
        <v>987.4</v>
      </c>
    </row>
    <row r="1001" spans="1:18" x14ac:dyDescent="0.25">
      <c r="A1001" t="s">
        <v>894</v>
      </c>
      <c r="B1001" s="2">
        <v>45728</v>
      </c>
      <c r="C1001">
        <f t="shared" si="60"/>
        <v>2025</v>
      </c>
      <c r="D1001" t="str">
        <f t="shared" si="61"/>
        <v>March</v>
      </c>
      <c r="E1001" t="str">
        <f t="shared" si="62"/>
        <v>Q1</v>
      </c>
      <c r="F1001" t="s">
        <v>2090</v>
      </c>
      <c r="G1001" t="s">
        <v>2408</v>
      </c>
      <c r="H1001">
        <v>4</v>
      </c>
      <c r="I1001" s="4">
        <v>233.7</v>
      </c>
      <c r="J1001" t="s">
        <v>2620</v>
      </c>
      <c r="K1001" t="s">
        <v>3066</v>
      </c>
      <c r="L1001" t="s">
        <v>3070</v>
      </c>
      <c r="M1001" t="s">
        <v>3955</v>
      </c>
      <c r="N1001">
        <v>8</v>
      </c>
      <c r="O1001" t="s">
        <v>4275</v>
      </c>
      <c r="P1001" t="str">
        <f t="shared" si="63"/>
        <v>SAVE10</v>
      </c>
      <c r="Q1001" t="s">
        <v>4281</v>
      </c>
      <c r="R1001" s="4">
        <v>934.8</v>
      </c>
    </row>
    <row r="1002" spans="1:18" x14ac:dyDescent="0.25">
      <c r="A1002" t="s">
        <v>378</v>
      </c>
      <c r="B1002" s="2">
        <v>45254</v>
      </c>
      <c r="C1002">
        <f t="shared" si="60"/>
        <v>2023</v>
      </c>
      <c r="D1002" t="str">
        <f t="shared" si="61"/>
        <v>November</v>
      </c>
      <c r="E1002" t="str">
        <f t="shared" si="62"/>
        <v>Q4</v>
      </c>
      <c r="F1002" t="s">
        <v>1578</v>
      </c>
      <c r="G1002" t="s">
        <v>2404</v>
      </c>
      <c r="H1002">
        <v>5</v>
      </c>
      <c r="I1002" s="4">
        <v>628.74</v>
      </c>
      <c r="J1002" t="s">
        <v>2650</v>
      </c>
      <c r="K1002" t="s">
        <v>3069</v>
      </c>
      <c r="L1002" t="s">
        <v>3071</v>
      </c>
      <c r="M1002" t="s">
        <v>3439</v>
      </c>
      <c r="N1002">
        <v>9</v>
      </c>
      <c r="O1002" t="s">
        <v>4276</v>
      </c>
      <c r="P1002" t="str">
        <f t="shared" si="63"/>
        <v>FREESHIP</v>
      </c>
      <c r="Q1002" t="s">
        <v>4281</v>
      </c>
      <c r="R1002" s="4">
        <v>3143.7</v>
      </c>
    </row>
    <row r="1003" spans="1:18" x14ac:dyDescent="0.25">
      <c r="A1003" t="s">
        <v>382</v>
      </c>
      <c r="B1003" s="2">
        <v>45047</v>
      </c>
      <c r="C1003">
        <f t="shared" si="60"/>
        <v>2023</v>
      </c>
      <c r="D1003" t="str">
        <f t="shared" si="61"/>
        <v>May</v>
      </c>
      <c r="E1003" t="str">
        <f t="shared" si="62"/>
        <v>Q2</v>
      </c>
      <c r="F1003" t="s">
        <v>1582</v>
      </c>
      <c r="G1003" t="s">
        <v>2403</v>
      </c>
      <c r="H1003">
        <v>3</v>
      </c>
      <c r="I1003" s="4">
        <v>271.02</v>
      </c>
      <c r="J1003" t="s">
        <v>2716</v>
      </c>
      <c r="K1003" t="s">
        <v>3067</v>
      </c>
      <c r="L1003" t="s">
        <v>3071</v>
      </c>
      <c r="M1003" t="s">
        <v>3443</v>
      </c>
      <c r="N1003">
        <v>6</v>
      </c>
      <c r="P1003" t="str">
        <f t="shared" si="63"/>
        <v>NO COUPON</v>
      </c>
      <c r="Q1003" t="s">
        <v>4282</v>
      </c>
      <c r="R1003" s="4">
        <v>813.06</v>
      </c>
    </row>
    <row r="1004" spans="1:18" x14ac:dyDescent="0.25">
      <c r="A1004" t="s">
        <v>720</v>
      </c>
      <c r="B1004" s="2">
        <v>45718</v>
      </c>
      <c r="C1004">
        <f t="shared" si="60"/>
        <v>2025</v>
      </c>
      <c r="D1004" t="str">
        <f t="shared" si="61"/>
        <v>March</v>
      </c>
      <c r="E1004" t="str">
        <f t="shared" si="62"/>
        <v>Q1</v>
      </c>
      <c r="F1004" t="s">
        <v>1918</v>
      </c>
      <c r="G1004" t="s">
        <v>2409</v>
      </c>
      <c r="H1004">
        <v>5</v>
      </c>
      <c r="I1004" s="4">
        <v>228.09</v>
      </c>
      <c r="J1004" t="s">
        <v>2720</v>
      </c>
      <c r="K1004" t="s">
        <v>3068</v>
      </c>
      <c r="L1004" t="s">
        <v>3072</v>
      </c>
      <c r="M1004" t="s">
        <v>3781</v>
      </c>
      <c r="N1004">
        <v>9</v>
      </c>
      <c r="O1004" t="s">
        <v>4276</v>
      </c>
      <c r="P1004" t="str">
        <f t="shared" si="63"/>
        <v>FREESHIP</v>
      </c>
      <c r="Q1004" t="s">
        <v>4281</v>
      </c>
      <c r="R1004" s="4">
        <v>1140.45</v>
      </c>
    </row>
    <row r="1005" spans="1:18" x14ac:dyDescent="0.25">
      <c r="A1005" t="s">
        <v>1060</v>
      </c>
      <c r="B1005" s="2">
        <v>45572</v>
      </c>
      <c r="C1005">
        <f t="shared" si="60"/>
        <v>2024</v>
      </c>
      <c r="D1005" t="str">
        <f t="shared" si="61"/>
        <v>October</v>
      </c>
      <c r="E1005" t="str">
        <f t="shared" si="62"/>
        <v>Q4</v>
      </c>
      <c r="F1005" t="s">
        <v>2252</v>
      </c>
      <c r="G1005" t="s">
        <v>2405</v>
      </c>
      <c r="H1005">
        <v>3</v>
      </c>
      <c r="I1005" s="4">
        <v>547.15</v>
      </c>
      <c r="J1005" t="s">
        <v>3014</v>
      </c>
      <c r="K1005" t="s">
        <v>3066</v>
      </c>
      <c r="L1005" t="s">
        <v>3070</v>
      </c>
      <c r="M1005" t="s">
        <v>4121</v>
      </c>
      <c r="N1005">
        <v>4</v>
      </c>
      <c r="O1005" t="s">
        <v>4277</v>
      </c>
      <c r="P1005" t="str">
        <f t="shared" si="63"/>
        <v>WINTER15</v>
      </c>
      <c r="Q1005" t="s">
        <v>4278</v>
      </c>
      <c r="R1005" s="4">
        <v>1641.45</v>
      </c>
    </row>
    <row r="1006" spans="1:18" x14ac:dyDescent="0.25">
      <c r="A1006" t="s">
        <v>910</v>
      </c>
      <c r="B1006" s="2">
        <v>45583</v>
      </c>
      <c r="C1006">
        <f t="shared" si="60"/>
        <v>2024</v>
      </c>
      <c r="D1006" t="str">
        <f t="shared" si="61"/>
        <v>October</v>
      </c>
      <c r="E1006" t="str">
        <f t="shared" si="62"/>
        <v>Q4</v>
      </c>
      <c r="F1006" t="s">
        <v>2106</v>
      </c>
      <c r="G1006" t="s">
        <v>2409</v>
      </c>
      <c r="H1006">
        <v>3</v>
      </c>
      <c r="I1006" s="4">
        <v>147.29</v>
      </c>
      <c r="J1006" t="s">
        <v>2419</v>
      </c>
      <c r="K1006" t="s">
        <v>3068</v>
      </c>
      <c r="L1006" t="s">
        <v>3070</v>
      </c>
      <c r="M1006" t="s">
        <v>3971</v>
      </c>
      <c r="N1006">
        <v>3</v>
      </c>
      <c r="O1006" t="s">
        <v>4276</v>
      </c>
      <c r="P1006" t="str">
        <f t="shared" si="63"/>
        <v>FREESHIP</v>
      </c>
      <c r="Q1006" t="s">
        <v>4282</v>
      </c>
      <c r="R1006" s="4">
        <v>441.87</v>
      </c>
    </row>
    <row r="1007" spans="1:18" x14ac:dyDescent="0.25">
      <c r="A1007" t="s">
        <v>961</v>
      </c>
      <c r="B1007" s="2">
        <v>45176</v>
      </c>
      <c r="C1007">
        <f t="shared" si="60"/>
        <v>2023</v>
      </c>
      <c r="D1007" t="str">
        <f t="shared" si="61"/>
        <v>September</v>
      </c>
      <c r="E1007" t="str">
        <f t="shared" si="62"/>
        <v>Q3</v>
      </c>
      <c r="F1007" t="s">
        <v>2156</v>
      </c>
      <c r="G1007" t="s">
        <v>2404</v>
      </c>
      <c r="H1007">
        <v>4</v>
      </c>
      <c r="I1007" s="4">
        <v>465.66</v>
      </c>
      <c r="J1007" t="s">
        <v>2642</v>
      </c>
      <c r="K1007" t="s">
        <v>3066</v>
      </c>
      <c r="L1007" t="s">
        <v>3072</v>
      </c>
      <c r="M1007" t="s">
        <v>4022</v>
      </c>
      <c r="N1007">
        <v>9</v>
      </c>
      <c r="O1007" t="s">
        <v>4276</v>
      </c>
      <c r="P1007" t="str">
        <f t="shared" si="63"/>
        <v>FREESHIP</v>
      </c>
      <c r="Q1007" t="s">
        <v>4280</v>
      </c>
      <c r="R1007" s="4">
        <v>1862.64</v>
      </c>
    </row>
    <row r="1008" spans="1:18" x14ac:dyDescent="0.25">
      <c r="A1008" t="s">
        <v>991</v>
      </c>
      <c r="B1008" s="2">
        <v>44954</v>
      </c>
      <c r="C1008">
        <f t="shared" si="60"/>
        <v>2023</v>
      </c>
      <c r="D1008" t="str">
        <f t="shared" si="61"/>
        <v>January</v>
      </c>
      <c r="E1008" t="str">
        <f t="shared" si="62"/>
        <v>Q1</v>
      </c>
      <c r="F1008" t="s">
        <v>2184</v>
      </c>
      <c r="G1008" t="s">
        <v>2406</v>
      </c>
      <c r="H1008">
        <v>4</v>
      </c>
      <c r="I1008" s="4">
        <v>649.47</v>
      </c>
      <c r="J1008" t="s">
        <v>2994</v>
      </c>
      <c r="K1008" t="s">
        <v>3069</v>
      </c>
      <c r="L1008" t="s">
        <v>3074</v>
      </c>
      <c r="M1008" t="s">
        <v>4052</v>
      </c>
      <c r="N1008">
        <v>8</v>
      </c>
      <c r="O1008" t="s">
        <v>4275</v>
      </c>
      <c r="P1008" t="str">
        <f t="shared" si="63"/>
        <v>SAVE10</v>
      </c>
      <c r="Q1008" t="s">
        <v>4282</v>
      </c>
      <c r="R1008" s="4">
        <v>2597.88</v>
      </c>
    </row>
    <row r="1009" spans="1:18" x14ac:dyDescent="0.25">
      <c r="A1009" t="s">
        <v>324</v>
      </c>
      <c r="B1009" s="2">
        <v>45346</v>
      </c>
      <c r="C1009">
        <f t="shared" si="60"/>
        <v>2024</v>
      </c>
      <c r="D1009" t="str">
        <f t="shared" si="61"/>
        <v>February</v>
      </c>
      <c r="E1009" t="str">
        <f t="shared" si="62"/>
        <v>Q1</v>
      </c>
      <c r="F1009" t="s">
        <v>1524</v>
      </c>
      <c r="G1009" t="s">
        <v>2407</v>
      </c>
      <c r="H1009">
        <v>3</v>
      </c>
      <c r="I1009" s="4">
        <v>132.47999999999999</v>
      </c>
      <c r="J1009" t="s">
        <v>2672</v>
      </c>
      <c r="K1009" t="s">
        <v>3066</v>
      </c>
      <c r="L1009" t="s">
        <v>3070</v>
      </c>
      <c r="M1009" t="s">
        <v>3385</v>
      </c>
      <c r="N1009">
        <v>4</v>
      </c>
      <c r="P1009" t="str">
        <f t="shared" si="63"/>
        <v>NO COUPON</v>
      </c>
      <c r="Q1009" t="s">
        <v>4279</v>
      </c>
      <c r="R1009" s="4">
        <v>397.43999999999988</v>
      </c>
    </row>
    <row r="1010" spans="1:18" x14ac:dyDescent="0.25">
      <c r="A1010" t="s">
        <v>159</v>
      </c>
      <c r="B1010" s="2">
        <v>45353</v>
      </c>
      <c r="C1010">
        <f t="shared" si="60"/>
        <v>2024</v>
      </c>
      <c r="D1010" t="str">
        <f t="shared" si="61"/>
        <v>March</v>
      </c>
      <c r="E1010" t="str">
        <f t="shared" si="62"/>
        <v>Q1</v>
      </c>
      <c r="F1010" t="s">
        <v>1359</v>
      </c>
      <c r="G1010" t="s">
        <v>2407</v>
      </c>
      <c r="H1010">
        <v>3</v>
      </c>
      <c r="I1010" s="4">
        <v>146.91</v>
      </c>
      <c r="J1010" t="s">
        <v>2544</v>
      </c>
      <c r="K1010" t="s">
        <v>3067</v>
      </c>
      <c r="L1010" t="s">
        <v>3073</v>
      </c>
      <c r="M1010" t="s">
        <v>3220</v>
      </c>
      <c r="N1010">
        <v>6</v>
      </c>
      <c r="O1010" t="s">
        <v>4276</v>
      </c>
      <c r="P1010" t="str">
        <f t="shared" si="63"/>
        <v>FREESHIP</v>
      </c>
      <c r="Q1010" t="s">
        <v>4282</v>
      </c>
      <c r="R1010" s="4">
        <v>440.73</v>
      </c>
    </row>
    <row r="1011" spans="1:18" x14ac:dyDescent="0.25">
      <c r="A1011" t="s">
        <v>421</v>
      </c>
      <c r="B1011" s="2">
        <v>45151</v>
      </c>
      <c r="C1011">
        <f t="shared" si="60"/>
        <v>2023</v>
      </c>
      <c r="D1011" t="str">
        <f t="shared" si="61"/>
        <v>August</v>
      </c>
      <c r="E1011" t="str">
        <f t="shared" si="62"/>
        <v>Q3</v>
      </c>
      <c r="F1011" t="s">
        <v>1621</v>
      </c>
      <c r="G1011" t="s">
        <v>2405</v>
      </c>
      <c r="H1011">
        <v>4</v>
      </c>
      <c r="I1011" s="4">
        <v>547.32000000000005</v>
      </c>
      <c r="J1011" t="s">
        <v>2634</v>
      </c>
      <c r="K1011" t="s">
        <v>3069</v>
      </c>
      <c r="L1011" t="s">
        <v>3072</v>
      </c>
      <c r="M1011" t="s">
        <v>3482</v>
      </c>
      <c r="N1011">
        <v>8</v>
      </c>
      <c r="O1011" t="s">
        <v>4276</v>
      </c>
      <c r="P1011" t="str">
        <f t="shared" si="63"/>
        <v>FREESHIP</v>
      </c>
      <c r="Q1011" t="s">
        <v>4278</v>
      </c>
      <c r="R1011" s="4">
        <v>2189.2800000000002</v>
      </c>
    </row>
    <row r="1012" spans="1:18" x14ac:dyDescent="0.25">
      <c r="A1012" t="s">
        <v>137</v>
      </c>
      <c r="B1012" s="2">
        <v>45113</v>
      </c>
      <c r="C1012">
        <f t="shared" si="60"/>
        <v>2023</v>
      </c>
      <c r="D1012" t="str">
        <f t="shared" si="61"/>
        <v>July</v>
      </c>
      <c r="E1012" t="str">
        <f t="shared" si="62"/>
        <v>Q3</v>
      </c>
      <c r="F1012" t="s">
        <v>1337</v>
      </c>
      <c r="G1012" t="s">
        <v>2409</v>
      </c>
      <c r="H1012">
        <v>3</v>
      </c>
      <c r="I1012" s="4">
        <v>278.04000000000002</v>
      </c>
      <c r="J1012" t="s">
        <v>2525</v>
      </c>
      <c r="K1012" t="s">
        <v>3066</v>
      </c>
      <c r="L1012" t="s">
        <v>3073</v>
      </c>
      <c r="M1012" t="s">
        <v>3198</v>
      </c>
      <c r="N1012">
        <v>5</v>
      </c>
      <c r="P1012" t="str">
        <f t="shared" si="63"/>
        <v>NO COUPON</v>
      </c>
      <c r="Q1012" t="s">
        <v>4278</v>
      </c>
      <c r="R1012" s="4">
        <v>834.12000000000012</v>
      </c>
    </row>
    <row r="1013" spans="1:18" x14ac:dyDescent="0.25">
      <c r="A1013" t="s">
        <v>842</v>
      </c>
      <c r="B1013" s="2">
        <v>45497</v>
      </c>
      <c r="C1013">
        <f t="shared" si="60"/>
        <v>2024</v>
      </c>
      <c r="D1013" t="str">
        <f t="shared" si="61"/>
        <v>July</v>
      </c>
      <c r="E1013" t="str">
        <f t="shared" si="62"/>
        <v>Q3</v>
      </c>
      <c r="F1013" t="s">
        <v>2038</v>
      </c>
      <c r="G1013" t="s">
        <v>2406</v>
      </c>
      <c r="H1013">
        <v>4</v>
      </c>
      <c r="I1013" s="4">
        <v>404.58</v>
      </c>
      <c r="J1013" t="s">
        <v>2945</v>
      </c>
      <c r="K1013" t="s">
        <v>3069</v>
      </c>
      <c r="L1013" t="s">
        <v>3070</v>
      </c>
      <c r="M1013" t="s">
        <v>3903</v>
      </c>
      <c r="N1013">
        <v>5</v>
      </c>
      <c r="O1013" t="s">
        <v>4276</v>
      </c>
      <c r="P1013" t="str">
        <f t="shared" si="63"/>
        <v>FREESHIP</v>
      </c>
      <c r="Q1013" t="s">
        <v>4278</v>
      </c>
      <c r="R1013" s="4">
        <v>1618.32</v>
      </c>
    </row>
    <row r="1014" spans="1:18" x14ac:dyDescent="0.25">
      <c r="A1014" t="s">
        <v>156</v>
      </c>
      <c r="B1014" s="2">
        <v>45175</v>
      </c>
      <c r="C1014">
        <f t="shared" si="60"/>
        <v>2023</v>
      </c>
      <c r="D1014" t="str">
        <f t="shared" si="61"/>
        <v>September</v>
      </c>
      <c r="E1014" t="str">
        <f t="shared" si="62"/>
        <v>Q3</v>
      </c>
      <c r="F1014" t="s">
        <v>1356</v>
      </c>
      <c r="G1014" t="s">
        <v>2409</v>
      </c>
      <c r="H1014">
        <v>5</v>
      </c>
      <c r="I1014" s="4">
        <v>272.77</v>
      </c>
      <c r="J1014" t="s">
        <v>2542</v>
      </c>
      <c r="K1014" t="s">
        <v>3069</v>
      </c>
      <c r="L1014" t="s">
        <v>3074</v>
      </c>
      <c r="M1014" t="s">
        <v>3217</v>
      </c>
      <c r="N1014">
        <v>7</v>
      </c>
      <c r="O1014" t="s">
        <v>4277</v>
      </c>
      <c r="P1014" t="str">
        <f t="shared" si="63"/>
        <v>WINTER15</v>
      </c>
      <c r="Q1014" t="s">
        <v>4280</v>
      </c>
      <c r="R1014" s="4">
        <v>1363.85</v>
      </c>
    </row>
    <row r="1015" spans="1:18" x14ac:dyDescent="0.25">
      <c r="A1015" t="s">
        <v>142</v>
      </c>
      <c r="B1015" s="2">
        <v>44974</v>
      </c>
      <c r="C1015">
        <f t="shared" si="60"/>
        <v>2023</v>
      </c>
      <c r="D1015" t="str">
        <f t="shared" si="61"/>
        <v>February</v>
      </c>
      <c r="E1015" t="str">
        <f t="shared" si="62"/>
        <v>Q1</v>
      </c>
      <c r="F1015" t="s">
        <v>1342</v>
      </c>
      <c r="G1015" t="s">
        <v>2405</v>
      </c>
      <c r="H1015">
        <v>4</v>
      </c>
      <c r="I1015" s="4">
        <v>21.07</v>
      </c>
      <c r="J1015" t="s">
        <v>2530</v>
      </c>
      <c r="K1015" t="s">
        <v>3068</v>
      </c>
      <c r="L1015" t="s">
        <v>3073</v>
      </c>
      <c r="M1015" t="s">
        <v>3203</v>
      </c>
      <c r="N1015">
        <v>4</v>
      </c>
      <c r="O1015" t="s">
        <v>4276</v>
      </c>
      <c r="P1015" t="str">
        <f t="shared" si="63"/>
        <v>FREESHIP</v>
      </c>
      <c r="Q1015" t="s">
        <v>4282</v>
      </c>
      <c r="R1015" s="4">
        <v>84.28</v>
      </c>
    </row>
    <row r="1016" spans="1:18" x14ac:dyDescent="0.25">
      <c r="A1016" t="s">
        <v>521</v>
      </c>
      <c r="B1016" s="2">
        <v>45112</v>
      </c>
      <c r="C1016">
        <f t="shared" si="60"/>
        <v>2023</v>
      </c>
      <c r="D1016" t="str">
        <f t="shared" si="61"/>
        <v>July</v>
      </c>
      <c r="E1016" t="str">
        <f t="shared" si="62"/>
        <v>Q3</v>
      </c>
      <c r="F1016" t="s">
        <v>1721</v>
      </c>
      <c r="G1016" t="s">
        <v>2404</v>
      </c>
      <c r="H1016">
        <v>1</v>
      </c>
      <c r="I1016" s="4">
        <v>171.59</v>
      </c>
      <c r="J1016" t="s">
        <v>2684</v>
      </c>
      <c r="K1016" t="s">
        <v>3067</v>
      </c>
      <c r="L1016" t="s">
        <v>3074</v>
      </c>
      <c r="M1016" t="s">
        <v>3582</v>
      </c>
      <c r="N1016">
        <v>5</v>
      </c>
      <c r="O1016" t="s">
        <v>4277</v>
      </c>
      <c r="P1016" t="str">
        <f t="shared" si="63"/>
        <v>WINTER15</v>
      </c>
      <c r="Q1016" t="s">
        <v>4280</v>
      </c>
      <c r="R1016" s="4">
        <v>171.59</v>
      </c>
    </row>
    <row r="1017" spans="1:18" x14ac:dyDescent="0.25">
      <c r="A1017" t="s">
        <v>658</v>
      </c>
      <c r="B1017" s="2">
        <v>45245</v>
      </c>
      <c r="C1017">
        <f t="shared" si="60"/>
        <v>2023</v>
      </c>
      <c r="D1017" t="str">
        <f t="shared" si="61"/>
        <v>November</v>
      </c>
      <c r="E1017" t="str">
        <f t="shared" si="62"/>
        <v>Q4</v>
      </c>
      <c r="F1017" t="s">
        <v>1857</v>
      </c>
      <c r="G1017" t="s">
        <v>2406</v>
      </c>
      <c r="H1017">
        <v>2</v>
      </c>
      <c r="I1017" s="4">
        <v>366.23</v>
      </c>
      <c r="J1017" t="s">
        <v>2856</v>
      </c>
      <c r="K1017" t="s">
        <v>3069</v>
      </c>
      <c r="L1017" t="s">
        <v>3070</v>
      </c>
      <c r="M1017" t="s">
        <v>3719</v>
      </c>
      <c r="N1017">
        <v>2</v>
      </c>
      <c r="O1017" t="s">
        <v>4277</v>
      </c>
      <c r="P1017" t="str">
        <f t="shared" si="63"/>
        <v>WINTER15</v>
      </c>
      <c r="Q1017" t="s">
        <v>4280</v>
      </c>
      <c r="R1017" s="4">
        <v>732.46</v>
      </c>
    </row>
    <row r="1018" spans="1:18" x14ac:dyDescent="0.25">
      <c r="A1018" t="s">
        <v>318</v>
      </c>
      <c r="B1018" s="2">
        <v>45583</v>
      </c>
      <c r="C1018">
        <f t="shared" si="60"/>
        <v>2024</v>
      </c>
      <c r="D1018" t="str">
        <f t="shared" si="61"/>
        <v>October</v>
      </c>
      <c r="E1018" t="str">
        <f t="shared" si="62"/>
        <v>Q4</v>
      </c>
      <c r="F1018" t="s">
        <v>1518</v>
      </c>
      <c r="G1018" t="s">
        <v>2403</v>
      </c>
      <c r="H1018">
        <v>5</v>
      </c>
      <c r="I1018" s="4">
        <v>408.73</v>
      </c>
      <c r="J1018" t="s">
        <v>2667</v>
      </c>
      <c r="K1018" t="s">
        <v>3068</v>
      </c>
      <c r="L1018" t="s">
        <v>3073</v>
      </c>
      <c r="M1018" t="s">
        <v>3379</v>
      </c>
      <c r="N1018">
        <v>10</v>
      </c>
      <c r="O1018" t="s">
        <v>4276</v>
      </c>
      <c r="P1018" t="str">
        <f t="shared" si="63"/>
        <v>FREESHIP</v>
      </c>
      <c r="Q1018" t="s">
        <v>4278</v>
      </c>
      <c r="R1018" s="4">
        <v>2043.65</v>
      </c>
    </row>
    <row r="1019" spans="1:18" x14ac:dyDescent="0.25">
      <c r="A1019" t="s">
        <v>1107</v>
      </c>
      <c r="B1019" s="2">
        <v>45086</v>
      </c>
      <c r="C1019">
        <f t="shared" si="60"/>
        <v>2023</v>
      </c>
      <c r="D1019" t="str">
        <f t="shared" si="61"/>
        <v>June</v>
      </c>
      <c r="E1019" t="str">
        <f t="shared" si="62"/>
        <v>Q2</v>
      </c>
      <c r="F1019" t="s">
        <v>2299</v>
      </c>
      <c r="G1019" t="s">
        <v>2404</v>
      </c>
      <c r="H1019">
        <v>4</v>
      </c>
      <c r="I1019" s="4">
        <v>197.36</v>
      </c>
      <c r="J1019" t="s">
        <v>3026</v>
      </c>
      <c r="K1019" t="s">
        <v>3068</v>
      </c>
      <c r="L1019" t="s">
        <v>3072</v>
      </c>
      <c r="M1019" t="s">
        <v>4168</v>
      </c>
      <c r="N1019">
        <v>9</v>
      </c>
      <c r="O1019" t="s">
        <v>4276</v>
      </c>
      <c r="P1019" t="str">
        <f t="shared" si="63"/>
        <v>FREESHIP</v>
      </c>
      <c r="Q1019" t="s">
        <v>4278</v>
      </c>
      <c r="R1019" s="4">
        <v>789.44</v>
      </c>
    </row>
    <row r="1020" spans="1:18" x14ac:dyDescent="0.25">
      <c r="A1020" t="s">
        <v>672</v>
      </c>
      <c r="B1020" s="2">
        <v>45765</v>
      </c>
      <c r="C1020">
        <f t="shared" si="60"/>
        <v>2025</v>
      </c>
      <c r="D1020" t="str">
        <f t="shared" si="61"/>
        <v>April</v>
      </c>
      <c r="E1020" t="str">
        <f t="shared" si="62"/>
        <v>Q2</v>
      </c>
      <c r="F1020" t="s">
        <v>1871</v>
      </c>
      <c r="G1020" t="s">
        <v>2407</v>
      </c>
      <c r="H1020">
        <v>2</v>
      </c>
      <c r="I1020" s="4">
        <v>46.36</v>
      </c>
      <c r="J1020" t="s">
        <v>2657</v>
      </c>
      <c r="K1020" t="s">
        <v>3068</v>
      </c>
      <c r="L1020" t="s">
        <v>3072</v>
      </c>
      <c r="M1020" t="s">
        <v>3733</v>
      </c>
      <c r="N1020">
        <v>4</v>
      </c>
      <c r="O1020" t="s">
        <v>4275</v>
      </c>
      <c r="P1020" t="str">
        <f t="shared" si="63"/>
        <v>SAVE10</v>
      </c>
      <c r="Q1020" t="s">
        <v>4282</v>
      </c>
      <c r="R1020" s="4">
        <v>92.72</v>
      </c>
    </row>
    <row r="1021" spans="1:18" x14ac:dyDescent="0.25">
      <c r="A1021" t="s">
        <v>493</v>
      </c>
      <c r="B1021" s="2">
        <v>44975</v>
      </c>
      <c r="C1021">
        <f t="shared" si="60"/>
        <v>2023</v>
      </c>
      <c r="D1021" t="str">
        <f t="shared" si="61"/>
        <v>February</v>
      </c>
      <c r="E1021" t="str">
        <f t="shared" si="62"/>
        <v>Q1</v>
      </c>
      <c r="F1021" t="s">
        <v>1693</v>
      </c>
      <c r="G1021" t="s">
        <v>2403</v>
      </c>
      <c r="H1021">
        <v>4</v>
      </c>
      <c r="I1021" s="4">
        <v>25.29</v>
      </c>
      <c r="J1021" t="s">
        <v>2781</v>
      </c>
      <c r="K1021" t="s">
        <v>3067</v>
      </c>
      <c r="L1021" t="s">
        <v>3074</v>
      </c>
      <c r="M1021" t="s">
        <v>3554</v>
      </c>
      <c r="N1021">
        <v>8</v>
      </c>
      <c r="P1021" t="str">
        <f t="shared" si="63"/>
        <v>NO COUPON</v>
      </c>
      <c r="Q1021" t="s">
        <v>4282</v>
      </c>
      <c r="R1021" s="4">
        <v>101.16</v>
      </c>
    </row>
    <row r="1022" spans="1:18" x14ac:dyDescent="0.25">
      <c r="A1022" t="s">
        <v>614</v>
      </c>
      <c r="B1022" s="2">
        <v>45072</v>
      </c>
      <c r="C1022">
        <f t="shared" si="60"/>
        <v>2023</v>
      </c>
      <c r="D1022" t="str">
        <f t="shared" si="61"/>
        <v>May</v>
      </c>
      <c r="E1022" t="str">
        <f t="shared" si="62"/>
        <v>Q2</v>
      </c>
      <c r="F1022" t="s">
        <v>1814</v>
      </c>
      <c r="G1022" t="s">
        <v>2407</v>
      </c>
      <c r="H1022">
        <v>1</v>
      </c>
      <c r="I1022" s="4">
        <v>72.31</v>
      </c>
      <c r="J1022" t="s">
        <v>2633</v>
      </c>
      <c r="K1022" t="s">
        <v>3068</v>
      </c>
      <c r="L1022" t="s">
        <v>3071</v>
      </c>
      <c r="M1022" t="s">
        <v>3675</v>
      </c>
      <c r="N1022">
        <v>1</v>
      </c>
      <c r="O1022" t="s">
        <v>4276</v>
      </c>
      <c r="P1022" t="str">
        <f t="shared" si="63"/>
        <v>FREESHIP</v>
      </c>
      <c r="Q1022" t="s">
        <v>4281</v>
      </c>
      <c r="R1022" s="4">
        <v>72.31</v>
      </c>
    </row>
    <row r="1023" spans="1:18" x14ac:dyDescent="0.25">
      <c r="A1023" t="s">
        <v>347</v>
      </c>
      <c r="B1023" s="2">
        <v>45398</v>
      </c>
      <c r="C1023">
        <f t="shared" si="60"/>
        <v>2024</v>
      </c>
      <c r="D1023" t="str">
        <f t="shared" si="61"/>
        <v>April</v>
      </c>
      <c r="E1023" t="str">
        <f t="shared" si="62"/>
        <v>Q2</v>
      </c>
      <c r="F1023" t="s">
        <v>1547</v>
      </c>
      <c r="G1023" t="s">
        <v>2404</v>
      </c>
      <c r="H1023">
        <v>1</v>
      </c>
      <c r="I1023" s="4">
        <v>198.51</v>
      </c>
      <c r="J1023" t="s">
        <v>2687</v>
      </c>
      <c r="K1023" t="s">
        <v>3067</v>
      </c>
      <c r="L1023" t="s">
        <v>3072</v>
      </c>
      <c r="M1023" t="s">
        <v>3408</v>
      </c>
      <c r="N1023">
        <v>5</v>
      </c>
      <c r="O1023" t="s">
        <v>4277</v>
      </c>
      <c r="P1023" t="str">
        <f t="shared" si="63"/>
        <v>WINTER15</v>
      </c>
      <c r="Q1023" t="s">
        <v>4278</v>
      </c>
      <c r="R1023" s="4">
        <v>198.51</v>
      </c>
    </row>
    <row r="1024" spans="1:18" x14ac:dyDescent="0.25">
      <c r="A1024" t="s">
        <v>295</v>
      </c>
      <c r="B1024" s="2">
        <v>45134</v>
      </c>
      <c r="C1024">
        <f t="shared" si="60"/>
        <v>2023</v>
      </c>
      <c r="D1024" t="str">
        <f t="shared" si="61"/>
        <v>July</v>
      </c>
      <c r="E1024" t="str">
        <f t="shared" si="62"/>
        <v>Q3</v>
      </c>
      <c r="F1024" t="s">
        <v>1495</v>
      </c>
      <c r="G1024" t="s">
        <v>2409</v>
      </c>
      <c r="H1024">
        <v>4</v>
      </c>
      <c r="I1024" s="4">
        <v>654.79</v>
      </c>
      <c r="J1024" t="s">
        <v>2651</v>
      </c>
      <c r="K1024" t="s">
        <v>3069</v>
      </c>
      <c r="L1024" t="s">
        <v>3074</v>
      </c>
      <c r="M1024" t="s">
        <v>3356</v>
      </c>
      <c r="N1024">
        <v>9</v>
      </c>
      <c r="P1024" t="str">
        <f t="shared" si="63"/>
        <v>NO COUPON</v>
      </c>
      <c r="Q1024" t="s">
        <v>4279</v>
      </c>
      <c r="R1024" s="4">
        <v>2619.16</v>
      </c>
    </row>
    <row r="1025" spans="1:18" x14ac:dyDescent="0.25">
      <c r="A1025" t="s">
        <v>194</v>
      </c>
      <c r="B1025" s="2">
        <v>45003</v>
      </c>
      <c r="C1025">
        <f t="shared" si="60"/>
        <v>2023</v>
      </c>
      <c r="D1025" t="str">
        <f t="shared" si="61"/>
        <v>March</v>
      </c>
      <c r="E1025" t="str">
        <f t="shared" si="62"/>
        <v>Q1</v>
      </c>
      <c r="F1025" t="s">
        <v>1394</v>
      </c>
      <c r="G1025" t="s">
        <v>2405</v>
      </c>
      <c r="H1025">
        <v>5</v>
      </c>
      <c r="I1025" s="4">
        <v>316.07</v>
      </c>
      <c r="J1025" t="s">
        <v>2572</v>
      </c>
      <c r="K1025" t="s">
        <v>3069</v>
      </c>
      <c r="L1025" t="s">
        <v>3072</v>
      </c>
      <c r="M1025" t="s">
        <v>3255</v>
      </c>
      <c r="N1025">
        <v>10</v>
      </c>
      <c r="P1025" t="str">
        <f t="shared" si="63"/>
        <v>NO COUPON</v>
      </c>
      <c r="Q1025" t="s">
        <v>4282</v>
      </c>
      <c r="R1025" s="4">
        <v>1580.35</v>
      </c>
    </row>
    <row r="1026" spans="1:18" x14ac:dyDescent="0.25">
      <c r="A1026" t="s">
        <v>554</v>
      </c>
      <c r="B1026" s="2">
        <v>45320</v>
      </c>
      <c r="C1026">
        <f t="shared" ref="C1026:C1089" si="64">YEAR(B1026)</f>
        <v>2024</v>
      </c>
      <c r="D1026" t="str">
        <f t="shared" ref="D1026:D1089" si="65">TEXT(B1026,"mmmm")</f>
        <v>January</v>
      </c>
      <c r="E1026" t="str">
        <f t="shared" ref="E1026:E1089" si="66">"Q"&amp;ROUNDUP(MONTH(B1026)/3,0)</f>
        <v>Q1</v>
      </c>
      <c r="F1026" t="s">
        <v>1754</v>
      </c>
      <c r="G1026" t="s">
        <v>2408</v>
      </c>
      <c r="H1026">
        <v>5</v>
      </c>
      <c r="I1026" s="4">
        <v>648.65</v>
      </c>
      <c r="J1026" t="s">
        <v>2811</v>
      </c>
      <c r="K1026" t="s">
        <v>3066</v>
      </c>
      <c r="L1026" t="s">
        <v>3074</v>
      </c>
      <c r="M1026" t="s">
        <v>3615</v>
      </c>
      <c r="N1026">
        <v>7</v>
      </c>
      <c r="P1026" t="str">
        <f t="shared" ref="P1026:P1089" si="67">IF(ISBLANK(O1026),"NO COUPON",O1026)</f>
        <v>NO COUPON</v>
      </c>
      <c r="Q1026" t="s">
        <v>4279</v>
      </c>
      <c r="R1026" s="4">
        <v>3243.25</v>
      </c>
    </row>
    <row r="1027" spans="1:18" x14ac:dyDescent="0.25">
      <c r="A1027" t="s">
        <v>147</v>
      </c>
      <c r="B1027" s="2">
        <v>45828</v>
      </c>
      <c r="C1027">
        <f t="shared" si="64"/>
        <v>2025</v>
      </c>
      <c r="D1027" t="str">
        <f t="shared" si="65"/>
        <v>June</v>
      </c>
      <c r="E1027" t="str">
        <f t="shared" si="66"/>
        <v>Q2</v>
      </c>
      <c r="F1027" t="s">
        <v>1347</v>
      </c>
      <c r="G1027" t="s">
        <v>2406</v>
      </c>
      <c r="H1027">
        <v>4</v>
      </c>
      <c r="I1027" s="4">
        <v>302.05</v>
      </c>
      <c r="J1027" t="s">
        <v>2535</v>
      </c>
      <c r="K1027" t="s">
        <v>3065</v>
      </c>
      <c r="L1027" t="s">
        <v>3071</v>
      </c>
      <c r="M1027" t="s">
        <v>3208</v>
      </c>
      <c r="N1027">
        <v>6</v>
      </c>
      <c r="O1027" t="s">
        <v>4275</v>
      </c>
      <c r="P1027" t="str">
        <f t="shared" si="67"/>
        <v>SAVE10</v>
      </c>
      <c r="Q1027" t="s">
        <v>4282</v>
      </c>
      <c r="R1027" s="4">
        <v>1208.2</v>
      </c>
    </row>
    <row r="1028" spans="1:18" x14ac:dyDescent="0.25">
      <c r="A1028" t="s">
        <v>444</v>
      </c>
      <c r="B1028" s="2">
        <v>45084</v>
      </c>
      <c r="C1028">
        <f t="shared" si="64"/>
        <v>2023</v>
      </c>
      <c r="D1028" t="str">
        <f t="shared" si="65"/>
        <v>June</v>
      </c>
      <c r="E1028" t="str">
        <f t="shared" si="66"/>
        <v>Q2</v>
      </c>
      <c r="F1028" t="s">
        <v>1644</v>
      </c>
      <c r="G1028" t="s">
        <v>2404</v>
      </c>
      <c r="H1028">
        <v>1</v>
      </c>
      <c r="I1028" s="4">
        <v>450.07</v>
      </c>
      <c r="J1028" t="s">
        <v>2749</v>
      </c>
      <c r="K1028" t="s">
        <v>3068</v>
      </c>
      <c r="L1028" t="s">
        <v>3070</v>
      </c>
      <c r="M1028" t="s">
        <v>3505</v>
      </c>
      <c r="N1028">
        <v>6</v>
      </c>
      <c r="O1028" t="s">
        <v>4276</v>
      </c>
      <c r="P1028" t="str">
        <f t="shared" si="67"/>
        <v>FREESHIP</v>
      </c>
      <c r="Q1028" t="s">
        <v>4282</v>
      </c>
      <c r="R1028" s="4">
        <v>450.07</v>
      </c>
    </row>
    <row r="1029" spans="1:18" x14ac:dyDescent="0.25">
      <c r="A1029" t="s">
        <v>213</v>
      </c>
      <c r="B1029" s="2">
        <v>45680</v>
      </c>
      <c r="C1029">
        <f t="shared" si="64"/>
        <v>2025</v>
      </c>
      <c r="D1029" t="str">
        <f t="shared" si="65"/>
        <v>January</v>
      </c>
      <c r="E1029" t="str">
        <f t="shared" si="66"/>
        <v>Q1</v>
      </c>
      <c r="F1029" t="s">
        <v>1413</v>
      </c>
      <c r="G1029" t="s">
        <v>2404</v>
      </c>
      <c r="H1029">
        <v>1</v>
      </c>
      <c r="I1029" s="4">
        <v>625</v>
      </c>
      <c r="J1029" t="s">
        <v>2589</v>
      </c>
      <c r="K1029" t="s">
        <v>3066</v>
      </c>
      <c r="L1029" t="s">
        <v>3072</v>
      </c>
      <c r="M1029" t="s">
        <v>3274</v>
      </c>
      <c r="N1029">
        <v>5</v>
      </c>
      <c r="O1029" t="s">
        <v>4277</v>
      </c>
      <c r="P1029" t="str">
        <f t="shared" si="67"/>
        <v>WINTER15</v>
      </c>
      <c r="Q1029" t="s">
        <v>4282</v>
      </c>
      <c r="R1029" s="4">
        <v>625</v>
      </c>
    </row>
    <row r="1030" spans="1:18" x14ac:dyDescent="0.25">
      <c r="A1030" t="s">
        <v>1018</v>
      </c>
      <c r="B1030" s="2">
        <v>45817</v>
      </c>
      <c r="C1030">
        <f t="shared" si="64"/>
        <v>2025</v>
      </c>
      <c r="D1030" t="str">
        <f t="shared" si="65"/>
        <v>June</v>
      </c>
      <c r="E1030" t="str">
        <f t="shared" si="66"/>
        <v>Q2</v>
      </c>
      <c r="F1030" t="s">
        <v>2211</v>
      </c>
      <c r="G1030" t="s">
        <v>2406</v>
      </c>
      <c r="H1030">
        <v>4</v>
      </c>
      <c r="I1030" s="4">
        <v>246.91</v>
      </c>
      <c r="J1030" t="s">
        <v>2436</v>
      </c>
      <c r="K1030" t="s">
        <v>3066</v>
      </c>
      <c r="L1030" t="s">
        <v>3074</v>
      </c>
      <c r="M1030" t="s">
        <v>4079</v>
      </c>
      <c r="N1030">
        <v>8</v>
      </c>
      <c r="O1030" t="s">
        <v>4275</v>
      </c>
      <c r="P1030" t="str">
        <f t="shared" si="67"/>
        <v>SAVE10</v>
      </c>
      <c r="Q1030" t="s">
        <v>4279</v>
      </c>
      <c r="R1030" s="4">
        <v>987.64</v>
      </c>
    </row>
    <row r="1031" spans="1:18" x14ac:dyDescent="0.25">
      <c r="A1031" t="s">
        <v>389</v>
      </c>
      <c r="B1031" s="2">
        <v>45673</v>
      </c>
      <c r="C1031">
        <f t="shared" si="64"/>
        <v>2025</v>
      </c>
      <c r="D1031" t="str">
        <f t="shared" si="65"/>
        <v>January</v>
      </c>
      <c r="E1031" t="str">
        <f t="shared" si="66"/>
        <v>Q1</v>
      </c>
      <c r="F1031" t="s">
        <v>1589</v>
      </c>
      <c r="G1031" t="s">
        <v>2403</v>
      </c>
      <c r="H1031">
        <v>4</v>
      </c>
      <c r="I1031" s="4">
        <v>95.03</v>
      </c>
      <c r="J1031" t="s">
        <v>2721</v>
      </c>
      <c r="K1031" t="s">
        <v>3066</v>
      </c>
      <c r="L1031" t="s">
        <v>3070</v>
      </c>
      <c r="M1031" t="s">
        <v>3450</v>
      </c>
      <c r="N1031">
        <v>8</v>
      </c>
      <c r="O1031" t="s">
        <v>4276</v>
      </c>
      <c r="P1031" t="str">
        <f t="shared" si="67"/>
        <v>FREESHIP</v>
      </c>
      <c r="Q1031" t="s">
        <v>4281</v>
      </c>
      <c r="R1031" s="4">
        <v>380.12</v>
      </c>
    </row>
    <row r="1032" spans="1:18" x14ac:dyDescent="0.25">
      <c r="A1032" t="s">
        <v>974</v>
      </c>
      <c r="B1032" s="2">
        <v>45271</v>
      </c>
      <c r="C1032">
        <f t="shared" si="64"/>
        <v>2023</v>
      </c>
      <c r="D1032" t="str">
        <f t="shared" si="65"/>
        <v>December</v>
      </c>
      <c r="E1032" t="str">
        <f t="shared" si="66"/>
        <v>Q4</v>
      </c>
      <c r="F1032" t="s">
        <v>2167</v>
      </c>
      <c r="G1032" t="s">
        <v>2408</v>
      </c>
      <c r="H1032">
        <v>3</v>
      </c>
      <c r="I1032" s="4">
        <v>379.07</v>
      </c>
      <c r="J1032" t="s">
        <v>2714</v>
      </c>
      <c r="K1032" t="s">
        <v>3068</v>
      </c>
      <c r="L1032" t="s">
        <v>3074</v>
      </c>
      <c r="M1032" t="s">
        <v>4035</v>
      </c>
      <c r="N1032">
        <v>3</v>
      </c>
      <c r="O1032" t="s">
        <v>4277</v>
      </c>
      <c r="P1032" t="str">
        <f t="shared" si="67"/>
        <v>WINTER15</v>
      </c>
      <c r="Q1032" t="s">
        <v>4282</v>
      </c>
      <c r="R1032" s="4">
        <v>1137.21</v>
      </c>
    </row>
    <row r="1033" spans="1:18" x14ac:dyDescent="0.25">
      <c r="A1033" t="s">
        <v>272</v>
      </c>
      <c r="B1033" s="2">
        <v>45348</v>
      </c>
      <c r="C1033">
        <f t="shared" si="64"/>
        <v>2024</v>
      </c>
      <c r="D1033" t="str">
        <f t="shared" si="65"/>
        <v>February</v>
      </c>
      <c r="E1033" t="str">
        <f t="shared" si="66"/>
        <v>Q1</v>
      </c>
      <c r="F1033" t="s">
        <v>1472</v>
      </c>
      <c r="G1033" t="s">
        <v>2405</v>
      </c>
      <c r="H1033">
        <v>2</v>
      </c>
      <c r="I1033" s="4">
        <v>103.41</v>
      </c>
      <c r="J1033" t="s">
        <v>2631</v>
      </c>
      <c r="K1033" t="s">
        <v>3066</v>
      </c>
      <c r="L1033" t="s">
        <v>3070</v>
      </c>
      <c r="M1033" t="s">
        <v>3333</v>
      </c>
      <c r="N1033">
        <v>2</v>
      </c>
      <c r="O1033" t="s">
        <v>4276</v>
      </c>
      <c r="P1033" t="str">
        <f t="shared" si="67"/>
        <v>FREESHIP</v>
      </c>
      <c r="Q1033" t="s">
        <v>4279</v>
      </c>
      <c r="R1033" s="4">
        <v>206.82</v>
      </c>
    </row>
    <row r="1034" spans="1:18" x14ac:dyDescent="0.25">
      <c r="A1034" t="s">
        <v>222</v>
      </c>
      <c r="B1034" s="2">
        <v>45573</v>
      </c>
      <c r="C1034">
        <f t="shared" si="64"/>
        <v>2024</v>
      </c>
      <c r="D1034" t="str">
        <f t="shared" si="65"/>
        <v>October</v>
      </c>
      <c r="E1034" t="str">
        <f t="shared" si="66"/>
        <v>Q4</v>
      </c>
      <c r="F1034" t="s">
        <v>1422</v>
      </c>
      <c r="G1034" t="s">
        <v>2409</v>
      </c>
      <c r="H1034">
        <v>2</v>
      </c>
      <c r="I1034" s="4">
        <v>408.32</v>
      </c>
      <c r="J1034" t="s">
        <v>2581</v>
      </c>
      <c r="K1034" t="s">
        <v>3066</v>
      </c>
      <c r="L1034" t="s">
        <v>3070</v>
      </c>
      <c r="M1034" t="s">
        <v>3283</v>
      </c>
      <c r="N1034">
        <v>3</v>
      </c>
      <c r="O1034" t="s">
        <v>4276</v>
      </c>
      <c r="P1034" t="str">
        <f t="shared" si="67"/>
        <v>FREESHIP</v>
      </c>
      <c r="Q1034" t="s">
        <v>4281</v>
      </c>
      <c r="R1034" s="4">
        <v>816.64</v>
      </c>
    </row>
    <row r="1035" spans="1:18" x14ac:dyDescent="0.25">
      <c r="A1035" t="s">
        <v>831</v>
      </c>
      <c r="B1035" s="2">
        <v>45204</v>
      </c>
      <c r="C1035">
        <f t="shared" si="64"/>
        <v>2023</v>
      </c>
      <c r="D1035" t="str">
        <f t="shared" si="65"/>
        <v>October</v>
      </c>
      <c r="E1035" t="str">
        <f t="shared" si="66"/>
        <v>Q4</v>
      </c>
      <c r="F1035" t="s">
        <v>2027</v>
      </c>
      <c r="G1035" t="s">
        <v>2406</v>
      </c>
      <c r="H1035">
        <v>4</v>
      </c>
      <c r="I1035" s="4">
        <v>598.19000000000005</v>
      </c>
      <c r="J1035" t="s">
        <v>2940</v>
      </c>
      <c r="K1035" t="s">
        <v>3067</v>
      </c>
      <c r="L1035" t="s">
        <v>3073</v>
      </c>
      <c r="M1035" t="s">
        <v>3892</v>
      </c>
      <c r="N1035">
        <v>7</v>
      </c>
      <c r="O1035" t="s">
        <v>4277</v>
      </c>
      <c r="P1035" t="str">
        <f t="shared" si="67"/>
        <v>WINTER15</v>
      </c>
      <c r="Q1035" t="s">
        <v>4280</v>
      </c>
      <c r="R1035" s="4">
        <v>2392.7600000000002</v>
      </c>
    </row>
    <row r="1036" spans="1:18" x14ac:dyDescent="0.25">
      <c r="A1036" t="s">
        <v>911</v>
      </c>
      <c r="B1036" s="2">
        <v>45538</v>
      </c>
      <c r="C1036">
        <f t="shared" si="64"/>
        <v>2024</v>
      </c>
      <c r="D1036" t="str">
        <f t="shared" si="65"/>
        <v>September</v>
      </c>
      <c r="E1036" t="str">
        <f t="shared" si="66"/>
        <v>Q3</v>
      </c>
      <c r="F1036" t="s">
        <v>2107</v>
      </c>
      <c r="G1036" t="s">
        <v>2408</v>
      </c>
      <c r="H1036">
        <v>4</v>
      </c>
      <c r="I1036" s="4">
        <v>481.48</v>
      </c>
      <c r="J1036" t="s">
        <v>2589</v>
      </c>
      <c r="K1036" t="s">
        <v>3068</v>
      </c>
      <c r="L1036" t="s">
        <v>3073</v>
      </c>
      <c r="M1036" t="s">
        <v>3972</v>
      </c>
      <c r="N1036">
        <v>5</v>
      </c>
      <c r="O1036" t="s">
        <v>4275</v>
      </c>
      <c r="P1036" t="str">
        <f t="shared" si="67"/>
        <v>SAVE10</v>
      </c>
      <c r="Q1036" t="s">
        <v>4278</v>
      </c>
      <c r="R1036" s="4">
        <v>1925.92</v>
      </c>
    </row>
    <row r="1037" spans="1:18" x14ac:dyDescent="0.25">
      <c r="A1037" t="s">
        <v>851</v>
      </c>
      <c r="B1037" s="2">
        <v>45822</v>
      </c>
      <c r="C1037">
        <f t="shared" si="64"/>
        <v>2025</v>
      </c>
      <c r="D1037" t="str">
        <f t="shared" si="65"/>
        <v>June</v>
      </c>
      <c r="E1037" t="str">
        <f t="shared" si="66"/>
        <v>Q2</v>
      </c>
      <c r="F1037" t="s">
        <v>2047</v>
      </c>
      <c r="G1037" t="s">
        <v>2406</v>
      </c>
      <c r="H1037">
        <v>5</v>
      </c>
      <c r="I1037" s="4">
        <v>655.55</v>
      </c>
      <c r="J1037" t="s">
        <v>2839</v>
      </c>
      <c r="K1037" t="s">
        <v>3066</v>
      </c>
      <c r="L1037" t="s">
        <v>3073</v>
      </c>
      <c r="M1037" t="s">
        <v>3912</v>
      </c>
      <c r="N1037">
        <v>5</v>
      </c>
      <c r="P1037" t="str">
        <f t="shared" si="67"/>
        <v>NO COUPON</v>
      </c>
      <c r="Q1037" t="s">
        <v>4280</v>
      </c>
      <c r="R1037" s="4">
        <v>3277.75</v>
      </c>
    </row>
    <row r="1038" spans="1:18" x14ac:dyDescent="0.25">
      <c r="A1038" t="s">
        <v>71</v>
      </c>
      <c r="B1038" s="2">
        <v>44948</v>
      </c>
      <c r="C1038">
        <f t="shared" si="64"/>
        <v>2023</v>
      </c>
      <c r="D1038" t="str">
        <f t="shared" si="65"/>
        <v>January</v>
      </c>
      <c r="E1038" t="str">
        <f t="shared" si="66"/>
        <v>Q1</v>
      </c>
      <c r="F1038" t="s">
        <v>1271</v>
      </c>
      <c r="G1038" t="s">
        <v>2407</v>
      </c>
      <c r="H1038">
        <v>5</v>
      </c>
      <c r="I1038" s="4">
        <v>314.27</v>
      </c>
      <c r="J1038" t="s">
        <v>2463</v>
      </c>
      <c r="K1038" t="s">
        <v>3069</v>
      </c>
      <c r="L1038" t="s">
        <v>3072</v>
      </c>
      <c r="M1038" t="s">
        <v>3132</v>
      </c>
      <c r="N1038">
        <v>6</v>
      </c>
      <c r="O1038" t="s">
        <v>4275</v>
      </c>
      <c r="P1038" t="str">
        <f t="shared" si="67"/>
        <v>SAVE10</v>
      </c>
      <c r="Q1038" t="s">
        <v>4278</v>
      </c>
      <c r="R1038" s="4">
        <v>1571.35</v>
      </c>
    </row>
    <row r="1039" spans="1:18" x14ac:dyDescent="0.25">
      <c r="A1039" t="s">
        <v>977</v>
      </c>
      <c r="B1039" s="2">
        <v>45362</v>
      </c>
      <c r="C1039">
        <f t="shared" si="64"/>
        <v>2024</v>
      </c>
      <c r="D1039" t="str">
        <f t="shared" si="65"/>
        <v>March</v>
      </c>
      <c r="E1039" t="str">
        <f t="shared" si="66"/>
        <v>Q1</v>
      </c>
      <c r="F1039" t="s">
        <v>2170</v>
      </c>
      <c r="G1039" t="s">
        <v>2406</v>
      </c>
      <c r="H1039">
        <v>5</v>
      </c>
      <c r="I1039" s="4">
        <v>530.34</v>
      </c>
      <c r="J1039" t="s">
        <v>2572</v>
      </c>
      <c r="K1039" t="s">
        <v>3066</v>
      </c>
      <c r="L1039" t="s">
        <v>3070</v>
      </c>
      <c r="M1039" t="s">
        <v>4038</v>
      </c>
      <c r="N1039">
        <v>9</v>
      </c>
      <c r="O1039" t="s">
        <v>4276</v>
      </c>
      <c r="P1039" t="str">
        <f t="shared" si="67"/>
        <v>FREESHIP</v>
      </c>
      <c r="Q1039" t="s">
        <v>4282</v>
      </c>
      <c r="R1039" s="4">
        <v>2651.7</v>
      </c>
    </row>
    <row r="1040" spans="1:18" x14ac:dyDescent="0.25">
      <c r="A1040" t="s">
        <v>350</v>
      </c>
      <c r="B1040" s="2">
        <v>45289</v>
      </c>
      <c r="C1040">
        <f t="shared" si="64"/>
        <v>2023</v>
      </c>
      <c r="D1040" t="str">
        <f t="shared" si="65"/>
        <v>December</v>
      </c>
      <c r="E1040" t="str">
        <f t="shared" si="66"/>
        <v>Q4</v>
      </c>
      <c r="F1040" t="s">
        <v>1550</v>
      </c>
      <c r="G1040" t="s">
        <v>2408</v>
      </c>
      <c r="H1040">
        <v>1</v>
      </c>
      <c r="I1040" s="4">
        <v>18.2</v>
      </c>
      <c r="J1040" t="s">
        <v>2689</v>
      </c>
      <c r="K1040" t="s">
        <v>3065</v>
      </c>
      <c r="L1040" t="s">
        <v>3074</v>
      </c>
      <c r="M1040" t="s">
        <v>3411</v>
      </c>
      <c r="N1040">
        <v>4</v>
      </c>
      <c r="O1040" t="s">
        <v>4275</v>
      </c>
      <c r="P1040" t="str">
        <f t="shared" si="67"/>
        <v>SAVE10</v>
      </c>
      <c r="Q1040" t="s">
        <v>4278</v>
      </c>
      <c r="R1040" s="4">
        <v>18.2</v>
      </c>
    </row>
    <row r="1041" spans="1:18" x14ac:dyDescent="0.25">
      <c r="A1041" t="s">
        <v>100</v>
      </c>
      <c r="B1041" s="2">
        <v>45462</v>
      </c>
      <c r="C1041">
        <f t="shared" si="64"/>
        <v>2024</v>
      </c>
      <c r="D1041" t="str">
        <f t="shared" si="65"/>
        <v>June</v>
      </c>
      <c r="E1041" t="str">
        <f t="shared" si="66"/>
        <v>Q2</v>
      </c>
      <c r="F1041" t="s">
        <v>1300</v>
      </c>
      <c r="G1041" t="s">
        <v>2407</v>
      </c>
      <c r="H1041">
        <v>5</v>
      </c>
      <c r="I1041" s="4">
        <v>643.03</v>
      </c>
      <c r="J1041" t="s">
        <v>2490</v>
      </c>
      <c r="K1041" t="s">
        <v>3066</v>
      </c>
      <c r="L1041" t="s">
        <v>3071</v>
      </c>
      <c r="M1041" t="s">
        <v>3161</v>
      </c>
      <c r="N1041">
        <v>5</v>
      </c>
      <c r="O1041" t="s">
        <v>4276</v>
      </c>
      <c r="P1041" t="str">
        <f t="shared" si="67"/>
        <v>FREESHIP</v>
      </c>
      <c r="Q1041" t="s">
        <v>4279</v>
      </c>
      <c r="R1041" s="4">
        <v>3215.15</v>
      </c>
    </row>
    <row r="1042" spans="1:18" x14ac:dyDescent="0.25">
      <c r="A1042" t="s">
        <v>181</v>
      </c>
      <c r="B1042" s="2">
        <v>45073</v>
      </c>
      <c r="C1042">
        <f t="shared" si="64"/>
        <v>2023</v>
      </c>
      <c r="D1042" t="str">
        <f t="shared" si="65"/>
        <v>May</v>
      </c>
      <c r="E1042" t="str">
        <f t="shared" si="66"/>
        <v>Q2</v>
      </c>
      <c r="F1042" t="s">
        <v>1381</v>
      </c>
      <c r="G1042" t="s">
        <v>2406</v>
      </c>
      <c r="H1042">
        <v>2</v>
      </c>
      <c r="I1042" s="4">
        <v>384.14</v>
      </c>
      <c r="J1042" t="s">
        <v>2560</v>
      </c>
      <c r="K1042" t="s">
        <v>3066</v>
      </c>
      <c r="L1042" t="s">
        <v>3072</v>
      </c>
      <c r="M1042" t="s">
        <v>3242</v>
      </c>
      <c r="N1042">
        <v>2</v>
      </c>
      <c r="O1042" t="s">
        <v>4277</v>
      </c>
      <c r="P1042" t="str">
        <f t="shared" si="67"/>
        <v>WINTER15</v>
      </c>
      <c r="Q1042" t="s">
        <v>4280</v>
      </c>
      <c r="R1042" s="4">
        <v>768.28</v>
      </c>
    </row>
    <row r="1043" spans="1:18" x14ac:dyDescent="0.25">
      <c r="A1043" t="s">
        <v>27</v>
      </c>
      <c r="B1043" s="2">
        <v>45168</v>
      </c>
      <c r="C1043">
        <f t="shared" si="64"/>
        <v>2023</v>
      </c>
      <c r="D1043" t="str">
        <f t="shared" si="65"/>
        <v>August</v>
      </c>
      <c r="E1043" t="str">
        <f t="shared" si="66"/>
        <v>Q3</v>
      </c>
      <c r="F1043" t="s">
        <v>1227</v>
      </c>
      <c r="G1043" t="s">
        <v>2408</v>
      </c>
      <c r="H1043">
        <v>3</v>
      </c>
      <c r="I1043" s="4">
        <v>201.49</v>
      </c>
      <c r="J1043" t="s">
        <v>2423</v>
      </c>
      <c r="K1043" t="s">
        <v>3067</v>
      </c>
      <c r="L1043" t="s">
        <v>3072</v>
      </c>
      <c r="M1043" t="s">
        <v>3088</v>
      </c>
      <c r="N1043">
        <v>4</v>
      </c>
      <c r="O1043" t="s">
        <v>4276</v>
      </c>
      <c r="P1043" t="str">
        <f t="shared" si="67"/>
        <v>FREESHIP</v>
      </c>
      <c r="Q1043" t="s">
        <v>4281</v>
      </c>
      <c r="R1043" s="4">
        <v>604.47</v>
      </c>
    </row>
    <row r="1044" spans="1:18" x14ac:dyDescent="0.25">
      <c r="A1044" t="s">
        <v>331</v>
      </c>
      <c r="B1044" s="2">
        <v>45026</v>
      </c>
      <c r="C1044">
        <f t="shared" si="64"/>
        <v>2023</v>
      </c>
      <c r="D1044" t="str">
        <f t="shared" si="65"/>
        <v>April</v>
      </c>
      <c r="E1044" t="str">
        <f t="shared" si="66"/>
        <v>Q2</v>
      </c>
      <c r="F1044" t="s">
        <v>1531</v>
      </c>
      <c r="G1044" t="s">
        <v>2403</v>
      </c>
      <c r="H1044">
        <v>2</v>
      </c>
      <c r="I1044" s="4">
        <v>139.94999999999999</v>
      </c>
      <c r="J1044" t="s">
        <v>2678</v>
      </c>
      <c r="K1044" t="s">
        <v>3066</v>
      </c>
      <c r="L1044" t="s">
        <v>3072</v>
      </c>
      <c r="M1044" t="s">
        <v>3392</v>
      </c>
      <c r="N1044">
        <v>5</v>
      </c>
      <c r="P1044" t="str">
        <f t="shared" si="67"/>
        <v>NO COUPON</v>
      </c>
      <c r="Q1044" t="s">
        <v>4278</v>
      </c>
      <c r="R1044" s="4">
        <v>279.89999999999998</v>
      </c>
    </row>
    <row r="1045" spans="1:18" x14ac:dyDescent="0.25">
      <c r="A1045" t="s">
        <v>343</v>
      </c>
      <c r="B1045" s="2">
        <v>45651</v>
      </c>
      <c r="C1045">
        <f t="shared" si="64"/>
        <v>2024</v>
      </c>
      <c r="D1045" t="str">
        <f t="shared" si="65"/>
        <v>December</v>
      </c>
      <c r="E1045" t="str">
        <f t="shared" si="66"/>
        <v>Q4</v>
      </c>
      <c r="F1045" t="s">
        <v>1543</v>
      </c>
      <c r="G1045" t="s">
        <v>2406</v>
      </c>
      <c r="H1045">
        <v>4</v>
      </c>
      <c r="I1045" s="4">
        <v>283.16000000000003</v>
      </c>
      <c r="J1045" t="s">
        <v>2622</v>
      </c>
      <c r="K1045" t="s">
        <v>3067</v>
      </c>
      <c r="L1045" t="s">
        <v>3070</v>
      </c>
      <c r="M1045" t="s">
        <v>3404</v>
      </c>
      <c r="N1045">
        <v>6</v>
      </c>
      <c r="P1045" t="str">
        <f t="shared" si="67"/>
        <v>NO COUPON</v>
      </c>
      <c r="Q1045" t="s">
        <v>4282</v>
      </c>
      <c r="R1045" s="4">
        <v>1132.6400000000001</v>
      </c>
    </row>
    <row r="1046" spans="1:18" x14ac:dyDescent="0.25">
      <c r="A1046" t="s">
        <v>1158</v>
      </c>
      <c r="B1046" s="2">
        <v>44973</v>
      </c>
      <c r="C1046">
        <f t="shared" si="64"/>
        <v>2023</v>
      </c>
      <c r="D1046" t="str">
        <f t="shared" si="65"/>
        <v>February</v>
      </c>
      <c r="E1046" t="str">
        <f t="shared" si="66"/>
        <v>Q1</v>
      </c>
      <c r="F1046" t="s">
        <v>2347</v>
      </c>
      <c r="G1046" t="s">
        <v>2409</v>
      </c>
      <c r="H1046">
        <v>5</v>
      </c>
      <c r="I1046" s="4">
        <v>507.94</v>
      </c>
      <c r="J1046" t="s">
        <v>3043</v>
      </c>
      <c r="K1046" t="s">
        <v>3066</v>
      </c>
      <c r="L1046" t="s">
        <v>3071</v>
      </c>
      <c r="M1046" t="s">
        <v>4219</v>
      </c>
      <c r="N1046">
        <v>9</v>
      </c>
      <c r="P1046" t="str">
        <f t="shared" si="67"/>
        <v>NO COUPON</v>
      </c>
      <c r="Q1046" t="s">
        <v>4281</v>
      </c>
      <c r="R1046" s="4">
        <v>2539.6999999999998</v>
      </c>
    </row>
    <row r="1047" spans="1:18" x14ac:dyDescent="0.25">
      <c r="A1047" t="s">
        <v>515</v>
      </c>
      <c r="B1047" s="2">
        <v>45326</v>
      </c>
      <c r="C1047">
        <f t="shared" si="64"/>
        <v>2024</v>
      </c>
      <c r="D1047" t="str">
        <f t="shared" si="65"/>
        <v>February</v>
      </c>
      <c r="E1047" t="str">
        <f t="shared" si="66"/>
        <v>Q1</v>
      </c>
      <c r="F1047" t="s">
        <v>1715</v>
      </c>
      <c r="G1047" t="s">
        <v>2409</v>
      </c>
      <c r="H1047">
        <v>4</v>
      </c>
      <c r="I1047" s="4">
        <v>203.46</v>
      </c>
      <c r="J1047" t="s">
        <v>2559</v>
      </c>
      <c r="K1047" t="s">
        <v>3067</v>
      </c>
      <c r="L1047" t="s">
        <v>3074</v>
      </c>
      <c r="M1047" t="s">
        <v>3576</v>
      </c>
      <c r="N1047">
        <v>7</v>
      </c>
      <c r="O1047" t="s">
        <v>4275</v>
      </c>
      <c r="P1047" t="str">
        <f t="shared" si="67"/>
        <v>SAVE10</v>
      </c>
      <c r="Q1047" t="s">
        <v>4279</v>
      </c>
      <c r="R1047" s="4">
        <v>813.84</v>
      </c>
    </row>
    <row r="1048" spans="1:18" x14ac:dyDescent="0.25">
      <c r="A1048" t="s">
        <v>1086</v>
      </c>
      <c r="B1048" s="2">
        <v>44983</v>
      </c>
      <c r="C1048">
        <f t="shared" si="64"/>
        <v>2023</v>
      </c>
      <c r="D1048" t="str">
        <f t="shared" si="65"/>
        <v>February</v>
      </c>
      <c r="E1048" t="str">
        <f t="shared" si="66"/>
        <v>Q1</v>
      </c>
      <c r="F1048" t="s">
        <v>2278</v>
      </c>
      <c r="G1048" t="s">
        <v>2403</v>
      </c>
      <c r="H1048">
        <v>1</v>
      </c>
      <c r="I1048" s="4">
        <v>392.61</v>
      </c>
      <c r="J1048" t="s">
        <v>2635</v>
      </c>
      <c r="K1048" t="s">
        <v>3068</v>
      </c>
      <c r="L1048" t="s">
        <v>3071</v>
      </c>
      <c r="M1048" t="s">
        <v>4147</v>
      </c>
      <c r="N1048">
        <v>4</v>
      </c>
      <c r="O1048" t="s">
        <v>4275</v>
      </c>
      <c r="P1048" t="str">
        <f t="shared" si="67"/>
        <v>SAVE10</v>
      </c>
      <c r="Q1048" t="s">
        <v>4279</v>
      </c>
      <c r="R1048" s="4">
        <v>392.61</v>
      </c>
    </row>
    <row r="1049" spans="1:18" x14ac:dyDescent="0.25">
      <c r="A1049" t="s">
        <v>251</v>
      </c>
      <c r="B1049" s="2">
        <v>45365</v>
      </c>
      <c r="C1049">
        <f t="shared" si="64"/>
        <v>2024</v>
      </c>
      <c r="D1049" t="str">
        <f t="shared" si="65"/>
        <v>March</v>
      </c>
      <c r="E1049" t="str">
        <f t="shared" si="66"/>
        <v>Q1</v>
      </c>
      <c r="F1049" t="s">
        <v>1451</v>
      </c>
      <c r="G1049" t="s">
        <v>2403</v>
      </c>
      <c r="H1049">
        <v>3</v>
      </c>
      <c r="I1049" s="4">
        <v>583.72</v>
      </c>
      <c r="J1049" t="s">
        <v>2614</v>
      </c>
      <c r="K1049" t="s">
        <v>3067</v>
      </c>
      <c r="L1049" t="s">
        <v>3070</v>
      </c>
      <c r="M1049" t="s">
        <v>3312</v>
      </c>
      <c r="N1049">
        <v>5</v>
      </c>
      <c r="O1049" t="s">
        <v>4276</v>
      </c>
      <c r="P1049" t="str">
        <f t="shared" si="67"/>
        <v>FREESHIP</v>
      </c>
      <c r="Q1049" t="s">
        <v>4281</v>
      </c>
      <c r="R1049" s="4">
        <v>1751.16</v>
      </c>
    </row>
    <row r="1050" spans="1:18" x14ac:dyDescent="0.25">
      <c r="A1050" t="s">
        <v>817</v>
      </c>
      <c r="B1050" s="2">
        <v>45158</v>
      </c>
      <c r="C1050">
        <f t="shared" si="64"/>
        <v>2023</v>
      </c>
      <c r="D1050" t="str">
        <f t="shared" si="65"/>
        <v>August</v>
      </c>
      <c r="E1050" t="str">
        <f t="shared" si="66"/>
        <v>Q3</v>
      </c>
      <c r="F1050" t="s">
        <v>2013</v>
      </c>
      <c r="G1050" t="s">
        <v>2403</v>
      </c>
      <c r="H1050">
        <v>5</v>
      </c>
      <c r="I1050" s="4">
        <v>397.81</v>
      </c>
      <c r="J1050" t="s">
        <v>2454</v>
      </c>
      <c r="K1050" t="s">
        <v>3065</v>
      </c>
      <c r="L1050" t="s">
        <v>3072</v>
      </c>
      <c r="M1050" t="s">
        <v>3878</v>
      </c>
      <c r="N1050">
        <v>5</v>
      </c>
      <c r="O1050" t="s">
        <v>4275</v>
      </c>
      <c r="P1050" t="str">
        <f t="shared" si="67"/>
        <v>SAVE10</v>
      </c>
      <c r="Q1050" t="s">
        <v>4279</v>
      </c>
      <c r="R1050" s="4">
        <v>1989.05</v>
      </c>
    </row>
    <row r="1051" spans="1:18" x14ac:dyDescent="0.25">
      <c r="A1051" t="s">
        <v>569</v>
      </c>
      <c r="B1051" s="2">
        <v>44933</v>
      </c>
      <c r="C1051">
        <f t="shared" si="64"/>
        <v>2023</v>
      </c>
      <c r="D1051" t="str">
        <f t="shared" si="65"/>
        <v>January</v>
      </c>
      <c r="E1051" t="str">
        <f t="shared" si="66"/>
        <v>Q1</v>
      </c>
      <c r="F1051" t="s">
        <v>1769</v>
      </c>
      <c r="G1051" t="s">
        <v>2405</v>
      </c>
      <c r="H1051">
        <v>1</v>
      </c>
      <c r="I1051" s="4">
        <v>92.04</v>
      </c>
      <c r="J1051" t="s">
        <v>2420</v>
      </c>
      <c r="K1051" t="s">
        <v>3069</v>
      </c>
      <c r="L1051" t="s">
        <v>3070</v>
      </c>
      <c r="M1051" t="s">
        <v>3630</v>
      </c>
      <c r="N1051">
        <v>2</v>
      </c>
      <c r="P1051" t="str">
        <f t="shared" si="67"/>
        <v>NO COUPON</v>
      </c>
      <c r="Q1051" t="s">
        <v>4281</v>
      </c>
      <c r="R1051" s="4">
        <v>92.04</v>
      </c>
    </row>
    <row r="1052" spans="1:18" x14ac:dyDescent="0.25">
      <c r="A1052" t="s">
        <v>500</v>
      </c>
      <c r="B1052" s="2">
        <v>44960</v>
      </c>
      <c r="C1052">
        <f t="shared" si="64"/>
        <v>2023</v>
      </c>
      <c r="D1052" t="str">
        <f t="shared" si="65"/>
        <v>February</v>
      </c>
      <c r="E1052" t="str">
        <f t="shared" si="66"/>
        <v>Q1</v>
      </c>
      <c r="F1052" t="s">
        <v>1700</v>
      </c>
      <c r="G1052" t="s">
        <v>2407</v>
      </c>
      <c r="H1052">
        <v>4</v>
      </c>
      <c r="I1052" s="4">
        <v>611.26</v>
      </c>
      <c r="J1052" t="s">
        <v>2727</v>
      </c>
      <c r="K1052" t="s">
        <v>3069</v>
      </c>
      <c r="L1052" t="s">
        <v>3070</v>
      </c>
      <c r="M1052" t="s">
        <v>3561</v>
      </c>
      <c r="N1052">
        <v>5</v>
      </c>
      <c r="O1052" t="s">
        <v>4275</v>
      </c>
      <c r="P1052" t="str">
        <f t="shared" si="67"/>
        <v>SAVE10</v>
      </c>
      <c r="Q1052" t="s">
        <v>4279</v>
      </c>
      <c r="R1052" s="4">
        <v>2445.04</v>
      </c>
    </row>
    <row r="1053" spans="1:18" x14ac:dyDescent="0.25">
      <c r="A1053" t="s">
        <v>717</v>
      </c>
      <c r="B1053" s="2">
        <v>45007</v>
      </c>
      <c r="C1053">
        <f t="shared" si="64"/>
        <v>2023</v>
      </c>
      <c r="D1053" t="str">
        <f t="shared" si="65"/>
        <v>March</v>
      </c>
      <c r="E1053" t="str">
        <f t="shared" si="66"/>
        <v>Q1</v>
      </c>
      <c r="F1053" t="s">
        <v>1915</v>
      </c>
      <c r="G1053" t="s">
        <v>2409</v>
      </c>
      <c r="H1053">
        <v>1</v>
      </c>
      <c r="I1053" s="4">
        <v>92.79</v>
      </c>
      <c r="J1053" t="s">
        <v>2882</v>
      </c>
      <c r="K1053" t="s">
        <v>3069</v>
      </c>
      <c r="L1053" t="s">
        <v>3074</v>
      </c>
      <c r="M1053" t="s">
        <v>3778</v>
      </c>
      <c r="N1053">
        <v>3</v>
      </c>
      <c r="O1053" t="s">
        <v>4277</v>
      </c>
      <c r="P1053" t="str">
        <f t="shared" si="67"/>
        <v>WINTER15</v>
      </c>
      <c r="Q1053" t="s">
        <v>4280</v>
      </c>
      <c r="R1053" s="4">
        <v>92.79</v>
      </c>
    </row>
    <row r="1054" spans="1:18" x14ac:dyDescent="0.25">
      <c r="A1054" t="s">
        <v>1182</v>
      </c>
      <c r="B1054" s="2">
        <v>45024</v>
      </c>
      <c r="C1054">
        <f t="shared" si="64"/>
        <v>2023</v>
      </c>
      <c r="D1054" t="str">
        <f t="shared" si="65"/>
        <v>April</v>
      </c>
      <c r="E1054" t="str">
        <f t="shared" si="66"/>
        <v>Q2</v>
      </c>
      <c r="F1054" t="s">
        <v>2371</v>
      </c>
      <c r="G1054" t="s">
        <v>2408</v>
      </c>
      <c r="H1054">
        <v>2</v>
      </c>
      <c r="I1054" s="4">
        <v>331.42</v>
      </c>
      <c r="J1054" t="s">
        <v>3052</v>
      </c>
      <c r="K1054" t="s">
        <v>3067</v>
      </c>
      <c r="L1054" t="s">
        <v>3073</v>
      </c>
      <c r="M1054" t="s">
        <v>4243</v>
      </c>
      <c r="N1054">
        <v>6</v>
      </c>
      <c r="O1054" t="s">
        <v>4277</v>
      </c>
      <c r="P1054" t="str">
        <f t="shared" si="67"/>
        <v>WINTER15</v>
      </c>
      <c r="Q1054" t="s">
        <v>4282</v>
      </c>
      <c r="R1054" s="4">
        <v>662.84</v>
      </c>
    </row>
    <row r="1055" spans="1:18" x14ac:dyDescent="0.25">
      <c r="A1055" t="s">
        <v>460</v>
      </c>
      <c r="B1055" s="2">
        <v>45217</v>
      </c>
      <c r="C1055">
        <f t="shared" si="64"/>
        <v>2023</v>
      </c>
      <c r="D1055" t="str">
        <f t="shared" si="65"/>
        <v>October</v>
      </c>
      <c r="E1055" t="str">
        <f t="shared" si="66"/>
        <v>Q4</v>
      </c>
      <c r="F1055" t="s">
        <v>1660</v>
      </c>
      <c r="G1055" t="s">
        <v>2408</v>
      </c>
      <c r="H1055">
        <v>5</v>
      </c>
      <c r="I1055" s="4">
        <v>509.58</v>
      </c>
      <c r="J1055" t="s">
        <v>2758</v>
      </c>
      <c r="K1055" t="s">
        <v>3066</v>
      </c>
      <c r="L1055" t="s">
        <v>3073</v>
      </c>
      <c r="M1055" t="s">
        <v>3521</v>
      </c>
      <c r="N1055">
        <v>6</v>
      </c>
      <c r="O1055" t="s">
        <v>4276</v>
      </c>
      <c r="P1055" t="str">
        <f t="shared" si="67"/>
        <v>FREESHIP</v>
      </c>
      <c r="Q1055" t="s">
        <v>4278</v>
      </c>
      <c r="R1055" s="4">
        <v>2547.9</v>
      </c>
    </row>
    <row r="1056" spans="1:18" x14ac:dyDescent="0.25">
      <c r="A1056" t="s">
        <v>662</v>
      </c>
      <c r="B1056" s="2">
        <v>45675</v>
      </c>
      <c r="C1056">
        <f t="shared" si="64"/>
        <v>2025</v>
      </c>
      <c r="D1056" t="str">
        <f t="shared" si="65"/>
        <v>January</v>
      </c>
      <c r="E1056" t="str">
        <f t="shared" si="66"/>
        <v>Q1</v>
      </c>
      <c r="F1056" t="s">
        <v>1861</v>
      </c>
      <c r="G1056" t="s">
        <v>2403</v>
      </c>
      <c r="H1056">
        <v>2</v>
      </c>
      <c r="I1056" s="4">
        <v>575.83000000000004</v>
      </c>
      <c r="J1056" t="s">
        <v>2858</v>
      </c>
      <c r="K1056" t="s">
        <v>3066</v>
      </c>
      <c r="L1056" t="s">
        <v>3073</v>
      </c>
      <c r="M1056" t="s">
        <v>3723</v>
      </c>
      <c r="N1056">
        <v>3</v>
      </c>
      <c r="O1056" t="s">
        <v>4277</v>
      </c>
      <c r="P1056" t="str">
        <f t="shared" si="67"/>
        <v>WINTER15</v>
      </c>
      <c r="Q1056" t="s">
        <v>4279</v>
      </c>
      <c r="R1056" s="4">
        <v>1151.6600000000001</v>
      </c>
    </row>
    <row r="1057" spans="1:18" x14ac:dyDescent="0.25">
      <c r="A1057" t="s">
        <v>271</v>
      </c>
      <c r="B1057" s="2">
        <v>45405</v>
      </c>
      <c r="C1057">
        <f t="shared" si="64"/>
        <v>2024</v>
      </c>
      <c r="D1057" t="str">
        <f t="shared" si="65"/>
        <v>April</v>
      </c>
      <c r="E1057" t="str">
        <f t="shared" si="66"/>
        <v>Q2</v>
      </c>
      <c r="F1057" t="s">
        <v>1471</v>
      </c>
      <c r="G1057" t="s">
        <v>2404</v>
      </c>
      <c r="H1057">
        <v>1</v>
      </c>
      <c r="I1057" s="4">
        <v>406.22</v>
      </c>
      <c r="J1057" t="s">
        <v>2630</v>
      </c>
      <c r="K1057" t="s">
        <v>3067</v>
      </c>
      <c r="L1057" t="s">
        <v>3071</v>
      </c>
      <c r="M1057" t="s">
        <v>3332</v>
      </c>
      <c r="N1057">
        <v>5</v>
      </c>
      <c r="O1057" t="s">
        <v>4275</v>
      </c>
      <c r="P1057" t="str">
        <f t="shared" si="67"/>
        <v>SAVE10</v>
      </c>
      <c r="Q1057" t="s">
        <v>4279</v>
      </c>
      <c r="R1057" s="4">
        <v>406.22</v>
      </c>
    </row>
    <row r="1058" spans="1:18" x14ac:dyDescent="0.25">
      <c r="A1058" t="s">
        <v>135</v>
      </c>
      <c r="B1058" s="2">
        <v>45260</v>
      </c>
      <c r="C1058">
        <f t="shared" si="64"/>
        <v>2023</v>
      </c>
      <c r="D1058" t="str">
        <f t="shared" si="65"/>
        <v>November</v>
      </c>
      <c r="E1058" t="str">
        <f t="shared" si="66"/>
        <v>Q4</v>
      </c>
      <c r="F1058" t="s">
        <v>1335</v>
      </c>
      <c r="G1058" t="s">
        <v>2409</v>
      </c>
      <c r="H1058">
        <v>1</v>
      </c>
      <c r="I1058" s="4">
        <v>410.78</v>
      </c>
      <c r="J1058" t="s">
        <v>2523</v>
      </c>
      <c r="K1058" t="s">
        <v>3069</v>
      </c>
      <c r="L1058" t="s">
        <v>3071</v>
      </c>
      <c r="M1058" t="s">
        <v>3196</v>
      </c>
      <c r="N1058">
        <v>1</v>
      </c>
      <c r="O1058" t="s">
        <v>4276</v>
      </c>
      <c r="P1058" t="str">
        <f t="shared" si="67"/>
        <v>FREESHIP</v>
      </c>
      <c r="Q1058" t="s">
        <v>4278</v>
      </c>
      <c r="R1058" s="4">
        <v>410.78</v>
      </c>
    </row>
    <row r="1059" spans="1:18" x14ac:dyDescent="0.25">
      <c r="A1059" t="s">
        <v>1093</v>
      </c>
      <c r="B1059" s="2">
        <v>45463</v>
      </c>
      <c r="C1059">
        <f t="shared" si="64"/>
        <v>2024</v>
      </c>
      <c r="D1059" t="str">
        <f t="shared" si="65"/>
        <v>June</v>
      </c>
      <c r="E1059" t="str">
        <f t="shared" si="66"/>
        <v>Q2</v>
      </c>
      <c r="F1059" t="s">
        <v>2285</v>
      </c>
      <c r="G1059" t="s">
        <v>2404</v>
      </c>
      <c r="H1059">
        <v>5</v>
      </c>
      <c r="I1059" s="4">
        <v>634</v>
      </c>
      <c r="J1059" t="s">
        <v>2980</v>
      </c>
      <c r="K1059" t="s">
        <v>3068</v>
      </c>
      <c r="L1059" t="s">
        <v>3073</v>
      </c>
      <c r="M1059" t="s">
        <v>4154</v>
      </c>
      <c r="N1059">
        <v>8</v>
      </c>
      <c r="P1059" t="str">
        <f t="shared" si="67"/>
        <v>NO COUPON</v>
      </c>
      <c r="Q1059" t="s">
        <v>4280</v>
      </c>
      <c r="R1059" s="4">
        <v>3170</v>
      </c>
    </row>
    <row r="1060" spans="1:18" x14ac:dyDescent="0.25">
      <c r="A1060" t="s">
        <v>482</v>
      </c>
      <c r="B1060" s="2">
        <v>45829</v>
      </c>
      <c r="C1060">
        <f t="shared" si="64"/>
        <v>2025</v>
      </c>
      <c r="D1060" t="str">
        <f t="shared" si="65"/>
        <v>June</v>
      </c>
      <c r="E1060" t="str">
        <f t="shared" si="66"/>
        <v>Q2</v>
      </c>
      <c r="F1060" t="s">
        <v>1682</v>
      </c>
      <c r="G1060" t="s">
        <v>2404</v>
      </c>
      <c r="H1060">
        <v>1</v>
      </c>
      <c r="I1060" s="4">
        <v>418.36</v>
      </c>
      <c r="J1060" t="s">
        <v>2773</v>
      </c>
      <c r="K1060" t="s">
        <v>3067</v>
      </c>
      <c r="L1060" t="s">
        <v>3073</v>
      </c>
      <c r="M1060" t="s">
        <v>3543</v>
      </c>
      <c r="N1060">
        <v>5</v>
      </c>
      <c r="O1060" t="s">
        <v>4276</v>
      </c>
      <c r="P1060" t="str">
        <f t="shared" si="67"/>
        <v>FREESHIP</v>
      </c>
      <c r="Q1060" t="s">
        <v>4280</v>
      </c>
      <c r="R1060" s="4">
        <v>418.36</v>
      </c>
    </row>
    <row r="1061" spans="1:18" x14ac:dyDescent="0.25">
      <c r="A1061" t="s">
        <v>1014</v>
      </c>
      <c r="B1061" s="2">
        <v>45098</v>
      </c>
      <c r="C1061">
        <f t="shared" si="64"/>
        <v>2023</v>
      </c>
      <c r="D1061" t="str">
        <f t="shared" si="65"/>
        <v>June</v>
      </c>
      <c r="E1061" t="str">
        <f t="shared" si="66"/>
        <v>Q2</v>
      </c>
      <c r="F1061" t="s">
        <v>2207</v>
      </c>
      <c r="G1061" t="s">
        <v>2407</v>
      </c>
      <c r="H1061">
        <v>5</v>
      </c>
      <c r="I1061" s="4">
        <v>260.93</v>
      </c>
      <c r="J1061" t="s">
        <v>3001</v>
      </c>
      <c r="K1061" t="s">
        <v>3066</v>
      </c>
      <c r="L1061" t="s">
        <v>3073</v>
      </c>
      <c r="M1061" t="s">
        <v>4075</v>
      </c>
      <c r="N1061">
        <v>9</v>
      </c>
      <c r="O1061" t="s">
        <v>4275</v>
      </c>
      <c r="P1061" t="str">
        <f t="shared" si="67"/>
        <v>SAVE10</v>
      </c>
      <c r="Q1061" t="s">
        <v>4280</v>
      </c>
      <c r="R1061" s="4">
        <v>1304.6500000000001</v>
      </c>
    </row>
    <row r="1062" spans="1:18" x14ac:dyDescent="0.25">
      <c r="A1062" t="s">
        <v>473</v>
      </c>
      <c r="B1062" s="2">
        <v>45497</v>
      </c>
      <c r="C1062">
        <f t="shared" si="64"/>
        <v>2024</v>
      </c>
      <c r="D1062" t="str">
        <f t="shared" si="65"/>
        <v>July</v>
      </c>
      <c r="E1062" t="str">
        <f t="shared" si="66"/>
        <v>Q3</v>
      </c>
      <c r="F1062" t="s">
        <v>1673</v>
      </c>
      <c r="G1062" t="s">
        <v>2409</v>
      </c>
      <c r="H1062">
        <v>1</v>
      </c>
      <c r="I1062" s="4">
        <v>334.39</v>
      </c>
      <c r="J1062" t="s">
        <v>2749</v>
      </c>
      <c r="K1062" t="s">
        <v>3067</v>
      </c>
      <c r="L1062" t="s">
        <v>3072</v>
      </c>
      <c r="M1062" t="s">
        <v>3534</v>
      </c>
      <c r="N1062">
        <v>2</v>
      </c>
      <c r="P1062" t="str">
        <f t="shared" si="67"/>
        <v>NO COUPON</v>
      </c>
      <c r="Q1062" t="s">
        <v>4278</v>
      </c>
      <c r="R1062" s="4">
        <v>334.39</v>
      </c>
    </row>
    <row r="1063" spans="1:18" x14ac:dyDescent="0.25">
      <c r="A1063" t="s">
        <v>1117</v>
      </c>
      <c r="B1063" s="2">
        <v>45040</v>
      </c>
      <c r="C1063">
        <f t="shared" si="64"/>
        <v>2023</v>
      </c>
      <c r="D1063" t="str">
        <f t="shared" si="65"/>
        <v>April</v>
      </c>
      <c r="E1063" t="str">
        <f t="shared" si="66"/>
        <v>Q2</v>
      </c>
      <c r="F1063" t="s">
        <v>2308</v>
      </c>
      <c r="G1063" t="s">
        <v>2408</v>
      </c>
      <c r="H1063">
        <v>4</v>
      </c>
      <c r="I1063" s="4">
        <v>276.32</v>
      </c>
      <c r="J1063" t="s">
        <v>2477</v>
      </c>
      <c r="K1063" t="s">
        <v>3066</v>
      </c>
      <c r="L1063" t="s">
        <v>3073</v>
      </c>
      <c r="M1063" t="s">
        <v>4178</v>
      </c>
      <c r="N1063">
        <v>5</v>
      </c>
      <c r="P1063" t="str">
        <f t="shared" si="67"/>
        <v>NO COUPON</v>
      </c>
      <c r="Q1063" t="s">
        <v>4282</v>
      </c>
      <c r="R1063" s="4">
        <v>1105.28</v>
      </c>
    </row>
    <row r="1064" spans="1:18" x14ac:dyDescent="0.25">
      <c r="A1064" t="s">
        <v>844</v>
      </c>
      <c r="B1064" s="2">
        <v>45637</v>
      </c>
      <c r="C1064">
        <f t="shared" si="64"/>
        <v>2024</v>
      </c>
      <c r="D1064" t="str">
        <f t="shared" si="65"/>
        <v>December</v>
      </c>
      <c r="E1064" t="str">
        <f t="shared" si="66"/>
        <v>Q4</v>
      </c>
      <c r="F1064" t="s">
        <v>2040</v>
      </c>
      <c r="G1064" t="s">
        <v>2405</v>
      </c>
      <c r="H1064">
        <v>4</v>
      </c>
      <c r="I1064" s="4">
        <v>190.64</v>
      </c>
      <c r="J1064" t="s">
        <v>2947</v>
      </c>
      <c r="K1064" t="s">
        <v>3069</v>
      </c>
      <c r="L1064" t="s">
        <v>3073</v>
      </c>
      <c r="M1064" t="s">
        <v>3905</v>
      </c>
      <c r="N1064">
        <v>5</v>
      </c>
      <c r="O1064" t="s">
        <v>4275</v>
      </c>
      <c r="P1064" t="str">
        <f t="shared" si="67"/>
        <v>SAVE10</v>
      </c>
      <c r="Q1064" t="s">
        <v>4280</v>
      </c>
      <c r="R1064" s="4">
        <v>762.56</v>
      </c>
    </row>
    <row r="1065" spans="1:18" x14ac:dyDescent="0.25">
      <c r="A1065" t="s">
        <v>1002</v>
      </c>
      <c r="B1065" s="2">
        <v>45692</v>
      </c>
      <c r="C1065">
        <f t="shared" si="64"/>
        <v>2025</v>
      </c>
      <c r="D1065" t="str">
        <f t="shared" si="65"/>
        <v>February</v>
      </c>
      <c r="E1065" t="str">
        <f t="shared" si="66"/>
        <v>Q1</v>
      </c>
      <c r="F1065" t="s">
        <v>2195</v>
      </c>
      <c r="G1065" t="s">
        <v>2409</v>
      </c>
      <c r="H1065">
        <v>2</v>
      </c>
      <c r="I1065" s="4">
        <v>629.55999999999995</v>
      </c>
      <c r="J1065" t="s">
        <v>2687</v>
      </c>
      <c r="K1065" t="s">
        <v>3068</v>
      </c>
      <c r="L1065" t="s">
        <v>3071</v>
      </c>
      <c r="M1065" t="s">
        <v>4063</v>
      </c>
      <c r="N1065">
        <v>5</v>
      </c>
      <c r="O1065" t="s">
        <v>4277</v>
      </c>
      <c r="P1065" t="str">
        <f t="shared" si="67"/>
        <v>WINTER15</v>
      </c>
      <c r="Q1065" t="s">
        <v>4278</v>
      </c>
      <c r="R1065" s="4">
        <v>1259.1199999999999</v>
      </c>
    </row>
    <row r="1066" spans="1:18" x14ac:dyDescent="0.25">
      <c r="A1066" t="s">
        <v>348</v>
      </c>
      <c r="B1066" s="2">
        <v>45377</v>
      </c>
      <c r="C1066">
        <f t="shared" si="64"/>
        <v>2024</v>
      </c>
      <c r="D1066" t="str">
        <f t="shared" si="65"/>
        <v>March</v>
      </c>
      <c r="E1066" t="str">
        <f t="shared" si="66"/>
        <v>Q1</v>
      </c>
      <c r="F1066" t="s">
        <v>1548</v>
      </c>
      <c r="G1066" t="s">
        <v>2406</v>
      </c>
      <c r="H1066">
        <v>4</v>
      </c>
      <c r="I1066" s="4">
        <v>224.75</v>
      </c>
      <c r="J1066" t="s">
        <v>2688</v>
      </c>
      <c r="K1066" t="s">
        <v>3066</v>
      </c>
      <c r="L1066" t="s">
        <v>3073</v>
      </c>
      <c r="M1066" t="s">
        <v>3409</v>
      </c>
      <c r="N1066">
        <v>7</v>
      </c>
      <c r="O1066" t="s">
        <v>4277</v>
      </c>
      <c r="P1066" t="str">
        <f t="shared" si="67"/>
        <v>WINTER15</v>
      </c>
      <c r="Q1066" t="s">
        <v>4281</v>
      </c>
      <c r="R1066" s="4">
        <v>899</v>
      </c>
    </row>
    <row r="1067" spans="1:18" x14ac:dyDescent="0.25">
      <c r="A1067" t="s">
        <v>1012</v>
      </c>
      <c r="B1067" s="2">
        <v>45065</v>
      </c>
      <c r="C1067">
        <f t="shared" si="64"/>
        <v>2023</v>
      </c>
      <c r="D1067" t="str">
        <f t="shared" si="65"/>
        <v>May</v>
      </c>
      <c r="E1067" t="str">
        <f t="shared" si="66"/>
        <v>Q2</v>
      </c>
      <c r="F1067" t="s">
        <v>2205</v>
      </c>
      <c r="G1067" t="s">
        <v>2404</v>
      </c>
      <c r="H1067">
        <v>2</v>
      </c>
      <c r="I1067" s="4">
        <v>183.67</v>
      </c>
      <c r="J1067" t="s">
        <v>2614</v>
      </c>
      <c r="K1067" t="s">
        <v>3065</v>
      </c>
      <c r="L1067" t="s">
        <v>3071</v>
      </c>
      <c r="M1067" t="s">
        <v>4073</v>
      </c>
      <c r="N1067">
        <v>6</v>
      </c>
      <c r="O1067" t="s">
        <v>4275</v>
      </c>
      <c r="P1067" t="str">
        <f t="shared" si="67"/>
        <v>SAVE10</v>
      </c>
      <c r="Q1067" t="s">
        <v>4282</v>
      </c>
      <c r="R1067" s="4">
        <v>367.34</v>
      </c>
    </row>
    <row r="1068" spans="1:18" x14ac:dyDescent="0.25">
      <c r="A1068" t="s">
        <v>890</v>
      </c>
      <c r="B1068" s="2">
        <v>45452</v>
      </c>
      <c r="C1068">
        <f t="shared" si="64"/>
        <v>2024</v>
      </c>
      <c r="D1068" t="str">
        <f t="shared" si="65"/>
        <v>June</v>
      </c>
      <c r="E1068" t="str">
        <f t="shared" si="66"/>
        <v>Q2</v>
      </c>
      <c r="F1068" t="s">
        <v>2086</v>
      </c>
      <c r="G1068" t="s">
        <v>2406</v>
      </c>
      <c r="H1068">
        <v>5</v>
      </c>
      <c r="I1068" s="4">
        <v>608.91</v>
      </c>
      <c r="J1068" t="s">
        <v>2900</v>
      </c>
      <c r="K1068" t="s">
        <v>3068</v>
      </c>
      <c r="L1068" t="s">
        <v>3074</v>
      </c>
      <c r="M1068" t="s">
        <v>3951</v>
      </c>
      <c r="N1068">
        <v>6</v>
      </c>
      <c r="O1068" t="s">
        <v>4275</v>
      </c>
      <c r="P1068" t="str">
        <f t="shared" si="67"/>
        <v>SAVE10</v>
      </c>
      <c r="Q1068" t="s">
        <v>4282</v>
      </c>
      <c r="R1068" s="4">
        <v>3044.55</v>
      </c>
    </row>
    <row r="1069" spans="1:18" x14ac:dyDescent="0.25">
      <c r="A1069" t="s">
        <v>690</v>
      </c>
      <c r="B1069" s="2">
        <v>45831</v>
      </c>
      <c r="C1069">
        <f t="shared" si="64"/>
        <v>2025</v>
      </c>
      <c r="D1069" t="str">
        <f t="shared" si="65"/>
        <v>June</v>
      </c>
      <c r="E1069" t="str">
        <f t="shared" si="66"/>
        <v>Q2</v>
      </c>
      <c r="F1069" t="s">
        <v>1888</v>
      </c>
      <c r="G1069" t="s">
        <v>2408</v>
      </c>
      <c r="H1069">
        <v>2</v>
      </c>
      <c r="I1069" s="4">
        <v>422.34</v>
      </c>
      <c r="J1069" t="s">
        <v>2864</v>
      </c>
      <c r="K1069" t="s">
        <v>3067</v>
      </c>
      <c r="L1069" t="s">
        <v>3071</v>
      </c>
      <c r="M1069" t="s">
        <v>3751</v>
      </c>
      <c r="N1069">
        <v>4</v>
      </c>
      <c r="O1069" t="s">
        <v>4276</v>
      </c>
      <c r="P1069" t="str">
        <f t="shared" si="67"/>
        <v>FREESHIP</v>
      </c>
      <c r="Q1069" t="s">
        <v>4278</v>
      </c>
      <c r="R1069" s="4">
        <v>844.68</v>
      </c>
    </row>
    <row r="1070" spans="1:18" x14ac:dyDescent="0.25">
      <c r="A1070" t="s">
        <v>935</v>
      </c>
      <c r="B1070" s="2">
        <v>45131</v>
      </c>
      <c r="C1070">
        <f t="shared" si="64"/>
        <v>2023</v>
      </c>
      <c r="D1070" t="str">
        <f t="shared" si="65"/>
        <v>July</v>
      </c>
      <c r="E1070" t="str">
        <f t="shared" si="66"/>
        <v>Q3</v>
      </c>
      <c r="F1070" t="s">
        <v>2131</v>
      </c>
      <c r="G1070" t="s">
        <v>2405</v>
      </c>
      <c r="H1070">
        <v>1</v>
      </c>
      <c r="I1070" s="4">
        <v>438.93</v>
      </c>
      <c r="J1070" t="s">
        <v>2980</v>
      </c>
      <c r="K1070" t="s">
        <v>3068</v>
      </c>
      <c r="L1070" t="s">
        <v>3071</v>
      </c>
      <c r="M1070" t="s">
        <v>3996</v>
      </c>
      <c r="N1070">
        <v>3</v>
      </c>
      <c r="O1070" t="s">
        <v>4275</v>
      </c>
      <c r="P1070" t="str">
        <f t="shared" si="67"/>
        <v>SAVE10</v>
      </c>
      <c r="Q1070" t="s">
        <v>4279</v>
      </c>
      <c r="R1070" s="4">
        <v>438.93</v>
      </c>
    </row>
    <row r="1071" spans="1:18" x14ac:dyDescent="0.25">
      <c r="A1071" t="s">
        <v>847</v>
      </c>
      <c r="B1071" s="2">
        <v>45730</v>
      </c>
      <c r="C1071">
        <f t="shared" si="64"/>
        <v>2025</v>
      </c>
      <c r="D1071" t="str">
        <f t="shared" si="65"/>
        <v>March</v>
      </c>
      <c r="E1071" t="str">
        <f t="shared" si="66"/>
        <v>Q1</v>
      </c>
      <c r="F1071" t="s">
        <v>2043</v>
      </c>
      <c r="G1071" t="s">
        <v>2404</v>
      </c>
      <c r="H1071">
        <v>5</v>
      </c>
      <c r="I1071" s="4">
        <v>78.290000000000006</v>
      </c>
      <c r="J1071" t="s">
        <v>2948</v>
      </c>
      <c r="K1071" t="s">
        <v>3067</v>
      </c>
      <c r="L1071" t="s">
        <v>3070</v>
      </c>
      <c r="M1071" t="s">
        <v>3908</v>
      </c>
      <c r="N1071">
        <v>5</v>
      </c>
      <c r="O1071" t="s">
        <v>4277</v>
      </c>
      <c r="P1071" t="str">
        <f t="shared" si="67"/>
        <v>WINTER15</v>
      </c>
      <c r="Q1071" t="s">
        <v>4279</v>
      </c>
      <c r="R1071" s="4">
        <v>391.45</v>
      </c>
    </row>
    <row r="1072" spans="1:18" x14ac:dyDescent="0.25">
      <c r="A1072" t="s">
        <v>1038</v>
      </c>
      <c r="B1072" s="2">
        <v>45320</v>
      </c>
      <c r="C1072">
        <f t="shared" si="64"/>
        <v>2024</v>
      </c>
      <c r="D1072" t="str">
        <f t="shared" si="65"/>
        <v>January</v>
      </c>
      <c r="E1072" t="str">
        <f t="shared" si="66"/>
        <v>Q1</v>
      </c>
      <c r="F1072" t="s">
        <v>2230</v>
      </c>
      <c r="G1072" t="s">
        <v>2406</v>
      </c>
      <c r="H1072">
        <v>3</v>
      </c>
      <c r="I1072" s="4">
        <v>367.75</v>
      </c>
      <c r="J1072" t="s">
        <v>2769</v>
      </c>
      <c r="K1072" t="s">
        <v>3069</v>
      </c>
      <c r="L1072" t="s">
        <v>3074</v>
      </c>
      <c r="M1072" t="s">
        <v>4099</v>
      </c>
      <c r="N1072">
        <v>7</v>
      </c>
      <c r="O1072" t="s">
        <v>4276</v>
      </c>
      <c r="P1072" t="str">
        <f t="shared" si="67"/>
        <v>FREESHIP</v>
      </c>
      <c r="Q1072" t="s">
        <v>4281</v>
      </c>
      <c r="R1072" s="4">
        <v>1103.25</v>
      </c>
    </row>
    <row r="1073" spans="1:18" x14ac:dyDescent="0.25">
      <c r="A1073" t="s">
        <v>747</v>
      </c>
      <c r="B1073" s="2">
        <v>45264</v>
      </c>
      <c r="C1073">
        <f t="shared" si="64"/>
        <v>2023</v>
      </c>
      <c r="D1073" t="str">
        <f t="shared" si="65"/>
        <v>December</v>
      </c>
      <c r="E1073" t="str">
        <f t="shared" si="66"/>
        <v>Q4</v>
      </c>
      <c r="F1073" t="s">
        <v>1944</v>
      </c>
      <c r="G1073" t="s">
        <v>2405</v>
      </c>
      <c r="H1073">
        <v>4</v>
      </c>
      <c r="I1073" s="4">
        <v>494.84</v>
      </c>
      <c r="J1073" t="s">
        <v>2869</v>
      </c>
      <c r="K1073" t="s">
        <v>3069</v>
      </c>
      <c r="L1073" t="s">
        <v>3072</v>
      </c>
      <c r="M1073" t="s">
        <v>3808</v>
      </c>
      <c r="N1073">
        <v>8</v>
      </c>
      <c r="O1073" t="s">
        <v>4275</v>
      </c>
      <c r="P1073" t="str">
        <f t="shared" si="67"/>
        <v>SAVE10</v>
      </c>
      <c r="Q1073" t="s">
        <v>4280</v>
      </c>
      <c r="R1073" s="4">
        <v>1979.36</v>
      </c>
    </row>
    <row r="1074" spans="1:18" x14ac:dyDescent="0.25">
      <c r="A1074" t="s">
        <v>908</v>
      </c>
      <c r="B1074" s="2">
        <v>45069</v>
      </c>
      <c r="C1074">
        <f t="shared" si="64"/>
        <v>2023</v>
      </c>
      <c r="D1074" t="str">
        <f t="shared" si="65"/>
        <v>May</v>
      </c>
      <c r="E1074" t="str">
        <f t="shared" si="66"/>
        <v>Q2</v>
      </c>
      <c r="F1074" t="s">
        <v>2104</v>
      </c>
      <c r="G1074" t="s">
        <v>2405</v>
      </c>
      <c r="H1074">
        <v>3</v>
      </c>
      <c r="I1074" s="4">
        <v>575.01</v>
      </c>
      <c r="J1074" t="s">
        <v>2811</v>
      </c>
      <c r="K1074" t="s">
        <v>3066</v>
      </c>
      <c r="L1074" t="s">
        <v>3071</v>
      </c>
      <c r="M1074" t="s">
        <v>3969</v>
      </c>
      <c r="N1074">
        <v>8</v>
      </c>
      <c r="O1074" t="s">
        <v>4277</v>
      </c>
      <c r="P1074" t="str">
        <f t="shared" si="67"/>
        <v>WINTER15</v>
      </c>
      <c r="Q1074" t="s">
        <v>4278</v>
      </c>
      <c r="R1074" s="4">
        <v>1725.03</v>
      </c>
    </row>
    <row r="1075" spans="1:18" x14ac:dyDescent="0.25">
      <c r="A1075" t="s">
        <v>921</v>
      </c>
      <c r="B1075" s="2">
        <v>45508</v>
      </c>
      <c r="C1075">
        <f t="shared" si="64"/>
        <v>2024</v>
      </c>
      <c r="D1075" t="str">
        <f t="shared" si="65"/>
        <v>August</v>
      </c>
      <c r="E1075" t="str">
        <f t="shared" si="66"/>
        <v>Q3</v>
      </c>
      <c r="F1075" t="s">
        <v>2117</v>
      </c>
      <c r="G1075" t="s">
        <v>2409</v>
      </c>
      <c r="H1075">
        <v>5</v>
      </c>
      <c r="I1075" s="4">
        <v>298.39</v>
      </c>
      <c r="J1075" t="s">
        <v>2534</v>
      </c>
      <c r="K1075" t="s">
        <v>3068</v>
      </c>
      <c r="L1075" t="s">
        <v>3071</v>
      </c>
      <c r="M1075" t="s">
        <v>3982</v>
      </c>
      <c r="N1075">
        <v>7</v>
      </c>
      <c r="O1075" t="s">
        <v>4277</v>
      </c>
      <c r="P1075" t="str">
        <f t="shared" si="67"/>
        <v>WINTER15</v>
      </c>
      <c r="Q1075" t="s">
        <v>4279</v>
      </c>
      <c r="R1075" s="4">
        <v>1491.95</v>
      </c>
    </row>
    <row r="1076" spans="1:18" x14ac:dyDescent="0.25">
      <c r="A1076" t="s">
        <v>1148</v>
      </c>
      <c r="B1076" s="2">
        <v>45451</v>
      </c>
      <c r="C1076">
        <f t="shared" si="64"/>
        <v>2024</v>
      </c>
      <c r="D1076" t="str">
        <f t="shared" si="65"/>
        <v>June</v>
      </c>
      <c r="E1076" t="str">
        <f t="shared" si="66"/>
        <v>Q2</v>
      </c>
      <c r="F1076" t="s">
        <v>2338</v>
      </c>
      <c r="G1076" t="s">
        <v>2409</v>
      </c>
      <c r="H1076">
        <v>4</v>
      </c>
      <c r="I1076" s="4">
        <v>38.28</v>
      </c>
      <c r="J1076" t="s">
        <v>3039</v>
      </c>
      <c r="K1076" t="s">
        <v>3065</v>
      </c>
      <c r="L1076" t="s">
        <v>3071</v>
      </c>
      <c r="M1076" t="s">
        <v>4209</v>
      </c>
      <c r="N1076">
        <v>4</v>
      </c>
      <c r="O1076" t="s">
        <v>4277</v>
      </c>
      <c r="P1076" t="str">
        <f t="shared" si="67"/>
        <v>WINTER15</v>
      </c>
      <c r="Q1076" t="s">
        <v>4281</v>
      </c>
      <c r="R1076" s="4">
        <v>153.12</v>
      </c>
    </row>
    <row r="1077" spans="1:18" x14ac:dyDescent="0.25">
      <c r="A1077" t="s">
        <v>751</v>
      </c>
      <c r="B1077" s="2">
        <v>45294</v>
      </c>
      <c r="C1077">
        <f t="shared" si="64"/>
        <v>2024</v>
      </c>
      <c r="D1077" t="str">
        <f t="shared" si="65"/>
        <v>January</v>
      </c>
      <c r="E1077" t="str">
        <f t="shared" si="66"/>
        <v>Q1</v>
      </c>
      <c r="F1077" t="s">
        <v>1948</v>
      </c>
      <c r="G1077" t="s">
        <v>2404</v>
      </c>
      <c r="H1077">
        <v>4</v>
      </c>
      <c r="I1077" s="4">
        <v>532.87</v>
      </c>
      <c r="J1077" t="s">
        <v>2897</v>
      </c>
      <c r="K1077" t="s">
        <v>3069</v>
      </c>
      <c r="L1077" t="s">
        <v>3074</v>
      </c>
      <c r="M1077" t="s">
        <v>3812</v>
      </c>
      <c r="N1077">
        <v>9</v>
      </c>
      <c r="O1077" t="s">
        <v>4276</v>
      </c>
      <c r="P1077" t="str">
        <f t="shared" si="67"/>
        <v>FREESHIP</v>
      </c>
      <c r="Q1077" t="s">
        <v>4278</v>
      </c>
      <c r="R1077" s="4">
        <v>2131.48</v>
      </c>
    </row>
    <row r="1078" spans="1:18" x14ac:dyDescent="0.25">
      <c r="A1078" t="s">
        <v>139</v>
      </c>
      <c r="B1078" s="2">
        <v>45602</v>
      </c>
      <c r="C1078">
        <f t="shared" si="64"/>
        <v>2024</v>
      </c>
      <c r="D1078" t="str">
        <f t="shared" si="65"/>
        <v>November</v>
      </c>
      <c r="E1078" t="str">
        <f t="shared" si="66"/>
        <v>Q4</v>
      </c>
      <c r="F1078" t="s">
        <v>1339</v>
      </c>
      <c r="G1078" t="s">
        <v>2404</v>
      </c>
      <c r="H1078">
        <v>2</v>
      </c>
      <c r="I1078" s="4">
        <v>512.65</v>
      </c>
      <c r="J1078" t="s">
        <v>2527</v>
      </c>
      <c r="K1078" t="s">
        <v>3067</v>
      </c>
      <c r="L1078" t="s">
        <v>3070</v>
      </c>
      <c r="M1078" t="s">
        <v>3200</v>
      </c>
      <c r="N1078">
        <v>5</v>
      </c>
      <c r="O1078" t="s">
        <v>4275</v>
      </c>
      <c r="P1078" t="str">
        <f t="shared" si="67"/>
        <v>SAVE10</v>
      </c>
      <c r="Q1078" t="s">
        <v>4280</v>
      </c>
      <c r="R1078" s="4">
        <v>1025.3</v>
      </c>
    </row>
    <row r="1079" spans="1:18" x14ac:dyDescent="0.25">
      <c r="A1079" t="s">
        <v>1112</v>
      </c>
      <c r="B1079" s="2">
        <v>45094</v>
      </c>
      <c r="C1079">
        <f t="shared" si="64"/>
        <v>2023</v>
      </c>
      <c r="D1079" t="str">
        <f t="shared" si="65"/>
        <v>June</v>
      </c>
      <c r="E1079" t="str">
        <f t="shared" si="66"/>
        <v>Q2</v>
      </c>
      <c r="F1079" t="s">
        <v>2304</v>
      </c>
      <c r="G1079" t="s">
        <v>2403</v>
      </c>
      <c r="H1079">
        <v>4</v>
      </c>
      <c r="I1079" s="4">
        <v>255.86</v>
      </c>
      <c r="J1079" t="s">
        <v>3031</v>
      </c>
      <c r="K1079" t="s">
        <v>3067</v>
      </c>
      <c r="L1079" t="s">
        <v>3073</v>
      </c>
      <c r="M1079" t="s">
        <v>4173</v>
      </c>
      <c r="N1079">
        <v>7</v>
      </c>
      <c r="P1079" t="str">
        <f t="shared" si="67"/>
        <v>NO COUPON</v>
      </c>
      <c r="Q1079" t="s">
        <v>4280</v>
      </c>
      <c r="R1079" s="4">
        <v>1023.44</v>
      </c>
    </row>
    <row r="1080" spans="1:18" x14ac:dyDescent="0.25">
      <c r="A1080" t="s">
        <v>1027</v>
      </c>
      <c r="B1080" s="2">
        <v>45773</v>
      </c>
      <c r="C1080">
        <f t="shared" si="64"/>
        <v>2025</v>
      </c>
      <c r="D1080" t="str">
        <f t="shared" si="65"/>
        <v>April</v>
      </c>
      <c r="E1080" t="str">
        <f t="shared" si="66"/>
        <v>Q2</v>
      </c>
      <c r="F1080" t="s">
        <v>2219</v>
      </c>
      <c r="G1080" t="s">
        <v>2408</v>
      </c>
      <c r="H1080">
        <v>4</v>
      </c>
      <c r="I1080" s="4">
        <v>300.56</v>
      </c>
      <c r="J1080" t="s">
        <v>2463</v>
      </c>
      <c r="K1080" t="s">
        <v>3069</v>
      </c>
      <c r="L1080" t="s">
        <v>3071</v>
      </c>
      <c r="M1080" t="s">
        <v>4088</v>
      </c>
      <c r="N1080">
        <v>9</v>
      </c>
      <c r="O1080" t="s">
        <v>4276</v>
      </c>
      <c r="P1080" t="str">
        <f t="shared" si="67"/>
        <v>FREESHIP</v>
      </c>
      <c r="Q1080" t="s">
        <v>4281</v>
      </c>
      <c r="R1080" s="4">
        <v>1202.24</v>
      </c>
    </row>
    <row r="1081" spans="1:18" x14ac:dyDescent="0.25">
      <c r="A1081" t="s">
        <v>453</v>
      </c>
      <c r="B1081" s="2">
        <v>45543</v>
      </c>
      <c r="C1081">
        <f t="shared" si="64"/>
        <v>2024</v>
      </c>
      <c r="D1081" t="str">
        <f t="shared" si="65"/>
        <v>September</v>
      </c>
      <c r="E1081" t="str">
        <f t="shared" si="66"/>
        <v>Q3</v>
      </c>
      <c r="F1081" t="s">
        <v>1653</v>
      </c>
      <c r="G1081" t="s">
        <v>2405</v>
      </c>
      <c r="H1081">
        <v>1</v>
      </c>
      <c r="I1081" s="4">
        <v>146.32</v>
      </c>
      <c r="J1081" t="s">
        <v>2753</v>
      </c>
      <c r="K1081" t="s">
        <v>3066</v>
      </c>
      <c r="L1081" t="s">
        <v>3070</v>
      </c>
      <c r="M1081" t="s">
        <v>3514</v>
      </c>
      <c r="N1081">
        <v>4</v>
      </c>
      <c r="O1081" t="s">
        <v>4277</v>
      </c>
      <c r="P1081" t="str">
        <f t="shared" si="67"/>
        <v>WINTER15</v>
      </c>
      <c r="Q1081" t="s">
        <v>4281</v>
      </c>
      <c r="R1081" s="4">
        <v>146.32</v>
      </c>
    </row>
    <row r="1082" spans="1:18" x14ac:dyDescent="0.25">
      <c r="A1082" t="s">
        <v>955</v>
      </c>
      <c r="B1082" s="2">
        <v>45124</v>
      </c>
      <c r="C1082">
        <f t="shared" si="64"/>
        <v>2023</v>
      </c>
      <c r="D1082" t="str">
        <f t="shared" si="65"/>
        <v>July</v>
      </c>
      <c r="E1082" t="str">
        <f t="shared" si="66"/>
        <v>Q3</v>
      </c>
      <c r="F1082" t="s">
        <v>1653</v>
      </c>
      <c r="G1082" t="s">
        <v>2407</v>
      </c>
      <c r="H1082">
        <v>5</v>
      </c>
      <c r="I1082" s="4">
        <v>111.7</v>
      </c>
      <c r="J1082" t="s">
        <v>2690</v>
      </c>
      <c r="K1082" t="s">
        <v>3067</v>
      </c>
      <c r="L1082" t="s">
        <v>3071</v>
      </c>
      <c r="M1082" t="s">
        <v>4016</v>
      </c>
      <c r="N1082">
        <v>9</v>
      </c>
      <c r="O1082" t="s">
        <v>4276</v>
      </c>
      <c r="P1082" t="str">
        <f t="shared" si="67"/>
        <v>FREESHIP</v>
      </c>
      <c r="Q1082" t="s">
        <v>4280</v>
      </c>
      <c r="R1082" s="4">
        <v>558.5</v>
      </c>
    </row>
    <row r="1083" spans="1:18" x14ac:dyDescent="0.25">
      <c r="A1083" t="s">
        <v>540</v>
      </c>
      <c r="B1083" s="2">
        <v>45351</v>
      </c>
      <c r="C1083">
        <f t="shared" si="64"/>
        <v>2024</v>
      </c>
      <c r="D1083" t="str">
        <f t="shared" si="65"/>
        <v>February</v>
      </c>
      <c r="E1083" t="str">
        <f t="shared" si="66"/>
        <v>Q1</v>
      </c>
      <c r="F1083" t="s">
        <v>1740</v>
      </c>
      <c r="G1083" t="s">
        <v>2409</v>
      </c>
      <c r="H1083">
        <v>2</v>
      </c>
      <c r="I1083" s="4">
        <v>46.5</v>
      </c>
      <c r="J1083" t="s">
        <v>2497</v>
      </c>
      <c r="K1083" t="s">
        <v>3069</v>
      </c>
      <c r="L1083" t="s">
        <v>3072</v>
      </c>
      <c r="M1083" t="s">
        <v>3601</v>
      </c>
      <c r="N1083">
        <v>7</v>
      </c>
      <c r="O1083" t="s">
        <v>4277</v>
      </c>
      <c r="P1083" t="str">
        <f t="shared" si="67"/>
        <v>WINTER15</v>
      </c>
      <c r="Q1083" t="s">
        <v>4282</v>
      </c>
      <c r="R1083" s="4">
        <v>93</v>
      </c>
    </row>
    <row r="1084" spans="1:18" x14ac:dyDescent="0.25">
      <c r="A1084" t="s">
        <v>101</v>
      </c>
      <c r="B1084" s="2">
        <v>45575</v>
      </c>
      <c r="C1084">
        <f t="shared" si="64"/>
        <v>2024</v>
      </c>
      <c r="D1084" t="str">
        <f t="shared" si="65"/>
        <v>October</v>
      </c>
      <c r="E1084" t="str">
        <f t="shared" si="66"/>
        <v>Q4</v>
      </c>
      <c r="F1084" t="s">
        <v>1301</v>
      </c>
      <c r="G1084" t="s">
        <v>2405</v>
      </c>
      <c r="H1084">
        <v>3</v>
      </c>
      <c r="I1084" s="4">
        <v>225.11</v>
      </c>
      <c r="J1084" t="s">
        <v>2491</v>
      </c>
      <c r="K1084" t="s">
        <v>3069</v>
      </c>
      <c r="L1084" t="s">
        <v>3070</v>
      </c>
      <c r="M1084" t="s">
        <v>3162</v>
      </c>
      <c r="N1084">
        <v>4</v>
      </c>
      <c r="O1084" t="s">
        <v>4275</v>
      </c>
      <c r="P1084" t="str">
        <f t="shared" si="67"/>
        <v>SAVE10</v>
      </c>
      <c r="Q1084" t="s">
        <v>4281</v>
      </c>
      <c r="R1084" s="4">
        <v>675.33</v>
      </c>
    </row>
    <row r="1085" spans="1:18" x14ac:dyDescent="0.25">
      <c r="A1085" t="s">
        <v>807</v>
      </c>
      <c r="B1085" s="2">
        <v>45397</v>
      </c>
      <c r="C1085">
        <f t="shared" si="64"/>
        <v>2024</v>
      </c>
      <c r="D1085" t="str">
        <f t="shared" si="65"/>
        <v>April</v>
      </c>
      <c r="E1085" t="str">
        <f t="shared" si="66"/>
        <v>Q2</v>
      </c>
      <c r="F1085" t="s">
        <v>2004</v>
      </c>
      <c r="G1085" t="s">
        <v>2406</v>
      </c>
      <c r="H1085">
        <v>5</v>
      </c>
      <c r="I1085" s="4">
        <v>170.22</v>
      </c>
      <c r="J1085" t="s">
        <v>2745</v>
      </c>
      <c r="K1085" t="s">
        <v>3065</v>
      </c>
      <c r="L1085" t="s">
        <v>3073</v>
      </c>
      <c r="M1085" t="s">
        <v>3868</v>
      </c>
      <c r="N1085">
        <v>8</v>
      </c>
      <c r="P1085" t="str">
        <f t="shared" si="67"/>
        <v>NO COUPON</v>
      </c>
      <c r="Q1085" t="s">
        <v>4279</v>
      </c>
      <c r="R1085" s="4">
        <v>851.1</v>
      </c>
    </row>
    <row r="1086" spans="1:18" x14ac:dyDescent="0.25">
      <c r="A1086" t="s">
        <v>780</v>
      </c>
      <c r="B1086" s="2">
        <v>44948</v>
      </c>
      <c r="C1086">
        <f t="shared" si="64"/>
        <v>2023</v>
      </c>
      <c r="D1086" t="str">
        <f t="shared" si="65"/>
        <v>January</v>
      </c>
      <c r="E1086" t="str">
        <f t="shared" si="66"/>
        <v>Q1</v>
      </c>
      <c r="F1086" t="s">
        <v>1977</v>
      </c>
      <c r="G1086" t="s">
        <v>2407</v>
      </c>
      <c r="H1086">
        <v>2</v>
      </c>
      <c r="I1086" s="4">
        <v>278.88</v>
      </c>
      <c r="J1086" t="s">
        <v>2704</v>
      </c>
      <c r="K1086" t="s">
        <v>3065</v>
      </c>
      <c r="L1086" t="s">
        <v>3074</v>
      </c>
      <c r="M1086" t="s">
        <v>3841</v>
      </c>
      <c r="N1086">
        <v>3</v>
      </c>
      <c r="O1086" t="s">
        <v>4276</v>
      </c>
      <c r="P1086" t="str">
        <f t="shared" si="67"/>
        <v>FREESHIP</v>
      </c>
      <c r="Q1086" t="s">
        <v>4279</v>
      </c>
      <c r="R1086" s="4">
        <v>557.76</v>
      </c>
    </row>
    <row r="1087" spans="1:18" x14ac:dyDescent="0.25">
      <c r="A1087" t="s">
        <v>599</v>
      </c>
      <c r="B1087" s="2">
        <v>45158</v>
      </c>
      <c r="C1087">
        <f t="shared" si="64"/>
        <v>2023</v>
      </c>
      <c r="D1087" t="str">
        <f t="shared" si="65"/>
        <v>August</v>
      </c>
      <c r="E1087" t="str">
        <f t="shared" si="66"/>
        <v>Q3</v>
      </c>
      <c r="F1087" t="s">
        <v>1799</v>
      </c>
      <c r="G1087" t="s">
        <v>2405</v>
      </c>
      <c r="H1087">
        <v>4</v>
      </c>
      <c r="I1087" s="4">
        <v>67.08</v>
      </c>
      <c r="J1087" t="s">
        <v>2709</v>
      </c>
      <c r="K1087" t="s">
        <v>3069</v>
      </c>
      <c r="L1087" t="s">
        <v>3072</v>
      </c>
      <c r="M1087" t="s">
        <v>3660</v>
      </c>
      <c r="N1087">
        <v>8</v>
      </c>
      <c r="O1087" t="s">
        <v>4277</v>
      </c>
      <c r="P1087" t="str">
        <f t="shared" si="67"/>
        <v>WINTER15</v>
      </c>
      <c r="Q1087" t="s">
        <v>4282</v>
      </c>
      <c r="R1087" s="4">
        <v>268.32</v>
      </c>
    </row>
    <row r="1088" spans="1:18" x14ac:dyDescent="0.25">
      <c r="A1088" t="s">
        <v>463</v>
      </c>
      <c r="B1088" s="2">
        <v>45530</v>
      </c>
      <c r="C1088">
        <f t="shared" si="64"/>
        <v>2024</v>
      </c>
      <c r="D1088" t="str">
        <f t="shared" si="65"/>
        <v>August</v>
      </c>
      <c r="E1088" t="str">
        <f t="shared" si="66"/>
        <v>Q3</v>
      </c>
      <c r="F1088" t="s">
        <v>1663</v>
      </c>
      <c r="G1088" t="s">
        <v>2405</v>
      </c>
      <c r="H1088">
        <v>3</v>
      </c>
      <c r="I1088" s="4">
        <v>253.05</v>
      </c>
      <c r="J1088" t="s">
        <v>2761</v>
      </c>
      <c r="K1088" t="s">
        <v>3066</v>
      </c>
      <c r="L1088" t="s">
        <v>3074</v>
      </c>
      <c r="M1088" t="s">
        <v>3524</v>
      </c>
      <c r="N1088">
        <v>3</v>
      </c>
      <c r="P1088" t="str">
        <f t="shared" si="67"/>
        <v>NO COUPON</v>
      </c>
      <c r="Q1088" t="s">
        <v>4278</v>
      </c>
      <c r="R1088" s="4">
        <v>759.15000000000009</v>
      </c>
    </row>
    <row r="1089" spans="1:18" x14ac:dyDescent="0.25">
      <c r="A1089" t="s">
        <v>937</v>
      </c>
      <c r="B1089" s="2">
        <v>44968</v>
      </c>
      <c r="C1089">
        <f t="shared" si="64"/>
        <v>2023</v>
      </c>
      <c r="D1089" t="str">
        <f t="shared" si="65"/>
        <v>February</v>
      </c>
      <c r="E1089" t="str">
        <f t="shared" si="66"/>
        <v>Q1</v>
      </c>
      <c r="F1089" t="s">
        <v>2133</v>
      </c>
      <c r="G1089" t="s">
        <v>2407</v>
      </c>
      <c r="H1089">
        <v>3</v>
      </c>
      <c r="I1089" s="4">
        <v>649.92999999999995</v>
      </c>
      <c r="J1089" t="s">
        <v>2979</v>
      </c>
      <c r="K1089" t="s">
        <v>3067</v>
      </c>
      <c r="L1089" t="s">
        <v>3074</v>
      </c>
      <c r="M1089" t="s">
        <v>3998</v>
      </c>
      <c r="N1089">
        <v>7</v>
      </c>
      <c r="O1089" t="s">
        <v>4277</v>
      </c>
      <c r="P1089" t="str">
        <f t="shared" si="67"/>
        <v>WINTER15</v>
      </c>
      <c r="Q1089" t="s">
        <v>4281</v>
      </c>
      <c r="R1089" s="4">
        <v>1949.79</v>
      </c>
    </row>
    <row r="1090" spans="1:18" x14ac:dyDescent="0.25">
      <c r="A1090" t="s">
        <v>697</v>
      </c>
      <c r="B1090" s="2">
        <v>45795</v>
      </c>
      <c r="C1090">
        <f t="shared" ref="C1090:C1153" si="68">YEAR(B1090)</f>
        <v>2025</v>
      </c>
      <c r="D1090" t="str">
        <f t="shared" ref="D1090:D1153" si="69">TEXT(B1090,"mmmm")</f>
        <v>May</v>
      </c>
      <c r="E1090" t="str">
        <f t="shared" ref="E1090:E1153" si="70">"Q"&amp;ROUNDUP(MONTH(B1090)/3,0)</f>
        <v>Q2</v>
      </c>
      <c r="F1090" t="s">
        <v>1895</v>
      </c>
      <c r="G1090" t="s">
        <v>2409</v>
      </c>
      <c r="H1090">
        <v>4</v>
      </c>
      <c r="I1090" s="4">
        <v>652.48</v>
      </c>
      <c r="J1090" t="s">
        <v>2871</v>
      </c>
      <c r="K1090" t="s">
        <v>3069</v>
      </c>
      <c r="L1090" t="s">
        <v>3074</v>
      </c>
      <c r="M1090" t="s">
        <v>3758</v>
      </c>
      <c r="N1090">
        <v>5</v>
      </c>
      <c r="O1090" t="s">
        <v>4276</v>
      </c>
      <c r="P1090" t="str">
        <f t="shared" ref="P1090:P1153" si="71">IF(ISBLANK(O1090),"NO COUPON",O1090)</f>
        <v>FREESHIP</v>
      </c>
      <c r="Q1090" t="s">
        <v>4278</v>
      </c>
      <c r="R1090" s="4">
        <v>2609.92</v>
      </c>
    </row>
    <row r="1091" spans="1:18" x14ac:dyDescent="0.25">
      <c r="A1091" t="s">
        <v>610</v>
      </c>
      <c r="B1091" s="2">
        <v>45089</v>
      </c>
      <c r="C1091">
        <f t="shared" si="68"/>
        <v>2023</v>
      </c>
      <c r="D1091" t="str">
        <f t="shared" si="69"/>
        <v>June</v>
      </c>
      <c r="E1091" t="str">
        <f t="shared" si="70"/>
        <v>Q2</v>
      </c>
      <c r="F1091" t="s">
        <v>1810</v>
      </c>
      <c r="G1091" t="s">
        <v>2409</v>
      </c>
      <c r="H1091">
        <v>3</v>
      </c>
      <c r="I1091" s="4">
        <v>606.41</v>
      </c>
      <c r="J1091" t="s">
        <v>2834</v>
      </c>
      <c r="K1091" t="s">
        <v>3065</v>
      </c>
      <c r="L1091" t="s">
        <v>3072</v>
      </c>
      <c r="M1091" t="s">
        <v>3671</v>
      </c>
      <c r="N1091">
        <v>7</v>
      </c>
      <c r="O1091" t="s">
        <v>4276</v>
      </c>
      <c r="P1091" t="str">
        <f t="shared" si="71"/>
        <v>FREESHIP</v>
      </c>
      <c r="Q1091" t="s">
        <v>4281</v>
      </c>
      <c r="R1091" s="4">
        <v>1819.23</v>
      </c>
    </row>
    <row r="1092" spans="1:18" x14ac:dyDescent="0.25">
      <c r="A1092" t="s">
        <v>637</v>
      </c>
      <c r="B1092" s="2">
        <v>45093</v>
      </c>
      <c r="C1092">
        <f t="shared" si="68"/>
        <v>2023</v>
      </c>
      <c r="D1092" t="str">
        <f t="shared" si="69"/>
        <v>June</v>
      </c>
      <c r="E1092" t="str">
        <f t="shared" si="70"/>
        <v>Q2</v>
      </c>
      <c r="F1092" t="s">
        <v>1836</v>
      </c>
      <c r="G1092" t="s">
        <v>2407</v>
      </c>
      <c r="H1092">
        <v>3</v>
      </c>
      <c r="I1092" s="4">
        <v>396</v>
      </c>
      <c r="J1092" t="s">
        <v>2847</v>
      </c>
      <c r="K1092" t="s">
        <v>3068</v>
      </c>
      <c r="L1092" t="s">
        <v>3071</v>
      </c>
      <c r="M1092" t="s">
        <v>3698</v>
      </c>
      <c r="N1092">
        <v>4</v>
      </c>
      <c r="O1092" t="s">
        <v>4276</v>
      </c>
      <c r="P1092" t="str">
        <f t="shared" si="71"/>
        <v>FREESHIP</v>
      </c>
      <c r="Q1092" t="s">
        <v>4278</v>
      </c>
      <c r="R1092" s="4">
        <v>1188</v>
      </c>
    </row>
    <row r="1093" spans="1:18" x14ac:dyDescent="0.25">
      <c r="A1093" t="s">
        <v>708</v>
      </c>
      <c r="B1093" s="2">
        <v>45201</v>
      </c>
      <c r="C1093">
        <f t="shared" si="68"/>
        <v>2023</v>
      </c>
      <c r="D1093" t="str">
        <f t="shared" si="69"/>
        <v>October</v>
      </c>
      <c r="E1093" t="str">
        <f t="shared" si="70"/>
        <v>Q4</v>
      </c>
      <c r="F1093" t="s">
        <v>1906</v>
      </c>
      <c r="G1093" t="s">
        <v>2407</v>
      </c>
      <c r="H1093">
        <v>4</v>
      </c>
      <c r="I1093" s="4">
        <v>666.52</v>
      </c>
      <c r="J1093" t="s">
        <v>2695</v>
      </c>
      <c r="K1093" t="s">
        <v>3069</v>
      </c>
      <c r="L1093" t="s">
        <v>3070</v>
      </c>
      <c r="M1093" t="s">
        <v>3769</v>
      </c>
      <c r="N1093">
        <v>8</v>
      </c>
      <c r="O1093" t="s">
        <v>4276</v>
      </c>
      <c r="P1093" t="str">
        <f t="shared" si="71"/>
        <v>FREESHIP</v>
      </c>
      <c r="Q1093" t="s">
        <v>4280</v>
      </c>
      <c r="R1093" s="4">
        <v>2666.08</v>
      </c>
    </row>
    <row r="1094" spans="1:18" x14ac:dyDescent="0.25">
      <c r="A1094" t="s">
        <v>933</v>
      </c>
      <c r="B1094" s="2">
        <v>45695</v>
      </c>
      <c r="C1094">
        <f t="shared" si="68"/>
        <v>2025</v>
      </c>
      <c r="D1094" t="str">
        <f t="shared" si="69"/>
        <v>February</v>
      </c>
      <c r="E1094" t="str">
        <f t="shared" si="70"/>
        <v>Q1</v>
      </c>
      <c r="F1094" t="s">
        <v>2129</v>
      </c>
      <c r="G1094" t="s">
        <v>2407</v>
      </c>
      <c r="H1094">
        <v>2</v>
      </c>
      <c r="I1094" s="4">
        <v>374.6</v>
      </c>
      <c r="J1094" t="s">
        <v>2522</v>
      </c>
      <c r="K1094" t="s">
        <v>3066</v>
      </c>
      <c r="L1094" t="s">
        <v>3070</v>
      </c>
      <c r="M1094" t="s">
        <v>3994</v>
      </c>
      <c r="N1094">
        <v>3</v>
      </c>
      <c r="O1094" t="s">
        <v>4276</v>
      </c>
      <c r="P1094" t="str">
        <f t="shared" si="71"/>
        <v>FREESHIP</v>
      </c>
      <c r="Q1094" t="s">
        <v>4279</v>
      </c>
      <c r="R1094" s="4">
        <v>749.2</v>
      </c>
    </row>
    <row r="1095" spans="1:18" x14ac:dyDescent="0.25">
      <c r="A1095" t="s">
        <v>888</v>
      </c>
      <c r="B1095" s="2">
        <v>45230</v>
      </c>
      <c r="C1095">
        <f t="shared" si="68"/>
        <v>2023</v>
      </c>
      <c r="D1095" t="str">
        <f t="shared" si="69"/>
        <v>October</v>
      </c>
      <c r="E1095" t="str">
        <f t="shared" si="70"/>
        <v>Q4</v>
      </c>
      <c r="F1095" t="s">
        <v>2084</v>
      </c>
      <c r="G1095" t="s">
        <v>2406</v>
      </c>
      <c r="H1095">
        <v>2</v>
      </c>
      <c r="I1095" s="4">
        <v>488.9</v>
      </c>
      <c r="J1095" t="s">
        <v>2886</v>
      </c>
      <c r="K1095" t="s">
        <v>3069</v>
      </c>
      <c r="L1095" t="s">
        <v>3073</v>
      </c>
      <c r="M1095" t="s">
        <v>3949</v>
      </c>
      <c r="N1095">
        <v>7</v>
      </c>
      <c r="O1095" t="s">
        <v>4276</v>
      </c>
      <c r="P1095" t="str">
        <f t="shared" si="71"/>
        <v>FREESHIP</v>
      </c>
      <c r="Q1095" t="s">
        <v>4281</v>
      </c>
      <c r="R1095" s="4">
        <v>977.8</v>
      </c>
    </row>
    <row r="1096" spans="1:18" x14ac:dyDescent="0.25">
      <c r="A1096" t="s">
        <v>651</v>
      </c>
      <c r="B1096" s="2">
        <v>45564</v>
      </c>
      <c r="C1096">
        <f t="shared" si="68"/>
        <v>2024</v>
      </c>
      <c r="D1096" t="str">
        <f t="shared" si="69"/>
        <v>September</v>
      </c>
      <c r="E1096" t="str">
        <f t="shared" si="70"/>
        <v>Q3</v>
      </c>
      <c r="F1096" t="s">
        <v>1850</v>
      </c>
      <c r="G1096" t="s">
        <v>2406</v>
      </c>
      <c r="H1096">
        <v>4</v>
      </c>
      <c r="I1096" s="4">
        <v>306.35000000000002</v>
      </c>
      <c r="J1096" t="s">
        <v>2853</v>
      </c>
      <c r="K1096" t="s">
        <v>3068</v>
      </c>
      <c r="L1096" t="s">
        <v>3070</v>
      </c>
      <c r="M1096" t="s">
        <v>3712</v>
      </c>
      <c r="N1096">
        <v>7</v>
      </c>
      <c r="O1096" t="s">
        <v>4277</v>
      </c>
      <c r="P1096" t="str">
        <f t="shared" si="71"/>
        <v>WINTER15</v>
      </c>
      <c r="Q1096" t="s">
        <v>4279</v>
      </c>
      <c r="R1096" s="4">
        <v>1225.4000000000001</v>
      </c>
    </row>
    <row r="1097" spans="1:18" x14ac:dyDescent="0.25">
      <c r="A1097" t="s">
        <v>321</v>
      </c>
      <c r="B1097" s="2">
        <v>45108</v>
      </c>
      <c r="C1097">
        <f t="shared" si="68"/>
        <v>2023</v>
      </c>
      <c r="D1097" t="str">
        <f t="shared" si="69"/>
        <v>July</v>
      </c>
      <c r="E1097" t="str">
        <f t="shared" si="70"/>
        <v>Q3</v>
      </c>
      <c r="F1097" t="s">
        <v>1521</v>
      </c>
      <c r="G1097" t="s">
        <v>2408</v>
      </c>
      <c r="H1097">
        <v>3</v>
      </c>
      <c r="I1097" s="4">
        <v>557.41</v>
      </c>
      <c r="J1097" t="s">
        <v>2670</v>
      </c>
      <c r="K1097" t="s">
        <v>3066</v>
      </c>
      <c r="L1097" t="s">
        <v>3073</v>
      </c>
      <c r="M1097" t="s">
        <v>3382</v>
      </c>
      <c r="N1097">
        <v>4</v>
      </c>
      <c r="P1097" t="str">
        <f t="shared" si="71"/>
        <v>NO COUPON</v>
      </c>
      <c r="Q1097" t="s">
        <v>4280</v>
      </c>
      <c r="R1097" s="4">
        <v>1672.23</v>
      </c>
    </row>
    <row r="1098" spans="1:18" x14ac:dyDescent="0.25">
      <c r="A1098" t="s">
        <v>1028</v>
      </c>
      <c r="B1098" s="2">
        <v>45326</v>
      </c>
      <c r="C1098">
        <f t="shared" si="68"/>
        <v>2024</v>
      </c>
      <c r="D1098" t="str">
        <f t="shared" si="69"/>
        <v>February</v>
      </c>
      <c r="E1098" t="str">
        <f t="shared" si="70"/>
        <v>Q1</v>
      </c>
      <c r="F1098" t="s">
        <v>2220</v>
      </c>
      <c r="G1098" t="s">
        <v>2405</v>
      </c>
      <c r="H1098">
        <v>5</v>
      </c>
      <c r="I1098" s="4">
        <v>226.45</v>
      </c>
      <c r="J1098" t="s">
        <v>2762</v>
      </c>
      <c r="K1098" t="s">
        <v>3065</v>
      </c>
      <c r="L1098" t="s">
        <v>3072</v>
      </c>
      <c r="M1098" t="s">
        <v>4089</v>
      </c>
      <c r="N1098">
        <v>6</v>
      </c>
      <c r="O1098" t="s">
        <v>4276</v>
      </c>
      <c r="P1098" t="str">
        <f t="shared" si="71"/>
        <v>FREESHIP</v>
      </c>
      <c r="Q1098" t="s">
        <v>4280</v>
      </c>
      <c r="R1098" s="4">
        <v>1132.25</v>
      </c>
    </row>
    <row r="1099" spans="1:18" x14ac:dyDescent="0.25">
      <c r="A1099" t="s">
        <v>581</v>
      </c>
      <c r="B1099" s="2">
        <v>45565</v>
      </c>
      <c r="C1099">
        <f t="shared" si="68"/>
        <v>2024</v>
      </c>
      <c r="D1099" t="str">
        <f t="shared" si="69"/>
        <v>September</v>
      </c>
      <c r="E1099" t="str">
        <f t="shared" si="70"/>
        <v>Q3</v>
      </c>
      <c r="F1099" t="s">
        <v>1781</v>
      </c>
      <c r="G1099" t="s">
        <v>2406</v>
      </c>
      <c r="H1099">
        <v>5</v>
      </c>
      <c r="I1099" s="4">
        <v>492.94</v>
      </c>
      <c r="J1099" t="s">
        <v>2632</v>
      </c>
      <c r="K1099" t="s">
        <v>3069</v>
      </c>
      <c r="L1099" t="s">
        <v>3070</v>
      </c>
      <c r="M1099" t="s">
        <v>3642</v>
      </c>
      <c r="N1099">
        <v>10</v>
      </c>
      <c r="O1099" t="s">
        <v>4276</v>
      </c>
      <c r="P1099" t="str">
        <f t="shared" si="71"/>
        <v>FREESHIP</v>
      </c>
      <c r="Q1099" t="s">
        <v>4280</v>
      </c>
      <c r="R1099" s="4">
        <v>2464.6999999999998</v>
      </c>
    </row>
    <row r="1100" spans="1:18" x14ac:dyDescent="0.25">
      <c r="A1100" t="s">
        <v>999</v>
      </c>
      <c r="B1100" s="2">
        <v>45493</v>
      </c>
      <c r="C1100">
        <f t="shared" si="68"/>
        <v>2024</v>
      </c>
      <c r="D1100" t="str">
        <f t="shared" si="69"/>
        <v>July</v>
      </c>
      <c r="E1100" t="str">
        <f t="shared" si="70"/>
        <v>Q3</v>
      </c>
      <c r="F1100" t="s">
        <v>2192</v>
      </c>
      <c r="G1100" t="s">
        <v>2409</v>
      </c>
      <c r="H1100">
        <v>1</v>
      </c>
      <c r="I1100" s="4">
        <v>243.71</v>
      </c>
      <c r="J1100" t="s">
        <v>2608</v>
      </c>
      <c r="K1100" t="s">
        <v>3068</v>
      </c>
      <c r="L1100" t="s">
        <v>3073</v>
      </c>
      <c r="M1100" t="s">
        <v>4060</v>
      </c>
      <c r="N1100">
        <v>6</v>
      </c>
      <c r="O1100" t="s">
        <v>4275</v>
      </c>
      <c r="P1100" t="str">
        <f t="shared" si="71"/>
        <v>SAVE10</v>
      </c>
      <c r="Q1100" t="s">
        <v>4282</v>
      </c>
      <c r="R1100" s="4">
        <v>243.71</v>
      </c>
    </row>
    <row r="1101" spans="1:18" x14ac:dyDescent="0.25">
      <c r="A1101" t="s">
        <v>110</v>
      </c>
      <c r="B1101" s="2">
        <v>45444</v>
      </c>
      <c r="C1101">
        <f t="shared" si="68"/>
        <v>2024</v>
      </c>
      <c r="D1101" t="str">
        <f t="shared" si="69"/>
        <v>June</v>
      </c>
      <c r="E1101" t="str">
        <f t="shared" si="70"/>
        <v>Q2</v>
      </c>
      <c r="F1101" t="s">
        <v>1310</v>
      </c>
      <c r="G1101" t="s">
        <v>2404</v>
      </c>
      <c r="H1101">
        <v>2</v>
      </c>
      <c r="I1101" s="4">
        <v>232.83</v>
      </c>
      <c r="J1101" t="s">
        <v>2483</v>
      </c>
      <c r="K1101" t="s">
        <v>3068</v>
      </c>
      <c r="L1101" t="s">
        <v>3073</v>
      </c>
      <c r="M1101" t="s">
        <v>3171</v>
      </c>
      <c r="N1101">
        <v>7</v>
      </c>
      <c r="P1101" t="str">
        <f t="shared" si="71"/>
        <v>NO COUPON</v>
      </c>
      <c r="Q1101" t="s">
        <v>4278</v>
      </c>
      <c r="R1101" s="4">
        <v>465.66</v>
      </c>
    </row>
    <row r="1102" spans="1:18" x14ac:dyDescent="0.25">
      <c r="A1102" t="s">
        <v>265</v>
      </c>
      <c r="B1102" s="2">
        <v>45792</v>
      </c>
      <c r="C1102">
        <f t="shared" si="68"/>
        <v>2025</v>
      </c>
      <c r="D1102" t="str">
        <f t="shared" si="69"/>
        <v>May</v>
      </c>
      <c r="E1102" t="str">
        <f t="shared" si="70"/>
        <v>Q2</v>
      </c>
      <c r="F1102" t="s">
        <v>1465</v>
      </c>
      <c r="G1102" t="s">
        <v>2403</v>
      </c>
      <c r="H1102">
        <v>4</v>
      </c>
      <c r="I1102" s="4">
        <v>14.69</v>
      </c>
      <c r="J1102" t="s">
        <v>2627</v>
      </c>
      <c r="K1102" t="s">
        <v>3069</v>
      </c>
      <c r="L1102" t="s">
        <v>3071</v>
      </c>
      <c r="M1102" t="s">
        <v>3326</v>
      </c>
      <c r="N1102">
        <v>9</v>
      </c>
      <c r="P1102" t="str">
        <f t="shared" si="71"/>
        <v>NO COUPON</v>
      </c>
      <c r="Q1102" t="s">
        <v>4280</v>
      </c>
      <c r="R1102" s="4">
        <v>58.76</v>
      </c>
    </row>
    <row r="1103" spans="1:18" x14ac:dyDescent="0.25">
      <c r="A1103" t="s">
        <v>241</v>
      </c>
      <c r="B1103" s="2">
        <v>45232</v>
      </c>
      <c r="C1103">
        <f t="shared" si="68"/>
        <v>2023</v>
      </c>
      <c r="D1103" t="str">
        <f t="shared" si="69"/>
        <v>November</v>
      </c>
      <c r="E1103" t="str">
        <f t="shared" si="70"/>
        <v>Q4</v>
      </c>
      <c r="F1103" t="s">
        <v>1441</v>
      </c>
      <c r="G1103" t="s">
        <v>2403</v>
      </c>
      <c r="H1103">
        <v>2</v>
      </c>
      <c r="I1103" s="4">
        <v>365.17</v>
      </c>
      <c r="J1103" t="s">
        <v>2528</v>
      </c>
      <c r="K1103" t="s">
        <v>3066</v>
      </c>
      <c r="L1103" t="s">
        <v>3071</v>
      </c>
      <c r="M1103" t="s">
        <v>3302</v>
      </c>
      <c r="N1103">
        <v>4</v>
      </c>
      <c r="O1103" t="s">
        <v>4276</v>
      </c>
      <c r="P1103" t="str">
        <f t="shared" si="71"/>
        <v>FREESHIP</v>
      </c>
      <c r="Q1103" t="s">
        <v>4281</v>
      </c>
      <c r="R1103" s="4">
        <v>730.34</v>
      </c>
    </row>
    <row r="1104" spans="1:18" x14ac:dyDescent="0.25">
      <c r="A1104" t="s">
        <v>875</v>
      </c>
      <c r="B1104" s="2">
        <v>45004</v>
      </c>
      <c r="C1104">
        <f t="shared" si="68"/>
        <v>2023</v>
      </c>
      <c r="D1104" t="str">
        <f t="shared" si="69"/>
        <v>March</v>
      </c>
      <c r="E1104" t="str">
        <f t="shared" si="70"/>
        <v>Q1</v>
      </c>
      <c r="F1104" t="s">
        <v>2071</v>
      </c>
      <c r="G1104" t="s">
        <v>2409</v>
      </c>
      <c r="H1104">
        <v>5</v>
      </c>
      <c r="I1104" s="4">
        <v>330.45</v>
      </c>
      <c r="J1104" t="s">
        <v>2956</v>
      </c>
      <c r="K1104" t="s">
        <v>3068</v>
      </c>
      <c r="L1104" t="s">
        <v>3070</v>
      </c>
      <c r="M1104" t="s">
        <v>3936</v>
      </c>
      <c r="N1104">
        <v>10</v>
      </c>
      <c r="O1104" t="s">
        <v>4276</v>
      </c>
      <c r="P1104" t="str">
        <f t="shared" si="71"/>
        <v>FREESHIP</v>
      </c>
      <c r="Q1104" t="s">
        <v>4282</v>
      </c>
      <c r="R1104" s="4">
        <v>1652.25</v>
      </c>
    </row>
    <row r="1105" spans="1:18" x14ac:dyDescent="0.25">
      <c r="A1105" t="s">
        <v>578</v>
      </c>
      <c r="B1105" s="2">
        <v>45755</v>
      </c>
      <c r="C1105">
        <f t="shared" si="68"/>
        <v>2025</v>
      </c>
      <c r="D1105" t="str">
        <f t="shared" si="69"/>
        <v>April</v>
      </c>
      <c r="E1105" t="str">
        <f t="shared" si="70"/>
        <v>Q2</v>
      </c>
      <c r="F1105" t="s">
        <v>1778</v>
      </c>
      <c r="G1105" t="s">
        <v>2409</v>
      </c>
      <c r="H1105">
        <v>5</v>
      </c>
      <c r="I1105" s="4">
        <v>364.28</v>
      </c>
      <c r="J1105" t="s">
        <v>2823</v>
      </c>
      <c r="K1105" t="s">
        <v>3067</v>
      </c>
      <c r="L1105" t="s">
        <v>3071</v>
      </c>
      <c r="M1105" t="s">
        <v>3639</v>
      </c>
      <c r="N1105">
        <v>5</v>
      </c>
      <c r="O1105" t="s">
        <v>4277</v>
      </c>
      <c r="P1105" t="str">
        <f t="shared" si="71"/>
        <v>WINTER15</v>
      </c>
      <c r="Q1105" t="s">
        <v>4282</v>
      </c>
      <c r="R1105" s="4">
        <v>1821.4</v>
      </c>
    </row>
    <row r="1106" spans="1:18" x14ac:dyDescent="0.25">
      <c r="A1106" t="s">
        <v>332</v>
      </c>
      <c r="B1106" s="2">
        <v>45500</v>
      </c>
      <c r="C1106">
        <f t="shared" si="68"/>
        <v>2024</v>
      </c>
      <c r="D1106" t="str">
        <f t="shared" si="69"/>
        <v>July</v>
      </c>
      <c r="E1106" t="str">
        <f t="shared" si="70"/>
        <v>Q3</v>
      </c>
      <c r="F1106" t="s">
        <v>1532</v>
      </c>
      <c r="G1106" t="s">
        <v>2406</v>
      </c>
      <c r="H1106">
        <v>3</v>
      </c>
      <c r="I1106" s="4">
        <v>148.72</v>
      </c>
      <c r="J1106" t="s">
        <v>2596</v>
      </c>
      <c r="K1106" t="s">
        <v>3065</v>
      </c>
      <c r="L1106" t="s">
        <v>3071</v>
      </c>
      <c r="M1106" t="s">
        <v>3393</v>
      </c>
      <c r="N1106">
        <v>7</v>
      </c>
      <c r="O1106" t="s">
        <v>4275</v>
      </c>
      <c r="P1106" t="str">
        <f t="shared" si="71"/>
        <v>SAVE10</v>
      </c>
      <c r="Q1106" t="s">
        <v>4282</v>
      </c>
      <c r="R1106" s="4">
        <v>446.16</v>
      </c>
    </row>
    <row r="1107" spans="1:18" x14ac:dyDescent="0.25">
      <c r="A1107" t="s">
        <v>264</v>
      </c>
      <c r="B1107" s="2">
        <v>45021</v>
      </c>
      <c r="C1107">
        <f t="shared" si="68"/>
        <v>2023</v>
      </c>
      <c r="D1107" t="str">
        <f t="shared" si="69"/>
        <v>April</v>
      </c>
      <c r="E1107" t="str">
        <f t="shared" si="70"/>
        <v>Q2</v>
      </c>
      <c r="F1107" t="s">
        <v>1464</v>
      </c>
      <c r="G1107" t="s">
        <v>2409</v>
      </c>
      <c r="H1107">
        <v>3</v>
      </c>
      <c r="I1107" s="4">
        <v>42.95</v>
      </c>
      <c r="J1107" t="s">
        <v>2492</v>
      </c>
      <c r="K1107" t="s">
        <v>3068</v>
      </c>
      <c r="L1107" t="s">
        <v>3072</v>
      </c>
      <c r="M1107" t="s">
        <v>3325</v>
      </c>
      <c r="N1107">
        <v>8</v>
      </c>
      <c r="O1107" t="s">
        <v>4275</v>
      </c>
      <c r="P1107" t="str">
        <f t="shared" si="71"/>
        <v>SAVE10</v>
      </c>
      <c r="Q1107" t="s">
        <v>4280</v>
      </c>
      <c r="R1107" s="4">
        <v>128.85</v>
      </c>
    </row>
    <row r="1108" spans="1:18" x14ac:dyDescent="0.25">
      <c r="A1108" t="s">
        <v>1041</v>
      </c>
      <c r="B1108" s="2">
        <v>45433</v>
      </c>
      <c r="C1108">
        <f t="shared" si="68"/>
        <v>2024</v>
      </c>
      <c r="D1108" t="str">
        <f t="shared" si="69"/>
        <v>May</v>
      </c>
      <c r="E1108" t="str">
        <f t="shared" si="70"/>
        <v>Q2</v>
      </c>
      <c r="F1108" t="s">
        <v>2233</v>
      </c>
      <c r="G1108" t="s">
        <v>2408</v>
      </c>
      <c r="H1108">
        <v>4</v>
      </c>
      <c r="I1108" s="4">
        <v>554.83000000000004</v>
      </c>
      <c r="J1108" t="s">
        <v>2908</v>
      </c>
      <c r="K1108" t="s">
        <v>3069</v>
      </c>
      <c r="L1108" t="s">
        <v>3072</v>
      </c>
      <c r="M1108" t="s">
        <v>4102</v>
      </c>
      <c r="N1108">
        <v>6</v>
      </c>
      <c r="P1108" t="str">
        <f t="shared" si="71"/>
        <v>NO COUPON</v>
      </c>
      <c r="Q1108" t="s">
        <v>4282</v>
      </c>
      <c r="R1108" s="4">
        <v>2219.3200000000002</v>
      </c>
    </row>
    <row r="1109" spans="1:18" x14ac:dyDescent="0.25">
      <c r="A1109" t="s">
        <v>235</v>
      </c>
      <c r="B1109" s="2">
        <v>45345</v>
      </c>
      <c r="C1109">
        <f t="shared" si="68"/>
        <v>2024</v>
      </c>
      <c r="D1109" t="str">
        <f t="shared" si="69"/>
        <v>February</v>
      </c>
      <c r="E1109" t="str">
        <f t="shared" si="70"/>
        <v>Q1</v>
      </c>
      <c r="F1109" t="s">
        <v>1435</v>
      </c>
      <c r="G1109" t="s">
        <v>2405</v>
      </c>
      <c r="H1109">
        <v>5</v>
      </c>
      <c r="I1109" s="4">
        <v>639.37</v>
      </c>
      <c r="J1109" t="s">
        <v>2474</v>
      </c>
      <c r="K1109" t="s">
        <v>3065</v>
      </c>
      <c r="L1109" t="s">
        <v>3074</v>
      </c>
      <c r="M1109" t="s">
        <v>3296</v>
      </c>
      <c r="N1109">
        <v>6</v>
      </c>
      <c r="O1109" t="s">
        <v>4275</v>
      </c>
      <c r="P1109" t="str">
        <f t="shared" si="71"/>
        <v>SAVE10</v>
      </c>
      <c r="Q1109" t="s">
        <v>4282</v>
      </c>
      <c r="R1109" s="4">
        <v>3196.85</v>
      </c>
    </row>
    <row r="1110" spans="1:18" x14ac:dyDescent="0.25">
      <c r="A1110" t="s">
        <v>510</v>
      </c>
      <c r="B1110" s="2">
        <v>45730</v>
      </c>
      <c r="C1110">
        <f t="shared" si="68"/>
        <v>2025</v>
      </c>
      <c r="D1110" t="str">
        <f t="shared" si="69"/>
        <v>March</v>
      </c>
      <c r="E1110" t="str">
        <f t="shared" si="70"/>
        <v>Q1</v>
      </c>
      <c r="F1110" t="s">
        <v>1710</v>
      </c>
      <c r="G1110" t="s">
        <v>2407</v>
      </c>
      <c r="H1110">
        <v>3</v>
      </c>
      <c r="I1110" s="4">
        <v>201.21</v>
      </c>
      <c r="J1110" t="s">
        <v>2789</v>
      </c>
      <c r="K1110" t="s">
        <v>3066</v>
      </c>
      <c r="L1110" t="s">
        <v>3071</v>
      </c>
      <c r="M1110" t="s">
        <v>3571</v>
      </c>
      <c r="N1110">
        <v>3</v>
      </c>
      <c r="O1110" t="s">
        <v>4275</v>
      </c>
      <c r="P1110" t="str">
        <f t="shared" si="71"/>
        <v>SAVE10</v>
      </c>
      <c r="Q1110" t="s">
        <v>4282</v>
      </c>
      <c r="R1110" s="4">
        <v>603.63</v>
      </c>
    </row>
    <row r="1111" spans="1:18" x14ac:dyDescent="0.25">
      <c r="A1111" t="s">
        <v>885</v>
      </c>
      <c r="B1111" s="2">
        <v>45428</v>
      </c>
      <c r="C1111">
        <f t="shared" si="68"/>
        <v>2024</v>
      </c>
      <c r="D1111" t="str">
        <f t="shared" si="69"/>
        <v>May</v>
      </c>
      <c r="E1111" t="str">
        <f t="shared" si="70"/>
        <v>Q2</v>
      </c>
      <c r="F1111" t="s">
        <v>2081</v>
      </c>
      <c r="G1111" t="s">
        <v>2405</v>
      </c>
      <c r="H1111">
        <v>3</v>
      </c>
      <c r="I1111" s="4">
        <v>324.3</v>
      </c>
      <c r="J1111" t="s">
        <v>2963</v>
      </c>
      <c r="K1111" t="s">
        <v>3065</v>
      </c>
      <c r="L1111" t="s">
        <v>3074</v>
      </c>
      <c r="M1111" t="s">
        <v>3946</v>
      </c>
      <c r="N1111">
        <v>8</v>
      </c>
      <c r="O1111" t="s">
        <v>4276</v>
      </c>
      <c r="P1111" t="str">
        <f t="shared" si="71"/>
        <v>FREESHIP</v>
      </c>
      <c r="Q1111" t="s">
        <v>4280</v>
      </c>
      <c r="R1111" s="4">
        <v>972.90000000000009</v>
      </c>
    </row>
    <row r="1112" spans="1:18" x14ac:dyDescent="0.25">
      <c r="A1112" t="s">
        <v>224</v>
      </c>
      <c r="B1112" s="2">
        <v>45631</v>
      </c>
      <c r="C1112">
        <f t="shared" si="68"/>
        <v>2024</v>
      </c>
      <c r="D1112" t="str">
        <f t="shared" si="69"/>
        <v>December</v>
      </c>
      <c r="E1112" t="str">
        <f t="shared" si="70"/>
        <v>Q4</v>
      </c>
      <c r="F1112" t="s">
        <v>1424</v>
      </c>
      <c r="G1112" t="s">
        <v>2406</v>
      </c>
      <c r="H1112">
        <v>3</v>
      </c>
      <c r="I1112" s="4">
        <v>358.48</v>
      </c>
      <c r="J1112" t="s">
        <v>2532</v>
      </c>
      <c r="K1112" t="s">
        <v>3068</v>
      </c>
      <c r="L1112" t="s">
        <v>3073</v>
      </c>
      <c r="M1112" t="s">
        <v>3285</v>
      </c>
      <c r="N1112">
        <v>7</v>
      </c>
      <c r="O1112" t="s">
        <v>4276</v>
      </c>
      <c r="P1112" t="str">
        <f t="shared" si="71"/>
        <v>FREESHIP</v>
      </c>
      <c r="Q1112" t="s">
        <v>4281</v>
      </c>
      <c r="R1112" s="4">
        <v>1075.44</v>
      </c>
    </row>
    <row r="1113" spans="1:18" x14ac:dyDescent="0.25">
      <c r="A1113" t="s">
        <v>25</v>
      </c>
      <c r="B1113" s="2">
        <v>45339</v>
      </c>
      <c r="C1113">
        <f t="shared" si="68"/>
        <v>2024</v>
      </c>
      <c r="D1113" t="str">
        <f t="shared" si="69"/>
        <v>February</v>
      </c>
      <c r="E1113" t="str">
        <f t="shared" si="70"/>
        <v>Q1</v>
      </c>
      <c r="F1113" t="s">
        <v>1225</v>
      </c>
      <c r="G1113" t="s">
        <v>2403</v>
      </c>
      <c r="H1113">
        <v>3</v>
      </c>
      <c r="I1113" s="4">
        <v>49.14</v>
      </c>
      <c r="J1113" t="s">
        <v>2421</v>
      </c>
      <c r="K1113" t="s">
        <v>3066</v>
      </c>
      <c r="L1113" t="s">
        <v>3072</v>
      </c>
      <c r="M1113" t="s">
        <v>3086</v>
      </c>
      <c r="N1113">
        <v>7</v>
      </c>
      <c r="O1113" t="s">
        <v>4275</v>
      </c>
      <c r="P1113" t="str">
        <f t="shared" si="71"/>
        <v>SAVE10</v>
      </c>
      <c r="Q1113" t="s">
        <v>4280</v>
      </c>
      <c r="R1113" s="4">
        <v>147.41999999999999</v>
      </c>
    </row>
    <row r="1114" spans="1:18" x14ac:dyDescent="0.25">
      <c r="A1114" t="s">
        <v>511</v>
      </c>
      <c r="B1114" s="2">
        <v>45589</v>
      </c>
      <c r="C1114">
        <f t="shared" si="68"/>
        <v>2024</v>
      </c>
      <c r="D1114" t="str">
        <f t="shared" si="69"/>
        <v>October</v>
      </c>
      <c r="E1114" t="str">
        <f t="shared" si="70"/>
        <v>Q4</v>
      </c>
      <c r="F1114" t="s">
        <v>1711</v>
      </c>
      <c r="G1114" t="s">
        <v>2407</v>
      </c>
      <c r="H1114">
        <v>3</v>
      </c>
      <c r="I1114" s="4">
        <v>112.29</v>
      </c>
      <c r="J1114" t="s">
        <v>2790</v>
      </c>
      <c r="K1114" t="s">
        <v>3068</v>
      </c>
      <c r="L1114" t="s">
        <v>3070</v>
      </c>
      <c r="M1114" t="s">
        <v>3572</v>
      </c>
      <c r="N1114">
        <v>6</v>
      </c>
      <c r="P1114" t="str">
        <f t="shared" si="71"/>
        <v>NO COUPON</v>
      </c>
      <c r="Q1114" t="s">
        <v>4282</v>
      </c>
      <c r="R1114" s="4">
        <v>336.87</v>
      </c>
    </row>
    <row r="1115" spans="1:18" x14ac:dyDescent="0.25">
      <c r="A1115" t="s">
        <v>1085</v>
      </c>
      <c r="B1115" s="2">
        <v>45832</v>
      </c>
      <c r="C1115">
        <f t="shared" si="68"/>
        <v>2025</v>
      </c>
      <c r="D1115" t="str">
        <f t="shared" si="69"/>
        <v>June</v>
      </c>
      <c r="E1115" t="str">
        <f t="shared" si="70"/>
        <v>Q2</v>
      </c>
      <c r="F1115" t="s">
        <v>2277</v>
      </c>
      <c r="G1115" t="s">
        <v>2404</v>
      </c>
      <c r="H1115">
        <v>2</v>
      </c>
      <c r="I1115" s="4">
        <v>255.14</v>
      </c>
      <c r="J1115" t="s">
        <v>2717</v>
      </c>
      <c r="K1115" t="s">
        <v>3069</v>
      </c>
      <c r="L1115" t="s">
        <v>3070</v>
      </c>
      <c r="M1115" t="s">
        <v>4146</v>
      </c>
      <c r="N1115">
        <v>2</v>
      </c>
      <c r="P1115" t="str">
        <f t="shared" si="71"/>
        <v>NO COUPON</v>
      </c>
      <c r="Q1115" t="s">
        <v>4282</v>
      </c>
      <c r="R1115" s="4">
        <v>510.28</v>
      </c>
    </row>
    <row r="1116" spans="1:18" x14ac:dyDescent="0.25">
      <c r="A1116" t="s">
        <v>365</v>
      </c>
      <c r="B1116" s="2">
        <v>45703</v>
      </c>
      <c r="C1116">
        <f t="shared" si="68"/>
        <v>2025</v>
      </c>
      <c r="D1116" t="str">
        <f t="shared" si="69"/>
        <v>February</v>
      </c>
      <c r="E1116" t="str">
        <f t="shared" si="70"/>
        <v>Q1</v>
      </c>
      <c r="F1116" t="s">
        <v>1565</v>
      </c>
      <c r="G1116" t="s">
        <v>2408</v>
      </c>
      <c r="H1116">
        <v>1</v>
      </c>
      <c r="I1116" s="4">
        <v>64.66</v>
      </c>
      <c r="J1116" t="s">
        <v>2704</v>
      </c>
      <c r="K1116" t="s">
        <v>3065</v>
      </c>
      <c r="L1116" t="s">
        <v>3073</v>
      </c>
      <c r="M1116" t="s">
        <v>3426</v>
      </c>
      <c r="N1116">
        <v>4</v>
      </c>
      <c r="P1116" t="str">
        <f t="shared" si="71"/>
        <v>NO COUPON</v>
      </c>
      <c r="Q1116" t="s">
        <v>4278</v>
      </c>
      <c r="R1116" s="4">
        <v>64.66</v>
      </c>
    </row>
    <row r="1117" spans="1:18" x14ac:dyDescent="0.25">
      <c r="A1117" t="s">
        <v>1184</v>
      </c>
      <c r="B1117" s="2">
        <v>45141</v>
      </c>
      <c r="C1117">
        <f t="shared" si="68"/>
        <v>2023</v>
      </c>
      <c r="D1117" t="str">
        <f t="shared" si="69"/>
        <v>August</v>
      </c>
      <c r="E1117" t="str">
        <f t="shared" si="70"/>
        <v>Q3</v>
      </c>
      <c r="F1117" t="s">
        <v>2373</v>
      </c>
      <c r="G1117" t="s">
        <v>2407</v>
      </c>
      <c r="H1117">
        <v>2</v>
      </c>
      <c r="I1117" s="4">
        <v>697.19</v>
      </c>
      <c r="J1117" t="s">
        <v>2607</v>
      </c>
      <c r="K1117" t="s">
        <v>3069</v>
      </c>
      <c r="L1117" t="s">
        <v>3072</v>
      </c>
      <c r="M1117" t="s">
        <v>4245</v>
      </c>
      <c r="N1117">
        <v>7</v>
      </c>
      <c r="O1117" t="s">
        <v>4276</v>
      </c>
      <c r="P1117" t="str">
        <f t="shared" si="71"/>
        <v>FREESHIP</v>
      </c>
      <c r="Q1117" t="s">
        <v>4280</v>
      </c>
      <c r="R1117" s="4">
        <v>1394.38</v>
      </c>
    </row>
    <row r="1118" spans="1:18" x14ac:dyDescent="0.25">
      <c r="A1118" t="s">
        <v>437</v>
      </c>
      <c r="B1118" s="2">
        <v>45493</v>
      </c>
      <c r="C1118">
        <f t="shared" si="68"/>
        <v>2024</v>
      </c>
      <c r="D1118" t="str">
        <f t="shared" si="69"/>
        <v>July</v>
      </c>
      <c r="E1118" t="str">
        <f t="shared" si="70"/>
        <v>Q3</v>
      </c>
      <c r="F1118" t="s">
        <v>1637</v>
      </c>
      <c r="G1118" t="s">
        <v>2407</v>
      </c>
      <c r="H1118">
        <v>4</v>
      </c>
      <c r="I1118" s="4">
        <v>685.2</v>
      </c>
      <c r="J1118" t="s">
        <v>2651</v>
      </c>
      <c r="K1118" t="s">
        <v>3068</v>
      </c>
      <c r="L1118" t="s">
        <v>3071</v>
      </c>
      <c r="M1118" t="s">
        <v>3498</v>
      </c>
      <c r="N1118">
        <v>6</v>
      </c>
      <c r="O1118" t="s">
        <v>4277</v>
      </c>
      <c r="P1118" t="str">
        <f t="shared" si="71"/>
        <v>WINTER15</v>
      </c>
      <c r="Q1118" t="s">
        <v>4282</v>
      </c>
      <c r="R1118" s="4">
        <v>2740.8</v>
      </c>
    </row>
    <row r="1119" spans="1:18" x14ac:dyDescent="0.25">
      <c r="A1119" t="s">
        <v>270</v>
      </c>
      <c r="B1119" s="2">
        <v>45838</v>
      </c>
      <c r="C1119">
        <f t="shared" si="68"/>
        <v>2025</v>
      </c>
      <c r="D1119" t="str">
        <f t="shared" si="69"/>
        <v>June</v>
      </c>
      <c r="E1119" t="str">
        <f t="shared" si="70"/>
        <v>Q2</v>
      </c>
      <c r="F1119" t="s">
        <v>1470</v>
      </c>
      <c r="G1119" t="s">
        <v>2406</v>
      </c>
      <c r="H1119">
        <v>5</v>
      </c>
      <c r="I1119" s="4">
        <v>75.81</v>
      </c>
      <c r="J1119" t="s">
        <v>2629</v>
      </c>
      <c r="K1119" t="s">
        <v>3068</v>
      </c>
      <c r="L1119" t="s">
        <v>3072</v>
      </c>
      <c r="M1119" t="s">
        <v>3331</v>
      </c>
      <c r="N1119">
        <v>10</v>
      </c>
      <c r="O1119" t="s">
        <v>4277</v>
      </c>
      <c r="P1119" t="str">
        <f t="shared" si="71"/>
        <v>WINTER15</v>
      </c>
      <c r="Q1119" t="s">
        <v>4278</v>
      </c>
      <c r="R1119" s="4">
        <v>379.05</v>
      </c>
    </row>
    <row r="1120" spans="1:18" x14ac:dyDescent="0.25">
      <c r="A1120" t="s">
        <v>1165</v>
      </c>
      <c r="B1120" s="2">
        <v>44955</v>
      </c>
      <c r="C1120">
        <f t="shared" si="68"/>
        <v>2023</v>
      </c>
      <c r="D1120" t="str">
        <f t="shared" si="69"/>
        <v>January</v>
      </c>
      <c r="E1120" t="str">
        <f t="shared" si="70"/>
        <v>Q1</v>
      </c>
      <c r="F1120" t="s">
        <v>2354</v>
      </c>
      <c r="G1120" t="s">
        <v>2406</v>
      </c>
      <c r="H1120">
        <v>2</v>
      </c>
      <c r="I1120" s="4">
        <v>608.04</v>
      </c>
      <c r="J1120" t="s">
        <v>3047</v>
      </c>
      <c r="K1120" t="s">
        <v>3069</v>
      </c>
      <c r="L1120" t="s">
        <v>3071</v>
      </c>
      <c r="M1120" t="s">
        <v>4226</v>
      </c>
      <c r="N1120">
        <v>4</v>
      </c>
      <c r="P1120" t="str">
        <f t="shared" si="71"/>
        <v>NO COUPON</v>
      </c>
      <c r="Q1120" t="s">
        <v>4282</v>
      </c>
      <c r="R1120" s="4">
        <v>1216.08</v>
      </c>
    </row>
    <row r="1121" spans="1:18" x14ac:dyDescent="0.25">
      <c r="A1121" t="s">
        <v>470</v>
      </c>
      <c r="B1121" s="2">
        <v>45103</v>
      </c>
      <c r="C1121">
        <f t="shared" si="68"/>
        <v>2023</v>
      </c>
      <c r="D1121" t="str">
        <f t="shared" si="69"/>
        <v>June</v>
      </c>
      <c r="E1121" t="str">
        <f t="shared" si="70"/>
        <v>Q2</v>
      </c>
      <c r="F1121" t="s">
        <v>1670</v>
      </c>
      <c r="G1121" t="s">
        <v>2409</v>
      </c>
      <c r="H1121">
        <v>5</v>
      </c>
      <c r="I1121" s="4">
        <v>62.81</v>
      </c>
      <c r="J1121" t="s">
        <v>2698</v>
      </c>
      <c r="K1121" t="s">
        <v>3067</v>
      </c>
      <c r="L1121" t="s">
        <v>3070</v>
      </c>
      <c r="M1121" t="s">
        <v>3531</v>
      </c>
      <c r="N1121">
        <v>9</v>
      </c>
      <c r="O1121" t="s">
        <v>4275</v>
      </c>
      <c r="P1121" t="str">
        <f t="shared" si="71"/>
        <v>SAVE10</v>
      </c>
      <c r="Q1121" t="s">
        <v>4281</v>
      </c>
      <c r="R1121" s="4">
        <v>314.05</v>
      </c>
    </row>
    <row r="1122" spans="1:18" x14ac:dyDescent="0.25">
      <c r="A1122" t="s">
        <v>749</v>
      </c>
      <c r="B1122" s="2">
        <v>45471</v>
      </c>
      <c r="C1122">
        <f t="shared" si="68"/>
        <v>2024</v>
      </c>
      <c r="D1122" t="str">
        <f t="shared" si="69"/>
        <v>June</v>
      </c>
      <c r="E1122" t="str">
        <f t="shared" si="70"/>
        <v>Q2</v>
      </c>
      <c r="F1122" t="s">
        <v>1946</v>
      </c>
      <c r="G1122" t="s">
        <v>2403</v>
      </c>
      <c r="H1122">
        <v>4</v>
      </c>
      <c r="I1122" s="4">
        <v>44.07</v>
      </c>
      <c r="J1122" t="s">
        <v>2729</v>
      </c>
      <c r="K1122" t="s">
        <v>3065</v>
      </c>
      <c r="L1122" t="s">
        <v>3074</v>
      </c>
      <c r="M1122" t="s">
        <v>3810</v>
      </c>
      <c r="N1122">
        <v>6</v>
      </c>
      <c r="P1122" t="str">
        <f t="shared" si="71"/>
        <v>NO COUPON</v>
      </c>
      <c r="Q1122" t="s">
        <v>4280</v>
      </c>
      <c r="R1122" s="4">
        <v>176.28</v>
      </c>
    </row>
    <row r="1123" spans="1:18" x14ac:dyDescent="0.25">
      <c r="A1123" t="s">
        <v>495</v>
      </c>
      <c r="B1123" s="2">
        <v>45039</v>
      </c>
      <c r="C1123">
        <f t="shared" si="68"/>
        <v>2023</v>
      </c>
      <c r="D1123" t="str">
        <f t="shared" si="69"/>
        <v>April</v>
      </c>
      <c r="E1123" t="str">
        <f t="shared" si="70"/>
        <v>Q2</v>
      </c>
      <c r="F1123" t="s">
        <v>1695</v>
      </c>
      <c r="G1123" t="s">
        <v>2408</v>
      </c>
      <c r="H1123">
        <v>4</v>
      </c>
      <c r="I1123" s="4">
        <v>484.85</v>
      </c>
      <c r="J1123" t="s">
        <v>2596</v>
      </c>
      <c r="K1123" t="s">
        <v>3065</v>
      </c>
      <c r="L1123" t="s">
        <v>3073</v>
      </c>
      <c r="M1123" t="s">
        <v>3556</v>
      </c>
      <c r="N1123">
        <v>5</v>
      </c>
      <c r="O1123" t="s">
        <v>4277</v>
      </c>
      <c r="P1123" t="str">
        <f t="shared" si="71"/>
        <v>WINTER15</v>
      </c>
      <c r="Q1123" t="s">
        <v>4279</v>
      </c>
      <c r="R1123" s="4">
        <v>1939.4</v>
      </c>
    </row>
    <row r="1124" spans="1:18" x14ac:dyDescent="0.25">
      <c r="A1124" t="s">
        <v>459</v>
      </c>
      <c r="B1124" s="2">
        <v>45374</v>
      </c>
      <c r="C1124">
        <f t="shared" si="68"/>
        <v>2024</v>
      </c>
      <c r="D1124" t="str">
        <f t="shared" si="69"/>
        <v>March</v>
      </c>
      <c r="E1124" t="str">
        <f t="shared" si="70"/>
        <v>Q1</v>
      </c>
      <c r="F1124" t="s">
        <v>1659</v>
      </c>
      <c r="G1124" t="s">
        <v>2404</v>
      </c>
      <c r="H1124">
        <v>1</v>
      </c>
      <c r="I1124" s="4">
        <v>487.21</v>
      </c>
      <c r="J1124" t="s">
        <v>2757</v>
      </c>
      <c r="K1124" t="s">
        <v>3069</v>
      </c>
      <c r="L1124" t="s">
        <v>3073</v>
      </c>
      <c r="M1124" t="s">
        <v>3520</v>
      </c>
      <c r="N1124">
        <v>3</v>
      </c>
      <c r="O1124" t="s">
        <v>4275</v>
      </c>
      <c r="P1124" t="str">
        <f t="shared" si="71"/>
        <v>SAVE10</v>
      </c>
      <c r="Q1124" t="s">
        <v>4279</v>
      </c>
      <c r="R1124" s="4">
        <v>487.21</v>
      </c>
    </row>
    <row r="1125" spans="1:18" x14ac:dyDescent="0.25">
      <c r="A1125" t="s">
        <v>962</v>
      </c>
      <c r="B1125" s="2">
        <v>45464</v>
      </c>
      <c r="C1125">
        <f t="shared" si="68"/>
        <v>2024</v>
      </c>
      <c r="D1125" t="str">
        <f t="shared" si="69"/>
        <v>June</v>
      </c>
      <c r="E1125" t="str">
        <f t="shared" si="70"/>
        <v>Q2</v>
      </c>
      <c r="F1125" t="s">
        <v>1659</v>
      </c>
      <c r="G1125" t="s">
        <v>2404</v>
      </c>
      <c r="H1125">
        <v>2</v>
      </c>
      <c r="I1125" s="4">
        <v>594.07000000000005</v>
      </c>
      <c r="J1125" t="s">
        <v>2771</v>
      </c>
      <c r="K1125" t="s">
        <v>3068</v>
      </c>
      <c r="L1125" t="s">
        <v>3071</v>
      </c>
      <c r="M1125" t="s">
        <v>4023</v>
      </c>
      <c r="N1125">
        <v>2</v>
      </c>
      <c r="P1125" t="str">
        <f t="shared" si="71"/>
        <v>NO COUPON</v>
      </c>
      <c r="Q1125" t="s">
        <v>4282</v>
      </c>
      <c r="R1125" s="4">
        <v>1188.1400000000001</v>
      </c>
    </row>
    <row r="1126" spans="1:18" x14ac:dyDescent="0.25">
      <c r="A1126" t="s">
        <v>244</v>
      </c>
      <c r="B1126" s="2">
        <v>45276</v>
      </c>
      <c r="C1126">
        <f t="shared" si="68"/>
        <v>2023</v>
      </c>
      <c r="D1126" t="str">
        <f t="shared" si="69"/>
        <v>December</v>
      </c>
      <c r="E1126" t="str">
        <f t="shared" si="70"/>
        <v>Q4</v>
      </c>
      <c r="F1126" t="s">
        <v>1444</v>
      </c>
      <c r="G1126" t="s">
        <v>2409</v>
      </c>
      <c r="H1126">
        <v>4</v>
      </c>
      <c r="I1126" s="4">
        <v>61.91</v>
      </c>
      <c r="J1126" t="s">
        <v>2608</v>
      </c>
      <c r="K1126" t="s">
        <v>3068</v>
      </c>
      <c r="L1126" t="s">
        <v>3073</v>
      </c>
      <c r="M1126" t="s">
        <v>3305</v>
      </c>
      <c r="N1126">
        <v>6</v>
      </c>
      <c r="O1126" t="s">
        <v>4277</v>
      </c>
      <c r="P1126" t="str">
        <f t="shared" si="71"/>
        <v>WINTER15</v>
      </c>
      <c r="Q1126" t="s">
        <v>4280</v>
      </c>
      <c r="R1126" s="4">
        <v>247.64</v>
      </c>
    </row>
    <row r="1127" spans="1:18" x14ac:dyDescent="0.25">
      <c r="A1127" t="s">
        <v>855</v>
      </c>
      <c r="B1127" s="2">
        <v>45554</v>
      </c>
      <c r="C1127">
        <f t="shared" si="68"/>
        <v>2024</v>
      </c>
      <c r="D1127" t="str">
        <f t="shared" si="69"/>
        <v>September</v>
      </c>
      <c r="E1127" t="str">
        <f t="shared" si="70"/>
        <v>Q3</v>
      </c>
      <c r="F1127" t="s">
        <v>2051</v>
      </c>
      <c r="G1127" t="s">
        <v>2407</v>
      </c>
      <c r="H1127">
        <v>2</v>
      </c>
      <c r="I1127" s="4">
        <v>443.22</v>
      </c>
      <c r="J1127" t="s">
        <v>2950</v>
      </c>
      <c r="K1127" t="s">
        <v>3067</v>
      </c>
      <c r="L1127" t="s">
        <v>3073</v>
      </c>
      <c r="M1127" t="s">
        <v>3916</v>
      </c>
      <c r="N1127">
        <v>5</v>
      </c>
      <c r="P1127" t="str">
        <f t="shared" si="71"/>
        <v>NO COUPON</v>
      </c>
      <c r="Q1127" t="s">
        <v>4281</v>
      </c>
      <c r="R1127" s="4">
        <v>886.44</v>
      </c>
    </row>
    <row r="1128" spans="1:18" x14ac:dyDescent="0.25">
      <c r="A1128" t="s">
        <v>355</v>
      </c>
      <c r="B1128" s="2">
        <v>45558</v>
      </c>
      <c r="C1128">
        <f t="shared" si="68"/>
        <v>2024</v>
      </c>
      <c r="D1128" t="str">
        <f t="shared" si="69"/>
        <v>September</v>
      </c>
      <c r="E1128" t="str">
        <f t="shared" si="70"/>
        <v>Q3</v>
      </c>
      <c r="F1128" t="s">
        <v>1555</v>
      </c>
      <c r="G1128" t="s">
        <v>2405</v>
      </c>
      <c r="H1128">
        <v>1</v>
      </c>
      <c r="I1128" s="4">
        <v>167.15</v>
      </c>
      <c r="J1128" t="s">
        <v>2694</v>
      </c>
      <c r="K1128" t="s">
        <v>3068</v>
      </c>
      <c r="L1128" t="s">
        <v>3070</v>
      </c>
      <c r="M1128" t="s">
        <v>3416</v>
      </c>
      <c r="N1128">
        <v>5</v>
      </c>
      <c r="O1128" t="s">
        <v>4277</v>
      </c>
      <c r="P1128" t="str">
        <f t="shared" si="71"/>
        <v>WINTER15</v>
      </c>
      <c r="Q1128" t="s">
        <v>4280</v>
      </c>
      <c r="R1128" s="4">
        <v>167.15</v>
      </c>
    </row>
    <row r="1129" spans="1:18" x14ac:dyDescent="0.25">
      <c r="A1129" t="s">
        <v>870</v>
      </c>
      <c r="B1129" s="2">
        <v>45446</v>
      </c>
      <c r="C1129">
        <f t="shared" si="68"/>
        <v>2024</v>
      </c>
      <c r="D1129" t="str">
        <f t="shared" si="69"/>
        <v>June</v>
      </c>
      <c r="E1129" t="str">
        <f t="shared" si="70"/>
        <v>Q2</v>
      </c>
      <c r="F1129" t="s">
        <v>2066</v>
      </c>
      <c r="G1129" t="s">
        <v>2404</v>
      </c>
      <c r="H1129">
        <v>1</v>
      </c>
      <c r="I1129" s="4">
        <v>586.62</v>
      </c>
      <c r="J1129" t="s">
        <v>2452</v>
      </c>
      <c r="K1129" t="s">
        <v>3065</v>
      </c>
      <c r="L1129" t="s">
        <v>3070</v>
      </c>
      <c r="M1129" t="s">
        <v>3931</v>
      </c>
      <c r="N1129">
        <v>5</v>
      </c>
      <c r="P1129" t="str">
        <f t="shared" si="71"/>
        <v>NO COUPON</v>
      </c>
      <c r="Q1129" t="s">
        <v>4281</v>
      </c>
      <c r="R1129" s="4">
        <v>586.62</v>
      </c>
    </row>
    <row r="1130" spans="1:18" x14ac:dyDescent="0.25">
      <c r="A1130" t="s">
        <v>256</v>
      </c>
      <c r="B1130" s="2">
        <v>45055</v>
      </c>
      <c r="C1130">
        <f t="shared" si="68"/>
        <v>2023</v>
      </c>
      <c r="D1130" t="str">
        <f t="shared" si="69"/>
        <v>May</v>
      </c>
      <c r="E1130" t="str">
        <f t="shared" si="70"/>
        <v>Q2</v>
      </c>
      <c r="F1130" t="s">
        <v>1456</v>
      </c>
      <c r="G1130" t="s">
        <v>2407</v>
      </c>
      <c r="H1130">
        <v>2</v>
      </c>
      <c r="I1130" s="4">
        <v>219.1</v>
      </c>
      <c r="J1130" t="s">
        <v>2619</v>
      </c>
      <c r="K1130" t="s">
        <v>3066</v>
      </c>
      <c r="L1130" t="s">
        <v>3074</v>
      </c>
      <c r="M1130" t="s">
        <v>3317</v>
      </c>
      <c r="N1130">
        <v>4</v>
      </c>
      <c r="O1130" t="s">
        <v>4275</v>
      </c>
      <c r="P1130" t="str">
        <f t="shared" si="71"/>
        <v>SAVE10</v>
      </c>
      <c r="Q1130" t="s">
        <v>4279</v>
      </c>
      <c r="R1130" s="4">
        <v>438.2</v>
      </c>
    </row>
    <row r="1131" spans="1:18" x14ac:dyDescent="0.25">
      <c r="A1131" t="s">
        <v>406</v>
      </c>
      <c r="B1131" s="2">
        <v>45350</v>
      </c>
      <c r="C1131">
        <f t="shared" si="68"/>
        <v>2024</v>
      </c>
      <c r="D1131" t="str">
        <f t="shared" si="69"/>
        <v>February</v>
      </c>
      <c r="E1131" t="str">
        <f t="shared" si="70"/>
        <v>Q1</v>
      </c>
      <c r="F1131" t="s">
        <v>1606</v>
      </c>
      <c r="G1131" t="s">
        <v>2404</v>
      </c>
      <c r="H1131">
        <v>1</v>
      </c>
      <c r="I1131" s="4">
        <v>627.20000000000005</v>
      </c>
      <c r="J1131" t="s">
        <v>2713</v>
      </c>
      <c r="K1131" t="s">
        <v>3066</v>
      </c>
      <c r="L1131" t="s">
        <v>3073</v>
      </c>
      <c r="M1131" t="s">
        <v>3467</v>
      </c>
      <c r="N1131">
        <v>1</v>
      </c>
      <c r="O1131" t="s">
        <v>4277</v>
      </c>
      <c r="P1131" t="str">
        <f t="shared" si="71"/>
        <v>WINTER15</v>
      </c>
      <c r="Q1131" t="s">
        <v>4280</v>
      </c>
      <c r="R1131" s="4">
        <v>627.20000000000005</v>
      </c>
    </row>
    <row r="1132" spans="1:18" x14ac:dyDescent="0.25">
      <c r="A1132" t="s">
        <v>380</v>
      </c>
      <c r="B1132" s="2">
        <v>44967</v>
      </c>
      <c r="C1132">
        <f t="shared" si="68"/>
        <v>2023</v>
      </c>
      <c r="D1132" t="str">
        <f t="shared" si="69"/>
        <v>February</v>
      </c>
      <c r="E1132" t="str">
        <f t="shared" si="70"/>
        <v>Q1</v>
      </c>
      <c r="F1132" t="s">
        <v>1580</v>
      </c>
      <c r="G1132" t="s">
        <v>2407</v>
      </c>
      <c r="H1132">
        <v>3</v>
      </c>
      <c r="I1132" s="4">
        <v>602.24</v>
      </c>
      <c r="J1132" t="s">
        <v>2715</v>
      </c>
      <c r="K1132" t="s">
        <v>3065</v>
      </c>
      <c r="L1132" t="s">
        <v>3074</v>
      </c>
      <c r="M1132" t="s">
        <v>3441</v>
      </c>
      <c r="N1132">
        <v>8</v>
      </c>
      <c r="P1132" t="str">
        <f t="shared" si="71"/>
        <v>NO COUPON</v>
      </c>
      <c r="Q1132" t="s">
        <v>4279</v>
      </c>
      <c r="R1132" s="4">
        <v>1806.72</v>
      </c>
    </row>
    <row r="1133" spans="1:18" x14ac:dyDescent="0.25">
      <c r="A1133" t="s">
        <v>739</v>
      </c>
      <c r="B1133" s="2">
        <v>44997</v>
      </c>
      <c r="C1133">
        <f t="shared" si="68"/>
        <v>2023</v>
      </c>
      <c r="D1133" t="str">
        <f t="shared" si="69"/>
        <v>March</v>
      </c>
      <c r="E1133" t="str">
        <f t="shared" si="70"/>
        <v>Q1</v>
      </c>
      <c r="F1133" t="s">
        <v>1936</v>
      </c>
      <c r="G1133" t="s">
        <v>2406</v>
      </c>
      <c r="H1133">
        <v>2</v>
      </c>
      <c r="I1133" s="4">
        <v>194.85</v>
      </c>
      <c r="J1133" t="s">
        <v>2787</v>
      </c>
      <c r="K1133" t="s">
        <v>3068</v>
      </c>
      <c r="L1133" t="s">
        <v>3072</v>
      </c>
      <c r="M1133" t="s">
        <v>3800</v>
      </c>
      <c r="N1133">
        <v>5</v>
      </c>
      <c r="P1133" t="str">
        <f t="shared" si="71"/>
        <v>NO COUPON</v>
      </c>
      <c r="Q1133" t="s">
        <v>4279</v>
      </c>
      <c r="R1133" s="4">
        <v>389.7</v>
      </c>
    </row>
    <row r="1134" spans="1:18" x14ac:dyDescent="0.25">
      <c r="A1134" t="s">
        <v>125</v>
      </c>
      <c r="B1134" s="2">
        <v>45784</v>
      </c>
      <c r="C1134">
        <f t="shared" si="68"/>
        <v>2025</v>
      </c>
      <c r="D1134" t="str">
        <f t="shared" si="69"/>
        <v>May</v>
      </c>
      <c r="E1134" t="str">
        <f t="shared" si="70"/>
        <v>Q2</v>
      </c>
      <c r="F1134" t="s">
        <v>1325</v>
      </c>
      <c r="G1134" t="s">
        <v>2409</v>
      </c>
      <c r="H1134">
        <v>3</v>
      </c>
      <c r="I1134" s="4">
        <v>309.22000000000003</v>
      </c>
      <c r="J1134" t="s">
        <v>2514</v>
      </c>
      <c r="K1134" t="s">
        <v>3066</v>
      </c>
      <c r="L1134" t="s">
        <v>3071</v>
      </c>
      <c r="M1134" t="s">
        <v>3186</v>
      </c>
      <c r="N1134">
        <v>7</v>
      </c>
      <c r="O1134" t="s">
        <v>4276</v>
      </c>
      <c r="P1134" t="str">
        <f t="shared" si="71"/>
        <v>FREESHIP</v>
      </c>
      <c r="Q1134" t="s">
        <v>4282</v>
      </c>
      <c r="R1134" s="4">
        <v>927.66000000000008</v>
      </c>
    </row>
    <row r="1135" spans="1:18" x14ac:dyDescent="0.25">
      <c r="A1135" t="s">
        <v>1180</v>
      </c>
      <c r="B1135" s="2">
        <v>45138</v>
      </c>
      <c r="C1135">
        <f t="shared" si="68"/>
        <v>2023</v>
      </c>
      <c r="D1135" t="str">
        <f t="shared" si="69"/>
        <v>July</v>
      </c>
      <c r="E1135" t="str">
        <f t="shared" si="70"/>
        <v>Q3</v>
      </c>
      <c r="F1135" t="s">
        <v>2369</v>
      </c>
      <c r="G1135" t="s">
        <v>2406</v>
      </c>
      <c r="H1135">
        <v>3</v>
      </c>
      <c r="I1135" s="4">
        <v>324.47000000000003</v>
      </c>
      <c r="J1135" t="s">
        <v>2486</v>
      </c>
      <c r="K1135" t="s">
        <v>3069</v>
      </c>
      <c r="L1135" t="s">
        <v>3073</v>
      </c>
      <c r="M1135" t="s">
        <v>4241</v>
      </c>
      <c r="N1135">
        <v>4</v>
      </c>
      <c r="O1135" t="s">
        <v>4277</v>
      </c>
      <c r="P1135" t="str">
        <f t="shared" si="71"/>
        <v>WINTER15</v>
      </c>
      <c r="Q1135" t="s">
        <v>4280</v>
      </c>
      <c r="R1135" s="4">
        <v>973.41000000000008</v>
      </c>
    </row>
    <row r="1136" spans="1:18" x14ac:dyDescent="0.25">
      <c r="A1136" t="s">
        <v>358</v>
      </c>
      <c r="B1136" s="2">
        <v>45722</v>
      </c>
      <c r="C1136">
        <f t="shared" si="68"/>
        <v>2025</v>
      </c>
      <c r="D1136" t="str">
        <f t="shared" si="69"/>
        <v>March</v>
      </c>
      <c r="E1136" t="str">
        <f t="shared" si="70"/>
        <v>Q1</v>
      </c>
      <c r="F1136" t="s">
        <v>1558</v>
      </c>
      <c r="G1136" t="s">
        <v>2405</v>
      </c>
      <c r="H1136">
        <v>3</v>
      </c>
      <c r="I1136" s="4">
        <v>623.34</v>
      </c>
      <c r="J1136" t="s">
        <v>2697</v>
      </c>
      <c r="K1136" t="s">
        <v>3066</v>
      </c>
      <c r="L1136" t="s">
        <v>3071</v>
      </c>
      <c r="M1136" t="s">
        <v>3419</v>
      </c>
      <c r="N1136">
        <v>3</v>
      </c>
      <c r="O1136" t="s">
        <v>4275</v>
      </c>
      <c r="P1136" t="str">
        <f t="shared" si="71"/>
        <v>SAVE10</v>
      </c>
      <c r="Q1136" t="s">
        <v>4278</v>
      </c>
      <c r="R1136" s="4">
        <v>1870.02</v>
      </c>
    </row>
    <row r="1137" spans="1:18" x14ac:dyDescent="0.25">
      <c r="A1137" t="s">
        <v>373</v>
      </c>
      <c r="B1137" s="2">
        <v>45086</v>
      </c>
      <c r="C1137">
        <f t="shared" si="68"/>
        <v>2023</v>
      </c>
      <c r="D1137" t="str">
        <f t="shared" si="69"/>
        <v>June</v>
      </c>
      <c r="E1137" t="str">
        <f t="shared" si="70"/>
        <v>Q2</v>
      </c>
      <c r="F1137" t="s">
        <v>1573</v>
      </c>
      <c r="G1137" t="s">
        <v>2409</v>
      </c>
      <c r="H1137">
        <v>4</v>
      </c>
      <c r="I1137" s="4">
        <v>606.57000000000005</v>
      </c>
      <c r="J1137" t="s">
        <v>2711</v>
      </c>
      <c r="K1137" t="s">
        <v>3065</v>
      </c>
      <c r="L1137" t="s">
        <v>3073</v>
      </c>
      <c r="M1137" t="s">
        <v>3434</v>
      </c>
      <c r="N1137">
        <v>5</v>
      </c>
      <c r="O1137" t="s">
        <v>4277</v>
      </c>
      <c r="P1137" t="str">
        <f t="shared" si="71"/>
        <v>WINTER15</v>
      </c>
      <c r="Q1137" t="s">
        <v>4279</v>
      </c>
      <c r="R1137" s="4">
        <v>2426.2800000000002</v>
      </c>
    </row>
    <row r="1138" spans="1:18" x14ac:dyDescent="0.25">
      <c r="A1138" t="s">
        <v>809</v>
      </c>
      <c r="B1138" s="2">
        <v>45616</v>
      </c>
      <c r="C1138">
        <f t="shared" si="68"/>
        <v>2024</v>
      </c>
      <c r="D1138" t="str">
        <f t="shared" si="69"/>
        <v>November</v>
      </c>
      <c r="E1138" t="str">
        <f t="shared" si="70"/>
        <v>Q4</v>
      </c>
      <c r="F1138" t="s">
        <v>2006</v>
      </c>
      <c r="G1138" t="s">
        <v>2408</v>
      </c>
      <c r="H1138">
        <v>4</v>
      </c>
      <c r="I1138" s="4">
        <v>115.77</v>
      </c>
      <c r="J1138" t="s">
        <v>2928</v>
      </c>
      <c r="K1138" t="s">
        <v>3066</v>
      </c>
      <c r="L1138" t="s">
        <v>3074</v>
      </c>
      <c r="M1138" t="s">
        <v>3870</v>
      </c>
      <c r="N1138">
        <v>7</v>
      </c>
      <c r="O1138" t="s">
        <v>4275</v>
      </c>
      <c r="P1138" t="str">
        <f t="shared" si="71"/>
        <v>SAVE10</v>
      </c>
      <c r="Q1138" t="s">
        <v>4278</v>
      </c>
      <c r="R1138" s="4">
        <v>463.08</v>
      </c>
    </row>
    <row r="1139" spans="1:18" x14ac:dyDescent="0.25">
      <c r="A1139" t="s">
        <v>841</v>
      </c>
      <c r="B1139" s="2">
        <v>45071</v>
      </c>
      <c r="C1139">
        <f t="shared" si="68"/>
        <v>2023</v>
      </c>
      <c r="D1139" t="str">
        <f t="shared" si="69"/>
        <v>May</v>
      </c>
      <c r="E1139" t="str">
        <f t="shared" si="70"/>
        <v>Q2</v>
      </c>
      <c r="F1139" t="s">
        <v>2037</v>
      </c>
      <c r="G1139" t="s">
        <v>2405</v>
      </c>
      <c r="H1139">
        <v>2</v>
      </c>
      <c r="I1139" s="4">
        <v>639.88</v>
      </c>
      <c r="J1139" t="s">
        <v>2597</v>
      </c>
      <c r="K1139" t="s">
        <v>3069</v>
      </c>
      <c r="L1139" t="s">
        <v>3073</v>
      </c>
      <c r="M1139" t="s">
        <v>3902</v>
      </c>
      <c r="N1139">
        <v>5</v>
      </c>
      <c r="O1139" t="s">
        <v>4277</v>
      </c>
      <c r="P1139" t="str">
        <f t="shared" si="71"/>
        <v>WINTER15</v>
      </c>
      <c r="Q1139" t="s">
        <v>4278</v>
      </c>
      <c r="R1139" s="4">
        <v>1279.76</v>
      </c>
    </row>
    <row r="1140" spans="1:18" x14ac:dyDescent="0.25">
      <c r="A1140" t="s">
        <v>187</v>
      </c>
      <c r="B1140" s="2">
        <v>45375</v>
      </c>
      <c r="C1140">
        <f t="shared" si="68"/>
        <v>2024</v>
      </c>
      <c r="D1140" t="str">
        <f t="shared" si="69"/>
        <v>March</v>
      </c>
      <c r="E1140" t="str">
        <f t="shared" si="70"/>
        <v>Q1</v>
      </c>
      <c r="F1140" t="s">
        <v>1387</v>
      </c>
      <c r="G1140" t="s">
        <v>2404</v>
      </c>
      <c r="H1140">
        <v>3</v>
      </c>
      <c r="I1140" s="4">
        <v>664.46</v>
      </c>
      <c r="J1140" t="s">
        <v>2565</v>
      </c>
      <c r="K1140" t="s">
        <v>3066</v>
      </c>
      <c r="L1140" t="s">
        <v>3073</v>
      </c>
      <c r="M1140" t="s">
        <v>3248</v>
      </c>
      <c r="N1140">
        <v>4</v>
      </c>
      <c r="O1140" t="s">
        <v>4276</v>
      </c>
      <c r="P1140" t="str">
        <f t="shared" si="71"/>
        <v>FREESHIP</v>
      </c>
      <c r="Q1140" t="s">
        <v>4282</v>
      </c>
      <c r="R1140" s="4">
        <v>1993.38</v>
      </c>
    </row>
    <row r="1141" spans="1:18" x14ac:dyDescent="0.25">
      <c r="A1141" t="s">
        <v>69</v>
      </c>
      <c r="B1141" s="2">
        <v>45832</v>
      </c>
      <c r="C1141">
        <f t="shared" si="68"/>
        <v>2025</v>
      </c>
      <c r="D1141" t="str">
        <f t="shared" si="69"/>
        <v>June</v>
      </c>
      <c r="E1141" t="str">
        <f t="shared" si="70"/>
        <v>Q2</v>
      </c>
      <c r="F1141" t="s">
        <v>1269</v>
      </c>
      <c r="G1141" t="s">
        <v>2407</v>
      </c>
      <c r="H1141">
        <v>3</v>
      </c>
      <c r="I1141" s="4">
        <v>344.4</v>
      </c>
      <c r="J1141" t="s">
        <v>2461</v>
      </c>
      <c r="K1141" t="s">
        <v>3066</v>
      </c>
      <c r="L1141" t="s">
        <v>3071</v>
      </c>
      <c r="M1141" t="s">
        <v>3130</v>
      </c>
      <c r="N1141">
        <v>3</v>
      </c>
      <c r="P1141" t="str">
        <f t="shared" si="71"/>
        <v>NO COUPON</v>
      </c>
      <c r="Q1141" t="s">
        <v>4281</v>
      </c>
      <c r="R1141" s="4">
        <v>1033.2</v>
      </c>
    </row>
    <row r="1142" spans="1:18" x14ac:dyDescent="0.25">
      <c r="A1142" t="s">
        <v>718</v>
      </c>
      <c r="B1142" s="2">
        <v>45080</v>
      </c>
      <c r="C1142">
        <f t="shared" si="68"/>
        <v>2023</v>
      </c>
      <c r="D1142" t="str">
        <f t="shared" si="69"/>
        <v>June</v>
      </c>
      <c r="E1142" t="str">
        <f t="shared" si="70"/>
        <v>Q2</v>
      </c>
      <c r="F1142" t="s">
        <v>1916</v>
      </c>
      <c r="G1142" t="s">
        <v>2409</v>
      </c>
      <c r="H1142">
        <v>4</v>
      </c>
      <c r="I1142" s="4">
        <v>30.27</v>
      </c>
      <c r="J1142" t="s">
        <v>2555</v>
      </c>
      <c r="K1142" t="s">
        <v>3066</v>
      </c>
      <c r="L1142" t="s">
        <v>3073</v>
      </c>
      <c r="M1142" t="s">
        <v>3779</v>
      </c>
      <c r="N1142">
        <v>9</v>
      </c>
      <c r="O1142" t="s">
        <v>4276</v>
      </c>
      <c r="P1142" t="str">
        <f t="shared" si="71"/>
        <v>FREESHIP</v>
      </c>
      <c r="Q1142" t="s">
        <v>4282</v>
      </c>
      <c r="R1142" s="4">
        <v>121.08</v>
      </c>
    </row>
    <row r="1143" spans="1:18" x14ac:dyDescent="0.25">
      <c r="A1143" t="s">
        <v>1203</v>
      </c>
      <c r="B1143" s="2">
        <v>45521</v>
      </c>
      <c r="C1143">
        <f t="shared" si="68"/>
        <v>2024</v>
      </c>
      <c r="D1143" t="str">
        <f t="shared" si="69"/>
        <v>August</v>
      </c>
      <c r="E1143" t="str">
        <f t="shared" si="70"/>
        <v>Q3</v>
      </c>
      <c r="F1143" t="s">
        <v>2392</v>
      </c>
      <c r="G1143" t="s">
        <v>2405</v>
      </c>
      <c r="H1143">
        <v>5</v>
      </c>
      <c r="I1143" s="4">
        <v>389.22</v>
      </c>
      <c r="J1143" t="s">
        <v>3060</v>
      </c>
      <c r="K1143" t="s">
        <v>3069</v>
      </c>
      <c r="L1143" t="s">
        <v>3071</v>
      </c>
      <c r="M1143" t="s">
        <v>4264</v>
      </c>
      <c r="N1143">
        <v>7</v>
      </c>
      <c r="P1143" t="str">
        <f t="shared" si="71"/>
        <v>NO COUPON</v>
      </c>
      <c r="Q1143" t="s">
        <v>4279</v>
      </c>
      <c r="R1143" s="4">
        <v>1946.1</v>
      </c>
    </row>
    <row r="1144" spans="1:18" x14ac:dyDescent="0.25">
      <c r="A1144" t="s">
        <v>146</v>
      </c>
      <c r="B1144" s="2">
        <v>45013</v>
      </c>
      <c r="C1144">
        <f t="shared" si="68"/>
        <v>2023</v>
      </c>
      <c r="D1144" t="str">
        <f t="shared" si="69"/>
        <v>March</v>
      </c>
      <c r="E1144" t="str">
        <f t="shared" si="70"/>
        <v>Q1</v>
      </c>
      <c r="F1144" t="s">
        <v>1346</v>
      </c>
      <c r="G1144" t="s">
        <v>2405</v>
      </c>
      <c r="H1144">
        <v>4</v>
      </c>
      <c r="I1144" s="4">
        <v>450.75</v>
      </c>
      <c r="J1144" t="s">
        <v>2534</v>
      </c>
      <c r="K1144" t="s">
        <v>3067</v>
      </c>
      <c r="L1144" t="s">
        <v>3070</v>
      </c>
      <c r="M1144" t="s">
        <v>3207</v>
      </c>
      <c r="N1144">
        <v>6</v>
      </c>
      <c r="O1144" t="s">
        <v>4277</v>
      </c>
      <c r="P1144" t="str">
        <f t="shared" si="71"/>
        <v>WINTER15</v>
      </c>
      <c r="Q1144" t="s">
        <v>4280</v>
      </c>
      <c r="R1144" s="4">
        <v>1803</v>
      </c>
    </row>
    <row r="1145" spans="1:18" x14ac:dyDescent="0.25">
      <c r="A1145" t="s">
        <v>752</v>
      </c>
      <c r="B1145" s="2">
        <v>45812</v>
      </c>
      <c r="C1145">
        <f t="shared" si="68"/>
        <v>2025</v>
      </c>
      <c r="D1145" t="str">
        <f t="shared" si="69"/>
        <v>June</v>
      </c>
      <c r="E1145" t="str">
        <f t="shared" si="70"/>
        <v>Q2</v>
      </c>
      <c r="F1145" t="s">
        <v>1949</v>
      </c>
      <c r="G1145" t="s">
        <v>2404</v>
      </c>
      <c r="H1145">
        <v>2</v>
      </c>
      <c r="I1145" s="4">
        <v>485.37</v>
      </c>
      <c r="J1145" t="s">
        <v>2898</v>
      </c>
      <c r="K1145" t="s">
        <v>3067</v>
      </c>
      <c r="L1145" t="s">
        <v>3070</v>
      </c>
      <c r="M1145" t="s">
        <v>3813</v>
      </c>
      <c r="N1145">
        <v>5</v>
      </c>
      <c r="O1145" t="s">
        <v>4275</v>
      </c>
      <c r="P1145" t="str">
        <f t="shared" si="71"/>
        <v>SAVE10</v>
      </c>
      <c r="Q1145" t="s">
        <v>4280</v>
      </c>
      <c r="R1145" s="4">
        <v>970.74</v>
      </c>
    </row>
    <row r="1146" spans="1:18" x14ac:dyDescent="0.25">
      <c r="A1146" t="s">
        <v>773</v>
      </c>
      <c r="B1146" s="2">
        <v>45131</v>
      </c>
      <c r="C1146">
        <f t="shared" si="68"/>
        <v>2023</v>
      </c>
      <c r="D1146" t="str">
        <f t="shared" si="69"/>
        <v>July</v>
      </c>
      <c r="E1146" t="str">
        <f t="shared" si="70"/>
        <v>Q3</v>
      </c>
      <c r="F1146" t="s">
        <v>1970</v>
      </c>
      <c r="G1146" t="s">
        <v>2409</v>
      </c>
      <c r="H1146">
        <v>3</v>
      </c>
      <c r="I1146" s="4">
        <v>308.01</v>
      </c>
      <c r="J1146" t="s">
        <v>2910</v>
      </c>
      <c r="K1146" t="s">
        <v>3069</v>
      </c>
      <c r="L1146" t="s">
        <v>3074</v>
      </c>
      <c r="M1146" t="s">
        <v>3834</v>
      </c>
      <c r="N1146">
        <v>3</v>
      </c>
      <c r="O1146" t="s">
        <v>4276</v>
      </c>
      <c r="P1146" t="str">
        <f t="shared" si="71"/>
        <v>FREESHIP</v>
      </c>
      <c r="Q1146" t="s">
        <v>4281</v>
      </c>
      <c r="R1146" s="4">
        <v>924.03</v>
      </c>
    </row>
    <row r="1147" spans="1:18" x14ac:dyDescent="0.25">
      <c r="A1147" t="s">
        <v>621</v>
      </c>
      <c r="B1147" s="2">
        <v>45808</v>
      </c>
      <c r="C1147">
        <f t="shared" si="68"/>
        <v>2025</v>
      </c>
      <c r="D1147" t="str">
        <f t="shared" si="69"/>
        <v>May</v>
      </c>
      <c r="E1147" t="str">
        <f t="shared" si="70"/>
        <v>Q2</v>
      </c>
      <c r="F1147" t="s">
        <v>1820</v>
      </c>
      <c r="G1147" t="s">
        <v>2407</v>
      </c>
      <c r="H1147">
        <v>4</v>
      </c>
      <c r="I1147" s="4">
        <v>634.04999999999995</v>
      </c>
      <c r="J1147" t="s">
        <v>2839</v>
      </c>
      <c r="K1147" t="s">
        <v>3069</v>
      </c>
      <c r="L1147" t="s">
        <v>3070</v>
      </c>
      <c r="M1147" t="s">
        <v>3682</v>
      </c>
      <c r="N1147">
        <v>6</v>
      </c>
      <c r="O1147" t="s">
        <v>4275</v>
      </c>
      <c r="P1147" t="str">
        <f t="shared" si="71"/>
        <v>SAVE10</v>
      </c>
      <c r="Q1147" t="s">
        <v>4282</v>
      </c>
      <c r="R1147" s="4">
        <v>2536.1999999999998</v>
      </c>
    </row>
    <row r="1148" spans="1:18" x14ac:dyDescent="0.25">
      <c r="A1148" t="s">
        <v>64</v>
      </c>
      <c r="B1148" s="2">
        <v>45138</v>
      </c>
      <c r="C1148">
        <f t="shared" si="68"/>
        <v>2023</v>
      </c>
      <c r="D1148" t="str">
        <f t="shared" si="69"/>
        <v>July</v>
      </c>
      <c r="E1148" t="str">
        <f t="shared" si="70"/>
        <v>Q3</v>
      </c>
      <c r="F1148" t="s">
        <v>1264</v>
      </c>
      <c r="G1148" t="s">
        <v>2405</v>
      </c>
      <c r="H1148">
        <v>1</v>
      </c>
      <c r="I1148" s="4">
        <v>179.22</v>
      </c>
      <c r="J1148" t="s">
        <v>2457</v>
      </c>
      <c r="K1148" t="s">
        <v>3066</v>
      </c>
      <c r="L1148" t="s">
        <v>3071</v>
      </c>
      <c r="M1148" t="s">
        <v>3125</v>
      </c>
      <c r="N1148">
        <v>6</v>
      </c>
      <c r="O1148" t="s">
        <v>4276</v>
      </c>
      <c r="P1148" t="str">
        <f t="shared" si="71"/>
        <v>FREESHIP</v>
      </c>
      <c r="Q1148" t="s">
        <v>4278</v>
      </c>
      <c r="R1148" s="4">
        <v>179.22</v>
      </c>
    </row>
    <row r="1149" spans="1:18" x14ac:dyDescent="0.25">
      <c r="A1149" t="s">
        <v>698</v>
      </c>
      <c r="B1149" s="2">
        <v>45557</v>
      </c>
      <c r="C1149">
        <f t="shared" si="68"/>
        <v>2024</v>
      </c>
      <c r="D1149" t="str">
        <f t="shared" si="69"/>
        <v>September</v>
      </c>
      <c r="E1149" t="str">
        <f t="shared" si="70"/>
        <v>Q3</v>
      </c>
      <c r="F1149" t="s">
        <v>1896</v>
      </c>
      <c r="G1149" t="s">
        <v>2407</v>
      </c>
      <c r="H1149">
        <v>4</v>
      </c>
      <c r="I1149" s="4">
        <v>34.840000000000003</v>
      </c>
      <c r="J1149" t="s">
        <v>2872</v>
      </c>
      <c r="K1149" t="s">
        <v>3067</v>
      </c>
      <c r="L1149" t="s">
        <v>3070</v>
      </c>
      <c r="M1149" t="s">
        <v>3759</v>
      </c>
      <c r="N1149">
        <v>8</v>
      </c>
      <c r="P1149" t="str">
        <f t="shared" si="71"/>
        <v>NO COUPON</v>
      </c>
      <c r="Q1149" t="s">
        <v>4280</v>
      </c>
      <c r="R1149" s="4">
        <v>139.36000000000001</v>
      </c>
    </row>
    <row r="1150" spans="1:18" x14ac:dyDescent="0.25">
      <c r="A1150" t="s">
        <v>1096</v>
      </c>
      <c r="B1150" s="2">
        <v>45205</v>
      </c>
      <c r="C1150">
        <f t="shared" si="68"/>
        <v>2023</v>
      </c>
      <c r="D1150" t="str">
        <f t="shared" si="69"/>
        <v>October</v>
      </c>
      <c r="E1150" t="str">
        <f t="shared" si="70"/>
        <v>Q4</v>
      </c>
      <c r="F1150" t="s">
        <v>2288</v>
      </c>
      <c r="G1150" t="s">
        <v>2406</v>
      </c>
      <c r="H1150">
        <v>3</v>
      </c>
      <c r="I1150" s="4">
        <v>573.22</v>
      </c>
      <c r="J1150" t="s">
        <v>3011</v>
      </c>
      <c r="K1150" t="s">
        <v>3065</v>
      </c>
      <c r="L1150" t="s">
        <v>3074</v>
      </c>
      <c r="M1150" t="s">
        <v>4157</v>
      </c>
      <c r="N1150">
        <v>5</v>
      </c>
      <c r="O1150" t="s">
        <v>4275</v>
      </c>
      <c r="P1150" t="str">
        <f t="shared" si="71"/>
        <v>SAVE10</v>
      </c>
      <c r="Q1150" t="s">
        <v>4280</v>
      </c>
      <c r="R1150" s="4">
        <v>1719.66</v>
      </c>
    </row>
    <row r="1151" spans="1:18" x14ac:dyDescent="0.25">
      <c r="A1151" t="s">
        <v>774</v>
      </c>
      <c r="B1151" s="2">
        <v>45706</v>
      </c>
      <c r="C1151">
        <f t="shared" si="68"/>
        <v>2025</v>
      </c>
      <c r="D1151" t="str">
        <f t="shared" si="69"/>
        <v>February</v>
      </c>
      <c r="E1151" t="str">
        <f t="shared" si="70"/>
        <v>Q1</v>
      </c>
      <c r="F1151" t="s">
        <v>1971</v>
      </c>
      <c r="G1151" t="s">
        <v>2409</v>
      </c>
      <c r="H1151">
        <v>1</v>
      </c>
      <c r="I1151" s="4">
        <v>39.56</v>
      </c>
      <c r="J1151" t="s">
        <v>2570</v>
      </c>
      <c r="K1151" t="s">
        <v>3065</v>
      </c>
      <c r="L1151" t="s">
        <v>3071</v>
      </c>
      <c r="M1151" t="s">
        <v>3835</v>
      </c>
      <c r="N1151">
        <v>5</v>
      </c>
      <c r="P1151" t="str">
        <f t="shared" si="71"/>
        <v>NO COUPON</v>
      </c>
      <c r="Q1151" t="s">
        <v>4282</v>
      </c>
      <c r="R1151" s="4">
        <v>39.56</v>
      </c>
    </row>
    <row r="1152" spans="1:18" x14ac:dyDescent="0.25">
      <c r="A1152" t="s">
        <v>53</v>
      </c>
      <c r="B1152" s="2">
        <v>45715</v>
      </c>
      <c r="C1152">
        <f t="shared" si="68"/>
        <v>2025</v>
      </c>
      <c r="D1152" t="str">
        <f t="shared" si="69"/>
        <v>February</v>
      </c>
      <c r="E1152" t="str">
        <f t="shared" si="70"/>
        <v>Q1</v>
      </c>
      <c r="F1152" t="s">
        <v>1253</v>
      </c>
      <c r="G1152" t="s">
        <v>2407</v>
      </c>
      <c r="H1152">
        <v>3</v>
      </c>
      <c r="I1152" s="4">
        <v>256.45999999999998</v>
      </c>
      <c r="J1152" t="s">
        <v>2449</v>
      </c>
      <c r="K1152" t="s">
        <v>3067</v>
      </c>
      <c r="L1152" t="s">
        <v>3073</v>
      </c>
      <c r="M1152" t="s">
        <v>3114</v>
      </c>
      <c r="N1152">
        <v>4</v>
      </c>
      <c r="O1152" t="s">
        <v>4275</v>
      </c>
      <c r="P1152" t="str">
        <f t="shared" si="71"/>
        <v>SAVE10</v>
      </c>
      <c r="Q1152" t="s">
        <v>4279</v>
      </c>
      <c r="R1152" s="4">
        <v>769.37999999999988</v>
      </c>
    </row>
    <row r="1153" spans="1:18" x14ac:dyDescent="0.25">
      <c r="A1153" t="s">
        <v>77</v>
      </c>
      <c r="B1153" s="2">
        <v>45690</v>
      </c>
      <c r="C1153">
        <f t="shared" si="68"/>
        <v>2025</v>
      </c>
      <c r="D1153" t="str">
        <f t="shared" si="69"/>
        <v>February</v>
      </c>
      <c r="E1153" t="str">
        <f t="shared" si="70"/>
        <v>Q1</v>
      </c>
      <c r="F1153" t="s">
        <v>1277</v>
      </c>
      <c r="G1153" t="s">
        <v>2406</v>
      </c>
      <c r="H1153">
        <v>1</v>
      </c>
      <c r="I1153" s="4">
        <v>564.86</v>
      </c>
      <c r="J1153" t="s">
        <v>2469</v>
      </c>
      <c r="K1153" t="s">
        <v>3065</v>
      </c>
      <c r="L1153" t="s">
        <v>3070</v>
      </c>
      <c r="M1153" t="s">
        <v>3138</v>
      </c>
      <c r="N1153">
        <v>6</v>
      </c>
      <c r="O1153" t="s">
        <v>4277</v>
      </c>
      <c r="P1153" t="str">
        <f t="shared" si="71"/>
        <v>WINTER15</v>
      </c>
      <c r="Q1153" t="s">
        <v>4279</v>
      </c>
      <c r="R1153" s="4">
        <v>564.86</v>
      </c>
    </row>
    <row r="1154" spans="1:18" x14ac:dyDescent="0.25">
      <c r="A1154" t="s">
        <v>136</v>
      </c>
      <c r="B1154" s="2">
        <v>45397</v>
      </c>
      <c r="C1154">
        <f t="shared" ref="C1154:C1201" si="72">YEAR(B1154)</f>
        <v>2024</v>
      </c>
      <c r="D1154" t="str">
        <f t="shared" ref="D1154:D1201" si="73">TEXT(B1154,"mmmm")</f>
        <v>April</v>
      </c>
      <c r="E1154" t="str">
        <f t="shared" ref="E1154:E1201" si="74">"Q"&amp;ROUNDUP(MONTH(B1154)/3,0)</f>
        <v>Q2</v>
      </c>
      <c r="F1154" t="s">
        <v>1336</v>
      </c>
      <c r="G1154" t="s">
        <v>2408</v>
      </c>
      <c r="H1154">
        <v>2</v>
      </c>
      <c r="I1154" s="4">
        <v>533.02</v>
      </c>
      <c r="J1154" t="s">
        <v>2524</v>
      </c>
      <c r="K1154" t="s">
        <v>3068</v>
      </c>
      <c r="L1154" t="s">
        <v>3070</v>
      </c>
      <c r="M1154" t="s">
        <v>3197</v>
      </c>
      <c r="N1154">
        <v>2</v>
      </c>
      <c r="P1154" t="str">
        <f t="shared" ref="P1154:P1201" si="75">IF(ISBLANK(O1154),"NO COUPON",O1154)</f>
        <v>NO COUPON</v>
      </c>
      <c r="Q1154" t="s">
        <v>4281</v>
      </c>
      <c r="R1154" s="4">
        <v>1066.04</v>
      </c>
    </row>
    <row r="1155" spans="1:18" x14ac:dyDescent="0.25">
      <c r="A1155" t="s">
        <v>575</v>
      </c>
      <c r="B1155" s="2">
        <v>44957</v>
      </c>
      <c r="C1155">
        <f t="shared" si="72"/>
        <v>2023</v>
      </c>
      <c r="D1155" t="str">
        <f t="shared" si="73"/>
        <v>January</v>
      </c>
      <c r="E1155" t="str">
        <f t="shared" si="74"/>
        <v>Q1</v>
      </c>
      <c r="F1155" t="s">
        <v>1775</v>
      </c>
      <c r="G1155" t="s">
        <v>2407</v>
      </c>
      <c r="H1155">
        <v>2</v>
      </c>
      <c r="I1155" s="4">
        <v>494.78</v>
      </c>
      <c r="J1155" t="s">
        <v>2821</v>
      </c>
      <c r="K1155" t="s">
        <v>3066</v>
      </c>
      <c r="L1155" t="s">
        <v>3070</v>
      </c>
      <c r="M1155" t="s">
        <v>3636</v>
      </c>
      <c r="N1155">
        <v>2</v>
      </c>
      <c r="P1155" t="str">
        <f t="shared" si="75"/>
        <v>NO COUPON</v>
      </c>
      <c r="Q1155" t="s">
        <v>4282</v>
      </c>
      <c r="R1155" s="4">
        <v>989.56</v>
      </c>
    </row>
    <row r="1156" spans="1:18" x14ac:dyDescent="0.25">
      <c r="A1156" t="s">
        <v>138</v>
      </c>
      <c r="B1156" s="2">
        <v>45501</v>
      </c>
      <c r="C1156">
        <f t="shared" si="72"/>
        <v>2024</v>
      </c>
      <c r="D1156" t="str">
        <f t="shared" si="73"/>
        <v>July</v>
      </c>
      <c r="E1156" t="str">
        <f t="shared" si="74"/>
        <v>Q3</v>
      </c>
      <c r="F1156" t="s">
        <v>1338</v>
      </c>
      <c r="G1156" t="s">
        <v>2407</v>
      </c>
      <c r="H1156">
        <v>4</v>
      </c>
      <c r="I1156" s="4">
        <v>283.79000000000002</v>
      </c>
      <c r="J1156" t="s">
        <v>2526</v>
      </c>
      <c r="K1156" t="s">
        <v>3066</v>
      </c>
      <c r="L1156" t="s">
        <v>3074</v>
      </c>
      <c r="M1156" t="s">
        <v>3199</v>
      </c>
      <c r="N1156">
        <v>8</v>
      </c>
      <c r="P1156" t="str">
        <f t="shared" si="75"/>
        <v>NO COUPON</v>
      </c>
      <c r="Q1156" t="s">
        <v>4282</v>
      </c>
      <c r="R1156" s="4">
        <v>1135.1600000000001</v>
      </c>
    </row>
    <row r="1157" spans="1:18" x14ac:dyDescent="0.25">
      <c r="A1157" t="s">
        <v>262</v>
      </c>
      <c r="B1157" s="2">
        <v>45109</v>
      </c>
      <c r="C1157">
        <f t="shared" si="72"/>
        <v>2023</v>
      </c>
      <c r="D1157" t="str">
        <f t="shared" si="73"/>
        <v>July</v>
      </c>
      <c r="E1157" t="str">
        <f t="shared" si="74"/>
        <v>Q3</v>
      </c>
      <c r="F1157" t="s">
        <v>1462</v>
      </c>
      <c r="G1157" t="s">
        <v>2408</v>
      </c>
      <c r="H1157">
        <v>1</v>
      </c>
      <c r="I1157" s="4">
        <v>670.54</v>
      </c>
      <c r="J1157" t="s">
        <v>2625</v>
      </c>
      <c r="K1157" t="s">
        <v>3069</v>
      </c>
      <c r="L1157" t="s">
        <v>3070</v>
      </c>
      <c r="M1157" t="s">
        <v>3323</v>
      </c>
      <c r="N1157">
        <v>6</v>
      </c>
      <c r="O1157" t="s">
        <v>4276</v>
      </c>
      <c r="P1157" t="str">
        <f t="shared" si="75"/>
        <v>FREESHIP</v>
      </c>
      <c r="Q1157" t="s">
        <v>4279</v>
      </c>
      <c r="R1157" s="4">
        <v>670.54</v>
      </c>
    </row>
    <row r="1158" spans="1:18" x14ac:dyDescent="0.25">
      <c r="A1158" t="s">
        <v>629</v>
      </c>
      <c r="B1158" s="2">
        <v>45723</v>
      </c>
      <c r="C1158">
        <f t="shared" si="72"/>
        <v>2025</v>
      </c>
      <c r="D1158" t="str">
        <f t="shared" si="73"/>
        <v>March</v>
      </c>
      <c r="E1158" t="str">
        <f t="shared" si="74"/>
        <v>Q1</v>
      </c>
      <c r="F1158" t="s">
        <v>1828</v>
      </c>
      <c r="G1158" t="s">
        <v>2403</v>
      </c>
      <c r="H1158">
        <v>5</v>
      </c>
      <c r="I1158" s="4">
        <v>460.14</v>
      </c>
      <c r="J1158" t="s">
        <v>2661</v>
      </c>
      <c r="K1158" t="s">
        <v>3067</v>
      </c>
      <c r="L1158" t="s">
        <v>3072</v>
      </c>
      <c r="M1158" t="s">
        <v>3690</v>
      </c>
      <c r="N1158">
        <v>10</v>
      </c>
      <c r="O1158" t="s">
        <v>4277</v>
      </c>
      <c r="P1158" t="str">
        <f t="shared" si="75"/>
        <v>WINTER15</v>
      </c>
      <c r="Q1158" t="s">
        <v>4281</v>
      </c>
      <c r="R1158" s="4">
        <v>2300.6999999999998</v>
      </c>
    </row>
    <row r="1159" spans="1:18" x14ac:dyDescent="0.25">
      <c r="A1159" t="s">
        <v>107</v>
      </c>
      <c r="B1159" s="2">
        <v>44940</v>
      </c>
      <c r="C1159">
        <f t="shared" si="72"/>
        <v>2023</v>
      </c>
      <c r="D1159" t="str">
        <f t="shared" si="73"/>
        <v>January</v>
      </c>
      <c r="E1159" t="str">
        <f t="shared" si="74"/>
        <v>Q1</v>
      </c>
      <c r="F1159" t="s">
        <v>1307</v>
      </c>
      <c r="G1159" t="s">
        <v>2409</v>
      </c>
      <c r="H1159">
        <v>4</v>
      </c>
      <c r="I1159" s="4">
        <v>431.01</v>
      </c>
      <c r="J1159" t="s">
        <v>2497</v>
      </c>
      <c r="K1159" t="s">
        <v>3067</v>
      </c>
      <c r="L1159" t="s">
        <v>3072</v>
      </c>
      <c r="M1159" t="s">
        <v>3168</v>
      </c>
      <c r="N1159">
        <v>7</v>
      </c>
      <c r="P1159" t="str">
        <f t="shared" si="75"/>
        <v>NO COUPON</v>
      </c>
      <c r="Q1159" t="s">
        <v>4279</v>
      </c>
      <c r="R1159" s="4">
        <v>1724.04</v>
      </c>
    </row>
    <row r="1160" spans="1:18" x14ac:dyDescent="0.25">
      <c r="A1160" t="s">
        <v>1029</v>
      </c>
      <c r="B1160" s="2">
        <v>45317</v>
      </c>
      <c r="C1160">
        <f t="shared" si="72"/>
        <v>2024</v>
      </c>
      <c r="D1160" t="str">
        <f t="shared" si="73"/>
        <v>January</v>
      </c>
      <c r="E1160" t="str">
        <f t="shared" si="74"/>
        <v>Q1</v>
      </c>
      <c r="F1160" t="s">
        <v>2221</v>
      </c>
      <c r="G1160" t="s">
        <v>2407</v>
      </c>
      <c r="H1160">
        <v>2</v>
      </c>
      <c r="I1160" s="4">
        <v>349.4</v>
      </c>
      <c r="J1160" t="s">
        <v>2838</v>
      </c>
      <c r="K1160" t="s">
        <v>3066</v>
      </c>
      <c r="L1160" t="s">
        <v>3070</v>
      </c>
      <c r="M1160" t="s">
        <v>4090</v>
      </c>
      <c r="N1160">
        <v>2</v>
      </c>
      <c r="O1160" t="s">
        <v>4275</v>
      </c>
      <c r="P1160" t="str">
        <f t="shared" si="75"/>
        <v>SAVE10</v>
      </c>
      <c r="Q1160" t="s">
        <v>4278</v>
      </c>
      <c r="R1160" s="4">
        <v>698.8</v>
      </c>
    </row>
    <row r="1161" spans="1:18" x14ac:dyDescent="0.25">
      <c r="A1161" t="s">
        <v>564</v>
      </c>
      <c r="B1161" s="2">
        <v>45228</v>
      </c>
      <c r="C1161">
        <f t="shared" si="72"/>
        <v>2023</v>
      </c>
      <c r="D1161" t="str">
        <f t="shared" si="73"/>
        <v>October</v>
      </c>
      <c r="E1161" t="str">
        <f t="shared" si="74"/>
        <v>Q4</v>
      </c>
      <c r="F1161" t="s">
        <v>1764</v>
      </c>
      <c r="G1161" t="s">
        <v>2408</v>
      </c>
      <c r="H1161">
        <v>4</v>
      </c>
      <c r="I1161" s="4">
        <v>228.91</v>
      </c>
      <c r="J1161" t="s">
        <v>2542</v>
      </c>
      <c r="K1161" t="s">
        <v>3069</v>
      </c>
      <c r="L1161" t="s">
        <v>3070</v>
      </c>
      <c r="M1161" t="s">
        <v>3625</v>
      </c>
      <c r="N1161">
        <v>4</v>
      </c>
      <c r="O1161" t="s">
        <v>4276</v>
      </c>
      <c r="P1161" t="str">
        <f t="shared" si="75"/>
        <v>FREESHIP</v>
      </c>
      <c r="Q1161" t="s">
        <v>4282</v>
      </c>
      <c r="R1161" s="4">
        <v>915.64</v>
      </c>
    </row>
    <row r="1162" spans="1:18" x14ac:dyDescent="0.25">
      <c r="A1162" t="s">
        <v>41</v>
      </c>
      <c r="B1162" s="2">
        <v>45344</v>
      </c>
      <c r="C1162">
        <f t="shared" si="72"/>
        <v>2024</v>
      </c>
      <c r="D1162" t="str">
        <f t="shared" si="73"/>
        <v>February</v>
      </c>
      <c r="E1162" t="str">
        <f t="shared" si="74"/>
        <v>Q1</v>
      </c>
      <c r="F1162" t="s">
        <v>1241</v>
      </c>
      <c r="G1162" t="s">
        <v>2407</v>
      </c>
      <c r="H1162">
        <v>1</v>
      </c>
      <c r="I1162" s="4">
        <v>472.74</v>
      </c>
      <c r="J1162" t="s">
        <v>2437</v>
      </c>
      <c r="K1162" t="s">
        <v>3066</v>
      </c>
      <c r="L1162" t="s">
        <v>3070</v>
      </c>
      <c r="M1162" t="s">
        <v>3102</v>
      </c>
      <c r="N1162">
        <v>6</v>
      </c>
      <c r="O1162" t="s">
        <v>4277</v>
      </c>
      <c r="P1162" t="str">
        <f t="shared" si="75"/>
        <v>WINTER15</v>
      </c>
      <c r="Q1162" t="s">
        <v>4282</v>
      </c>
      <c r="R1162" s="4">
        <v>472.74</v>
      </c>
    </row>
    <row r="1163" spans="1:18" x14ac:dyDescent="0.25">
      <c r="A1163" t="s">
        <v>815</v>
      </c>
      <c r="B1163" s="2">
        <v>45049</v>
      </c>
      <c r="C1163">
        <f t="shared" si="72"/>
        <v>2023</v>
      </c>
      <c r="D1163" t="str">
        <f t="shared" si="73"/>
        <v>May</v>
      </c>
      <c r="E1163" t="str">
        <f t="shared" si="74"/>
        <v>Q2</v>
      </c>
      <c r="F1163" t="s">
        <v>1241</v>
      </c>
      <c r="G1163" t="s">
        <v>2407</v>
      </c>
      <c r="H1163">
        <v>4</v>
      </c>
      <c r="I1163" s="4">
        <v>595.62</v>
      </c>
      <c r="J1163" t="s">
        <v>2931</v>
      </c>
      <c r="K1163" t="s">
        <v>3065</v>
      </c>
      <c r="L1163" t="s">
        <v>3074</v>
      </c>
      <c r="M1163" t="s">
        <v>3876</v>
      </c>
      <c r="N1163">
        <v>8</v>
      </c>
      <c r="O1163" t="s">
        <v>4276</v>
      </c>
      <c r="P1163" t="str">
        <f t="shared" si="75"/>
        <v>FREESHIP</v>
      </c>
      <c r="Q1163" t="s">
        <v>4281</v>
      </c>
      <c r="R1163" s="4">
        <v>2382.48</v>
      </c>
    </row>
    <row r="1164" spans="1:18" x14ac:dyDescent="0.25">
      <c r="A1164" t="s">
        <v>73</v>
      </c>
      <c r="B1164" s="2">
        <v>45546</v>
      </c>
      <c r="C1164">
        <f t="shared" si="72"/>
        <v>2024</v>
      </c>
      <c r="D1164" t="str">
        <f t="shared" si="73"/>
        <v>September</v>
      </c>
      <c r="E1164" t="str">
        <f t="shared" si="74"/>
        <v>Q3</v>
      </c>
      <c r="F1164" t="s">
        <v>1273</v>
      </c>
      <c r="G1164" t="s">
        <v>2406</v>
      </c>
      <c r="H1164">
        <v>4</v>
      </c>
      <c r="I1164" s="4">
        <v>593.27</v>
      </c>
      <c r="J1164" t="s">
        <v>2465</v>
      </c>
      <c r="K1164" t="s">
        <v>3066</v>
      </c>
      <c r="L1164" t="s">
        <v>3070</v>
      </c>
      <c r="M1164" t="s">
        <v>3134</v>
      </c>
      <c r="N1164">
        <v>5</v>
      </c>
      <c r="P1164" t="str">
        <f t="shared" si="75"/>
        <v>NO COUPON</v>
      </c>
      <c r="Q1164" t="s">
        <v>4281</v>
      </c>
      <c r="R1164" s="4">
        <v>2373.08</v>
      </c>
    </row>
    <row r="1165" spans="1:18" x14ac:dyDescent="0.25">
      <c r="A1165" t="s">
        <v>302</v>
      </c>
      <c r="B1165" s="2">
        <v>44997</v>
      </c>
      <c r="C1165">
        <f t="shared" si="72"/>
        <v>2023</v>
      </c>
      <c r="D1165" t="str">
        <f t="shared" si="73"/>
        <v>March</v>
      </c>
      <c r="E1165" t="str">
        <f t="shared" si="74"/>
        <v>Q1</v>
      </c>
      <c r="F1165" t="s">
        <v>1502</v>
      </c>
      <c r="G1165" t="s">
        <v>2408</v>
      </c>
      <c r="H1165">
        <v>4</v>
      </c>
      <c r="I1165" s="4">
        <v>512.75</v>
      </c>
      <c r="J1165" t="s">
        <v>2656</v>
      </c>
      <c r="K1165" t="s">
        <v>3065</v>
      </c>
      <c r="L1165" t="s">
        <v>3072</v>
      </c>
      <c r="M1165" t="s">
        <v>3363</v>
      </c>
      <c r="N1165">
        <v>8</v>
      </c>
      <c r="O1165" t="s">
        <v>4277</v>
      </c>
      <c r="P1165" t="str">
        <f t="shared" si="75"/>
        <v>WINTER15</v>
      </c>
      <c r="Q1165" t="s">
        <v>4282</v>
      </c>
      <c r="R1165" s="4">
        <v>2051</v>
      </c>
    </row>
    <row r="1166" spans="1:18" x14ac:dyDescent="0.25">
      <c r="A1166" t="s">
        <v>214</v>
      </c>
      <c r="B1166" s="2">
        <v>45815</v>
      </c>
      <c r="C1166">
        <f t="shared" si="72"/>
        <v>2025</v>
      </c>
      <c r="D1166" t="str">
        <f t="shared" si="73"/>
        <v>June</v>
      </c>
      <c r="E1166" t="str">
        <f t="shared" si="74"/>
        <v>Q2</v>
      </c>
      <c r="F1166" t="s">
        <v>1414</v>
      </c>
      <c r="G1166" t="s">
        <v>2405</v>
      </c>
      <c r="H1166">
        <v>5</v>
      </c>
      <c r="I1166" s="4">
        <v>433.26</v>
      </c>
      <c r="J1166" t="s">
        <v>2440</v>
      </c>
      <c r="K1166" t="s">
        <v>3067</v>
      </c>
      <c r="L1166" t="s">
        <v>3073</v>
      </c>
      <c r="M1166" t="s">
        <v>3275</v>
      </c>
      <c r="N1166">
        <v>9</v>
      </c>
      <c r="O1166" t="s">
        <v>4275</v>
      </c>
      <c r="P1166" t="str">
        <f t="shared" si="75"/>
        <v>SAVE10</v>
      </c>
      <c r="Q1166" t="s">
        <v>4282</v>
      </c>
      <c r="R1166" s="4">
        <v>2166.3000000000002</v>
      </c>
    </row>
    <row r="1167" spans="1:18" x14ac:dyDescent="0.25">
      <c r="A1167" t="s">
        <v>202</v>
      </c>
      <c r="B1167" s="2">
        <v>45731</v>
      </c>
      <c r="C1167">
        <f t="shared" si="72"/>
        <v>2025</v>
      </c>
      <c r="D1167" t="str">
        <f t="shared" si="73"/>
        <v>March</v>
      </c>
      <c r="E1167" t="str">
        <f t="shared" si="74"/>
        <v>Q1</v>
      </c>
      <c r="F1167" t="s">
        <v>1402</v>
      </c>
      <c r="G1167" t="s">
        <v>2406</v>
      </c>
      <c r="H1167">
        <v>2</v>
      </c>
      <c r="I1167" s="4">
        <v>363.91</v>
      </c>
      <c r="J1167" t="s">
        <v>2580</v>
      </c>
      <c r="K1167" t="s">
        <v>3068</v>
      </c>
      <c r="L1167" t="s">
        <v>3070</v>
      </c>
      <c r="M1167" t="s">
        <v>3263</v>
      </c>
      <c r="N1167">
        <v>2</v>
      </c>
      <c r="O1167" t="s">
        <v>4276</v>
      </c>
      <c r="P1167" t="str">
        <f t="shared" si="75"/>
        <v>FREESHIP</v>
      </c>
      <c r="Q1167" t="s">
        <v>4279</v>
      </c>
      <c r="R1167" s="4">
        <v>727.82</v>
      </c>
    </row>
    <row r="1168" spans="1:18" x14ac:dyDescent="0.25">
      <c r="A1168" t="s">
        <v>79</v>
      </c>
      <c r="B1168" s="2">
        <v>45290</v>
      </c>
      <c r="C1168">
        <f t="shared" si="72"/>
        <v>2023</v>
      </c>
      <c r="D1168" t="str">
        <f t="shared" si="73"/>
        <v>December</v>
      </c>
      <c r="E1168" t="str">
        <f t="shared" si="74"/>
        <v>Q4</v>
      </c>
      <c r="F1168" t="s">
        <v>1279</v>
      </c>
      <c r="G1168" t="s">
        <v>2403</v>
      </c>
      <c r="H1168">
        <v>5</v>
      </c>
      <c r="I1168" s="4">
        <v>81.7</v>
      </c>
      <c r="J1168" t="s">
        <v>2471</v>
      </c>
      <c r="K1168" t="s">
        <v>3067</v>
      </c>
      <c r="L1168" t="s">
        <v>3073</v>
      </c>
      <c r="M1168" t="s">
        <v>3140</v>
      </c>
      <c r="N1168">
        <v>6</v>
      </c>
      <c r="P1168" t="str">
        <f t="shared" si="75"/>
        <v>NO COUPON</v>
      </c>
      <c r="Q1168" t="s">
        <v>4278</v>
      </c>
      <c r="R1168" s="4">
        <v>408.5</v>
      </c>
    </row>
    <row r="1169" spans="1:18" x14ac:dyDescent="0.25">
      <c r="A1169" t="s">
        <v>689</v>
      </c>
      <c r="B1169" s="2">
        <v>45510</v>
      </c>
      <c r="C1169">
        <f t="shared" si="72"/>
        <v>2024</v>
      </c>
      <c r="D1169" t="str">
        <f t="shared" si="73"/>
        <v>August</v>
      </c>
      <c r="E1169" t="str">
        <f t="shared" si="74"/>
        <v>Q3</v>
      </c>
      <c r="F1169" t="s">
        <v>1887</v>
      </c>
      <c r="G1169" t="s">
        <v>2409</v>
      </c>
      <c r="H1169">
        <v>3</v>
      </c>
      <c r="I1169" s="4">
        <v>342.02</v>
      </c>
      <c r="J1169" t="s">
        <v>2807</v>
      </c>
      <c r="K1169" t="s">
        <v>3065</v>
      </c>
      <c r="L1169" t="s">
        <v>3074</v>
      </c>
      <c r="M1169" t="s">
        <v>3750</v>
      </c>
      <c r="N1169">
        <v>5</v>
      </c>
      <c r="P1169" t="str">
        <f t="shared" si="75"/>
        <v>NO COUPON</v>
      </c>
      <c r="Q1169" t="s">
        <v>4280</v>
      </c>
      <c r="R1169" s="4">
        <v>1026.06</v>
      </c>
    </row>
    <row r="1170" spans="1:18" x14ac:dyDescent="0.25">
      <c r="A1170" t="s">
        <v>419</v>
      </c>
      <c r="B1170" s="2">
        <v>45683</v>
      </c>
      <c r="C1170">
        <f t="shared" si="72"/>
        <v>2025</v>
      </c>
      <c r="D1170" t="str">
        <f t="shared" si="73"/>
        <v>January</v>
      </c>
      <c r="E1170" t="str">
        <f t="shared" si="74"/>
        <v>Q1</v>
      </c>
      <c r="F1170" t="s">
        <v>1619</v>
      </c>
      <c r="G1170" t="s">
        <v>2403</v>
      </c>
      <c r="H1170">
        <v>4</v>
      </c>
      <c r="I1170" s="4">
        <v>451.97</v>
      </c>
      <c r="J1170" t="s">
        <v>2715</v>
      </c>
      <c r="K1170" t="s">
        <v>3066</v>
      </c>
      <c r="L1170" t="s">
        <v>3071</v>
      </c>
      <c r="M1170" t="s">
        <v>3480</v>
      </c>
      <c r="N1170">
        <v>7</v>
      </c>
      <c r="O1170" t="s">
        <v>4277</v>
      </c>
      <c r="P1170" t="str">
        <f t="shared" si="75"/>
        <v>WINTER15</v>
      </c>
      <c r="Q1170" t="s">
        <v>4280</v>
      </c>
      <c r="R1170" s="4">
        <v>1807.88</v>
      </c>
    </row>
    <row r="1171" spans="1:18" x14ac:dyDescent="0.25">
      <c r="A1171" t="s">
        <v>1006</v>
      </c>
      <c r="B1171" s="2">
        <v>45531</v>
      </c>
      <c r="C1171">
        <f t="shared" si="72"/>
        <v>2024</v>
      </c>
      <c r="D1171" t="str">
        <f t="shared" si="73"/>
        <v>August</v>
      </c>
      <c r="E1171" t="str">
        <f t="shared" si="74"/>
        <v>Q3</v>
      </c>
      <c r="F1171" t="s">
        <v>2199</v>
      </c>
      <c r="G1171" t="s">
        <v>2407</v>
      </c>
      <c r="H1171">
        <v>3</v>
      </c>
      <c r="I1171" s="4">
        <v>586.21</v>
      </c>
      <c r="J1171" t="s">
        <v>2543</v>
      </c>
      <c r="K1171" t="s">
        <v>3068</v>
      </c>
      <c r="L1171" t="s">
        <v>3074</v>
      </c>
      <c r="M1171" t="s">
        <v>4067</v>
      </c>
      <c r="N1171">
        <v>4</v>
      </c>
      <c r="O1171" t="s">
        <v>4277</v>
      </c>
      <c r="P1171" t="str">
        <f t="shared" si="75"/>
        <v>WINTER15</v>
      </c>
      <c r="Q1171" t="s">
        <v>4279</v>
      </c>
      <c r="R1171" s="4">
        <v>1758.63</v>
      </c>
    </row>
    <row r="1172" spans="1:18" x14ac:dyDescent="0.25">
      <c r="A1172" t="s">
        <v>258</v>
      </c>
      <c r="B1172" s="2">
        <v>44973</v>
      </c>
      <c r="C1172">
        <f t="shared" si="72"/>
        <v>2023</v>
      </c>
      <c r="D1172" t="str">
        <f t="shared" si="73"/>
        <v>February</v>
      </c>
      <c r="E1172" t="str">
        <f t="shared" si="74"/>
        <v>Q1</v>
      </c>
      <c r="F1172" t="s">
        <v>1458</v>
      </c>
      <c r="G1172" t="s">
        <v>2409</v>
      </c>
      <c r="H1172">
        <v>2</v>
      </c>
      <c r="I1172" s="4">
        <v>317.77</v>
      </c>
      <c r="J1172" t="s">
        <v>2621</v>
      </c>
      <c r="K1172" t="s">
        <v>3065</v>
      </c>
      <c r="L1172" t="s">
        <v>3071</v>
      </c>
      <c r="M1172" t="s">
        <v>3319</v>
      </c>
      <c r="N1172">
        <v>4</v>
      </c>
      <c r="O1172" t="s">
        <v>4277</v>
      </c>
      <c r="P1172" t="str">
        <f t="shared" si="75"/>
        <v>WINTER15</v>
      </c>
      <c r="Q1172" t="s">
        <v>4281</v>
      </c>
      <c r="R1172" s="4">
        <v>635.54</v>
      </c>
    </row>
    <row r="1173" spans="1:18" x14ac:dyDescent="0.25">
      <c r="A1173" t="s">
        <v>505</v>
      </c>
      <c r="B1173" s="2">
        <v>44931</v>
      </c>
      <c r="C1173">
        <f t="shared" si="72"/>
        <v>2023</v>
      </c>
      <c r="D1173" t="str">
        <f t="shared" si="73"/>
        <v>January</v>
      </c>
      <c r="E1173" t="str">
        <f t="shared" si="74"/>
        <v>Q1</v>
      </c>
      <c r="F1173" t="s">
        <v>1705</v>
      </c>
      <c r="G1173" t="s">
        <v>2404</v>
      </c>
      <c r="H1173">
        <v>5</v>
      </c>
      <c r="I1173" s="4">
        <v>420.7</v>
      </c>
      <c r="J1173" t="s">
        <v>2780</v>
      </c>
      <c r="K1173" t="s">
        <v>3069</v>
      </c>
      <c r="L1173" t="s">
        <v>3074</v>
      </c>
      <c r="M1173" t="s">
        <v>3566</v>
      </c>
      <c r="N1173">
        <v>5</v>
      </c>
      <c r="O1173" t="s">
        <v>4277</v>
      </c>
      <c r="P1173" t="str">
        <f t="shared" si="75"/>
        <v>WINTER15</v>
      </c>
      <c r="Q1173" t="s">
        <v>4281</v>
      </c>
      <c r="R1173" s="4">
        <v>2103.5</v>
      </c>
    </row>
    <row r="1174" spans="1:18" x14ac:dyDescent="0.25">
      <c r="A1174" t="s">
        <v>105</v>
      </c>
      <c r="B1174" s="2">
        <v>45000</v>
      </c>
      <c r="C1174">
        <f t="shared" si="72"/>
        <v>2023</v>
      </c>
      <c r="D1174" t="str">
        <f t="shared" si="73"/>
        <v>March</v>
      </c>
      <c r="E1174" t="str">
        <f t="shared" si="74"/>
        <v>Q1</v>
      </c>
      <c r="F1174" t="s">
        <v>1305</v>
      </c>
      <c r="G1174" t="s">
        <v>2408</v>
      </c>
      <c r="H1174">
        <v>5</v>
      </c>
      <c r="I1174" s="4">
        <v>492.75</v>
      </c>
      <c r="J1174" t="s">
        <v>2495</v>
      </c>
      <c r="K1174" t="s">
        <v>3069</v>
      </c>
      <c r="L1174" t="s">
        <v>3070</v>
      </c>
      <c r="M1174" t="s">
        <v>3166</v>
      </c>
      <c r="N1174">
        <v>6</v>
      </c>
      <c r="O1174" t="s">
        <v>4277</v>
      </c>
      <c r="P1174" t="str">
        <f t="shared" si="75"/>
        <v>WINTER15</v>
      </c>
      <c r="Q1174" t="s">
        <v>4279</v>
      </c>
      <c r="R1174" s="4">
        <v>2463.75</v>
      </c>
    </row>
    <row r="1175" spans="1:18" x14ac:dyDescent="0.25">
      <c r="A1175" t="s">
        <v>877</v>
      </c>
      <c r="B1175" s="2">
        <v>45432</v>
      </c>
      <c r="C1175">
        <f t="shared" si="72"/>
        <v>2024</v>
      </c>
      <c r="D1175" t="str">
        <f t="shared" si="73"/>
        <v>May</v>
      </c>
      <c r="E1175" t="str">
        <f t="shared" si="74"/>
        <v>Q2</v>
      </c>
      <c r="F1175" t="s">
        <v>2073</v>
      </c>
      <c r="G1175" t="s">
        <v>2404</v>
      </c>
      <c r="H1175">
        <v>1</v>
      </c>
      <c r="I1175" s="4">
        <v>14.06</v>
      </c>
      <c r="J1175" t="s">
        <v>2625</v>
      </c>
      <c r="K1175" t="s">
        <v>3067</v>
      </c>
      <c r="L1175" t="s">
        <v>3074</v>
      </c>
      <c r="M1175" t="s">
        <v>3938</v>
      </c>
      <c r="N1175">
        <v>5</v>
      </c>
      <c r="O1175" t="s">
        <v>4275</v>
      </c>
      <c r="P1175" t="str">
        <f t="shared" si="75"/>
        <v>SAVE10</v>
      </c>
      <c r="Q1175" t="s">
        <v>4279</v>
      </c>
      <c r="R1175" s="4">
        <v>14.06</v>
      </c>
    </row>
    <row r="1176" spans="1:18" x14ac:dyDescent="0.25">
      <c r="A1176" t="s">
        <v>1050</v>
      </c>
      <c r="B1176" s="2">
        <v>45443</v>
      </c>
      <c r="C1176">
        <f t="shared" si="72"/>
        <v>2024</v>
      </c>
      <c r="D1176" t="str">
        <f t="shared" si="73"/>
        <v>May</v>
      </c>
      <c r="E1176" t="str">
        <f t="shared" si="74"/>
        <v>Q2</v>
      </c>
      <c r="F1176" t="s">
        <v>2242</v>
      </c>
      <c r="G1176" t="s">
        <v>2404</v>
      </c>
      <c r="H1176">
        <v>3</v>
      </c>
      <c r="I1176" s="4">
        <v>413.83</v>
      </c>
      <c r="J1176" t="s">
        <v>2474</v>
      </c>
      <c r="K1176" t="s">
        <v>3068</v>
      </c>
      <c r="L1176" t="s">
        <v>3070</v>
      </c>
      <c r="M1176" t="s">
        <v>4111</v>
      </c>
      <c r="N1176">
        <v>8</v>
      </c>
      <c r="O1176" t="s">
        <v>4275</v>
      </c>
      <c r="P1176" t="str">
        <f t="shared" si="75"/>
        <v>SAVE10</v>
      </c>
      <c r="Q1176" t="s">
        <v>4281</v>
      </c>
      <c r="R1176" s="4">
        <v>1241.49</v>
      </c>
    </row>
    <row r="1177" spans="1:18" x14ac:dyDescent="0.25">
      <c r="A1177" t="s">
        <v>1167</v>
      </c>
      <c r="B1177" s="2">
        <v>45642</v>
      </c>
      <c r="C1177">
        <f t="shared" si="72"/>
        <v>2024</v>
      </c>
      <c r="D1177" t="str">
        <f t="shared" si="73"/>
        <v>December</v>
      </c>
      <c r="E1177" t="str">
        <f t="shared" si="74"/>
        <v>Q4</v>
      </c>
      <c r="F1177" t="s">
        <v>2356</v>
      </c>
      <c r="G1177" t="s">
        <v>2403</v>
      </c>
      <c r="H1177">
        <v>4</v>
      </c>
      <c r="I1177" s="4">
        <v>696.71</v>
      </c>
      <c r="J1177" t="s">
        <v>3048</v>
      </c>
      <c r="K1177" t="s">
        <v>3065</v>
      </c>
      <c r="L1177" t="s">
        <v>3070</v>
      </c>
      <c r="M1177" t="s">
        <v>4228</v>
      </c>
      <c r="N1177">
        <v>4</v>
      </c>
      <c r="P1177" t="str">
        <f t="shared" si="75"/>
        <v>NO COUPON</v>
      </c>
      <c r="Q1177" t="s">
        <v>4278</v>
      </c>
      <c r="R1177" s="4">
        <v>2786.84</v>
      </c>
    </row>
    <row r="1178" spans="1:18" x14ac:dyDescent="0.25">
      <c r="A1178" t="s">
        <v>676</v>
      </c>
      <c r="B1178" s="2">
        <v>44954</v>
      </c>
      <c r="C1178">
        <f t="shared" si="72"/>
        <v>2023</v>
      </c>
      <c r="D1178" t="str">
        <f t="shared" si="73"/>
        <v>January</v>
      </c>
      <c r="E1178" t="str">
        <f t="shared" si="74"/>
        <v>Q1</v>
      </c>
      <c r="F1178" t="s">
        <v>1875</v>
      </c>
      <c r="G1178" t="s">
        <v>2408</v>
      </c>
      <c r="H1178">
        <v>3</v>
      </c>
      <c r="I1178" s="4">
        <v>438.89</v>
      </c>
      <c r="J1178" t="s">
        <v>2864</v>
      </c>
      <c r="K1178" t="s">
        <v>3069</v>
      </c>
      <c r="L1178" t="s">
        <v>3072</v>
      </c>
      <c r="M1178" t="s">
        <v>3737</v>
      </c>
      <c r="N1178">
        <v>3</v>
      </c>
      <c r="P1178" t="str">
        <f t="shared" si="75"/>
        <v>NO COUPON</v>
      </c>
      <c r="Q1178" t="s">
        <v>4281</v>
      </c>
      <c r="R1178" s="4">
        <v>1316.67</v>
      </c>
    </row>
    <row r="1179" spans="1:18" x14ac:dyDescent="0.25">
      <c r="A1179" t="s">
        <v>1135</v>
      </c>
      <c r="B1179" s="2">
        <v>45074</v>
      </c>
      <c r="C1179">
        <f t="shared" si="72"/>
        <v>2023</v>
      </c>
      <c r="D1179" t="str">
        <f t="shared" si="73"/>
        <v>May</v>
      </c>
      <c r="E1179" t="str">
        <f t="shared" si="74"/>
        <v>Q2</v>
      </c>
      <c r="F1179" t="s">
        <v>2326</v>
      </c>
      <c r="G1179" t="s">
        <v>2404</v>
      </c>
      <c r="H1179">
        <v>3</v>
      </c>
      <c r="I1179" s="4">
        <v>50.34</v>
      </c>
      <c r="J1179" t="s">
        <v>2965</v>
      </c>
      <c r="K1179" t="s">
        <v>3068</v>
      </c>
      <c r="L1179" t="s">
        <v>3072</v>
      </c>
      <c r="M1179" t="s">
        <v>4196</v>
      </c>
      <c r="N1179">
        <v>3</v>
      </c>
      <c r="O1179" t="s">
        <v>4276</v>
      </c>
      <c r="P1179" t="str">
        <f t="shared" si="75"/>
        <v>FREESHIP</v>
      </c>
      <c r="Q1179" t="s">
        <v>4278</v>
      </c>
      <c r="R1179" s="4">
        <v>151.02000000000001</v>
      </c>
    </row>
    <row r="1180" spans="1:18" x14ac:dyDescent="0.25">
      <c r="A1180" t="s">
        <v>544</v>
      </c>
      <c r="B1180" s="2">
        <v>45491</v>
      </c>
      <c r="C1180">
        <f t="shared" si="72"/>
        <v>2024</v>
      </c>
      <c r="D1180" t="str">
        <f t="shared" si="73"/>
        <v>July</v>
      </c>
      <c r="E1180" t="str">
        <f t="shared" si="74"/>
        <v>Q3</v>
      </c>
      <c r="F1180" t="s">
        <v>1744</v>
      </c>
      <c r="G1180" t="s">
        <v>2406</v>
      </c>
      <c r="H1180">
        <v>4</v>
      </c>
      <c r="I1180" s="4">
        <v>89.41</v>
      </c>
      <c r="J1180" t="s">
        <v>2804</v>
      </c>
      <c r="K1180" t="s">
        <v>3066</v>
      </c>
      <c r="L1180" t="s">
        <v>3074</v>
      </c>
      <c r="M1180" t="s">
        <v>3605</v>
      </c>
      <c r="N1180">
        <v>9</v>
      </c>
      <c r="P1180" t="str">
        <f t="shared" si="75"/>
        <v>NO COUPON</v>
      </c>
      <c r="Q1180" t="s">
        <v>4282</v>
      </c>
      <c r="R1180" s="4">
        <v>357.64</v>
      </c>
    </row>
    <row r="1181" spans="1:18" x14ac:dyDescent="0.25">
      <c r="A1181" t="s">
        <v>28</v>
      </c>
      <c r="B1181" s="2">
        <v>45012</v>
      </c>
      <c r="C1181">
        <f t="shared" si="72"/>
        <v>2023</v>
      </c>
      <c r="D1181" t="str">
        <f t="shared" si="73"/>
        <v>March</v>
      </c>
      <c r="E1181" t="str">
        <f t="shared" si="74"/>
        <v>Q1</v>
      </c>
      <c r="F1181" t="s">
        <v>1228</v>
      </c>
      <c r="G1181" t="s">
        <v>2405</v>
      </c>
      <c r="H1181">
        <v>2</v>
      </c>
      <c r="I1181" s="4">
        <v>393.33</v>
      </c>
      <c r="J1181" t="s">
        <v>2424</v>
      </c>
      <c r="K1181" t="s">
        <v>3065</v>
      </c>
      <c r="L1181" t="s">
        <v>3074</v>
      </c>
      <c r="M1181" t="s">
        <v>3089</v>
      </c>
      <c r="N1181">
        <v>3</v>
      </c>
      <c r="O1181" t="s">
        <v>4275</v>
      </c>
      <c r="P1181" t="str">
        <f t="shared" si="75"/>
        <v>SAVE10</v>
      </c>
      <c r="Q1181" t="s">
        <v>4278</v>
      </c>
      <c r="R1181" s="4">
        <v>786.66</v>
      </c>
    </row>
    <row r="1182" spans="1:18" x14ac:dyDescent="0.25">
      <c r="A1182" t="s">
        <v>1116</v>
      </c>
      <c r="B1182" s="2">
        <v>45446</v>
      </c>
      <c r="C1182">
        <f t="shared" si="72"/>
        <v>2024</v>
      </c>
      <c r="D1182" t="str">
        <f t="shared" si="73"/>
        <v>June</v>
      </c>
      <c r="E1182" t="str">
        <f t="shared" si="74"/>
        <v>Q2</v>
      </c>
      <c r="F1182" t="s">
        <v>1228</v>
      </c>
      <c r="G1182" t="s">
        <v>2406</v>
      </c>
      <c r="H1182">
        <v>4</v>
      </c>
      <c r="I1182" s="4">
        <v>347.17</v>
      </c>
      <c r="J1182" t="s">
        <v>2904</v>
      </c>
      <c r="K1182" t="s">
        <v>3065</v>
      </c>
      <c r="L1182" t="s">
        <v>3070</v>
      </c>
      <c r="M1182" t="s">
        <v>4177</v>
      </c>
      <c r="N1182">
        <v>8</v>
      </c>
      <c r="P1182" t="str">
        <f t="shared" si="75"/>
        <v>NO COUPON</v>
      </c>
      <c r="Q1182" t="s">
        <v>4278</v>
      </c>
      <c r="R1182" s="4">
        <v>1388.68</v>
      </c>
    </row>
    <row r="1183" spans="1:18" x14ac:dyDescent="0.25">
      <c r="A1183" t="s">
        <v>848</v>
      </c>
      <c r="B1183" s="2">
        <v>45393</v>
      </c>
      <c r="C1183">
        <f t="shared" si="72"/>
        <v>2024</v>
      </c>
      <c r="D1183" t="str">
        <f t="shared" si="73"/>
        <v>April</v>
      </c>
      <c r="E1183" t="str">
        <f t="shared" si="74"/>
        <v>Q2</v>
      </c>
      <c r="F1183" t="s">
        <v>2044</v>
      </c>
      <c r="G1183" t="s">
        <v>2407</v>
      </c>
      <c r="H1183">
        <v>5</v>
      </c>
      <c r="I1183" s="4">
        <v>22.14</v>
      </c>
      <c r="J1183" t="s">
        <v>2616</v>
      </c>
      <c r="K1183" t="s">
        <v>3069</v>
      </c>
      <c r="L1183" t="s">
        <v>3072</v>
      </c>
      <c r="M1183" t="s">
        <v>3909</v>
      </c>
      <c r="N1183">
        <v>10</v>
      </c>
      <c r="P1183" t="str">
        <f t="shared" si="75"/>
        <v>NO COUPON</v>
      </c>
      <c r="Q1183" t="s">
        <v>4278</v>
      </c>
      <c r="R1183" s="4">
        <v>110.7</v>
      </c>
    </row>
    <row r="1184" spans="1:18" x14ac:dyDescent="0.25">
      <c r="A1184" t="s">
        <v>415</v>
      </c>
      <c r="B1184" s="2">
        <v>45756</v>
      </c>
      <c r="C1184">
        <f t="shared" si="72"/>
        <v>2025</v>
      </c>
      <c r="D1184" t="str">
        <f t="shared" si="73"/>
        <v>April</v>
      </c>
      <c r="E1184" t="str">
        <f t="shared" si="74"/>
        <v>Q2</v>
      </c>
      <c r="F1184" t="s">
        <v>1615</v>
      </c>
      <c r="G1184" t="s">
        <v>2407</v>
      </c>
      <c r="H1184">
        <v>1</v>
      </c>
      <c r="I1184" s="4">
        <v>538.67999999999995</v>
      </c>
      <c r="J1184" t="s">
        <v>2713</v>
      </c>
      <c r="K1184" t="s">
        <v>3065</v>
      </c>
      <c r="L1184" t="s">
        <v>3072</v>
      </c>
      <c r="M1184" t="s">
        <v>3476</v>
      </c>
      <c r="N1184">
        <v>6</v>
      </c>
      <c r="P1184" t="str">
        <f t="shared" si="75"/>
        <v>NO COUPON</v>
      </c>
      <c r="Q1184" t="s">
        <v>4279</v>
      </c>
      <c r="R1184" s="4">
        <v>538.67999999999995</v>
      </c>
    </row>
    <row r="1185" spans="1:18" x14ac:dyDescent="0.25">
      <c r="A1185" t="s">
        <v>660</v>
      </c>
      <c r="B1185" s="2">
        <v>45226</v>
      </c>
      <c r="C1185">
        <f t="shared" si="72"/>
        <v>2023</v>
      </c>
      <c r="D1185" t="str">
        <f t="shared" si="73"/>
        <v>October</v>
      </c>
      <c r="E1185" t="str">
        <f t="shared" si="74"/>
        <v>Q4</v>
      </c>
      <c r="F1185" t="s">
        <v>1859</v>
      </c>
      <c r="G1185" t="s">
        <v>2406</v>
      </c>
      <c r="H1185">
        <v>4</v>
      </c>
      <c r="I1185" s="4">
        <v>498.51</v>
      </c>
      <c r="J1185" t="s">
        <v>2857</v>
      </c>
      <c r="K1185" t="s">
        <v>3065</v>
      </c>
      <c r="L1185" t="s">
        <v>3070</v>
      </c>
      <c r="M1185" t="s">
        <v>3721</v>
      </c>
      <c r="N1185">
        <v>4</v>
      </c>
      <c r="O1185" t="s">
        <v>4275</v>
      </c>
      <c r="P1185" t="str">
        <f t="shared" si="75"/>
        <v>SAVE10</v>
      </c>
      <c r="Q1185" t="s">
        <v>4282</v>
      </c>
      <c r="R1185" s="4">
        <v>1994.04</v>
      </c>
    </row>
    <row r="1186" spans="1:18" x14ac:dyDescent="0.25">
      <c r="A1186" t="s">
        <v>35</v>
      </c>
      <c r="B1186" s="2">
        <v>45613</v>
      </c>
      <c r="C1186">
        <f t="shared" si="72"/>
        <v>2024</v>
      </c>
      <c r="D1186" t="str">
        <f t="shared" si="73"/>
        <v>November</v>
      </c>
      <c r="E1186" t="str">
        <f t="shared" si="74"/>
        <v>Q4</v>
      </c>
      <c r="F1186" t="s">
        <v>1235</v>
      </c>
      <c r="G1186" t="s">
        <v>2403</v>
      </c>
      <c r="H1186">
        <v>4</v>
      </c>
      <c r="I1186" s="4">
        <v>342.95</v>
      </c>
      <c r="J1186" t="s">
        <v>2431</v>
      </c>
      <c r="K1186" t="s">
        <v>3069</v>
      </c>
      <c r="L1186" t="s">
        <v>3073</v>
      </c>
      <c r="M1186" t="s">
        <v>3096</v>
      </c>
      <c r="N1186">
        <v>6</v>
      </c>
      <c r="P1186" t="str">
        <f t="shared" si="75"/>
        <v>NO COUPON</v>
      </c>
      <c r="Q1186" t="s">
        <v>4282</v>
      </c>
      <c r="R1186" s="4">
        <v>1371.8</v>
      </c>
    </row>
    <row r="1187" spans="1:18" x14ac:dyDescent="0.25">
      <c r="A1187" t="s">
        <v>1133</v>
      </c>
      <c r="B1187" s="2">
        <v>45620</v>
      </c>
      <c r="C1187">
        <f t="shared" si="72"/>
        <v>2024</v>
      </c>
      <c r="D1187" t="str">
        <f t="shared" si="73"/>
        <v>November</v>
      </c>
      <c r="E1187" t="str">
        <f t="shared" si="74"/>
        <v>Q4</v>
      </c>
      <c r="F1187" t="s">
        <v>2324</v>
      </c>
      <c r="G1187" t="s">
        <v>2408</v>
      </c>
      <c r="H1187">
        <v>1</v>
      </c>
      <c r="I1187" s="4">
        <v>684.65</v>
      </c>
      <c r="J1187" t="s">
        <v>2634</v>
      </c>
      <c r="K1187" t="s">
        <v>3067</v>
      </c>
      <c r="L1187" t="s">
        <v>3073</v>
      </c>
      <c r="M1187" t="s">
        <v>4194</v>
      </c>
      <c r="N1187">
        <v>1</v>
      </c>
      <c r="O1187" t="s">
        <v>4276</v>
      </c>
      <c r="P1187" t="str">
        <f t="shared" si="75"/>
        <v>FREESHIP</v>
      </c>
      <c r="Q1187" t="s">
        <v>4280</v>
      </c>
      <c r="R1187" s="4">
        <v>684.65</v>
      </c>
    </row>
    <row r="1188" spans="1:18" x14ac:dyDescent="0.25">
      <c r="A1188" t="s">
        <v>290</v>
      </c>
      <c r="B1188" s="2">
        <v>45745</v>
      </c>
      <c r="C1188">
        <f t="shared" si="72"/>
        <v>2025</v>
      </c>
      <c r="D1188" t="str">
        <f t="shared" si="73"/>
        <v>March</v>
      </c>
      <c r="E1188" t="str">
        <f t="shared" si="74"/>
        <v>Q1</v>
      </c>
      <c r="F1188" t="s">
        <v>1490</v>
      </c>
      <c r="G1188" t="s">
        <v>2407</v>
      </c>
      <c r="H1188">
        <v>2</v>
      </c>
      <c r="I1188" s="4">
        <v>600.57000000000005</v>
      </c>
      <c r="J1188" t="s">
        <v>2646</v>
      </c>
      <c r="K1188" t="s">
        <v>3065</v>
      </c>
      <c r="L1188" t="s">
        <v>3072</v>
      </c>
      <c r="M1188" t="s">
        <v>3351</v>
      </c>
      <c r="N1188">
        <v>3</v>
      </c>
      <c r="O1188" t="s">
        <v>4277</v>
      </c>
      <c r="P1188" t="str">
        <f t="shared" si="75"/>
        <v>WINTER15</v>
      </c>
      <c r="Q1188" t="s">
        <v>4278</v>
      </c>
      <c r="R1188" s="4">
        <v>1201.1400000000001</v>
      </c>
    </row>
    <row r="1189" spans="1:18" x14ac:dyDescent="0.25">
      <c r="A1189" t="s">
        <v>1090</v>
      </c>
      <c r="B1189" s="2">
        <v>45054</v>
      </c>
      <c r="C1189">
        <f t="shared" si="72"/>
        <v>2023</v>
      </c>
      <c r="D1189" t="str">
        <f t="shared" si="73"/>
        <v>May</v>
      </c>
      <c r="E1189" t="str">
        <f t="shared" si="74"/>
        <v>Q2</v>
      </c>
      <c r="F1189" t="s">
        <v>2282</v>
      </c>
      <c r="G1189" t="s">
        <v>2408</v>
      </c>
      <c r="H1189">
        <v>4</v>
      </c>
      <c r="I1189" s="4">
        <v>686.61</v>
      </c>
      <c r="J1189" t="s">
        <v>3005</v>
      </c>
      <c r="K1189" t="s">
        <v>3069</v>
      </c>
      <c r="L1189" t="s">
        <v>3070</v>
      </c>
      <c r="M1189" t="s">
        <v>4151</v>
      </c>
      <c r="N1189">
        <v>6</v>
      </c>
      <c r="P1189" t="str">
        <f t="shared" si="75"/>
        <v>NO COUPON</v>
      </c>
      <c r="Q1189" t="s">
        <v>4279</v>
      </c>
      <c r="R1189" s="4">
        <v>2746.44</v>
      </c>
    </row>
    <row r="1190" spans="1:18" x14ac:dyDescent="0.25">
      <c r="A1190" t="s">
        <v>645</v>
      </c>
      <c r="B1190" s="2">
        <v>45535</v>
      </c>
      <c r="C1190">
        <f t="shared" si="72"/>
        <v>2024</v>
      </c>
      <c r="D1190" t="str">
        <f t="shared" si="73"/>
        <v>August</v>
      </c>
      <c r="E1190" t="str">
        <f t="shared" si="74"/>
        <v>Q3</v>
      </c>
      <c r="F1190" t="s">
        <v>1844</v>
      </c>
      <c r="G1190" t="s">
        <v>2406</v>
      </c>
      <c r="H1190">
        <v>3</v>
      </c>
      <c r="I1190" s="4">
        <v>46.11</v>
      </c>
      <c r="J1190" t="s">
        <v>2645</v>
      </c>
      <c r="K1190" t="s">
        <v>3068</v>
      </c>
      <c r="L1190" t="s">
        <v>3072</v>
      </c>
      <c r="M1190" t="s">
        <v>3706</v>
      </c>
      <c r="N1190">
        <v>5</v>
      </c>
      <c r="O1190" t="s">
        <v>4277</v>
      </c>
      <c r="P1190" t="str">
        <f t="shared" si="75"/>
        <v>WINTER15</v>
      </c>
      <c r="Q1190" t="s">
        <v>4279</v>
      </c>
      <c r="R1190" s="4">
        <v>138.33000000000001</v>
      </c>
    </row>
    <row r="1191" spans="1:18" x14ac:dyDescent="0.25">
      <c r="A1191" t="s">
        <v>217</v>
      </c>
      <c r="B1191" s="2">
        <v>45678</v>
      </c>
      <c r="C1191">
        <f t="shared" si="72"/>
        <v>2025</v>
      </c>
      <c r="D1191" t="str">
        <f t="shared" si="73"/>
        <v>January</v>
      </c>
      <c r="E1191" t="str">
        <f t="shared" si="74"/>
        <v>Q1</v>
      </c>
      <c r="F1191" t="s">
        <v>1417</v>
      </c>
      <c r="G1191" t="s">
        <v>2407</v>
      </c>
      <c r="H1191">
        <v>3</v>
      </c>
      <c r="I1191" s="4">
        <v>356.84</v>
      </c>
      <c r="J1191" t="s">
        <v>2590</v>
      </c>
      <c r="K1191" t="s">
        <v>3066</v>
      </c>
      <c r="L1191" t="s">
        <v>3070</v>
      </c>
      <c r="M1191" t="s">
        <v>3278</v>
      </c>
      <c r="N1191">
        <v>5</v>
      </c>
      <c r="O1191" t="s">
        <v>4275</v>
      </c>
      <c r="P1191" t="str">
        <f t="shared" si="75"/>
        <v>SAVE10</v>
      </c>
      <c r="Q1191" t="s">
        <v>4278</v>
      </c>
      <c r="R1191" s="4">
        <v>1070.52</v>
      </c>
    </row>
    <row r="1192" spans="1:18" x14ac:dyDescent="0.25">
      <c r="A1192" t="s">
        <v>787</v>
      </c>
      <c r="B1192" s="2">
        <v>45836</v>
      </c>
      <c r="C1192">
        <f t="shared" si="72"/>
        <v>2025</v>
      </c>
      <c r="D1192" t="str">
        <f t="shared" si="73"/>
        <v>June</v>
      </c>
      <c r="E1192" t="str">
        <f t="shared" si="74"/>
        <v>Q2</v>
      </c>
      <c r="F1192" t="s">
        <v>1984</v>
      </c>
      <c r="G1192" t="s">
        <v>2404</v>
      </c>
      <c r="H1192">
        <v>2</v>
      </c>
      <c r="I1192" s="4">
        <v>512.33000000000004</v>
      </c>
      <c r="J1192" t="s">
        <v>2915</v>
      </c>
      <c r="K1192" t="s">
        <v>3069</v>
      </c>
      <c r="L1192" t="s">
        <v>3071</v>
      </c>
      <c r="M1192" t="s">
        <v>3848</v>
      </c>
      <c r="N1192">
        <v>7</v>
      </c>
      <c r="P1192" t="str">
        <f t="shared" si="75"/>
        <v>NO COUPON</v>
      </c>
      <c r="Q1192" t="s">
        <v>4281</v>
      </c>
      <c r="R1192" s="4">
        <v>1024.6600000000001</v>
      </c>
    </row>
    <row r="1193" spans="1:18" x14ac:dyDescent="0.25">
      <c r="A1193" t="s">
        <v>618</v>
      </c>
      <c r="B1193" s="2">
        <v>45830</v>
      </c>
      <c r="C1193">
        <f t="shared" si="72"/>
        <v>2025</v>
      </c>
      <c r="D1193" t="str">
        <f t="shared" si="73"/>
        <v>June</v>
      </c>
      <c r="E1193" t="str">
        <f t="shared" si="74"/>
        <v>Q2</v>
      </c>
      <c r="F1193" t="s">
        <v>1817</v>
      </c>
      <c r="G1193" t="s">
        <v>2406</v>
      </c>
      <c r="H1193">
        <v>3</v>
      </c>
      <c r="I1193" s="4">
        <v>32.619999999999997</v>
      </c>
      <c r="J1193" t="s">
        <v>2661</v>
      </c>
      <c r="K1193" t="s">
        <v>3065</v>
      </c>
      <c r="L1193" t="s">
        <v>3073</v>
      </c>
      <c r="M1193" t="s">
        <v>3679</v>
      </c>
      <c r="N1193">
        <v>6</v>
      </c>
      <c r="P1193" t="str">
        <f t="shared" si="75"/>
        <v>NO COUPON</v>
      </c>
      <c r="Q1193" t="s">
        <v>4281</v>
      </c>
      <c r="R1193" s="4">
        <v>97.859999999999985</v>
      </c>
    </row>
    <row r="1194" spans="1:18" x14ac:dyDescent="0.25">
      <c r="A1194" t="s">
        <v>410</v>
      </c>
      <c r="B1194" s="2">
        <v>45261</v>
      </c>
      <c r="C1194">
        <f t="shared" si="72"/>
        <v>2023</v>
      </c>
      <c r="D1194" t="str">
        <f t="shared" si="73"/>
        <v>December</v>
      </c>
      <c r="E1194" t="str">
        <f t="shared" si="74"/>
        <v>Q4</v>
      </c>
      <c r="F1194" t="s">
        <v>1610</v>
      </c>
      <c r="G1194" t="s">
        <v>2405</v>
      </c>
      <c r="H1194">
        <v>5</v>
      </c>
      <c r="I1194" s="4">
        <v>287.13</v>
      </c>
      <c r="J1194" t="s">
        <v>2730</v>
      </c>
      <c r="K1194" t="s">
        <v>3066</v>
      </c>
      <c r="L1194" t="s">
        <v>3070</v>
      </c>
      <c r="M1194" t="s">
        <v>3471</v>
      </c>
      <c r="N1194">
        <v>10</v>
      </c>
      <c r="O1194" t="s">
        <v>4275</v>
      </c>
      <c r="P1194" t="str">
        <f t="shared" si="75"/>
        <v>SAVE10</v>
      </c>
      <c r="Q1194" t="s">
        <v>4280</v>
      </c>
      <c r="R1194" s="4">
        <v>1435.65</v>
      </c>
    </row>
    <row r="1195" spans="1:18" x14ac:dyDescent="0.25">
      <c r="A1195" t="s">
        <v>1009</v>
      </c>
      <c r="B1195" s="2">
        <v>45248</v>
      </c>
      <c r="C1195">
        <f t="shared" si="72"/>
        <v>2023</v>
      </c>
      <c r="D1195" t="str">
        <f t="shared" si="73"/>
        <v>November</v>
      </c>
      <c r="E1195" t="str">
        <f t="shared" si="74"/>
        <v>Q4</v>
      </c>
      <c r="F1195" t="s">
        <v>2202</v>
      </c>
      <c r="G1195" t="s">
        <v>2403</v>
      </c>
      <c r="H1195">
        <v>2</v>
      </c>
      <c r="I1195" s="4">
        <v>113.29</v>
      </c>
      <c r="J1195" t="s">
        <v>2801</v>
      </c>
      <c r="K1195" t="s">
        <v>3069</v>
      </c>
      <c r="L1195" t="s">
        <v>3074</v>
      </c>
      <c r="M1195" t="s">
        <v>4070</v>
      </c>
      <c r="N1195">
        <v>5</v>
      </c>
      <c r="O1195" t="s">
        <v>4275</v>
      </c>
      <c r="P1195" t="str">
        <f t="shared" si="75"/>
        <v>SAVE10</v>
      </c>
      <c r="Q1195" t="s">
        <v>4281</v>
      </c>
      <c r="R1195" s="4">
        <v>226.58</v>
      </c>
    </row>
    <row r="1196" spans="1:18" x14ac:dyDescent="0.25">
      <c r="A1196" t="s">
        <v>907</v>
      </c>
      <c r="B1196" s="2">
        <v>45006</v>
      </c>
      <c r="C1196">
        <f t="shared" si="72"/>
        <v>2023</v>
      </c>
      <c r="D1196" t="str">
        <f t="shared" si="73"/>
        <v>March</v>
      </c>
      <c r="E1196" t="str">
        <f t="shared" si="74"/>
        <v>Q1</v>
      </c>
      <c r="F1196" t="s">
        <v>2103</v>
      </c>
      <c r="G1196" t="s">
        <v>2403</v>
      </c>
      <c r="H1196">
        <v>1</v>
      </c>
      <c r="I1196" s="4">
        <v>678.01</v>
      </c>
      <c r="J1196" t="s">
        <v>2796</v>
      </c>
      <c r="K1196" t="s">
        <v>3069</v>
      </c>
      <c r="L1196" t="s">
        <v>3074</v>
      </c>
      <c r="M1196" t="s">
        <v>3968</v>
      </c>
      <c r="N1196">
        <v>4</v>
      </c>
      <c r="O1196" t="s">
        <v>4276</v>
      </c>
      <c r="P1196" t="str">
        <f t="shared" si="75"/>
        <v>FREESHIP</v>
      </c>
      <c r="Q1196" t="s">
        <v>4279</v>
      </c>
      <c r="R1196" s="4">
        <v>678.01</v>
      </c>
    </row>
    <row r="1197" spans="1:18" x14ac:dyDescent="0.25">
      <c r="A1197" t="s">
        <v>177</v>
      </c>
      <c r="B1197" s="2">
        <v>45832</v>
      </c>
      <c r="C1197">
        <f t="shared" si="72"/>
        <v>2025</v>
      </c>
      <c r="D1197" t="str">
        <f t="shared" si="73"/>
        <v>June</v>
      </c>
      <c r="E1197" t="str">
        <f t="shared" si="74"/>
        <v>Q2</v>
      </c>
      <c r="F1197" t="s">
        <v>1377</v>
      </c>
      <c r="G1197" t="s">
        <v>2405</v>
      </c>
      <c r="H1197">
        <v>1</v>
      </c>
      <c r="I1197" s="4">
        <v>641.39</v>
      </c>
      <c r="J1197" t="s">
        <v>2557</v>
      </c>
      <c r="K1197" t="s">
        <v>3066</v>
      </c>
      <c r="L1197" t="s">
        <v>3071</v>
      </c>
      <c r="M1197" t="s">
        <v>3238</v>
      </c>
      <c r="N1197">
        <v>1</v>
      </c>
      <c r="P1197" t="str">
        <f t="shared" si="75"/>
        <v>NO COUPON</v>
      </c>
      <c r="Q1197" t="s">
        <v>4279</v>
      </c>
      <c r="R1197" s="4">
        <v>641.39</v>
      </c>
    </row>
    <row r="1198" spans="1:18" x14ac:dyDescent="0.25">
      <c r="A1198" t="s">
        <v>755</v>
      </c>
      <c r="B1198" s="2">
        <v>45680</v>
      </c>
      <c r="C1198">
        <f t="shared" si="72"/>
        <v>2025</v>
      </c>
      <c r="D1198" t="str">
        <f t="shared" si="73"/>
        <v>January</v>
      </c>
      <c r="E1198" t="str">
        <f t="shared" si="74"/>
        <v>Q1</v>
      </c>
      <c r="F1198" t="s">
        <v>1952</v>
      </c>
      <c r="G1198" t="s">
        <v>2403</v>
      </c>
      <c r="H1198">
        <v>5</v>
      </c>
      <c r="I1198" s="4">
        <v>332.64</v>
      </c>
      <c r="J1198" t="s">
        <v>2899</v>
      </c>
      <c r="K1198" t="s">
        <v>3068</v>
      </c>
      <c r="L1198" t="s">
        <v>3073</v>
      </c>
      <c r="M1198" t="s">
        <v>3816</v>
      </c>
      <c r="N1198">
        <v>10</v>
      </c>
      <c r="P1198" t="str">
        <f t="shared" si="75"/>
        <v>NO COUPON</v>
      </c>
      <c r="Q1198" t="s">
        <v>4279</v>
      </c>
      <c r="R1198" s="4">
        <v>1663.2</v>
      </c>
    </row>
    <row r="1199" spans="1:18" x14ac:dyDescent="0.25">
      <c r="A1199" t="s">
        <v>218</v>
      </c>
      <c r="B1199" s="2">
        <v>45174</v>
      </c>
      <c r="C1199">
        <f t="shared" si="72"/>
        <v>2023</v>
      </c>
      <c r="D1199" t="str">
        <f t="shared" si="73"/>
        <v>September</v>
      </c>
      <c r="E1199" t="str">
        <f t="shared" si="74"/>
        <v>Q3</v>
      </c>
      <c r="F1199" t="s">
        <v>1418</v>
      </c>
      <c r="G1199" t="s">
        <v>2408</v>
      </c>
      <c r="H1199">
        <v>4</v>
      </c>
      <c r="I1199" s="4">
        <v>413.71</v>
      </c>
      <c r="J1199" t="s">
        <v>2539</v>
      </c>
      <c r="K1199" t="s">
        <v>3068</v>
      </c>
      <c r="L1199" t="s">
        <v>3071</v>
      </c>
      <c r="M1199" t="s">
        <v>3279</v>
      </c>
      <c r="N1199">
        <v>9</v>
      </c>
      <c r="O1199" t="s">
        <v>4276</v>
      </c>
      <c r="P1199" t="str">
        <f t="shared" si="75"/>
        <v>FREESHIP</v>
      </c>
      <c r="Q1199" t="s">
        <v>4281</v>
      </c>
      <c r="R1199" s="4">
        <v>1654.84</v>
      </c>
    </row>
    <row r="1200" spans="1:18" x14ac:dyDescent="0.25">
      <c r="A1200" t="s">
        <v>239</v>
      </c>
      <c r="B1200" s="2">
        <v>45364</v>
      </c>
      <c r="C1200">
        <f t="shared" si="72"/>
        <v>2024</v>
      </c>
      <c r="D1200" t="str">
        <f t="shared" si="73"/>
        <v>March</v>
      </c>
      <c r="E1200" t="str">
        <f t="shared" si="74"/>
        <v>Q1</v>
      </c>
      <c r="F1200" t="s">
        <v>1439</v>
      </c>
      <c r="G1200" t="s">
        <v>2404</v>
      </c>
      <c r="H1200">
        <v>3</v>
      </c>
      <c r="I1200" s="4">
        <v>273.95999999999998</v>
      </c>
      <c r="J1200" t="s">
        <v>2604</v>
      </c>
      <c r="K1200" t="s">
        <v>3065</v>
      </c>
      <c r="L1200" t="s">
        <v>3072</v>
      </c>
      <c r="M1200" t="s">
        <v>3300</v>
      </c>
      <c r="N1200">
        <v>8</v>
      </c>
      <c r="O1200" t="s">
        <v>4275</v>
      </c>
      <c r="P1200" t="str">
        <f t="shared" si="75"/>
        <v>SAVE10</v>
      </c>
      <c r="Q1200" t="s">
        <v>4282</v>
      </c>
      <c r="R1200" s="4">
        <v>821.87999999999988</v>
      </c>
    </row>
    <row r="1201" spans="1:18" x14ac:dyDescent="0.25">
      <c r="A1201" t="s">
        <v>913</v>
      </c>
      <c r="B1201" s="2">
        <v>45770</v>
      </c>
      <c r="C1201">
        <f t="shared" si="72"/>
        <v>2025</v>
      </c>
      <c r="D1201" t="str">
        <f t="shared" si="73"/>
        <v>April</v>
      </c>
      <c r="E1201" t="str">
        <f t="shared" si="74"/>
        <v>Q2</v>
      </c>
      <c r="F1201" t="s">
        <v>2109</v>
      </c>
      <c r="G1201" t="s">
        <v>2407</v>
      </c>
      <c r="H1201">
        <v>2</v>
      </c>
      <c r="I1201" s="4">
        <v>323.37</v>
      </c>
      <c r="J1201" t="s">
        <v>2474</v>
      </c>
      <c r="K1201" t="s">
        <v>3066</v>
      </c>
      <c r="L1201" t="s">
        <v>3074</v>
      </c>
      <c r="M1201" t="s">
        <v>3974</v>
      </c>
      <c r="N1201">
        <v>3</v>
      </c>
      <c r="O1201" t="s">
        <v>4275</v>
      </c>
      <c r="P1201" t="str">
        <f t="shared" si="75"/>
        <v>SAVE10</v>
      </c>
      <c r="Q1201" t="s">
        <v>4278</v>
      </c>
      <c r="R1201" s="4">
        <v>646.74</v>
      </c>
    </row>
  </sheetData>
  <sheetProtection algorithmName="SHA-512" hashValue="HdbytI/GYUJ/xzJaKeAx9bpKbNwKOQtgC+ILFP8NPoD266bbbA/j58mGgVFkug8mbiqCt4m4MYsn4zskt6E9+A==" saltValue="c3fWBwwoch44iBFZZuSMbA==" spinCount="100000" sheet="1" scenarios="1" formatCells="0" formatColumns="0" formatRows="0" insertColumns="0" insertRows="0" insertHyperlinks="0" deleteColumns="0" deleteRows="0" sort="0" autoFilter="0" pivotTables="0"/>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025E-2FF7-499A-A6E8-BA758BE620F2}">
  <dimension ref="A1:W2401"/>
  <sheetViews>
    <sheetView topLeftCell="G1" workbookViewId="0">
      <selection activeCell="G16" sqref="G16"/>
    </sheetView>
    <sheetView topLeftCell="G1" workbookViewId="1"/>
  </sheetViews>
  <sheetFormatPr defaultRowHeight="15" x14ac:dyDescent="0.25"/>
  <cols>
    <col min="1" max="1" width="0" hidden="1" customWidth="1"/>
    <col min="2" max="2" width="11" hidden="1" customWidth="1"/>
    <col min="3" max="5" width="0" hidden="1" customWidth="1"/>
    <col min="6" max="6" width="18.140625" hidden="1" customWidth="1"/>
    <col min="7" max="7" width="9.5703125" bestFit="1" customWidth="1"/>
    <col min="8" max="8" width="0" hidden="1" customWidth="1"/>
    <col min="10" max="17" width="0" hidden="1" customWidth="1"/>
    <col min="19" max="19" width="15.28515625" bestFit="1" customWidth="1"/>
    <col min="20" max="20" width="12.85546875" bestFit="1" customWidth="1"/>
  </cols>
  <sheetData>
    <row r="1" spans="1:23" x14ac:dyDescent="0.25">
      <c r="A1" s="9" t="s">
        <v>0</v>
      </c>
      <c r="B1" s="10" t="s">
        <v>1</v>
      </c>
      <c r="C1" s="10" t="s">
        <v>4283</v>
      </c>
      <c r="D1" s="10" t="s">
        <v>4284</v>
      </c>
      <c r="E1" s="10" t="s">
        <v>4285</v>
      </c>
      <c r="F1" s="10" t="s">
        <v>2</v>
      </c>
      <c r="G1" s="10" t="s">
        <v>3</v>
      </c>
      <c r="H1" s="10" t="s">
        <v>4</v>
      </c>
      <c r="I1" s="10" t="s">
        <v>5</v>
      </c>
      <c r="J1" s="10" t="s">
        <v>6</v>
      </c>
      <c r="K1" s="10" t="s">
        <v>7</v>
      </c>
      <c r="L1" s="10" t="s">
        <v>8</v>
      </c>
      <c r="M1" s="10" t="s">
        <v>9</v>
      </c>
      <c r="N1" s="10" t="s">
        <v>10</v>
      </c>
      <c r="O1" s="10" t="s">
        <v>11</v>
      </c>
      <c r="P1" s="10" t="s">
        <v>4286</v>
      </c>
      <c r="Q1" s="10" t="s">
        <v>12</v>
      </c>
      <c r="R1" s="10" t="s">
        <v>13</v>
      </c>
      <c r="S1" s="10" t="s">
        <v>4318</v>
      </c>
      <c r="T1" s="10" t="s">
        <v>4319</v>
      </c>
      <c r="U1" s="10" t="s">
        <v>4320</v>
      </c>
      <c r="V1" s="10" t="s">
        <v>4321</v>
      </c>
    </row>
    <row r="2" spans="1:23"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65" si="3">IF(ISBLANK(O2),"NO COUPON",O2)</f>
        <v>SAVE10</v>
      </c>
      <c r="Q2" t="s">
        <v>4281</v>
      </c>
      <c r="R2" s="4">
        <v>1470.03</v>
      </c>
      <c r="S2" s="4">
        <f>AVERAGEIF($G$2:$G$1201,G2,$R$2:$R$1201)</f>
        <v>1080.7326519337028</v>
      </c>
      <c r="T2" cm="1">
        <f t="array" ref="T2">_xlfn.STDEV.P(_xlfn._xlws.FILTER($R$2:$R$1201,$G$2:$G$1201=G2))</f>
        <v>851.72193981099019</v>
      </c>
      <c r="U2" s="4">
        <f>ABS(I2-S2)/T2</f>
        <v>0.69356279828225742</v>
      </c>
      <c r="V2" t="str">
        <f t="shared" ref="V2:V33" si="4">IF(U2&gt;3,"Yes","No")</f>
        <v>No</v>
      </c>
    </row>
    <row r="3" spans="1:23"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s="4">
        <f t="shared" ref="S3:S66" si="5">AVERAGEIF($G$2:$G$1201,G3,$R$2:$R$1201)</f>
        <v>1110.5581502890175</v>
      </c>
      <c r="T3" cm="1">
        <f t="array" ref="T3">_xlfn.STDEV.P(_xlfn._xlws.FILTER($R$2:$R$1201,$G$2:$G$1201=G3))</f>
        <v>859.60878359494041</v>
      </c>
      <c r="U3" s="4">
        <f t="shared" ref="U3:U66" si="6">ABS(I3-S3)/T3</f>
        <v>1.2026612221963602</v>
      </c>
      <c r="V3" t="str">
        <f t="shared" si="4"/>
        <v>No</v>
      </c>
    </row>
    <row r="4" spans="1:23"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c r="S4" s="4">
        <f t="shared" si="5"/>
        <v>1077.6160122699389</v>
      </c>
      <c r="T4" cm="1">
        <f t="array" ref="T4">_xlfn.STDEV.P(_xlfn._xlws.FILTER($R$2:$R$1201,$G$2:$G$1201=G4))</f>
        <v>847.57364644707002</v>
      </c>
      <c r="U4" s="4">
        <f t="shared" si="6"/>
        <v>0.47513984649956675</v>
      </c>
      <c r="V4" t="str">
        <f t="shared" si="4"/>
        <v>No</v>
      </c>
    </row>
    <row r="5" spans="1:23"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c r="S5" s="4">
        <f t="shared" si="5"/>
        <v>985.05841176470665</v>
      </c>
      <c r="T5" cm="1">
        <f t="array" ref="T5">_xlfn.STDEV.P(_xlfn._xlws.FILTER($R$2:$R$1201,$G$2:$G$1201=G5))</f>
        <v>745.08439393554579</v>
      </c>
      <c r="U5" s="4">
        <f t="shared" si="6"/>
        <v>0.88486407329280325</v>
      </c>
      <c r="V5" t="str">
        <f t="shared" si="4"/>
        <v>No</v>
      </c>
    </row>
    <row r="6" spans="1:23"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c r="S6" s="4">
        <f t="shared" si="5"/>
        <v>985.05841176470665</v>
      </c>
      <c r="T6" cm="1">
        <f t="array" ref="T6">_xlfn.STDEV.P(_xlfn._xlws.FILTER($R$2:$R$1201,$G$2:$G$1201=G6))</f>
        <v>745.08439393554579</v>
      </c>
      <c r="U6" s="4">
        <f t="shared" si="6"/>
        <v>1.1513842173413154</v>
      </c>
      <c r="V6" t="str">
        <f t="shared" si="4"/>
        <v>No</v>
      </c>
    </row>
    <row r="7" spans="1:23"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c r="S7" s="4">
        <f t="shared" si="5"/>
        <v>1110.5581502890175</v>
      </c>
      <c r="T7" cm="1">
        <f t="array" ref="T7">_xlfn.STDEV.P(_xlfn._xlws.FILTER($R$2:$R$1201,$G$2:$G$1201=G7))</f>
        <v>859.60878359494041</v>
      </c>
      <c r="U7" s="4">
        <f t="shared" si="6"/>
        <v>1.0545240667482088</v>
      </c>
      <c r="V7" t="str">
        <f t="shared" si="4"/>
        <v>No</v>
      </c>
    </row>
    <row r="8" spans="1:23"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c r="S8" s="4">
        <f t="shared" si="5"/>
        <v>1110.5581502890175</v>
      </c>
      <c r="T8" cm="1">
        <f t="array" ref="T8">_xlfn.STDEV.P(_xlfn._xlws.FILTER($R$2:$R$1201,$G$2:$G$1201=G8))</f>
        <v>859.60878359494041</v>
      </c>
      <c r="U8" s="4">
        <f t="shared" si="6"/>
        <v>0.74933872545507196</v>
      </c>
      <c r="V8" t="str">
        <f t="shared" si="4"/>
        <v>No</v>
      </c>
    </row>
    <row r="9" spans="1:23"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c r="S9" s="4">
        <f t="shared" si="5"/>
        <v>1042.2846368715084</v>
      </c>
      <c r="T9" cm="1">
        <f t="array" ref="T9">_xlfn.STDEV.P(_xlfn._xlws.FILTER($R$2:$R$1201,$G$2:$G$1201=G9))</f>
        <v>832.06806164607724</v>
      </c>
      <c r="U9" s="4">
        <f t="shared" si="6"/>
        <v>0.69815759509178499</v>
      </c>
      <c r="V9" t="str">
        <f t="shared" si="4"/>
        <v>No</v>
      </c>
      <c r="W9" s="4"/>
    </row>
    <row r="10" spans="1:23"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IF(ISBLANK(O10),"NO COUPON",O10)</f>
        <v>WINTER15</v>
      </c>
      <c r="Q10" t="s">
        <v>4280</v>
      </c>
      <c r="R10" s="4">
        <v>1099.28</v>
      </c>
      <c r="S10" s="4">
        <f t="shared" si="5"/>
        <v>1077.6160122699389</v>
      </c>
      <c r="T10" cm="1">
        <f t="array" ref="T10">_xlfn.STDEV.P(_xlfn._xlws.FILTER($R$2:$R$1201,$G$2:$G$1201=G10))</f>
        <v>847.57364644707002</v>
      </c>
      <c r="U10" s="4">
        <f t="shared" si="6"/>
        <v>0.94716962429774254</v>
      </c>
      <c r="V10" t="str">
        <f t="shared" si="4"/>
        <v>No</v>
      </c>
    </row>
    <row r="11" spans="1:23"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si="3"/>
        <v>SAVE10</v>
      </c>
      <c r="Q11" t="s">
        <v>4278</v>
      </c>
      <c r="R11" s="4">
        <v>355.09</v>
      </c>
      <c r="S11" s="4">
        <f t="shared" si="5"/>
        <v>985.05841176470665</v>
      </c>
      <c r="T11" cm="1">
        <f t="array" ref="T11">_xlfn.STDEV.P(_xlfn._xlws.FILTER($R$2:$R$1201,$G$2:$G$1201=G11))</f>
        <v>745.08439393554579</v>
      </c>
      <c r="U11" s="4">
        <f t="shared" si="6"/>
        <v>0.84549940502337595</v>
      </c>
      <c r="V11" t="str">
        <f t="shared" si="4"/>
        <v>No</v>
      </c>
    </row>
    <row r="12" spans="1:23"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3"/>
        <v>NO COUPON</v>
      </c>
      <c r="Q12" t="s">
        <v>4278</v>
      </c>
      <c r="R12" s="4">
        <v>789.56999999999994</v>
      </c>
      <c r="S12" s="4">
        <f t="shared" si="5"/>
        <v>1077.6160122699389</v>
      </c>
      <c r="T12" cm="1">
        <f t="array" ref="T12">_xlfn.STDEV.P(_xlfn._xlws.FILTER($R$2:$R$1201,$G$2:$G$1201=G12))</f>
        <v>847.57364644707002</v>
      </c>
      <c r="U12" s="4">
        <f t="shared" si="6"/>
        <v>0.96089114578292734</v>
      </c>
      <c r="V12" t="str">
        <f t="shared" si="4"/>
        <v>No</v>
      </c>
    </row>
    <row r="13" spans="1:23"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3"/>
        <v>NO COUPON</v>
      </c>
      <c r="Q13" t="s">
        <v>4282</v>
      </c>
      <c r="R13" s="4">
        <v>754.94</v>
      </c>
      <c r="S13" s="4">
        <f t="shared" si="5"/>
        <v>985.05841176470665</v>
      </c>
      <c r="T13" cm="1">
        <f t="array" ref="T13">_xlfn.STDEV.P(_xlfn._xlws.FILTER($R$2:$R$1201,$G$2:$G$1201=G13))</f>
        <v>745.08439393554579</v>
      </c>
      <c r="U13" s="4">
        <f t="shared" si="6"/>
        <v>0.81546253915669398</v>
      </c>
      <c r="V13" t="str">
        <f t="shared" si="4"/>
        <v>No</v>
      </c>
    </row>
    <row r="14" spans="1:23"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3"/>
        <v>SAVE10</v>
      </c>
      <c r="Q14" t="s">
        <v>4279</v>
      </c>
      <c r="R14" s="4">
        <v>1306.6500000000001</v>
      </c>
      <c r="S14" s="4">
        <f t="shared" si="5"/>
        <v>1098.989382022472</v>
      </c>
      <c r="T14" cm="1">
        <f t="array" ref="T14">_xlfn.STDEV.P(_xlfn._xlws.FILTER($R$2:$R$1201,$G$2:$G$1201=G14))</f>
        <v>817.71887574565653</v>
      </c>
      <c r="U14" s="4">
        <f t="shared" si="6"/>
        <v>1.0243855276773846</v>
      </c>
      <c r="V14" t="str">
        <f t="shared" si="4"/>
        <v>No</v>
      </c>
    </row>
    <row r="15" spans="1:23"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3"/>
        <v>SAVE10</v>
      </c>
      <c r="Q15" t="s">
        <v>4281</v>
      </c>
      <c r="R15" s="4">
        <v>454.6</v>
      </c>
      <c r="S15" s="4">
        <f t="shared" si="5"/>
        <v>1098.989382022472</v>
      </c>
      <c r="T15" cm="1">
        <f t="array" ref="T15">_xlfn.STDEV.P(_xlfn._xlws.FILTER($R$2:$R$1201,$G$2:$G$1201=G15))</f>
        <v>817.71887574565653</v>
      </c>
      <c r="U15" s="4">
        <f t="shared" si="6"/>
        <v>1.2327823313400217</v>
      </c>
      <c r="V15" t="str">
        <f t="shared" si="4"/>
        <v>No</v>
      </c>
    </row>
    <row r="16" spans="1:23"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3"/>
        <v>WINTER15</v>
      </c>
      <c r="Q16" t="s">
        <v>4280</v>
      </c>
      <c r="R16" s="4">
        <v>2876.2</v>
      </c>
      <c r="S16" s="4">
        <f t="shared" si="5"/>
        <v>1077.6160122699389</v>
      </c>
      <c r="T16" cm="1">
        <f t="array" ref="T16">_xlfn.STDEV.P(_xlfn._xlws.FILTER($R$2:$R$1201,$G$2:$G$1201=G16))</f>
        <v>847.57364644707002</v>
      </c>
      <c r="U16" s="4">
        <f t="shared" si="6"/>
        <v>0.59272254909746258</v>
      </c>
      <c r="V16" t="str">
        <f t="shared" si="4"/>
        <v>No</v>
      </c>
    </row>
    <row r="17" spans="1:22"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3"/>
        <v>SAVE10</v>
      </c>
      <c r="Q17" t="s">
        <v>4282</v>
      </c>
      <c r="R17" s="4">
        <v>146.82</v>
      </c>
      <c r="S17" s="4">
        <f t="shared" si="5"/>
        <v>1080.7326519337028</v>
      </c>
      <c r="T17" cm="1">
        <f t="array" ref="T17">_xlfn.STDEV.P(_xlfn._xlws.FILTER($R$2:$R$1201,$G$2:$G$1201=G17))</f>
        <v>851.72193981099019</v>
      </c>
      <c r="U17" s="4">
        <f t="shared" si="6"/>
        <v>1.1826895666879764</v>
      </c>
      <c r="V17" t="str">
        <f t="shared" si="4"/>
        <v>No</v>
      </c>
    </row>
    <row r="18" spans="1:22"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3"/>
        <v>NO COUPON</v>
      </c>
      <c r="Q18" t="s">
        <v>4282</v>
      </c>
      <c r="R18" s="4">
        <v>46.66</v>
      </c>
      <c r="S18" s="4">
        <f t="shared" si="5"/>
        <v>1080.7326519337028</v>
      </c>
      <c r="T18" cm="1">
        <f t="array" ref="T18">_xlfn.STDEV.P(_xlfn._xlws.FILTER($R$2:$R$1201,$G$2:$G$1201=G18))</f>
        <v>851.72193981099019</v>
      </c>
      <c r="U18" s="4">
        <f t="shared" si="6"/>
        <v>1.2140965303338069</v>
      </c>
      <c r="V18" t="str">
        <f t="shared" si="4"/>
        <v>No</v>
      </c>
    </row>
    <row r="19" spans="1:22"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3"/>
        <v>WINTER15</v>
      </c>
      <c r="Q19" t="s">
        <v>4282</v>
      </c>
      <c r="R19" s="4">
        <v>264.39999999999998</v>
      </c>
      <c r="S19" s="4">
        <f t="shared" si="5"/>
        <v>1042.2846368715084</v>
      </c>
      <c r="T19" cm="1">
        <f t="array" ref="T19">_xlfn.STDEV.P(_xlfn._xlws.FILTER($R$2:$R$1201,$G$2:$G$1201=G19))</f>
        <v>832.06806164607724</v>
      </c>
      <c r="U19" s="4">
        <f t="shared" si="6"/>
        <v>1.1732028686936089</v>
      </c>
      <c r="V19" t="str">
        <f t="shared" si="4"/>
        <v>No</v>
      </c>
    </row>
    <row r="20" spans="1:22"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3"/>
        <v>SAVE10</v>
      </c>
      <c r="Q20" t="s">
        <v>4278</v>
      </c>
      <c r="R20" s="4">
        <v>337.38</v>
      </c>
      <c r="S20" s="4">
        <f t="shared" si="5"/>
        <v>1042.2846368715084</v>
      </c>
      <c r="T20" cm="1">
        <f t="array" ref="T20">_xlfn.STDEV.P(_xlfn._xlws.FILTER($R$2:$R$1201,$G$2:$G$1201=G20))</f>
        <v>832.06806164607724</v>
      </c>
      <c r="U20" s="4">
        <f t="shared" si="6"/>
        <v>1.1174862727359582</v>
      </c>
      <c r="V20" t="str">
        <f t="shared" si="4"/>
        <v>No</v>
      </c>
    </row>
    <row r="21" spans="1:22"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3"/>
        <v>WINTER15</v>
      </c>
      <c r="Q21" t="s">
        <v>4278</v>
      </c>
      <c r="R21" s="4">
        <v>929</v>
      </c>
      <c r="S21" s="4">
        <f t="shared" si="5"/>
        <v>1077.6160122699389</v>
      </c>
      <c r="T21" cm="1">
        <f t="array" ref="T21">_xlfn.STDEV.P(_xlfn._xlws.FILTER($R$2:$R$1201,$G$2:$G$1201=G21))</f>
        <v>847.57364644707002</v>
      </c>
      <c r="U21" s="4">
        <f t="shared" si="6"/>
        <v>0.72337786201830345</v>
      </c>
      <c r="V21" t="str">
        <f t="shared" si="4"/>
        <v>No</v>
      </c>
    </row>
    <row r="22" spans="1:22"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3"/>
        <v>WINTER15</v>
      </c>
      <c r="Q22" t="s">
        <v>4281</v>
      </c>
      <c r="R22" s="4">
        <v>279.14</v>
      </c>
      <c r="S22" s="4">
        <f t="shared" si="5"/>
        <v>985.05841176470665</v>
      </c>
      <c r="T22" cm="1">
        <f t="array" ref="T22">_xlfn.STDEV.P(_xlfn._xlws.FILTER($R$2:$R$1201,$G$2:$G$1201=G22))</f>
        <v>745.08439393554579</v>
      </c>
      <c r="U22" s="4">
        <f t="shared" si="6"/>
        <v>1.1347552285974283</v>
      </c>
      <c r="V22" t="str">
        <f t="shared" si="4"/>
        <v>No</v>
      </c>
    </row>
    <row r="23" spans="1:22"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3"/>
        <v>FREESHIP</v>
      </c>
      <c r="Q23" t="s">
        <v>4280</v>
      </c>
      <c r="R23" s="4">
        <v>476.5</v>
      </c>
      <c r="S23" s="4">
        <f t="shared" si="5"/>
        <v>1042.2846368715084</v>
      </c>
      <c r="T23" cm="1">
        <f t="array" ref="T23">_xlfn.STDEV.P(_xlfn._xlws.FILTER($R$2:$R$1201,$G$2:$G$1201=G23))</f>
        <v>832.06806164607724</v>
      </c>
      <c r="U23" s="4">
        <f t="shared" si="6"/>
        <v>0.96630873594750122</v>
      </c>
      <c r="V23" t="str">
        <f t="shared" si="4"/>
        <v>No</v>
      </c>
    </row>
    <row r="24" spans="1:22"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3"/>
        <v>NO COUPON</v>
      </c>
      <c r="Q24" t="s">
        <v>4280</v>
      </c>
      <c r="R24" s="4">
        <v>1582</v>
      </c>
      <c r="S24" s="4">
        <f t="shared" si="5"/>
        <v>1110.5581502890175</v>
      </c>
      <c r="T24" cm="1">
        <f t="array" ref="T24">_xlfn.STDEV.P(_xlfn._xlws.FILTER($R$2:$R$1201,$G$2:$G$1201=G24))</f>
        <v>859.60878359494041</v>
      </c>
      <c r="U24" s="4">
        <f t="shared" si="6"/>
        <v>0.923859976125181</v>
      </c>
      <c r="V24" t="str">
        <f t="shared" si="4"/>
        <v>No</v>
      </c>
    </row>
    <row r="25" spans="1:22"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3"/>
        <v>WINTER15</v>
      </c>
      <c r="Q25" t="s">
        <v>4282</v>
      </c>
      <c r="R25" s="4">
        <v>1237.5899999999999</v>
      </c>
      <c r="S25" s="4">
        <f t="shared" si="5"/>
        <v>1080.7326519337028</v>
      </c>
      <c r="T25" cm="1">
        <f t="array" ref="T25">_xlfn.STDEV.P(_xlfn._xlws.FILTER($R$2:$R$1201,$G$2:$G$1201=G25))</f>
        <v>851.72193981099019</v>
      </c>
      <c r="U25" s="4">
        <f t="shared" si="6"/>
        <v>0.78453145410576941</v>
      </c>
      <c r="V25" t="str">
        <f t="shared" si="4"/>
        <v>No</v>
      </c>
    </row>
    <row r="26" spans="1:22"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3"/>
        <v>FREESHIP</v>
      </c>
      <c r="Q26" t="s">
        <v>4278</v>
      </c>
      <c r="R26" s="4">
        <v>452.7</v>
      </c>
      <c r="S26" s="4">
        <f t="shared" si="5"/>
        <v>972.57942307692258</v>
      </c>
      <c r="T26" cm="1">
        <f t="array" ref="T26">_xlfn.STDEV.P(_xlfn._xlws.FILTER($R$2:$R$1201,$G$2:$G$1201=G26))</f>
        <v>756.87136793194964</v>
      </c>
      <c r="U26" s="4">
        <f t="shared" si="6"/>
        <v>0.6868794951213758</v>
      </c>
      <c r="V26" t="str">
        <f t="shared" si="4"/>
        <v>No</v>
      </c>
    </row>
    <row r="27" spans="1:22"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3"/>
        <v>WINTER15</v>
      </c>
      <c r="Q27" t="s">
        <v>4280</v>
      </c>
      <c r="R27" s="4">
        <v>448.02</v>
      </c>
      <c r="S27" s="4">
        <f t="shared" si="5"/>
        <v>1042.2846368715084</v>
      </c>
      <c r="T27" cm="1">
        <f t="array" ref="T27">_xlfn.STDEV.P(_xlfn._xlws.FILTER($R$2:$R$1201,$G$2:$G$1201=G27))</f>
        <v>832.06806164607724</v>
      </c>
      <c r="U27" s="4">
        <f t="shared" si="6"/>
        <v>1.0731629755202947</v>
      </c>
      <c r="V27" t="str">
        <f t="shared" si="4"/>
        <v>No</v>
      </c>
    </row>
    <row r="28" spans="1:22"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3"/>
        <v>SAVE10</v>
      </c>
      <c r="Q28" t="s">
        <v>4280</v>
      </c>
      <c r="R28" s="4">
        <v>30.44</v>
      </c>
      <c r="S28" s="4">
        <f t="shared" si="5"/>
        <v>1080.7326519337028</v>
      </c>
      <c r="T28" cm="1">
        <f t="array" ref="T28">_xlfn.STDEV.P(_xlfn._xlws.FILTER($R$2:$R$1201,$G$2:$G$1201=G28))</f>
        <v>851.72193981099019</v>
      </c>
      <c r="U28" s="4">
        <f t="shared" si="6"/>
        <v>1.2331403041781197</v>
      </c>
      <c r="V28" t="str">
        <f t="shared" si="4"/>
        <v>No</v>
      </c>
    </row>
    <row r="29" spans="1:22"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3"/>
        <v>NO COUPON</v>
      </c>
      <c r="Q29" t="s">
        <v>4280</v>
      </c>
      <c r="R29" s="4">
        <v>1495.98</v>
      </c>
      <c r="S29" s="4">
        <f t="shared" si="5"/>
        <v>1098.989382022472</v>
      </c>
      <c r="T29" cm="1">
        <f t="array" ref="T29">_xlfn.STDEV.P(_xlfn._xlws.FILTER($R$2:$R$1201,$G$2:$G$1201=G29))</f>
        <v>817.71887574565653</v>
      </c>
      <c r="U29" s="4">
        <f t="shared" si="6"/>
        <v>0.7341513077768288</v>
      </c>
      <c r="V29" t="str">
        <f t="shared" si="4"/>
        <v>No</v>
      </c>
    </row>
    <row r="30" spans="1:22"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3"/>
        <v>SAVE10</v>
      </c>
      <c r="Q30" t="s">
        <v>4279</v>
      </c>
      <c r="R30" s="4">
        <v>132.68</v>
      </c>
      <c r="S30" s="4">
        <f t="shared" si="5"/>
        <v>1110.5581502890175</v>
      </c>
      <c r="T30" cm="1">
        <f t="array" ref="T30">_xlfn.STDEV.P(_xlfn._xlws.FILTER($R$2:$R$1201,$G$2:$G$1201=G30))</f>
        <v>859.60878359494041</v>
      </c>
      <c r="U30" s="4">
        <f t="shared" si="6"/>
        <v>1.1375851072617786</v>
      </c>
      <c r="V30" t="str">
        <f t="shared" si="4"/>
        <v>No</v>
      </c>
    </row>
    <row r="31" spans="1:22"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3"/>
        <v>NO COUPON</v>
      </c>
      <c r="Q31" t="s">
        <v>4282</v>
      </c>
      <c r="R31" s="4">
        <v>815.58</v>
      </c>
      <c r="S31" s="4">
        <f t="shared" si="5"/>
        <v>1077.6160122699389</v>
      </c>
      <c r="T31" cm="1">
        <f t="array" ref="T31">_xlfn.STDEV.P(_xlfn._xlws.FILTER($R$2:$R$1201,$G$2:$G$1201=G31))</f>
        <v>847.57364644707002</v>
      </c>
      <c r="U31" s="4">
        <f t="shared" si="6"/>
        <v>0.79028650203763595</v>
      </c>
      <c r="V31" t="str">
        <f t="shared" si="4"/>
        <v>No</v>
      </c>
    </row>
    <row r="32" spans="1:22"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3"/>
        <v>WINTER15</v>
      </c>
      <c r="Q32" t="s">
        <v>4282</v>
      </c>
      <c r="R32" s="4">
        <v>531.74</v>
      </c>
      <c r="S32" s="4">
        <f t="shared" si="5"/>
        <v>1042.2846368715084</v>
      </c>
      <c r="T32" cm="1">
        <f t="array" ref="T32">_xlfn.STDEV.P(_xlfn._xlws.FILTER($R$2:$R$1201,$G$2:$G$1201=G32))</f>
        <v>832.06806164607724</v>
      </c>
      <c r="U32" s="4">
        <f t="shared" si="6"/>
        <v>0.61358518660300432</v>
      </c>
      <c r="V32" t="str">
        <f t="shared" si="4"/>
        <v>No</v>
      </c>
    </row>
    <row r="33" spans="1:22"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3"/>
        <v>NO COUPON</v>
      </c>
      <c r="Q33" t="s">
        <v>4280</v>
      </c>
      <c r="R33" s="4">
        <v>2683.6</v>
      </c>
      <c r="S33" s="4">
        <f t="shared" si="5"/>
        <v>1042.2846368715084</v>
      </c>
      <c r="T33" cm="1">
        <f t="array" ref="T33">_xlfn.STDEV.P(_xlfn._xlws.FILTER($R$2:$R$1201,$G$2:$G$1201=G33))</f>
        <v>832.06806164607724</v>
      </c>
      <c r="U33" s="4">
        <f t="shared" si="6"/>
        <v>0.60760009928917558</v>
      </c>
      <c r="V33" t="str">
        <f t="shared" si="4"/>
        <v>No</v>
      </c>
    </row>
    <row r="34" spans="1:22"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3"/>
        <v>NO COUPON</v>
      </c>
      <c r="Q34" t="s">
        <v>4282</v>
      </c>
      <c r="R34" s="4">
        <v>161.54</v>
      </c>
      <c r="S34" s="4">
        <f t="shared" si="5"/>
        <v>1077.6160122699389</v>
      </c>
      <c r="T34" cm="1">
        <f t="array" ref="T34">_xlfn.STDEV.P(_xlfn._xlws.FILTER($R$2:$R$1201,$G$2:$G$1201=G34))</f>
        <v>847.57364644707002</v>
      </c>
      <c r="U34" s="4">
        <f t="shared" si="6"/>
        <v>1.1761172807207978</v>
      </c>
      <c r="V34" t="str">
        <f t="shared" ref="V34:V65" si="7">IF(U34&gt;3,"Yes","No")</f>
        <v>No</v>
      </c>
    </row>
    <row r="35" spans="1:22"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3"/>
        <v>NO COUPON</v>
      </c>
      <c r="Q35" t="s">
        <v>4280</v>
      </c>
      <c r="R35" s="4">
        <v>93.02</v>
      </c>
      <c r="S35" s="4">
        <f t="shared" si="5"/>
        <v>1042.2846368715084</v>
      </c>
      <c r="T35" cm="1">
        <f t="array" ref="T35">_xlfn.STDEV.P(_xlfn._xlws.FILTER($R$2:$R$1201,$G$2:$G$1201=G35))</f>
        <v>832.06806164607724</v>
      </c>
      <c r="U35" s="4">
        <f t="shared" si="6"/>
        <v>1.1408497461056029</v>
      </c>
      <c r="V35" t="str">
        <f t="shared" si="7"/>
        <v>No</v>
      </c>
    </row>
    <row r="36" spans="1:22"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3"/>
        <v>FREESHIP</v>
      </c>
      <c r="Q36" t="s">
        <v>4280</v>
      </c>
      <c r="R36" s="4">
        <v>230.88</v>
      </c>
      <c r="S36" s="4">
        <f t="shared" si="5"/>
        <v>972.57942307692258</v>
      </c>
      <c r="T36" cm="1">
        <f t="array" ref="T36">_xlfn.STDEV.P(_xlfn._xlws.FILTER($R$2:$R$1201,$G$2:$G$1201=G36))</f>
        <v>756.87136793194964</v>
      </c>
      <c r="U36" s="4">
        <f t="shared" si="6"/>
        <v>1.1833178807174112</v>
      </c>
      <c r="V36" t="str">
        <f t="shared" si="7"/>
        <v>No</v>
      </c>
    </row>
    <row r="37" spans="1:22"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3"/>
        <v>SAVE10</v>
      </c>
      <c r="Q37" t="s">
        <v>4279</v>
      </c>
      <c r="R37" s="4">
        <v>284.16000000000003</v>
      </c>
      <c r="S37" s="4">
        <f t="shared" si="5"/>
        <v>972.57942307692258</v>
      </c>
      <c r="T37" cm="1">
        <f t="array" ref="T37">_xlfn.STDEV.P(_xlfn._xlws.FILTER($R$2:$R$1201,$G$2:$G$1201=G37))</f>
        <v>756.87136793194964</v>
      </c>
      <c r="U37" s="4">
        <f t="shared" si="6"/>
        <v>1.0972794827027896</v>
      </c>
      <c r="V37" t="str">
        <f t="shared" si="7"/>
        <v>No</v>
      </c>
    </row>
    <row r="38" spans="1:22"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3"/>
        <v>SAVE10</v>
      </c>
      <c r="Q38" t="s">
        <v>4280</v>
      </c>
      <c r="R38" s="4">
        <v>252.93</v>
      </c>
      <c r="S38" s="4">
        <f t="shared" si="5"/>
        <v>1098.989382022472</v>
      </c>
      <c r="T38" cm="1">
        <f t="array" ref="T38">_xlfn.STDEV.P(_xlfn._xlws.FILTER($R$2:$R$1201,$G$2:$G$1201=G38))</f>
        <v>817.71887574565653</v>
      </c>
      <c r="U38" s="4">
        <f t="shared" si="6"/>
        <v>1.2408657940018963</v>
      </c>
      <c r="V38" t="str">
        <f t="shared" si="7"/>
        <v>No</v>
      </c>
    </row>
    <row r="39" spans="1:22"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3"/>
        <v>NO COUPON</v>
      </c>
      <c r="Q39" t="s">
        <v>4279</v>
      </c>
      <c r="R39" s="4">
        <v>124.1</v>
      </c>
      <c r="S39" s="4">
        <f t="shared" si="5"/>
        <v>1077.6160122699389</v>
      </c>
      <c r="T39" cm="1">
        <f t="array" ref="T39">_xlfn.STDEV.P(_xlfn._xlws.FILTER($R$2:$R$1201,$G$2:$G$1201=G39))</f>
        <v>847.57364644707002</v>
      </c>
      <c r="U39" s="4">
        <f t="shared" si="6"/>
        <v>1.2421292434977624</v>
      </c>
      <c r="V39" t="str">
        <f t="shared" si="7"/>
        <v>No</v>
      </c>
    </row>
    <row r="40" spans="1:22"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3"/>
        <v>FREESHIP</v>
      </c>
      <c r="Q40" t="s">
        <v>4282</v>
      </c>
      <c r="R40" s="4">
        <v>1427.07</v>
      </c>
      <c r="S40" s="4">
        <f t="shared" si="5"/>
        <v>1042.2846368715084</v>
      </c>
      <c r="T40" cm="1">
        <f t="array" ref="T40">_xlfn.STDEV.P(_xlfn._xlws.FILTER($R$2:$R$1201,$G$2:$G$1201=G40))</f>
        <v>832.06806164607724</v>
      </c>
      <c r="U40" s="4">
        <f t="shared" si="6"/>
        <v>0.68094746450262278</v>
      </c>
      <c r="V40" t="str">
        <f t="shared" si="7"/>
        <v>No</v>
      </c>
    </row>
    <row r="41" spans="1:22"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3"/>
        <v>WINTER15</v>
      </c>
      <c r="Q41" t="s">
        <v>4279</v>
      </c>
      <c r="R41" s="4">
        <v>281.52</v>
      </c>
      <c r="S41" s="4">
        <f t="shared" si="5"/>
        <v>985.05841176470665</v>
      </c>
      <c r="T41" cm="1">
        <f t="array" ref="T41">_xlfn.STDEV.P(_xlfn._xlws.FILTER($R$2:$R$1201,$G$2:$G$1201=G41))</f>
        <v>745.08439393554579</v>
      </c>
      <c r="U41" s="4">
        <f t="shared" si="6"/>
        <v>0.94423989750826387</v>
      </c>
      <c r="V41" t="str">
        <f t="shared" si="7"/>
        <v>No</v>
      </c>
    </row>
    <row r="42" spans="1:22"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3"/>
        <v>SAVE10</v>
      </c>
      <c r="Q42" t="s">
        <v>4280</v>
      </c>
      <c r="R42" s="4">
        <v>547.32000000000005</v>
      </c>
      <c r="S42" s="4">
        <f t="shared" si="5"/>
        <v>972.57942307692258</v>
      </c>
      <c r="T42" cm="1">
        <f t="array" ref="T42">_xlfn.STDEV.P(_xlfn._xlws.FILTER($R$2:$R$1201,$G$2:$G$1201=G42))</f>
        <v>756.87136793194964</v>
      </c>
      <c r="U42" s="4">
        <f t="shared" si="6"/>
        <v>1.1042159321741774</v>
      </c>
      <c r="V42" t="str">
        <f t="shared" si="7"/>
        <v>No</v>
      </c>
    </row>
    <row r="43" spans="1:22"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3"/>
        <v>NO COUPON</v>
      </c>
      <c r="Q43" t="s">
        <v>4281</v>
      </c>
      <c r="R43" s="4">
        <v>223.3</v>
      </c>
      <c r="S43" s="4">
        <f t="shared" si="5"/>
        <v>1110.5581502890175</v>
      </c>
      <c r="T43" cm="1">
        <f t="array" ref="T43">_xlfn.STDEV.P(_xlfn._xlws.FILTER($R$2:$R$1201,$G$2:$G$1201=G43))</f>
        <v>859.60878359494041</v>
      </c>
      <c r="U43" s="4">
        <f t="shared" si="6"/>
        <v>1.0321650583634634</v>
      </c>
      <c r="V43" t="str">
        <f t="shared" si="7"/>
        <v>No</v>
      </c>
    </row>
    <row r="44" spans="1:22"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3"/>
        <v>FREESHIP</v>
      </c>
      <c r="Q44" t="s">
        <v>4278</v>
      </c>
      <c r="R44" s="4">
        <v>644.75</v>
      </c>
      <c r="S44" s="4">
        <f t="shared" si="5"/>
        <v>985.05841176470665</v>
      </c>
      <c r="T44" cm="1">
        <f t="array" ref="T44">_xlfn.STDEV.P(_xlfn._xlws.FILTER($R$2:$R$1201,$G$2:$G$1201=G44))</f>
        <v>745.08439393554579</v>
      </c>
      <c r="U44" s="4">
        <f t="shared" si="6"/>
        <v>1.1490086475207602</v>
      </c>
      <c r="V44" t="str">
        <f t="shared" si="7"/>
        <v>No</v>
      </c>
    </row>
    <row r="45" spans="1:22"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3"/>
        <v>FREESHIP</v>
      </c>
      <c r="Q45" t="s">
        <v>4280</v>
      </c>
      <c r="R45" s="4">
        <v>1462.7</v>
      </c>
      <c r="S45" s="4">
        <f t="shared" si="5"/>
        <v>1110.5581502890175</v>
      </c>
      <c r="T45" cm="1">
        <f t="array" ref="T45">_xlfn.STDEV.P(_xlfn._xlws.FILTER($R$2:$R$1201,$G$2:$G$1201=G45))</f>
        <v>859.60878359494041</v>
      </c>
      <c r="U45" s="4">
        <f t="shared" si="6"/>
        <v>0.95161678882341316</v>
      </c>
      <c r="V45" t="str">
        <f t="shared" si="7"/>
        <v>No</v>
      </c>
    </row>
    <row r="46" spans="1:22"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3"/>
        <v>NO COUPON</v>
      </c>
      <c r="Q46" t="s">
        <v>4281</v>
      </c>
      <c r="R46" s="4">
        <v>191.04</v>
      </c>
      <c r="S46" s="4">
        <f t="shared" si="5"/>
        <v>1098.989382022472</v>
      </c>
      <c r="T46" cm="1">
        <f t="array" ref="T46">_xlfn.STDEV.P(_xlfn._xlws.FILTER($R$2:$R$1201,$G$2:$G$1201=G46))</f>
        <v>817.71887574565653</v>
      </c>
      <c r="U46" s="4">
        <f t="shared" si="6"/>
        <v>1.2660945133232986</v>
      </c>
      <c r="V46" t="str">
        <f t="shared" si="7"/>
        <v>No</v>
      </c>
    </row>
    <row r="47" spans="1:22"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3"/>
        <v>NO COUPON</v>
      </c>
      <c r="Q47" t="s">
        <v>4278</v>
      </c>
      <c r="R47" s="4">
        <v>1177.6400000000001</v>
      </c>
      <c r="S47" s="4">
        <f t="shared" si="5"/>
        <v>985.05841176470665</v>
      </c>
      <c r="T47" cm="1">
        <f t="array" ref="T47">_xlfn.STDEV.P(_xlfn._xlws.FILTER($R$2:$R$1201,$G$2:$G$1201=G47))</f>
        <v>745.08439393554579</v>
      </c>
      <c r="U47" s="4">
        <f t="shared" si="6"/>
        <v>0.92693984384331618</v>
      </c>
      <c r="V47" t="str">
        <f t="shared" si="7"/>
        <v>No</v>
      </c>
    </row>
    <row r="48" spans="1:22"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3"/>
        <v>FREESHIP</v>
      </c>
      <c r="Q48" t="s">
        <v>4278</v>
      </c>
      <c r="R48" s="4">
        <v>3293.85</v>
      </c>
      <c r="S48" s="4">
        <f t="shared" si="5"/>
        <v>1110.5581502890175</v>
      </c>
      <c r="T48" cm="1">
        <f t="array" ref="T48">_xlfn.STDEV.P(_xlfn._xlws.FILTER($R$2:$R$1201,$G$2:$G$1201=G48))</f>
        <v>859.60878359494041</v>
      </c>
      <c r="U48" s="4">
        <f t="shared" si="6"/>
        <v>0.52557414362334665</v>
      </c>
      <c r="V48" t="str">
        <f t="shared" si="7"/>
        <v>No</v>
      </c>
    </row>
    <row r="49" spans="1:22"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3"/>
        <v>FREESHIP</v>
      </c>
      <c r="Q49" t="s">
        <v>4282</v>
      </c>
      <c r="R49" s="4">
        <v>536.07000000000005</v>
      </c>
      <c r="S49" s="4">
        <f t="shared" si="5"/>
        <v>1042.2846368715084</v>
      </c>
      <c r="T49" cm="1">
        <f t="array" ref="T49">_xlfn.STDEV.P(_xlfn._xlws.FILTER($R$2:$R$1201,$G$2:$G$1201=G49))</f>
        <v>832.06806164607724</v>
      </c>
      <c r="U49" s="4">
        <f t="shared" si="6"/>
        <v>0.60838128538435399</v>
      </c>
      <c r="V49" t="str">
        <f t="shared" si="7"/>
        <v>No</v>
      </c>
    </row>
    <row r="50" spans="1:22"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3"/>
        <v>NO COUPON</v>
      </c>
      <c r="Q50" t="s">
        <v>4281</v>
      </c>
      <c r="R50" s="4">
        <v>889.68</v>
      </c>
      <c r="S50" s="4">
        <f t="shared" si="5"/>
        <v>1042.2846368715084</v>
      </c>
      <c r="T50" cm="1">
        <f t="array" ref="T50">_xlfn.STDEV.P(_xlfn._xlws.FILTER($R$2:$R$1201,$G$2:$G$1201=G50))</f>
        <v>832.06806164607724</v>
      </c>
      <c r="U50" s="4">
        <f t="shared" si="6"/>
        <v>0.7180237584045539</v>
      </c>
      <c r="V50" t="str">
        <f t="shared" si="7"/>
        <v>No</v>
      </c>
    </row>
    <row r="51" spans="1:22"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3"/>
        <v>NO COUPON</v>
      </c>
      <c r="Q51" t="s">
        <v>4278</v>
      </c>
      <c r="R51" s="4">
        <v>2107.1</v>
      </c>
      <c r="S51" s="4">
        <f t="shared" si="5"/>
        <v>1098.989382022472</v>
      </c>
      <c r="T51" cm="1">
        <f t="array" ref="T51">_xlfn.STDEV.P(_xlfn._xlws.FILTER($R$2:$R$1201,$G$2:$G$1201=G51))</f>
        <v>817.71887574565653</v>
      </c>
      <c r="U51" s="4">
        <f t="shared" si="6"/>
        <v>0.82860919824629709</v>
      </c>
      <c r="V51" t="str">
        <f t="shared" si="7"/>
        <v>No</v>
      </c>
    </row>
    <row r="52" spans="1:22"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3"/>
        <v>NO COUPON</v>
      </c>
      <c r="Q52" t="s">
        <v>4278</v>
      </c>
      <c r="R52" s="4">
        <v>108.82</v>
      </c>
      <c r="S52" s="4">
        <f t="shared" si="5"/>
        <v>1098.989382022472</v>
      </c>
      <c r="T52" cm="1">
        <f t="array" ref="T52">_xlfn.STDEV.P(_xlfn._xlws.FILTER($R$2:$R$1201,$G$2:$G$1201=G52))</f>
        <v>817.71887574565653</v>
      </c>
      <c r="U52" s="4">
        <f t="shared" si="6"/>
        <v>1.2774309276766385</v>
      </c>
      <c r="V52" t="str">
        <f t="shared" si="7"/>
        <v>No</v>
      </c>
    </row>
    <row r="53" spans="1:22"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3"/>
        <v>NO COUPON</v>
      </c>
      <c r="Q53" t="s">
        <v>4278</v>
      </c>
      <c r="R53" s="4">
        <v>1199.48</v>
      </c>
      <c r="S53" s="4">
        <f t="shared" si="5"/>
        <v>1042.2846368715084</v>
      </c>
      <c r="T53" cm="1">
        <f t="array" ref="T53">_xlfn.STDEV.P(_xlfn._xlws.FILTER($R$2:$R$1201,$G$2:$G$1201=G53))</f>
        <v>832.06806164607724</v>
      </c>
      <c r="U53" s="4">
        <f t="shared" si="6"/>
        <v>0.53186110279972043</v>
      </c>
      <c r="V53" t="str">
        <f t="shared" si="7"/>
        <v>No</v>
      </c>
    </row>
    <row r="54" spans="1:22"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3"/>
        <v>NO COUPON</v>
      </c>
      <c r="Q54" t="s">
        <v>4280</v>
      </c>
      <c r="R54" s="4">
        <v>2714.2</v>
      </c>
      <c r="S54" s="4">
        <f t="shared" si="5"/>
        <v>1080.7326519337028</v>
      </c>
      <c r="T54" cm="1">
        <f t="array" ref="T54">_xlfn.STDEV.P(_xlfn._xlws.FILTER($R$2:$R$1201,$G$2:$G$1201=G54))</f>
        <v>851.72193981099019</v>
      </c>
      <c r="U54" s="4">
        <f t="shared" si="6"/>
        <v>0.47219947395385065</v>
      </c>
      <c r="V54" t="str">
        <f t="shared" si="7"/>
        <v>No</v>
      </c>
    </row>
    <row r="55" spans="1:22"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3"/>
        <v>NO COUPON</v>
      </c>
      <c r="Q55" t="s">
        <v>4281</v>
      </c>
      <c r="R55" s="4">
        <v>427.6</v>
      </c>
      <c r="S55" s="4">
        <f t="shared" si="5"/>
        <v>1098.989382022472</v>
      </c>
      <c r="T55" cm="1">
        <f t="array" ref="T55">_xlfn.STDEV.P(_xlfn._xlws.FILTER($R$2:$R$1201,$G$2:$G$1201=G55))</f>
        <v>817.71887574565653</v>
      </c>
      <c r="U55" s="4">
        <f t="shared" si="6"/>
        <v>1.2393860678565305</v>
      </c>
      <c r="V55" t="str">
        <f t="shared" si="7"/>
        <v>No</v>
      </c>
    </row>
    <row r="56" spans="1:22"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3"/>
        <v>NO COUPON</v>
      </c>
      <c r="Q56" t="s">
        <v>4279</v>
      </c>
      <c r="R56" s="4">
        <v>212.79</v>
      </c>
      <c r="S56" s="4">
        <f t="shared" si="5"/>
        <v>1042.2846368715084</v>
      </c>
      <c r="T56" cm="1">
        <f t="array" ref="T56">_xlfn.STDEV.P(_xlfn._xlws.FILTER($R$2:$R$1201,$G$2:$G$1201=G56))</f>
        <v>832.06806164607724</v>
      </c>
      <c r="U56" s="4">
        <f t="shared" si="6"/>
        <v>1.1673980550940519</v>
      </c>
      <c r="V56" t="str">
        <f t="shared" si="7"/>
        <v>No</v>
      </c>
    </row>
    <row r="57" spans="1:22"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3"/>
        <v>WINTER15</v>
      </c>
      <c r="Q57" t="s">
        <v>4282</v>
      </c>
      <c r="R57" s="4">
        <v>1239.6400000000001</v>
      </c>
      <c r="S57" s="4">
        <f t="shared" si="5"/>
        <v>1080.7326519337028</v>
      </c>
      <c r="T57" cm="1">
        <f t="array" ref="T57">_xlfn.STDEV.P(_xlfn._xlws.FILTER($R$2:$R$1201,$G$2:$G$1201=G57))</f>
        <v>851.72193981099019</v>
      </c>
      <c r="U57" s="4">
        <f t="shared" si="6"/>
        <v>0.90501678529586749</v>
      </c>
      <c r="V57" t="str">
        <f t="shared" si="7"/>
        <v>No</v>
      </c>
    </row>
    <row r="58" spans="1:22"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3"/>
        <v>NO COUPON</v>
      </c>
      <c r="Q58" t="s">
        <v>4281</v>
      </c>
      <c r="R58" s="4">
        <v>3384.9</v>
      </c>
      <c r="S58" s="4">
        <f t="shared" si="5"/>
        <v>1098.989382022472</v>
      </c>
      <c r="T58" cm="1">
        <f t="array" ref="T58">_xlfn.STDEV.P(_xlfn._xlws.FILTER($R$2:$R$1201,$G$2:$G$1201=G58))</f>
        <v>817.71887574565653</v>
      </c>
      <c r="U58" s="4">
        <f t="shared" si="6"/>
        <v>0.51608125303167618</v>
      </c>
      <c r="V58" t="str">
        <f t="shared" si="7"/>
        <v>No</v>
      </c>
    </row>
    <row r="59" spans="1:22"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3"/>
        <v>SAVE10</v>
      </c>
      <c r="Q59" t="s">
        <v>4280</v>
      </c>
      <c r="R59" s="4">
        <v>118.8</v>
      </c>
      <c r="S59" s="4">
        <f t="shared" si="5"/>
        <v>1042.2846368715084</v>
      </c>
      <c r="T59" cm="1">
        <f t="array" ref="T59">_xlfn.STDEV.P(_xlfn._xlws.FILTER($R$2:$R$1201,$G$2:$G$1201=G59))</f>
        <v>832.06806164607724</v>
      </c>
      <c r="U59" s="4">
        <f t="shared" si="6"/>
        <v>1.1098667037460639</v>
      </c>
      <c r="V59" t="str">
        <f t="shared" si="7"/>
        <v>No</v>
      </c>
    </row>
    <row r="60" spans="1:22"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3"/>
        <v>SAVE10</v>
      </c>
      <c r="Q60" t="s">
        <v>4282</v>
      </c>
      <c r="R60" s="4">
        <v>80.459999999999994</v>
      </c>
      <c r="S60" s="4">
        <f t="shared" si="5"/>
        <v>1080.7326519337028</v>
      </c>
      <c r="T60" cm="1">
        <f t="array" ref="T60">_xlfn.STDEV.P(_xlfn._xlws.FILTER($R$2:$R$1201,$G$2:$G$1201=G60))</f>
        <v>851.72193981099019</v>
      </c>
      <c r="U60" s="4">
        <f t="shared" si="6"/>
        <v>1.2216459425297954</v>
      </c>
      <c r="V60" t="str">
        <f t="shared" si="7"/>
        <v>No</v>
      </c>
    </row>
    <row r="61" spans="1:22"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3"/>
        <v>SAVE10</v>
      </c>
      <c r="Q61" t="s">
        <v>4278</v>
      </c>
      <c r="R61" s="4">
        <v>1248.32</v>
      </c>
      <c r="S61" s="4">
        <f t="shared" si="5"/>
        <v>972.57942307692258</v>
      </c>
      <c r="T61" cm="1">
        <f t="array" ref="T61">_xlfn.STDEV.P(_xlfn._xlws.FILTER($R$2:$R$1201,$G$2:$G$1201=G61))</f>
        <v>756.87136793194964</v>
      </c>
      <c r="U61" s="4">
        <f t="shared" si="6"/>
        <v>0.46034166152820966</v>
      </c>
      <c r="V61" t="str">
        <f t="shared" si="7"/>
        <v>No</v>
      </c>
    </row>
    <row r="62" spans="1:22"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3"/>
        <v>NO COUPON</v>
      </c>
      <c r="Q62" t="s">
        <v>4282</v>
      </c>
      <c r="R62" s="4">
        <v>283.69</v>
      </c>
      <c r="S62" s="4">
        <f t="shared" si="5"/>
        <v>972.57942307692258</v>
      </c>
      <c r="T62" cm="1">
        <f t="array" ref="T62">_xlfn.STDEV.P(_xlfn._xlws.FILTER($R$2:$R$1201,$G$2:$G$1201=G62))</f>
        <v>756.87136793194964</v>
      </c>
      <c r="U62" s="4">
        <f t="shared" si="6"/>
        <v>0.91018031896122764</v>
      </c>
      <c r="V62" t="str">
        <f t="shared" si="7"/>
        <v>No</v>
      </c>
    </row>
    <row r="63" spans="1:22"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3"/>
        <v>FREESHIP</v>
      </c>
      <c r="Q63" t="s">
        <v>4278</v>
      </c>
      <c r="R63" s="4">
        <v>1704.06</v>
      </c>
      <c r="S63" s="4">
        <f t="shared" si="5"/>
        <v>985.05841176470665</v>
      </c>
      <c r="T63" cm="1">
        <f t="array" ref="T63">_xlfn.STDEV.P(_xlfn._xlws.FILTER($R$2:$R$1201,$G$2:$G$1201=G63))</f>
        <v>745.08439393554579</v>
      </c>
      <c r="U63" s="4">
        <f t="shared" si="6"/>
        <v>0.55971969774041863</v>
      </c>
      <c r="V63" t="str">
        <f t="shared" si="7"/>
        <v>No</v>
      </c>
    </row>
    <row r="64" spans="1:22"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3"/>
        <v>SAVE10</v>
      </c>
      <c r="Q64" t="s">
        <v>4281</v>
      </c>
      <c r="R64" s="4">
        <v>491.11</v>
      </c>
      <c r="S64" s="4">
        <f t="shared" si="5"/>
        <v>985.05841176470665</v>
      </c>
      <c r="T64" cm="1">
        <f t="array" ref="T64">_xlfn.STDEV.P(_xlfn._xlws.FILTER($R$2:$R$1201,$G$2:$G$1201=G64))</f>
        <v>745.08439393554579</v>
      </c>
      <c r="U64" s="4">
        <f t="shared" si="6"/>
        <v>0.66294290389799271</v>
      </c>
      <c r="V64" t="str">
        <f t="shared" si="7"/>
        <v>No</v>
      </c>
    </row>
    <row r="65" spans="1:22"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3"/>
        <v>NO COUPON</v>
      </c>
      <c r="Q65" t="s">
        <v>4278</v>
      </c>
      <c r="R65" s="4">
        <v>533.9</v>
      </c>
      <c r="S65" s="4">
        <f t="shared" si="5"/>
        <v>1110.5581502890175</v>
      </c>
      <c r="T65" cm="1">
        <f t="array" ref="T65">_xlfn.STDEV.P(_xlfn._xlws.FILTER($R$2:$R$1201,$G$2:$G$1201=G65))</f>
        <v>859.60878359494041</v>
      </c>
      <c r="U65" s="4">
        <f t="shared" si="6"/>
        <v>0.98138614494025145</v>
      </c>
      <c r="V65" t="str">
        <f t="shared" si="7"/>
        <v>No</v>
      </c>
    </row>
    <row r="66" spans="1:22" x14ac:dyDescent="0.25">
      <c r="A66" t="s">
        <v>737</v>
      </c>
      <c r="B66" s="2">
        <v>45269</v>
      </c>
      <c r="C66">
        <f t="shared" ref="C66:C129" si="8">YEAR(B66)</f>
        <v>2023</v>
      </c>
      <c r="D66" t="str">
        <f t="shared" ref="D66:D129" si="9">TEXT(B66,"mmmm")</f>
        <v>December</v>
      </c>
      <c r="E66" t="str">
        <f t="shared" ref="E66:E129" si="10">"Q"&amp;ROUNDUP(MONTH(B66)/3,0)</f>
        <v>Q4</v>
      </c>
      <c r="F66" t="s">
        <v>1934</v>
      </c>
      <c r="G66" t="s">
        <v>2409</v>
      </c>
      <c r="H66">
        <v>3</v>
      </c>
      <c r="I66" s="4">
        <v>54.95</v>
      </c>
      <c r="J66" t="s">
        <v>2471</v>
      </c>
      <c r="K66" t="s">
        <v>3069</v>
      </c>
      <c r="L66" t="s">
        <v>3072</v>
      </c>
      <c r="M66" t="s">
        <v>3798</v>
      </c>
      <c r="N66">
        <v>8</v>
      </c>
      <c r="O66" t="s">
        <v>4275</v>
      </c>
      <c r="P66" t="str">
        <f t="shared" ref="P66:P129" si="11">IF(ISBLANK(O66),"NO COUPON",O66)</f>
        <v>SAVE10</v>
      </c>
      <c r="Q66" t="s">
        <v>4279</v>
      </c>
      <c r="R66" s="4">
        <v>164.85</v>
      </c>
      <c r="S66" s="4">
        <f t="shared" si="5"/>
        <v>985.05841176470665</v>
      </c>
      <c r="T66" cm="1">
        <f t="array" ref="T66">_xlfn.STDEV.P(_xlfn._xlws.FILTER($R$2:$R$1201,$G$2:$G$1201=G66))</f>
        <v>745.08439393554579</v>
      </c>
      <c r="U66" s="4">
        <f t="shared" si="6"/>
        <v>1.2483262558377601</v>
      </c>
      <c r="V66" t="str">
        <f t="shared" ref="V66" si="12">IF(U66&gt;3,"Yes","No")</f>
        <v>No</v>
      </c>
    </row>
    <row r="67" spans="1:22" x14ac:dyDescent="0.25">
      <c r="A67" t="s">
        <v>590</v>
      </c>
      <c r="B67" s="2">
        <v>45441</v>
      </c>
      <c r="C67">
        <f t="shared" si="8"/>
        <v>2024</v>
      </c>
      <c r="D67" t="str">
        <f t="shared" si="9"/>
        <v>May</v>
      </c>
      <c r="E67" t="str">
        <f t="shared" si="10"/>
        <v>Q2</v>
      </c>
      <c r="F67" t="s">
        <v>1790</v>
      </c>
      <c r="G67" t="s">
        <v>2408</v>
      </c>
      <c r="H67">
        <v>5</v>
      </c>
      <c r="I67" s="4">
        <v>79.08</v>
      </c>
      <c r="J67" t="s">
        <v>2710</v>
      </c>
      <c r="K67" t="s">
        <v>3069</v>
      </c>
      <c r="L67" t="s">
        <v>3074</v>
      </c>
      <c r="M67" t="s">
        <v>3651</v>
      </c>
      <c r="N67">
        <v>8</v>
      </c>
      <c r="P67" t="str">
        <f t="shared" si="11"/>
        <v>NO COUPON</v>
      </c>
      <c r="Q67" t="s">
        <v>4281</v>
      </c>
      <c r="R67" s="4">
        <v>395.4</v>
      </c>
      <c r="S67" s="4">
        <f t="shared" ref="S67:S130" si="13">AVERAGEIF($G$2:$G$1201,G67,$R$2:$R$1201)</f>
        <v>1110.5581502890175</v>
      </c>
      <c r="T67" cm="1">
        <f t="array" ref="T67">_xlfn.STDEV.P(_xlfn._xlws.FILTER($R$2:$R$1201,$G$2:$G$1201=G67))</f>
        <v>859.60878359494041</v>
      </c>
      <c r="U67" s="4">
        <f t="shared" ref="U67:U130" si="14">ABS(I67-S67)/T67</f>
        <v>1.1999390536417138</v>
      </c>
      <c r="V67" t="str">
        <f t="shared" ref="V67:V130" si="15">IF(U67&gt;3,"Yes","No")</f>
        <v>No</v>
      </c>
    </row>
    <row r="68" spans="1:22" x14ac:dyDescent="0.25">
      <c r="A68" t="s">
        <v>33</v>
      </c>
      <c r="B68" s="2">
        <v>44949</v>
      </c>
      <c r="C68">
        <f t="shared" si="8"/>
        <v>2023</v>
      </c>
      <c r="D68" t="str">
        <f t="shared" si="9"/>
        <v>January</v>
      </c>
      <c r="E68" t="str">
        <f t="shared" si="10"/>
        <v>Q1</v>
      </c>
      <c r="F68" t="s">
        <v>1233</v>
      </c>
      <c r="G68" t="s">
        <v>2403</v>
      </c>
      <c r="H68">
        <v>5</v>
      </c>
      <c r="I68" s="4">
        <v>224</v>
      </c>
      <c r="J68" t="s">
        <v>2429</v>
      </c>
      <c r="K68" t="s">
        <v>3069</v>
      </c>
      <c r="L68" t="s">
        <v>3072</v>
      </c>
      <c r="M68" t="s">
        <v>3094</v>
      </c>
      <c r="N68">
        <v>9</v>
      </c>
      <c r="O68" t="s">
        <v>4275</v>
      </c>
      <c r="P68" t="str">
        <f t="shared" si="11"/>
        <v>SAVE10</v>
      </c>
      <c r="Q68" t="s">
        <v>4282</v>
      </c>
      <c r="R68" s="4">
        <v>1120</v>
      </c>
      <c r="S68" s="4">
        <f t="shared" si="13"/>
        <v>1077.6160122699389</v>
      </c>
      <c r="T68" cm="1">
        <f t="array" ref="T68">_xlfn.STDEV.P(_xlfn._xlws.FILTER($R$2:$R$1201,$G$2:$G$1201=G68))</f>
        <v>847.57364644707002</v>
      </c>
      <c r="U68" s="4">
        <f t="shared" si="14"/>
        <v>1.0071290156887225</v>
      </c>
      <c r="V68" t="str">
        <f t="shared" si="15"/>
        <v>No</v>
      </c>
    </row>
    <row r="69" spans="1:22" x14ac:dyDescent="0.25">
      <c r="A69" t="s">
        <v>99</v>
      </c>
      <c r="B69" s="2">
        <v>45544</v>
      </c>
      <c r="C69">
        <f t="shared" si="8"/>
        <v>2024</v>
      </c>
      <c r="D69" t="str">
        <f t="shared" si="9"/>
        <v>September</v>
      </c>
      <c r="E69" t="str">
        <f t="shared" si="10"/>
        <v>Q3</v>
      </c>
      <c r="F69" t="s">
        <v>1299</v>
      </c>
      <c r="G69" t="s">
        <v>2405</v>
      </c>
      <c r="H69">
        <v>3</v>
      </c>
      <c r="I69" s="4">
        <v>146.72999999999999</v>
      </c>
      <c r="J69" t="s">
        <v>2489</v>
      </c>
      <c r="K69" t="s">
        <v>3069</v>
      </c>
      <c r="L69" t="s">
        <v>3073</v>
      </c>
      <c r="M69" t="s">
        <v>3160</v>
      </c>
      <c r="N69">
        <v>8</v>
      </c>
      <c r="O69" t="s">
        <v>4276</v>
      </c>
      <c r="P69" t="str">
        <f t="shared" si="11"/>
        <v>FREESHIP</v>
      </c>
      <c r="Q69" t="s">
        <v>4280</v>
      </c>
      <c r="R69" s="4">
        <v>440.18999999999988</v>
      </c>
      <c r="S69" s="4">
        <f t="shared" si="13"/>
        <v>1042.2846368715084</v>
      </c>
      <c r="T69" cm="1">
        <f t="array" ref="T69">_xlfn.STDEV.P(_xlfn._xlws.FILTER($R$2:$R$1201,$G$2:$G$1201=G69))</f>
        <v>832.06806164607724</v>
      </c>
      <c r="U69" s="4">
        <f t="shared" si="14"/>
        <v>1.0762997381486268</v>
      </c>
      <c r="V69" t="str">
        <f t="shared" si="15"/>
        <v>No</v>
      </c>
    </row>
    <row r="70" spans="1:22" x14ac:dyDescent="0.25">
      <c r="A70" t="s">
        <v>450</v>
      </c>
      <c r="B70" s="2">
        <v>44968</v>
      </c>
      <c r="C70">
        <f t="shared" si="8"/>
        <v>2023</v>
      </c>
      <c r="D70" t="str">
        <f t="shared" si="9"/>
        <v>February</v>
      </c>
      <c r="E70" t="str">
        <f t="shared" si="10"/>
        <v>Q1</v>
      </c>
      <c r="F70" t="s">
        <v>1650</v>
      </c>
      <c r="G70" t="s">
        <v>2408</v>
      </c>
      <c r="H70">
        <v>4</v>
      </c>
      <c r="I70" s="4">
        <v>221.33</v>
      </c>
      <c r="J70" t="s">
        <v>2553</v>
      </c>
      <c r="K70" t="s">
        <v>3066</v>
      </c>
      <c r="L70" t="s">
        <v>3074</v>
      </c>
      <c r="M70" t="s">
        <v>3511</v>
      </c>
      <c r="N70">
        <v>5</v>
      </c>
      <c r="P70" t="str">
        <f t="shared" si="11"/>
        <v>NO COUPON</v>
      </c>
      <c r="Q70" t="s">
        <v>4282</v>
      </c>
      <c r="R70" s="4">
        <v>885.32</v>
      </c>
      <c r="S70" s="4">
        <f t="shared" si="13"/>
        <v>1110.5581502890175</v>
      </c>
      <c r="T70" cm="1">
        <f t="array" ref="T70">_xlfn.STDEV.P(_xlfn._xlws.FILTER($R$2:$R$1201,$G$2:$G$1201=G70))</f>
        <v>859.60878359494041</v>
      </c>
      <c r="U70" s="4">
        <f t="shared" si="14"/>
        <v>1.0344567985569051</v>
      </c>
      <c r="V70" t="str">
        <f t="shared" si="15"/>
        <v>No</v>
      </c>
    </row>
    <row r="71" spans="1:22" x14ac:dyDescent="0.25">
      <c r="A71" t="s">
        <v>684</v>
      </c>
      <c r="B71" s="2">
        <v>45400</v>
      </c>
      <c r="C71">
        <f t="shared" si="8"/>
        <v>2024</v>
      </c>
      <c r="D71" t="str">
        <f t="shared" si="9"/>
        <v>April</v>
      </c>
      <c r="E71" t="str">
        <f t="shared" si="10"/>
        <v>Q2</v>
      </c>
      <c r="F71" t="s">
        <v>1882</v>
      </c>
      <c r="G71" t="s">
        <v>2409</v>
      </c>
      <c r="H71">
        <v>4</v>
      </c>
      <c r="I71" s="4">
        <v>539.20000000000005</v>
      </c>
      <c r="J71" t="s">
        <v>2710</v>
      </c>
      <c r="K71" t="s">
        <v>3067</v>
      </c>
      <c r="L71" t="s">
        <v>3074</v>
      </c>
      <c r="M71" t="s">
        <v>3745</v>
      </c>
      <c r="N71">
        <v>8</v>
      </c>
      <c r="O71" t="s">
        <v>4276</v>
      </c>
      <c r="P71" t="str">
        <f t="shared" si="11"/>
        <v>FREESHIP</v>
      </c>
      <c r="Q71" t="s">
        <v>4282</v>
      </c>
      <c r="R71" s="4">
        <v>2156.8000000000002</v>
      </c>
      <c r="S71" s="4">
        <f t="shared" si="13"/>
        <v>985.05841176470665</v>
      </c>
      <c r="T71" cm="1">
        <f t="array" ref="T71">_xlfn.STDEV.P(_xlfn._xlws.FILTER($R$2:$R$1201,$G$2:$G$1201=G71))</f>
        <v>745.08439393554579</v>
      </c>
      <c r="U71" s="4">
        <f t="shared" si="14"/>
        <v>0.59839987979036369</v>
      </c>
      <c r="V71" t="str">
        <f t="shared" si="15"/>
        <v>No</v>
      </c>
    </row>
    <row r="72" spans="1:22" x14ac:dyDescent="0.25">
      <c r="A72" t="s">
        <v>261</v>
      </c>
      <c r="B72" s="2">
        <v>45127</v>
      </c>
      <c r="C72">
        <f t="shared" si="8"/>
        <v>2023</v>
      </c>
      <c r="D72" t="str">
        <f t="shared" si="9"/>
        <v>July</v>
      </c>
      <c r="E72" t="str">
        <f t="shared" si="10"/>
        <v>Q3</v>
      </c>
      <c r="F72" t="s">
        <v>1461</v>
      </c>
      <c r="G72" t="s">
        <v>2407</v>
      </c>
      <c r="H72">
        <v>2</v>
      </c>
      <c r="I72" s="4">
        <v>220.9</v>
      </c>
      <c r="J72" t="s">
        <v>2624</v>
      </c>
      <c r="K72" t="s">
        <v>3068</v>
      </c>
      <c r="L72" t="s">
        <v>3070</v>
      </c>
      <c r="M72" t="s">
        <v>3322</v>
      </c>
      <c r="N72">
        <v>4</v>
      </c>
      <c r="P72" t="str">
        <f t="shared" si="11"/>
        <v>NO COUPON</v>
      </c>
      <c r="Q72" t="s">
        <v>4280</v>
      </c>
      <c r="R72" s="4">
        <v>441.8</v>
      </c>
      <c r="S72" s="4">
        <f t="shared" si="13"/>
        <v>1080.7326519337028</v>
      </c>
      <c r="T72" cm="1">
        <f t="array" ref="T72">_xlfn.STDEV.P(_xlfn._xlws.FILTER($R$2:$R$1201,$G$2:$G$1201=G72))</f>
        <v>851.72193981099019</v>
      </c>
      <c r="U72" s="4">
        <f t="shared" si="14"/>
        <v>1.0095227230198067</v>
      </c>
      <c r="V72" t="str">
        <f t="shared" si="15"/>
        <v>No</v>
      </c>
    </row>
    <row r="73" spans="1:22" x14ac:dyDescent="0.25">
      <c r="A73" t="s">
        <v>133</v>
      </c>
      <c r="B73" s="2">
        <v>45819</v>
      </c>
      <c r="C73">
        <f t="shared" si="8"/>
        <v>2025</v>
      </c>
      <c r="D73" t="str">
        <f t="shared" si="9"/>
        <v>June</v>
      </c>
      <c r="E73" t="str">
        <f t="shared" si="10"/>
        <v>Q2</v>
      </c>
      <c r="F73" t="s">
        <v>1333</v>
      </c>
      <c r="G73" t="s">
        <v>2409</v>
      </c>
      <c r="H73">
        <v>2</v>
      </c>
      <c r="I73" s="4">
        <v>534.66999999999996</v>
      </c>
      <c r="J73" t="s">
        <v>2522</v>
      </c>
      <c r="K73" t="s">
        <v>3065</v>
      </c>
      <c r="L73" t="s">
        <v>3070</v>
      </c>
      <c r="M73" t="s">
        <v>3194</v>
      </c>
      <c r="N73">
        <v>7</v>
      </c>
      <c r="O73" t="s">
        <v>4276</v>
      </c>
      <c r="P73" t="str">
        <f t="shared" si="11"/>
        <v>FREESHIP</v>
      </c>
      <c r="Q73" t="s">
        <v>4279</v>
      </c>
      <c r="R73" s="4">
        <v>1069.3399999999999</v>
      </c>
      <c r="S73" s="4">
        <f t="shared" si="13"/>
        <v>985.05841176470665</v>
      </c>
      <c r="T73" cm="1">
        <f t="array" ref="T73">_xlfn.STDEV.P(_xlfn._xlws.FILTER($R$2:$R$1201,$G$2:$G$1201=G73))</f>
        <v>745.08439393554579</v>
      </c>
      <c r="U73" s="4">
        <f t="shared" si="14"/>
        <v>0.6044797279751748</v>
      </c>
      <c r="V73" t="str">
        <f t="shared" si="15"/>
        <v>No</v>
      </c>
    </row>
    <row r="74" spans="1:22" x14ac:dyDescent="0.25">
      <c r="A74" t="s">
        <v>764</v>
      </c>
      <c r="B74" s="2">
        <v>44940</v>
      </c>
      <c r="C74">
        <f t="shared" si="8"/>
        <v>2023</v>
      </c>
      <c r="D74" t="str">
        <f t="shared" si="9"/>
        <v>January</v>
      </c>
      <c r="E74" t="str">
        <f t="shared" si="10"/>
        <v>Q1</v>
      </c>
      <c r="F74" t="s">
        <v>1961</v>
      </c>
      <c r="G74" t="s">
        <v>2405</v>
      </c>
      <c r="H74">
        <v>4</v>
      </c>
      <c r="I74" s="4">
        <v>145.41</v>
      </c>
      <c r="J74" t="s">
        <v>2905</v>
      </c>
      <c r="K74" t="s">
        <v>3067</v>
      </c>
      <c r="L74" t="s">
        <v>3072</v>
      </c>
      <c r="M74" t="s">
        <v>3825</v>
      </c>
      <c r="N74">
        <v>7</v>
      </c>
      <c r="O74" t="s">
        <v>4276</v>
      </c>
      <c r="P74" t="str">
        <f t="shared" si="11"/>
        <v>FREESHIP</v>
      </c>
      <c r="Q74" t="s">
        <v>4280</v>
      </c>
      <c r="R74" s="4">
        <v>581.64</v>
      </c>
      <c r="S74" s="4">
        <f t="shared" si="13"/>
        <v>1042.2846368715084</v>
      </c>
      <c r="T74" cm="1">
        <f t="array" ref="T74">_xlfn.STDEV.P(_xlfn._xlws.FILTER($R$2:$R$1201,$G$2:$G$1201=G74))</f>
        <v>832.06806164607724</v>
      </c>
      <c r="U74" s="4">
        <f t="shared" si="14"/>
        <v>1.07788614683422</v>
      </c>
      <c r="V74" t="str">
        <f t="shared" si="15"/>
        <v>No</v>
      </c>
    </row>
    <row r="75" spans="1:22" x14ac:dyDescent="0.25">
      <c r="A75" t="s">
        <v>465</v>
      </c>
      <c r="B75" s="2">
        <v>45017</v>
      </c>
      <c r="C75">
        <f t="shared" si="8"/>
        <v>2023</v>
      </c>
      <c r="D75" t="str">
        <f t="shared" si="9"/>
        <v>April</v>
      </c>
      <c r="E75" t="str">
        <f t="shared" si="10"/>
        <v>Q2</v>
      </c>
      <c r="F75" t="s">
        <v>1665</v>
      </c>
      <c r="G75" t="s">
        <v>2403</v>
      </c>
      <c r="H75">
        <v>1</v>
      </c>
      <c r="I75" s="4">
        <v>183.18</v>
      </c>
      <c r="J75" t="s">
        <v>2507</v>
      </c>
      <c r="K75" t="s">
        <v>3065</v>
      </c>
      <c r="L75" t="s">
        <v>3071</v>
      </c>
      <c r="M75" t="s">
        <v>3526</v>
      </c>
      <c r="N75">
        <v>6</v>
      </c>
      <c r="O75" t="s">
        <v>4275</v>
      </c>
      <c r="P75" t="str">
        <f t="shared" si="11"/>
        <v>SAVE10</v>
      </c>
      <c r="Q75" t="s">
        <v>4280</v>
      </c>
      <c r="R75" s="4">
        <v>183.18</v>
      </c>
      <c r="S75" s="4">
        <f t="shared" si="13"/>
        <v>1077.6160122699389</v>
      </c>
      <c r="T75" cm="1">
        <f t="array" ref="T75">_xlfn.STDEV.P(_xlfn._xlws.FILTER($R$2:$R$1201,$G$2:$G$1201=G75))</f>
        <v>847.57364644707002</v>
      </c>
      <c r="U75" s="4">
        <f t="shared" si="14"/>
        <v>1.0552900223117017</v>
      </c>
      <c r="V75" t="str">
        <f t="shared" si="15"/>
        <v>No</v>
      </c>
    </row>
    <row r="76" spans="1:22" x14ac:dyDescent="0.25">
      <c r="A76" t="s">
        <v>250</v>
      </c>
      <c r="B76" s="2">
        <v>44927</v>
      </c>
      <c r="C76">
        <f t="shared" si="8"/>
        <v>2023</v>
      </c>
      <c r="D76" t="str">
        <f t="shared" si="9"/>
        <v>January</v>
      </c>
      <c r="E76" t="str">
        <f t="shared" si="10"/>
        <v>Q1</v>
      </c>
      <c r="F76" t="s">
        <v>1450</v>
      </c>
      <c r="G76" t="s">
        <v>2403</v>
      </c>
      <c r="H76">
        <v>1</v>
      </c>
      <c r="I76" s="4">
        <v>318.81</v>
      </c>
      <c r="J76" t="s">
        <v>2613</v>
      </c>
      <c r="K76" t="s">
        <v>3065</v>
      </c>
      <c r="L76" t="s">
        <v>3074</v>
      </c>
      <c r="M76" t="s">
        <v>3311</v>
      </c>
      <c r="N76">
        <v>3</v>
      </c>
      <c r="O76" t="s">
        <v>4277</v>
      </c>
      <c r="P76" t="str">
        <f t="shared" si="11"/>
        <v>WINTER15</v>
      </c>
      <c r="Q76" t="s">
        <v>4280</v>
      </c>
      <c r="R76" s="4">
        <v>318.81</v>
      </c>
      <c r="S76" s="4">
        <f t="shared" si="13"/>
        <v>1077.6160122699389</v>
      </c>
      <c r="T76" cm="1">
        <f t="array" ref="T76">_xlfn.STDEV.P(_xlfn._xlws.FILTER($R$2:$R$1201,$G$2:$G$1201=G76))</f>
        <v>847.57364644707002</v>
      </c>
      <c r="U76" s="4">
        <f t="shared" si="14"/>
        <v>0.89526852970330706</v>
      </c>
      <c r="V76" t="str">
        <f t="shared" si="15"/>
        <v>No</v>
      </c>
    </row>
    <row r="77" spans="1:22" x14ac:dyDescent="0.25">
      <c r="A77" t="s">
        <v>678</v>
      </c>
      <c r="B77" s="2">
        <v>45645</v>
      </c>
      <c r="C77">
        <f t="shared" si="8"/>
        <v>2024</v>
      </c>
      <c r="D77" t="str">
        <f t="shared" si="9"/>
        <v>December</v>
      </c>
      <c r="E77" t="str">
        <f t="shared" si="10"/>
        <v>Q4</v>
      </c>
      <c r="F77" t="s">
        <v>1450</v>
      </c>
      <c r="G77" t="s">
        <v>2408</v>
      </c>
      <c r="H77">
        <v>4</v>
      </c>
      <c r="I77" s="4">
        <v>194.75</v>
      </c>
      <c r="J77" t="s">
        <v>2865</v>
      </c>
      <c r="K77" t="s">
        <v>3069</v>
      </c>
      <c r="L77" t="s">
        <v>3070</v>
      </c>
      <c r="M77" t="s">
        <v>3739</v>
      </c>
      <c r="N77">
        <v>5</v>
      </c>
      <c r="P77" t="str">
        <f t="shared" si="11"/>
        <v>NO COUPON</v>
      </c>
      <c r="Q77" t="s">
        <v>4281</v>
      </c>
      <c r="R77" s="4">
        <v>779</v>
      </c>
      <c r="S77" s="4">
        <f t="shared" si="13"/>
        <v>1110.5581502890175</v>
      </c>
      <c r="T77" cm="1">
        <f t="array" ref="T77">_xlfn.STDEV.P(_xlfn._xlws.FILTER($R$2:$R$1201,$G$2:$G$1201=G77))</f>
        <v>859.60878359494041</v>
      </c>
      <c r="U77" s="4">
        <f t="shared" si="14"/>
        <v>1.06537784136994</v>
      </c>
      <c r="V77" t="str">
        <f t="shared" si="15"/>
        <v>No</v>
      </c>
    </row>
    <row r="78" spans="1:22" x14ac:dyDescent="0.25">
      <c r="A78" t="s">
        <v>267</v>
      </c>
      <c r="B78" s="2">
        <v>45374</v>
      </c>
      <c r="C78">
        <f t="shared" si="8"/>
        <v>2024</v>
      </c>
      <c r="D78" t="str">
        <f t="shared" si="9"/>
        <v>March</v>
      </c>
      <c r="E78" t="str">
        <f t="shared" si="10"/>
        <v>Q1</v>
      </c>
      <c r="F78" t="s">
        <v>1467</v>
      </c>
      <c r="G78" t="s">
        <v>2406</v>
      </c>
      <c r="H78">
        <v>4</v>
      </c>
      <c r="I78" s="4">
        <v>413.74</v>
      </c>
      <c r="J78" t="s">
        <v>2503</v>
      </c>
      <c r="K78" t="s">
        <v>3068</v>
      </c>
      <c r="L78" t="s">
        <v>3072</v>
      </c>
      <c r="M78" t="s">
        <v>3328</v>
      </c>
      <c r="N78">
        <v>7</v>
      </c>
      <c r="O78" t="s">
        <v>4276</v>
      </c>
      <c r="P78" t="str">
        <f t="shared" si="11"/>
        <v>FREESHIP</v>
      </c>
      <c r="Q78" t="s">
        <v>4278</v>
      </c>
      <c r="R78" s="4">
        <v>1654.96</v>
      </c>
      <c r="S78" s="4">
        <f t="shared" si="13"/>
        <v>1098.989382022472</v>
      </c>
      <c r="T78" cm="1">
        <f t="array" ref="T78">_xlfn.STDEV.P(_xlfn._xlws.FILTER($R$2:$R$1201,$G$2:$G$1201=G78))</f>
        <v>817.71887574565653</v>
      </c>
      <c r="U78" s="4">
        <f t="shared" si="14"/>
        <v>0.83800117906977623</v>
      </c>
      <c r="V78" t="str">
        <f t="shared" si="15"/>
        <v>No</v>
      </c>
    </row>
    <row r="79" spans="1:22" x14ac:dyDescent="0.25">
      <c r="A79" t="s">
        <v>254</v>
      </c>
      <c r="B79" s="2">
        <v>45119</v>
      </c>
      <c r="C79">
        <f t="shared" si="8"/>
        <v>2023</v>
      </c>
      <c r="D79" t="str">
        <f t="shared" si="9"/>
        <v>July</v>
      </c>
      <c r="E79" t="str">
        <f t="shared" si="10"/>
        <v>Q3</v>
      </c>
      <c r="F79" t="s">
        <v>1454</v>
      </c>
      <c r="G79" t="s">
        <v>2405</v>
      </c>
      <c r="H79">
        <v>1</v>
      </c>
      <c r="I79" s="4">
        <v>17.239999999999998</v>
      </c>
      <c r="J79" t="s">
        <v>2617</v>
      </c>
      <c r="K79" t="s">
        <v>3066</v>
      </c>
      <c r="L79" t="s">
        <v>3074</v>
      </c>
      <c r="M79" t="s">
        <v>3315</v>
      </c>
      <c r="N79">
        <v>2</v>
      </c>
      <c r="O79" t="s">
        <v>4276</v>
      </c>
      <c r="P79" t="str">
        <f t="shared" si="11"/>
        <v>FREESHIP</v>
      </c>
      <c r="Q79" t="s">
        <v>4278</v>
      </c>
      <c r="R79" s="4">
        <v>17.239999999999998</v>
      </c>
      <c r="S79" s="4">
        <f t="shared" si="13"/>
        <v>1042.2846368715084</v>
      </c>
      <c r="T79" cm="1">
        <f t="array" ref="T79">_xlfn.STDEV.P(_xlfn._xlws.FILTER($R$2:$R$1201,$G$2:$G$1201=G79))</f>
        <v>832.06806164607724</v>
      </c>
      <c r="U79" s="4">
        <f t="shared" si="14"/>
        <v>1.231924026555792</v>
      </c>
      <c r="V79" t="str">
        <f t="shared" si="15"/>
        <v>No</v>
      </c>
    </row>
    <row r="80" spans="1:22" x14ac:dyDescent="0.25">
      <c r="A80" t="s">
        <v>467</v>
      </c>
      <c r="B80" s="2">
        <v>45779</v>
      </c>
      <c r="C80">
        <f t="shared" si="8"/>
        <v>2025</v>
      </c>
      <c r="D80" t="str">
        <f t="shared" si="9"/>
        <v>May</v>
      </c>
      <c r="E80" t="str">
        <f t="shared" si="10"/>
        <v>Q2</v>
      </c>
      <c r="F80" t="s">
        <v>1667</v>
      </c>
      <c r="G80" t="s">
        <v>2405</v>
      </c>
      <c r="H80">
        <v>1</v>
      </c>
      <c r="I80" s="4">
        <v>675.57</v>
      </c>
      <c r="J80" t="s">
        <v>2764</v>
      </c>
      <c r="K80" t="s">
        <v>3069</v>
      </c>
      <c r="L80" t="s">
        <v>3070</v>
      </c>
      <c r="M80" t="s">
        <v>3528</v>
      </c>
      <c r="N80">
        <v>1</v>
      </c>
      <c r="O80" t="s">
        <v>4277</v>
      </c>
      <c r="P80" t="str">
        <f t="shared" si="11"/>
        <v>WINTER15</v>
      </c>
      <c r="Q80" t="s">
        <v>4281</v>
      </c>
      <c r="R80" s="4">
        <v>675.57</v>
      </c>
      <c r="S80" s="4">
        <f t="shared" si="13"/>
        <v>1042.2846368715084</v>
      </c>
      <c r="T80" cm="1">
        <f t="array" ref="T80">_xlfn.STDEV.P(_xlfn._xlws.FILTER($R$2:$R$1201,$G$2:$G$1201=G80))</f>
        <v>832.06806164607724</v>
      </c>
      <c r="U80" s="4">
        <f t="shared" si="14"/>
        <v>0.44072673111144067</v>
      </c>
      <c r="V80" t="str">
        <f t="shared" si="15"/>
        <v>No</v>
      </c>
    </row>
    <row r="81" spans="1:22" x14ac:dyDescent="0.25">
      <c r="A81" t="s">
        <v>656</v>
      </c>
      <c r="B81" s="2">
        <v>45411</v>
      </c>
      <c r="C81">
        <f t="shared" si="8"/>
        <v>2024</v>
      </c>
      <c r="D81" t="str">
        <f t="shared" si="9"/>
        <v>April</v>
      </c>
      <c r="E81" t="str">
        <f t="shared" si="10"/>
        <v>Q2</v>
      </c>
      <c r="F81" t="s">
        <v>1855</v>
      </c>
      <c r="G81" t="s">
        <v>2406</v>
      </c>
      <c r="H81">
        <v>5</v>
      </c>
      <c r="I81" s="4">
        <v>85.22</v>
      </c>
      <c r="J81" t="s">
        <v>2855</v>
      </c>
      <c r="K81" t="s">
        <v>3067</v>
      </c>
      <c r="L81" t="s">
        <v>3071</v>
      </c>
      <c r="M81" t="s">
        <v>3717</v>
      </c>
      <c r="N81">
        <v>7</v>
      </c>
      <c r="O81" t="s">
        <v>4276</v>
      </c>
      <c r="P81" t="str">
        <f t="shared" si="11"/>
        <v>FREESHIP</v>
      </c>
      <c r="Q81" t="s">
        <v>4280</v>
      </c>
      <c r="R81" s="4">
        <v>426.1</v>
      </c>
      <c r="S81" s="4">
        <f t="shared" si="13"/>
        <v>1098.989382022472</v>
      </c>
      <c r="T81" cm="1">
        <f t="array" ref="T81">_xlfn.STDEV.P(_xlfn._xlws.FILTER($R$2:$R$1201,$G$2:$G$1201=G81))</f>
        <v>817.71887574565653</v>
      </c>
      <c r="U81" s="4">
        <f t="shared" si="14"/>
        <v>1.2397529421074476</v>
      </c>
      <c r="V81" t="str">
        <f t="shared" si="15"/>
        <v>No</v>
      </c>
    </row>
    <row r="82" spans="1:22" x14ac:dyDescent="0.25">
      <c r="A82" t="s">
        <v>1114</v>
      </c>
      <c r="B82" s="2">
        <v>45155</v>
      </c>
      <c r="C82">
        <f t="shared" si="8"/>
        <v>2023</v>
      </c>
      <c r="D82" t="str">
        <f t="shared" si="9"/>
        <v>August</v>
      </c>
      <c r="E82" t="str">
        <f t="shared" si="10"/>
        <v>Q3</v>
      </c>
      <c r="F82" t="s">
        <v>2306</v>
      </c>
      <c r="G82" t="s">
        <v>2408</v>
      </c>
      <c r="H82">
        <v>5</v>
      </c>
      <c r="I82" s="4">
        <v>38.11</v>
      </c>
      <c r="J82" t="s">
        <v>3032</v>
      </c>
      <c r="K82" t="s">
        <v>3065</v>
      </c>
      <c r="L82" t="s">
        <v>3071</v>
      </c>
      <c r="M82" t="s">
        <v>4175</v>
      </c>
      <c r="N82">
        <v>6</v>
      </c>
      <c r="O82" t="s">
        <v>4277</v>
      </c>
      <c r="P82" t="str">
        <f t="shared" si="11"/>
        <v>WINTER15</v>
      </c>
      <c r="Q82" t="s">
        <v>4278</v>
      </c>
      <c r="R82" s="4">
        <v>190.55</v>
      </c>
      <c r="S82" s="4">
        <f t="shared" si="13"/>
        <v>1110.5581502890175</v>
      </c>
      <c r="T82" cm="1">
        <f t="array" ref="T82">_xlfn.STDEV.P(_xlfn._xlws.FILTER($R$2:$R$1201,$G$2:$G$1201=G82))</f>
        <v>859.60878359494041</v>
      </c>
      <c r="U82" s="4">
        <f t="shared" si="14"/>
        <v>1.247600269745929</v>
      </c>
      <c r="V82" t="str">
        <f t="shared" si="15"/>
        <v>No</v>
      </c>
    </row>
    <row r="83" spans="1:22" x14ac:dyDescent="0.25">
      <c r="A83" t="s">
        <v>596</v>
      </c>
      <c r="B83" s="2">
        <v>45341</v>
      </c>
      <c r="C83">
        <f t="shared" si="8"/>
        <v>2024</v>
      </c>
      <c r="D83" t="str">
        <f t="shared" si="9"/>
        <v>February</v>
      </c>
      <c r="E83" t="str">
        <f t="shared" si="10"/>
        <v>Q1</v>
      </c>
      <c r="F83" t="s">
        <v>1796</v>
      </c>
      <c r="G83" t="s">
        <v>2405</v>
      </c>
      <c r="H83">
        <v>3</v>
      </c>
      <c r="I83" s="4">
        <v>474.14</v>
      </c>
      <c r="J83" t="s">
        <v>2727</v>
      </c>
      <c r="K83" t="s">
        <v>3068</v>
      </c>
      <c r="L83" t="s">
        <v>3070</v>
      </c>
      <c r="M83" t="s">
        <v>3657</v>
      </c>
      <c r="N83">
        <v>8</v>
      </c>
      <c r="O83" t="s">
        <v>4277</v>
      </c>
      <c r="P83" t="str">
        <f t="shared" si="11"/>
        <v>WINTER15</v>
      </c>
      <c r="Q83" t="s">
        <v>4282</v>
      </c>
      <c r="R83" s="4">
        <v>1422.42</v>
      </c>
      <c r="S83" s="4">
        <f t="shared" si="13"/>
        <v>1042.2846368715084</v>
      </c>
      <c r="T83" cm="1">
        <f t="array" ref="T83">_xlfn.STDEV.P(_xlfn._xlws.FILTER($R$2:$R$1201,$G$2:$G$1201=G83))</f>
        <v>832.06806164607724</v>
      </c>
      <c r="U83" s="4">
        <f t="shared" si="14"/>
        <v>0.68281029288343298</v>
      </c>
      <c r="V83" t="str">
        <f t="shared" si="15"/>
        <v>No</v>
      </c>
    </row>
    <row r="84" spans="1:22" x14ac:dyDescent="0.25">
      <c r="A84" t="s">
        <v>598</v>
      </c>
      <c r="B84" s="2">
        <v>45737</v>
      </c>
      <c r="C84">
        <f t="shared" si="8"/>
        <v>2025</v>
      </c>
      <c r="D84" t="str">
        <f t="shared" si="9"/>
        <v>March</v>
      </c>
      <c r="E84" t="str">
        <f t="shared" si="10"/>
        <v>Q1</v>
      </c>
      <c r="F84" t="s">
        <v>1798</v>
      </c>
      <c r="G84" t="s">
        <v>2406</v>
      </c>
      <c r="H84">
        <v>4</v>
      </c>
      <c r="I84" s="4">
        <v>145.05000000000001</v>
      </c>
      <c r="J84" t="s">
        <v>2827</v>
      </c>
      <c r="K84" t="s">
        <v>3066</v>
      </c>
      <c r="L84" t="s">
        <v>3073</v>
      </c>
      <c r="M84" t="s">
        <v>3659</v>
      </c>
      <c r="N84">
        <v>6</v>
      </c>
      <c r="O84" t="s">
        <v>4275</v>
      </c>
      <c r="P84" t="str">
        <f t="shared" si="11"/>
        <v>SAVE10</v>
      </c>
      <c r="Q84" t="s">
        <v>4282</v>
      </c>
      <c r="R84" s="4">
        <v>580.20000000000005</v>
      </c>
      <c r="S84" s="4">
        <f t="shared" si="13"/>
        <v>1098.989382022472</v>
      </c>
      <c r="T84" cm="1">
        <f t="array" ref="T84">_xlfn.STDEV.P(_xlfn._xlws.FILTER($R$2:$R$1201,$G$2:$G$1201=G84))</f>
        <v>817.71887574565653</v>
      </c>
      <c r="U84" s="4">
        <f t="shared" si="14"/>
        <v>1.166585987332871</v>
      </c>
      <c r="V84" t="str">
        <f t="shared" si="15"/>
        <v>No</v>
      </c>
    </row>
    <row r="85" spans="1:22" x14ac:dyDescent="0.25">
      <c r="A85" t="s">
        <v>115</v>
      </c>
      <c r="B85" s="2">
        <v>45255</v>
      </c>
      <c r="C85">
        <f t="shared" si="8"/>
        <v>2023</v>
      </c>
      <c r="D85" t="str">
        <f t="shared" si="9"/>
        <v>November</v>
      </c>
      <c r="E85" t="str">
        <f t="shared" si="10"/>
        <v>Q4</v>
      </c>
      <c r="F85" t="s">
        <v>1315</v>
      </c>
      <c r="G85" t="s">
        <v>2407</v>
      </c>
      <c r="H85">
        <v>1</v>
      </c>
      <c r="I85" s="4">
        <v>381.02</v>
      </c>
      <c r="J85" t="s">
        <v>2504</v>
      </c>
      <c r="K85" t="s">
        <v>3069</v>
      </c>
      <c r="L85" t="s">
        <v>3070</v>
      </c>
      <c r="M85" t="s">
        <v>3176</v>
      </c>
      <c r="N85">
        <v>6</v>
      </c>
      <c r="P85" t="str">
        <f t="shared" si="11"/>
        <v>NO COUPON</v>
      </c>
      <c r="Q85" t="s">
        <v>4282</v>
      </c>
      <c r="R85" s="4">
        <v>381.02</v>
      </c>
      <c r="S85" s="4">
        <f t="shared" si="13"/>
        <v>1080.7326519337028</v>
      </c>
      <c r="T85" cm="1">
        <f t="array" ref="T85">_xlfn.STDEV.P(_xlfn._xlws.FILTER($R$2:$R$1201,$G$2:$G$1201=G85))</f>
        <v>851.72193981099019</v>
      </c>
      <c r="U85" s="4">
        <f t="shared" si="14"/>
        <v>0.82152709614240937</v>
      </c>
      <c r="V85" t="str">
        <f t="shared" si="15"/>
        <v>No</v>
      </c>
    </row>
    <row r="86" spans="1:22" x14ac:dyDescent="0.25">
      <c r="A86" t="s">
        <v>111</v>
      </c>
      <c r="B86" s="2">
        <v>45678</v>
      </c>
      <c r="C86">
        <f t="shared" si="8"/>
        <v>2025</v>
      </c>
      <c r="D86" t="str">
        <f t="shared" si="9"/>
        <v>January</v>
      </c>
      <c r="E86" t="str">
        <f t="shared" si="10"/>
        <v>Q1</v>
      </c>
      <c r="F86" t="s">
        <v>1311</v>
      </c>
      <c r="G86" t="s">
        <v>2405</v>
      </c>
      <c r="H86">
        <v>5</v>
      </c>
      <c r="I86" s="4">
        <v>619.52</v>
      </c>
      <c r="J86" t="s">
        <v>2500</v>
      </c>
      <c r="K86" t="s">
        <v>3065</v>
      </c>
      <c r="L86" t="s">
        <v>3074</v>
      </c>
      <c r="M86" t="s">
        <v>3172</v>
      </c>
      <c r="N86">
        <v>9</v>
      </c>
      <c r="P86" t="str">
        <f t="shared" si="11"/>
        <v>NO COUPON</v>
      </c>
      <c r="Q86" t="s">
        <v>4280</v>
      </c>
      <c r="R86" s="4">
        <v>3097.6</v>
      </c>
      <c r="S86" s="4">
        <f t="shared" si="13"/>
        <v>1042.2846368715084</v>
      </c>
      <c r="T86" cm="1">
        <f t="array" ref="T86">_xlfn.STDEV.P(_xlfn._xlws.FILTER($R$2:$R$1201,$G$2:$G$1201=G86))</f>
        <v>832.06806164607724</v>
      </c>
      <c r="U86" s="4">
        <f t="shared" si="14"/>
        <v>0.50808900901105936</v>
      </c>
      <c r="V86" t="str">
        <f t="shared" si="15"/>
        <v>No</v>
      </c>
    </row>
    <row r="87" spans="1:22" x14ac:dyDescent="0.25">
      <c r="A87" t="s">
        <v>528</v>
      </c>
      <c r="B87" s="2">
        <v>45032</v>
      </c>
      <c r="C87">
        <f t="shared" si="8"/>
        <v>2023</v>
      </c>
      <c r="D87" t="str">
        <f t="shared" si="9"/>
        <v>April</v>
      </c>
      <c r="E87" t="str">
        <f t="shared" si="10"/>
        <v>Q2</v>
      </c>
      <c r="F87" t="s">
        <v>1728</v>
      </c>
      <c r="G87" t="s">
        <v>2407</v>
      </c>
      <c r="H87">
        <v>3</v>
      </c>
      <c r="I87" s="4">
        <v>304.14999999999998</v>
      </c>
      <c r="J87" t="s">
        <v>2764</v>
      </c>
      <c r="K87" t="s">
        <v>3068</v>
      </c>
      <c r="L87" t="s">
        <v>3070</v>
      </c>
      <c r="M87" t="s">
        <v>3589</v>
      </c>
      <c r="N87">
        <v>3</v>
      </c>
      <c r="O87" t="s">
        <v>4277</v>
      </c>
      <c r="P87" t="str">
        <f t="shared" si="11"/>
        <v>WINTER15</v>
      </c>
      <c r="Q87" t="s">
        <v>4278</v>
      </c>
      <c r="R87" s="4">
        <v>912.44999999999993</v>
      </c>
      <c r="S87" s="4">
        <f t="shared" si="13"/>
        <v>1080.7326519337028</v>
      </c>
      <c r="T87" cm="1">
        <f t="array" ref="T87">_xlfn.STDEV.P(_xlfn._xlws.FILTER($R$2:$R$1201,$G$2:$G$1201=G87))</f>
        <v>851.72193981099019</v>
      </c>
      <c r="U87" s="4">
        <f t="shared" si="14"/>
        <v>0.91177955578558656</v>
      </c>
      <c r="V87" t="str">
        <f t="shared" si="15"/>
        <v>No</v>
      </c>
    </row>
    <row r="88" spans="1:22" x14ac:dyDescent="0.25">
      <c r="A88" t="s">
        <v>97</v>
      </c>
      <c r="B88" s="2">
        <v>45160</v>
      </c>
      <c r="C88">
        <f t="shared" si="8"/>
        <v>2023</v>
      </c>
      <c r="D88" t="str">
        <f t="shared" si="9"/>
        <v>August</v>
      </c>
      <c r="E88" t="str">
        <f t="shared" si="10"/>
        <v>Q3</v>
      </c>
      <c r="F88" t="s">
        <v>1297</v>
      </c>
      <c r="G88" t="s">
        <v>2408</v>
      </c>
      <c r="H88">
        <v>4</v>
      </c>
      <c r="I88" s="4">
        <v>540.41</v>
      </c>
      <c r="J88" t="s">
        <v>2487</v>
      </c>
      <c r="K88" t="s">
        <v>3067</v>
      </c>
      <c r="L88" t="s">
        <v>3071</v>
      </c>
      <c r="M88" t="s">
        <v>3158</v>
      </c>
      <c r="N88">
        <v>6</v>
      </c>
      <c r="P88" t="str">
        <f t="shared" si="11"/>
        <v>NO COUPON</v>
      </c>
      <c r="Q88" t="s">
        <v>4279</v>
      </c>
      <c r="R88" s="4">
        <v>2161.64</v>
      </c>
      <c r="S88" s="4">
        <f t="shared" si="13"/>
        <v>1110.5581502890175</v>
      </c>
      <c r="T88" cm="1">
        <f t="array" ref="T88">_xlfn.STDEV.P(_xlfn._xlws.FILTER($R$2:$R$1201,$G$2:$G$1201=G88))</f>
        <v>859.60878359494041</v>
      </c>
      <c r="U88" s="4">
        <f t="shared" si="14"/>
        <v>0.66326468641306857</v>
      </c>
      <c r="V88" t="str">
        <f t="shared" si="15"/>
        <v>No</v>
      </c>
    </row>
    <row r="89" spans="1:22" x14ac:dyDescent="0.25">
      <c r="A89" t="s">
        <v>1183</v>
      </c>
      <c r="B89" s="2">
        <v>45649</v>
      </c>
      <c r="C89">
        <f t="shared" si="8"/>
        <v>2024</v>
      </c>
      <c r="D89" t="str">
        <f t="shared" si="9"/>
        <v>December</v>
      </c>
      <c r="E89" t="str">
        <f t="shared" si="10"/>
        <v>Q4</v>
      </c>
      <c r="F89" t="s">
        <v>2372</v>
      </c>
      <c r="G89" t="s">
        <v>2406</v>
      </c>
      <c r="H89">
        <v>1</v>
      </c>
      <c r="I89" s="4">
        <v>525.42999999999995</v>
      </c>
      <c r="J89" t="s">
        <v>3053</v>
      </c>
      <c r="K89" t="s">
        <v>3069</v>
      </c>
      <c r="L89" t="s">
        <v>3071</v>
      </c>
      <c r="M89" t="s">
        <v>4244</v>
      </c>
      <c r="N89">
        <v>2</v>
      </c>
      <c r="O89" t="s">
        <v>4275</v>
      </c>
      <c r="P89" t="str">
        <f t="shared" si="11"/>
        <v>SAVE10</v>
      </c>
      <c r="Q89" t="s">
        <v>4278</v>
      </c>
      <c r="R89" s="4">
        <v>525.42999999999995</v>
      </c>
      <c r="S89" s="4">
        <f t="shared" si="13"/>
        <v>1098.989382022472</v>
      </c>
      <c r="T89" cm="1">
        <f t="array" ref="T89">_xlfn.STDEV.P(_xlfn._xlws.FILTER($R$2:$R$1201,$G$2:$G$1201=G89))</f>
        <v>817.71887574565653</v>
      </c>
      <c r="U89" s="4">
        <f t="shared" si="14"/>
        <v>0.70141389545332211</v>
      </c>
      <c r="V89" t="str">
        <f t="shared" si="15"/>
        <v>No</v>
      </c>
    </row>
    <row r="90" spans="1:22" x14ac:dyDescent="0.25">
      <c r="A90" t="s">
        <v>52</v>
      </c>
      <c r="B90" s="2">
        <v>45645</v>
      </c>
      <c r="C90">
        <f t="shared" si="8"/>
        <v>2024</v>
      </c>
      <c r="D90" t="str">
        <f t="shared" si="9"/>
        <v>December</v>
      </c>
      <c r="E90" t="str">
        <f t="shared" si="10"/>
        <v>Q4</v>
      </c>
      <c r="F90" t="s">
        <v>1252</v>
      </c>
      <c r="G90" t="s">
        <v>2408</v>
      </c>
      <c r="H90">
        <v>1</v>
      </c>
      <c r="I90" s="4">
        <v>245.89</v>
      </c>
      <c r="J90" t="s">
        <v>2448</v>
      </c>
      <c r="K90" t="s">
        <v>3065</v>
      </c>
      <c r="L90" t="s">
        <v>3073</v>
      </c>
      <c r="M90" t="s">
        <v>3113</v>
      </c>
      <c r="N90">
        <v>3</v>
      </c>
      <c r="O90" t="s">
        <v>4275</v>
      </c>
      <c r="P90" t="str">
        <f t="shared" si="11"/>
        <v>SAVE10</v>
      </c>
      <c r="Q90" t="s">
        <v>4282</v>
      </c>
      <c r="R90" s="4">
        <v>245.89</v>
      </c>
      <c r="S90" s="4">
        <f t="shared" si="13"/>
        <v>1110.5581502890175</v>
      </c>
      <c r="T90" cm="1">
        <f t="array" ref="T90">_xlfn.STDEV.P(_xlfn._xlws.FILTER($R$2:$R$1201,$G$2:$G$1201=G90))</f>
        <v>859.60878359494041</v>
      </c>
      <c r="U90" s="4">
        <f t="shared" si="14"/>
        <v>1.0058856619320693</v>
      </c>
      <c r="V90" t="str">
        <f t="shared" si="15"/>
        <v>No</v>
      </c>
    </row>
    <row r="91" spans="1:22" x14ac:dyDescent="0.25">
      <c r="A91" t="s">
        <v>367</v>
      </c>
      <c r="B91" s="2">
        <v>45744</v>
      </c>
      <c r="C91">
        <f t="shared" si="8"/>
        <v>2025</v>
      </c>
      <c r="D91" t="str">
        <f t="shared" si="9"/>
        <v>March</v>
      </c>
      <c r="E91" t="str">
        <f t="shared" si="10"/>
        <v>Q1</v>
      </c>
      <c r="F91" t="s">
        <v>1567</v>
      </c>
      <c r="G91" t="s">
        <v>2405</v>
      </c>
      <c r="H91">
        <v>1</v>
      </c>
      <c r="I91" s="4">
        <v>630.82000000000005</v>
      </c>
      <c r="J91" t="s">
        <v>2706</v>
      </c>
      <c r="K91" t="s">
        <v>3066</v>
      </c>
      <c r="L91" t="s">
        <v>3073</v>
      </c>
      <c r="M91" t="s">
        <v>3428</v>
      </c>
      <c r="N91">
        <v>5</v>
      </c>
      <c r="O91" t="s">
        <v>4276</v>
      </c>
      <c r="P91" t="str">
        <f t="shared" si="11"/>
        <v>FREESHIP</v>
      </c>
      <c r="Q91" t="s">
        <v>4282</v>
      </c>
      <c r="R91" s="4">
        <v>630.82000000000005</v>
      </c>
      <c r="S91" s="4">
        <f t="shared" si="13"/>
        <v>1042.2846368715084</v>
      </c>
      <c r="T91" cm="1">
        <f t="array" ref="T91">_xlfn.STDEV.P(_xlfn._xlws.FILTER($R$2:$R$1201,$G$2:$G$1201=G91))</f>
        <v>832.06806164607724</v>
      </c>
      <c r="U91" s="4">
        <f t="shared" si="14"/>
        <v>0.49450838920257234</v>
      </c>
      <c r="V91" t="str">
        <f t="shared" si="15"/>
        <v>No</v>
      </c>
    </row>
    <row r="92" spans="1:22" x14ac:dyDescent="0.25">
      <c r="A92" t="s">
        <v>148</v>
      </c>
      <c r="B92" s="2">
        <v>45831</v>
      </c>
      <c r="C92">
        <f t="shared" si="8"/>
        <v>2025</v>
      </c>
      <c r="D92" t="str">
        <f t="shared" si="9"/>
        <v>June</v>
      </c>
      <c r="E92" t="str">
        <f t="shared" si="10"/>
        <v>Q2</v>
      </c>
      <c r="F92" t="s">
        <v>1348</v>
      </c>
      <c r="G92" t="s">
        <v>2408</v>
      </c>
      <c r="H92">
        <v>2</v>
      </c>
      <c r="I92" s="4">
        <v>199.7</v>
      </c>
      <c r="J92" t="s">
        <v>2534</v>
      </c>
      <c r="K92" t="s">
        <v>3069</v>
      </c>
      <c r="L92" t="s">
        <v>3074</v>
      </c>
      <c r="M92" t="s">
        <v>3209</v>
      </c>
      <c r="N92">
        <v>4</v>
      </c>
      <c r="P92" t="str">
        <f t="shared" si="11"/>
        <v>NO COUPON</v>
      </c>
      <c r="Q92" t="s">
        <v>4280</v>
      </c>
      <c r="R92" s="4">
        <v>399.4</v>
      </c>
      <c r="S92" s="4">
        <f t="shared" si="13"/>
        <v>1110.5581502890175</v>
      </c>
      <c r="T92" cm="1">
        <f t="array" ref="T92">_xlfn.STDEV.P(_xlfn._xlws.FILTER($R$2:$R$1201,$G$2:$G$1201=G92))</f>
        <v>859.60878359494041</v>
      </c>
      <c r="U92" s="4">
        <f t="shared" si="14"/>
        <v>1.0596194078889571</v>
      </c>
      <c r="V92" t="str">
        <f t="shared" si="15"/>
        <v>No</v>
      </c>
    </row>
    <row r="93" spans="1:22" x14ac:dyDescent="0.25">
      <c r="A93" t="s">
        <v>1105</v>
      </c>
      <c r="B93" s="2">
        <v>45573</v>
      </c>
      <c r="C93">
        <f t="shared" si="8"/>
        <v>2024</v>
      </c>
      <c r="D93" t="str">
        <f t="shared" si="9"/>
        <v>October</v>
      </c>
      <c r="E93" t="str">
        <f t="shared" si="10"/>
        <v>Q4</v>
      </c>
      <c r="F93" t="s">
        <v>2297</v>
      </c>
      <c r="G93" t="s">
        <v>2408</v>
      </c>
      <c r="H93">
        <v>3</v>
      </c>
      <c r="I93" s="4">
        <v>209.48</v>
      </c>
      <c r="J93" t="s">
        <v>2739</v>
      </c>
      <c r="K93" t="s">
        <v>3065</v>
      </c>
      <c r="L93" t="s">
        <v>3074</v>
      </c>
      <c r="M93" t="s">
        <v>4166</v>
      </c>
      <c r="N93">
        <v>4</v>
      </c>
      <c r="P93" t="str">
        <f t="shared" si="11"/>
        <v>NO COUPON</v>
      </c>
      <c r="Q93" t="s">
        <v>4280</v>
      </c>
      <c r="R93" s="4">
        <v>628.43999999999994</v>
      </c>
      <c r="S93" s="4">
        <f t="shared" si="13"/>
        <v>1110.5581502890175</v>
      </c>
      <c r="T93" cm="1">
        <f t="array" ref="T93">_xlfn.STDEV.P(_xlfn._xlws.FILTER($R$2:$R$1201,$G$2:$G$1201=G93))</f>
        <v>859.60878359494041</v>
      </c>
      <c r="U93" s="4">
        <f t="shared" si="14"/>
        <v>1.0482421393144092</v>
      </c>
      <c r="V93" t="str">
        <f t="shared" si="15"/>
        <v>No</v>
      </c>
    </row>
    <row r="94" spans="1:22" x14ac:dyDescent="0.25">
      <c r="A94" t="s">
        <v>849</v>
      </c>
      <c r="B94" s="2">
        <v>45377</v>
      </c>
      <c r="C94">
        <f t="shared" si="8"/>
        <v>2024</v>
      </c>
      <c r="D94" t="str">
        <f t="shared" si="9"/>
        <v>March</v>
      </c>
      <c r="E94" t="str">
        <f t="shared" si="10"/>
        <v>Q1</v>
      </c>
      <c r="F94" t="s">
        <v>2045</v>
      </c>
      <c r="G94" t="s">
        <v>2409</v>
      </c>
      <c r="H94">
        <v>1</v>
      </c>
      <c r="I94" s="4">
        <v>679.65</v>
      </c>
      <c r="J94" t="s">
        <v>2949</v>
      </c>
      <c r="K94" t="s">
        <v>3065</v>
      </c>
      <c r="L94" t="s">
        <v>3070</v>
      </c>
      <c r="M94" t="s">
        <v>3910</v>
      </c>
      <c r="N94">
        <v>6</v>
      </c>
      <c r="O94" t="s">
        <v>4276</v>
      </c>
      <c r="P94" t="str">
        <f t="shared" si="11"/>
        <v>FREESHIP</v>
      </c>
      <c r="Q94" t="s">
        <v>4282</v>
      </c>
      <c r="R94" s="4">
        <v>679.65</v>
      </c>
      <c r="S94" s="4">
        <f t="shared" si="13"/>
        <v>985.05841176470665</v>
      </c>
      <c r="T94" cm="1">
        <f t="array" ref="T94">_xlfn.STDEV.P(_xlfn._xlws.FILTER($R$2:$R$1201,$G$2:$G$1201=G94))</f>
        <v>745.08439393554579</v>
      </c>
      <c r="U94" s="4">
        <f t="shared" si="14"/>
        <v>0.40989774346438168</v>
      </c>
      <c r="V94" t="str">
        <f t="shared" si="15"/>
        <v>No</v>
      </c>
    </row>
    <row r="95" spans="1:22" x14ac:dyDescent="0.25">
      <c r="A95" t="s">
        <v>196</v>
      </c>
      <c r="B95" s="2">
        <v>45735</v>
      </c>
      <c r="C95">
        <f t="shared" si="8"/>
        <v>2025</v>
      </c>
      <c r="D95" t="str">
        <f t="shared" si="9"/>
        <v>March</v>
      </c>
      <c r="E95" t="str">
        <f t="shared" si="10"/>
        <v>Q1</v>
      </c>
      <c r="F95" t="s">
        <v>1396</v>
      </c>
      <c r="G95" t="s">
        <v>2409</v>
      </c>
      <c r="H95">
        <v>1</v>
      </c>
      <c r="I95" s="4">
        <v>600.54</v>
      </c>
      <c r="J95" t="s">
        <v>2574</v>
      </c>
      <c r="K95" t="s">
        <v>3065</v>
      </c>
      <c r="L95" t="s">
        <v>3074</v>
      </c>
      <c r="M95" t="s">
        <v>3257</v>
      </c>
      <c r="N95">
        <v>4</v>
      </c>
      <c r="O95" t="s">
        <v>4277</v>
      </c>
      <c r="P95" t="str">
        <f t="shared" si="11"/>
        <v>WINTER15</v>
      </c>
      <c r="Q95" t="s">
        <v>4282</v>
      </c>
      <c r="R95" s="4">
        <v>600.54</v>
      </c>
      <c r="S95" s="4">
        <f t="shared" si="13"/>
        <v>985.05841176470665</v>
      </c>
      <c r="T95" cm="1">
        <f t="array" ref="T95">_xlfn.STDEV.P(_xlfn._xlws.FILTER($R$2:$R$1201,$G$2:$G$1201=G95))</f>
        <v>745.08439393554579</v>
      </c>
      <c r="U95" s="4">
        <f t="shared" si="14"/>
        <v>0.51607363527462335</v>
      </c>
      <c r="V95" t="str">
        <f t="shared" si="15"/>
        <v>No</v>
      </c>
    </row>
    <row r="96" spans="1:22" x14ac:dyDescent="0.25">
      <c r="A96" t="s">
        <v>863</v>
      </c>
      <c r="B96" s="2">
        <v>45817</v>
      </c>
      <c r="C96">
        <f t="shared" si="8"/>
        <v>2025</v>
      </c>
      <c r="D96" t="str">
        <f t="shared" si="9"/>
        <v>June</v>
      </c>
      <c r="E96" t="str">
        <f t="shared" si="10"/>
        <v>Q2</v>
      </c>
      <c r="F96" t="s">
        <v>2059</v>
      </c>
      <c r="G96" t="s">
        <v>2407</v>
      </c>
      <c r="H96">
        <v>4</v>
      </c>
      <c r="I96" s="4">
        <v>214.35</v>
      </c>
      <c r="J96" t="s">
        <v>2943</v>
      </c>
      <c r="K96" t="s">
        <v>3065</v>
      </c>
      <c r="L96" t="s">
        <v>3071</v>
      </c>
      <c r="M96" t="s">
        <v>3924</v>
      </c>
      <c r="N96">
        <v>7</v>
      </c>
      <c r="O96" t="s">
        <v>4277</v>
      </c>
      <c r="P96" t="str">
        <f t="shared" si="11"/>
        <v>WINTER15</v>
      </c>
      <c r="Q96" t="s">
        <v>4279</v>
      </c>
      <c r="R96" s="4">
        <v>857.4</v>
      </c>
      <c r="S96" s="4">
        <f t="shared" si="13"/>
        <v>1080.7326519337028</v>
      </c>
      <c r="T96" cm="1">
        <f t="array" ref="T96">_xlfn.STDEV.P(_xlfn._xlws.FILTER($R$2:$R$1201,$G$2:$G$1201=G96))</f>
        <v>851.72193981099019</v>
      </c>
      <c r="U96" s="4">
        <f t="shared" si="14"/>
        <v>1.0172130262676642</v>
      </c>
      <c r="V96" t="str">
        <f t="shared" si="15"/>
        <v>No</v>
      </c>
    </row>
    <row r="97" spans="1:22" x14ac:dyDescent="0.25">
      <c r="A97" t="s">
        <v>918</v>
      </c>
      <c r="B97" s="2">
        <v>45693</v>
      </c>
      <c r="C97">
        <f t="shared" si="8"/>
        <v>2025</v>
      </c>
      <c r="D97" t="str">
        <f t="shared" si="9"/>
        <v>February</v>
      </c>
      <c r="E97" t="str">
        <f t="shared" si="10"/>
        <v>Q1</v>
      </c>
      <c r="F97" t="s">
        <v>2114</v>
      </c>
      <c r="G97" t="s">
        <v>2403</v>
      </c>
      <c r="H97">
        <v>4</v>
      </c>
      <c r="I97" s="4">
        <v>237.43</v>
      </c>
      <c r="J97" t="s">
        <v>2758</v>
      </c>
      <c r="K97" t="s">
        <v>3069</v>
      </c>
      <c r="L97" t="s">
        <v>3071</v>
      </c>
      <c r="M97" t="s">
        <v>3979</v>
      </c>
      <c r="N97">
        <v>8</v>
      </c>
      <c r="O97" t="s">
        <v>4277</v>
      </c>
      <c r="P97" t="str">
        <f t="shared" si="11"/>
        <v>WINTER15</v>
      </c>
      <c r="Q97" t="s">
        <v>4279</v>
      </c>
      <c r="R97" s="4">
        <v>949.72</v>
      </c>
      <c r="S97" s="4">
        <f t="shared" si="13"/>
        <v>1077.6160122699389</v>
      </c>
      <c r="T97" cm="1">
        <f t="array" ref="T97">_xlfn.STDEV.P(_xlfn._xlws.FILTER($R$2:$R$1201,$G$2:$G$1201=G97))</f>
        <v>847.57364644707002</v>
      </c>
      <c r="U97" s="4">
        <f t="shared" si="14"/>
        <v>0.99128378494529734</v>
      </c>
      <c r="V97" t="str">
        <f t="shared" si="15"/>
        <v>No</v>
      </c>
    </row>
    <row r="98" spans="1:22" x14ac:dyDescent="0.25">
      <c r="A98" t="s">
        <v>694</v>
      </c>
      <c r="B98" s="2">
        <v>45165</v>
      </c>
      <c r="C98">
        <f t="shared" si="8"/>
        <v>2023</v>
      </c>
      <c r="D98" t="str">
        <f t="shared" si="9"/>
        <v>August</v>
      </c>
      <c r="E98" t="str">
        <f t="shared" si="10"/>
        <v>Q3</v>
      </c>
      <c r="F98" t="s">
        <v>1892</v>
      </c>
      <c r="G98" t="s">
        <v>2403</v>
      </c>
      <c r="H98">
        <v>3</v>
      </c>
      <c r="I98" s="4">
        <v>463.39</v>
      </c>
      <c r="J98" t="s">
        <v>2869</v>
      </c>
      <c r="K98" t="s">
        <v>3067</v>
      </c>
      <c r="L98" t="s">
        <v>3072</v>
      </c>
      <c r="M98" t="s">
        <v>3755</v>
      </c>
      <c r="N98">
        <v>3</v>
      </c>
      <c r="P98" t="str">
        <f t="shared" si="11"/>
        <v>NO COUPON</v>
      </c>
      <c r="Q98" t="s">
        <v>4281</v>
      </c>
      <c r="R98" s="4">
        <v>1390.17</v>
      </c>
      <c r="S98" s="4">
        <f t="shared" si="13"/>
        <v>1077.6160122699389</v>
      </c>
      <c r="T98" cm="1">
        <f t="array" ref="T98">_xlfn.STDEV.P(_xlfn._xlws.FILTER($R$2:$R$1201,$G$2:$G$1201=G98))</f>
        <v>847.57364644707002</v>
      </c>
      <c r="U98" s="4">
        <f t="shared" si="14"/>
        <v>0.72468748272755146</v>
      </c>
      <c r="V98" t="str">
        <f t="shared" si="15"/>
        <v>No</v>
      </c>
    </row>
    <row r="99" spans="1:22" x14ac:dyDescent="0.25">
      <c r="A99" t="s">
        <v>492</v>
      </c>
      <c r="B99" s="2">
        <v>45597</v>
      </c>
      <c r="C99">
        <f t="shared" si="8"/>
        <v>2024</v>
      </c>
      <c r="D99" t="str">
        <f t="shared" si="9"/>
        <v>November</v>
      </c>
      <c r="E99" t="str">
        <f t="shared" si="10"/>
        <v>Q4</v>
      </c>
      <c r="F99" t="s">
        <v>1692</v>
      </c>
      <c r="G99" t="s">
        <v>2405</v>
      </c>
      <c r="H99">
        <v>3</v>
      </c>
      <c r="I99" s="4">
        <v>62.77</v>
      </c>
      <c r="J99" t="s">
        <v>2426</v>
      </c>
      <c r="K99" t="s">
        <v>3068</v>
      </c>
      <c r="L99" t="s">
        <v>3070</v>
      </c>
      <c r="M99" t="s">
        <v>3553</v>
      </c>
      <c r="N99">
        <v>6</v>
      </c>
      <c r="O99" t="s">
        <v>4276</v>
      </c>
      <c r="P99" t="str">
        <f t="shared" si="11"/>
        <v>FREESHIP</v>
      </c>
      <c r="Q99" t="s">
        <v>4279</v>
      </c>
      <c r="R99" s="4">
        <v>188.31</v>
      </c>
      <c r="S99" s="4">
        <f t="shared" si="13"/>
        <v>1042.2846368715084</v>
      </c>
      <c r="T99" cm="1">
        <f t="array" ref="T99">_xlfn.STDEV.P(_xlfn._xlws.FILTER($R$2:$R$1201,$G$2:$G$1201=G99))</f>
        <v>832.06806164607724</v>
      </c>
      <c r="U99" s="4">
        <f t="shared" si="14"/>
        <v>1.177204945150446</v>
      </c>
      <c r="V99" t="str">
        <f t="shared" si="15"/>
        <v>No</v>
      </c>
    </row>
    <row r="100" spans="1:22" x14ac:dyDescent="0.25">
      <c r="A100" t="s">
        <v>121</v>
      </c>
      <c r="B100" s="2">
        <v>45012</v>
      </c>
      <c r="C100">
        <f t="shared" si="8"/>
        <v>2023</v>
      </c>
      <c r="D100" t="str">
        <f t="shared" si="9"/>
        <v>March</v>
      </c>
      <c r="E100" t="str">
        <f t="shared" si="10"/>
        <v>Q1</v>
      </c>
      <c r="F100" t="s">
        <v>1321</v>
      </c>
      <c r="G100" t="s">
        <v>2407</v>
      </c>
      <c r="H100">
        <v>5</v>
      </c>
      <c r="I100" s="4">
        <v>670.75</v>
      </c>
      <c r="J100" t="s">
        <v>2510</v>
      </c>
      <c r="K100" t="s">
        <v>3068</v>
      </c>
      <c r="L100" t="s">
        <v>3070</v>
      </c>
      <c r="M100" t="s">
        <v>3182</v>
      </c>
      <c r="N100">
        <v>8</v>
      </c>
      <c r="O100" t="s">
        <v>4276</v>
      </c>
      <c r="P100" t="str">
        <f t="shared" si="11"/>
        <v>FREESHIP</v>
      </c>
      <c r="Q100" t="s">
        <v>4278</v>
      </c>
      <c r="R100" s="4">
        <v>3353.75</v>
      </c>
      <c r="S100" s="4">
        <f t="shared" si="13"/>
        <v>1080.7326519337028</v>
      </c>
      <c r="T100" cm="1">
        <f t="array" ref="T100">_xlfn.STDEV.P(_xlfn._xlws.FILTER($R$2:$R$1201,$G$2:$G$1201=G100))</f>
        <v>851.72193981099019</v>
      </c>
      <c r="U100" s="4">
        <f t="shared" si="14"/>
        <v>0.48135739232534508</v>
      </c>
      <c r="V100" t="str">
        <f t="shared" si="15"/>
        <v>No</v>
      </c>
    </row>
    <row r="101" spans="1:22" x14ac:dyDescent="0.25">
      <c r="A101" t="s">
        <v>462</v>
      </c>
      <c r="B101" s="2">
        <v>45173</v>
      </c>
      <c r="C101">
        <f t="shared" si="8"/>
        <v>2023</v>
      </c>
      <c r="D101" t="str">
        <f t="shared" si="9"/>
        <v>September</v>
      </c>
      <c r="E101" t="str">
        <f t="shared" si="10"/>
        <v>Q3</v>
      </c>
      <c r="F101" t="s">
        <v>1662</v>
      </c>
      <c r="G101" t="s">
        <v>2408</v>
      </c>
      <c r="H101">
        <v>2</v>
      </c>
      <c r="I101" s="4">
        <v>160</v>
      </c>
      <c r="J101" t="s">
        <v>2760</v>
      </c>
      <c r="K101" t="s">
        <v>3069</v>
      </c>
      <c r="L101" t="s">
        <v>3074</v>
      </c>
      <c r="M101" t="s">
        <v>3523</v>
      </c>
      <c r="N101">
        <v>4</v>
      </c>
      <c r="O101" t="s">
        <v>4275</v>
      </c>
      <c r="P101" t="str">
        <f t="shared" si="11"/>
        <v>SAVE10</v>
      </c>
      <c r="Q101" t="s">
        <v>4278</v>
      </c>
      <c r="R101" s="4">
        <v>320</v>
      </c>
      <c r="S101" s="4">
        <f t="shared" si="13"/>
        <v>1110.5581502890175</v>
      </c>
      <c r="T101" cm="1">
        <f t="array" ref="T101">_xlfn.STDEV.P(_xlfn._xlws.FILTER($R$2:$R$1201,$G$2:$G$1201=G101))</f>
        <v>859.60878359494041</v>
      </c>
      <c r="U101" s="4">
        <f t="shared" si="14"/>
        <v>1.1058032077263344</v>
      </c>
      <c r="V101" t="str">
        <f t="shared" si="15"/>
        <v>No</v>
      </c>
    </row>
    <row r="102" spans="1:22" x14ac:dyDescent="0.25">
      <c r="A102" t="s">
        <v>732</v>
      </c>
      <c r="B102" s="2">
        <v>45024</v>
      </c>
      <c r="C102">
        <f t="shared" si="8"/>
        <v>2023</v>
      </c>
      <c r="D102" t="str">
        <f t="shared" si="9"/>
        <v>April</v>
      </c>
      <c r="E102" t="str">
        <f t="shared" si="10"/>
        <v>Q2</v>
      </c>
      <c r="F102" t="s">
        <v>1929</v>
      </c>
      <c r="G102" t="s">
        <v>2408</v>
      </c>
      <c r="H102">
        <v>4</v>
      </c>
      <c r="I102" s="4">
        <v>64.739999999999995</v>
      </c>
      <c r="J102" t="s">
        <v>2890</v>
      </c>
      <c r="K102" t="s">
        <v>3068</v>
      </c>
      <c r="L102" t="s">
        <v>3071</v>
      </c>
      <c r="M102" t="s">
        <v>3793</v>
      </c>
      <c r="N102">
        <v>8</v>
      </c>
      <c r="O102" t="s">
        <v>4275</v>
      </c>
      <c r="P102" t="str">
        <f t="shared" si="11"/>
        <v>SAVE10</v>
      </c>
      <c r="Q102" t="s">
        <v>4282</v>
      </c>
      <c r="R102" s="4">
        <v>258.95999999999998</v>
      </c>
      <c r="S102" s="4">
        <f t="shared" si="13"/>
        <v>1110.5581502890175</v>
      </c>
      <c r="T102" cm="1">
        <f t="array" ref="T102">_xlfn.STDEV.P(_xlfn._xlws.FILTER($R$2:$R$1201,$G$2:$G$1201=G102))</f>
        <v>859.60878359494041</v>
      </c>
      <c r="U102" s="4">
        <f t="shared" si="14"/>
        <v>1.2166210609381365</v>
      </c>
      <c r="V102" t="str">
        <f t="shared" si="15"/>
        <v>No</v>
      </c>
    </row>
    <row r="103" spans="1:22" x14ac:dyDescent="0.25">
      <c r="A103" t="s">
        <v>1118</v>
      </c>
      <c r="B103" s="2">
        <v>45498</v>
      </c>
      <c r="C103">
        <f t="shared" si="8"/>
        <v>2024</v>
      </c>
      <c r="D103" t="str">
        <f t="shared" si="9"/>
        <v>July</v>
      </c>
      <c r="E103" t="str">
        <f t="shared" si="10"/>
        <v>Q3</v>
      </c>
      <c r="F103" t="s">
        <v>2309</v>
      </c>
      <c r="G103" t="s">
        <v>2405</v>
      </c>
      <c r="H103">
        <v>4</v>
      </c>
      <c r="I103" s="4">
        <v>314.76</v>
      </c>
      <c r="J103" t="s">
        <v>3033</v>
      </c>
      <c r="K103" t="s">
        <v>3066</v>
      </c>
      <c r="L103" t="s">
        <v>3070</v>
      </c>
      <c r="M103" t="s">
        <v>4179</v>
      </c>
      <c r="N103">
        <v>8</v>
      </c>
      <c r="P103" t="str">
        <f t="shared" si="11"/>
        <v>NO COUPON</v>
      </c>
      <c r="Q103" t="s">
        <v>4278</v>
      </c>
      <c r="R103" s="4">
        <v>1259.04</v>
      </c>
      <c r="S103" s="4">
        <f t="shared" si="13"/>
        <v>1042.2846368715084</v>
      </c>
      <c r="T103" cm="1">
        <f t="array" ref="T103">_xlfn.STDEV.P(_xlfn._xlws.FILTER($R$2:$R$1201,$G$2:$G$1201=G103))</f>
        <v>832.06806164607724</v>
      </c>
      <c r="U103" s="4">
        <f t="shared" si="14"/>
        <v>0.87435712342118865</v>
      </c>
      <c r="V103" t="str">
        <f t="shared" si="15"/>
        <v>No</v>
      </c>
    </row>
    <row r="104" spans="1:22" x14ac:dyDescent="0.25">
      <c r="A104" t="s">
        <v>562</v>
      </c>
      <c r="B104" s="2">
        <v>45296</v>
      </c>
      <c r="C104">
        <f t="shared" si="8"/>
        <v>2024</v>
      </c>
      <c r="D104" t="str">
        <f t="shared" si="9"/>
        <v>January</v>
      </c>
      <c r="E104" t="str">
        <f t="shared" si="10"/>
        <v>Q1</v>
      </c>
      <c r="F104" t="s">
        <v>1762</v>
      </c>
      <c r="G104" t="s">
        <v>2407</v>
      </c>
      <c r="H104">
        <v>3</v>
      </c>
      <c r="I104" s="4">
        <v>426.12</v>
      </c>
      <c r="J104" t="s">
        <v>2500</v>
      </c>
      <c r="K104" t="s">
        <v>3066</v>
      </c>
      <c r="L104" t="s">
        <v>3073</v>
      </c>
      <c r="M104" t="s">
        <v>3623</v>
      </c>
      <c r="N104">
        <v>5</v>
      </c>
      <c r="O104" t="s">
        <v>4277</v>
      </c>
      <c r="P104" t="str">
        <f t="shared" si="11"/>
        <v>WINTER15</v>
      </c>
      <c r="Q104" t="s">
        <v>4278</v>
      </c>
      <c r="R104" s="4">
        <v>1278.3599999999999</v>
      </c>
      <c r="S104" s="4">
        <f t="shared" si="13"/>
        <v>1080.7326519337028</v>
      </c>
      <c r="T104" cm="1">
        <f t="array" ref="T104">_xlfn.STDEV.P(_xlfn._xlws.FILTER($R$2:$R$1201,$G$2:$G$1201=G104))</f>
        <v>851.72193981099019</v>
      </c>
      <c r="U104" s="4">
        <f t="shared" si="14"/>
        <v>0.76857554248158866</v>
      </c>
      <c r="V104" t="str">
        <f t="shared" si="15"/>
        <v>No</v>
      </c>
    </row>
    <row r="105" spans="1:22" x14ac:dyDescent="0.25">
      <c r="A105" t="s">
        <v>723</v>
      </c>
      <c r="B105" s="2">
        <v>45633</v>
      </c>
      <c r="C105">
        <f t="shared" si="8"/>
        <v>2024</v>
      </c>
      <c r="D105" t="str">
        <f t="shared" si="9"/>
        <v>December</v>
      </c>
      <c r="E105" t="str">
        <f t="shared" si="10"/>
        <v>Q4</v>
      </c>
      <c r="F105" t="s">
        <v>1921</v>
      </c>
      <c r="G105" t="s">
        <v>2409</v>
      </c>
      <c r="H105">
        <v>1</v>
      </c>
      <c r="I105" s="4">
        <v>386.03</v>
      </c>
      <c r="J105" t="s">
        <v>2884</v>
      </c>
      <c r="K105" t="s">
        <v>3066</v>
      </c>
      <c r="L105" t="s">
        <v>3074</v>
      </c>
      <c r="M105" t="s">
        <v>3784</v>
      </c>
      <c r="N105">
        <v>4</v>
      </c>
      <c r="O105" t="s">
        <v>4276</v>
      </c>
      <c r="P105" t="str">
        <f t="shared" si="11"/>
        <v>FREESHIP</v>
      </c>
      <c r="Q105" t="s">
        <v>4282</v>
      </c>
      <c r="R105" s="4">
        <v>386.03</v>
      </c>
      <c r="S105" s="4">
        <f t="shared" si="13"/>
        <v>985.05841176470665</v>
      </c>
      <c r="T105" cm="1">
        <f t="array" ref="T105">_xlfn.STDEV.P(_xlfn._xlws.FILTER($R$2:$R$1201,$G$2:$G$1201=G105))</f>
        <v>745.08439393554579</v>
      </c>
      <c r="U105" s="4">
        <f t="shared" si="14"/>
        <v>0.80397390770813293</v>
      </c>
      <c r="V105" t="str">
        <f t="shared" si="15"/>
        <v>No</v>
      </c>
    </row>
    <row r="106" spans="1:22" x14ac:dyDescent="0.25">
      <c r="A106" t="s">
        <v>303</v>
      </c>
      <c r="B106" s="2">
        <v>45133</v>
      </c>
      <c r="C106">
        <f t="shared" si="8"/>
        <v>2023</v>
      </c>
      <c r="D106" t="str">
        <f t="shared" si="9"/>
        <v>July</v>
      </c>
      <c r="E106" t="str">
        <f t="shared" si="10"/>
        <v>Q3</v>
      </c>
      <c r="F106" t="s">
        <v>1503</v>
      </c>
      <c r="G106" t="s">
        <v>2406</v>
      </c>
      <c r="H106">
        <v>4</v>
      </c>
      <c r="I106" s="4">
        <v>160.49</v>
      </c>
      <c r="J106" t="s">
        <v>2420</v>
      </c>
      <c r="K106" t="s">
        <v>3067</v>
      </c>
      <c r="L106" t="s">
        <v>3070</v>
      </c>
      <c r="M106" t="s">
        <v>3364</v>
      </c>
      <c r="N106">
        <v>8</v>
      </c>
      <c r="O106" t="s">
        <v>4277</v>
      </c>
      <c r="P106" t="str">
        <f t="shared" si="11"/>
        <v>WINTER15</v>
      </c>
      <c r="Q106" t="s">
        <v>4279</v>
      </c>
      <c r="R106" s="4">
        <v>641.96</v>
      </c>
      <c r="S106" s="4">
        <f t="shared" si="13"/>
        <v>1098.989382022472</v>
      </c>
      <c r="T106" cm="1">
        <f t="array" ref="T106">_xlfn.STDEV.P(_xlfn._xlws.FILTER($R$2:$R$1201,$G$2:$G$1201=G106))</f>
        <v>817.71887574565653</v>
      </c>
      <c r="U106" s="4">
        <f t="shared" si="14"/>
        <v>1.147704192552335</v>
      </c>
      <c r="V106" t="str">
        <f t="shared" si="15"/>
        <v>No</v>
      </c>
    </row>
    <row r="107" spans="1:22" x14ac:dyDescent="0.25">
      <c r="A107" t="s">
        <v>103</v>
      </c>
      <c r="B107" s="2">
        <v>45713</v>
      </c>
      <c r="C107">
        <f t="shared" si="8"/>
        <v>2025</v>
      </c>
      <c r="D107" t="str">
        <f t="shared" si="9"/>
        <v>February</v>
      </c>
      <c r="E107" t="str">
        <f t="shared" si="10"/>
        <v>Q1</v>
      </c>
      <c r="F107" t="s">
        <v>1303</v>
      </c>
      <c r="G107" t="s">
        <v>2407</v>
      </c>
      <c r="H107">
        <v>5</v>
      </c>
      <c r="I107" s="4">
        <v>455.33</v>
      </c>
      <c r="J107" t="s">
        <v>2493</v>
      </c>
      <c r="K107" t="s">
        <v>3067</v>
      </c>
      <c r="L107" t="s">
        <v>3071</v>
      </c>
      <c r="M107" t="s">
        <v>3164</v>
      </c>
      <c r="N107">
        <v>8</v>
      </c>
      <c r="O107" t="s">
        <v>4276</v>
      </c>
      <c r="P107" t="str">
        <f t="shared" si="11"/>
        <v>FREESHIP</v>
      </c>
      <c r="Q107" t="s">
        <v>4282</v>
      </c>
      <c r="R107" s="4">
        <v>2276.65</v>
      </c>
      <c r="S107" s="4">
        <f t="shared" si="13"/>
        <v>1080.7326519337028</v>
      </c>
      <c r="T107" cm="1">
        <f t="array" ref="T107">_xlfn.STDEV.P(_xlfn._xlws.FILTER($R$2:$R$1201,$G$2:$G$1201=G107))</f>
        <v>851.72193981099019</v>
      </c>
      <c r="U107" s="4">
        <f t="shared" si="14"/>
        <v>0.73428031227244073</v>
      </c>
      <c r="V107" t="str">
        <f t="shared" si="15"/>
        <v>No</v>
      </c>
    </row>
    <row r="108" spans="1:22" x14ac:dyDescent="0.25">
      <c r="A108" t="s">
        <v>87</v>
      </c>
      <c r="B108" s="2">
        <v>45049</v>
      </c>
      <c r="C108">
        <f t="shared" si="8"/>
        <v>2023</v>
      </c>
      <c r="D108" t="str">
        <f t="shared" si="9"/>
        <v>May</v>
      </c>
      <c r="E108" t="str">
        <f t="shared" si="10"/>
        <v>Q2</v>
      </c>
      <c r="F108" t="s">
        <v>1287</v>
      </c>
      <c r="G108" t="s">
        <v>2403</v>
      </c>
      <c r="H108">
        <v>4</v>
      </c>
      <c r="I108" s="4">
        <v>433.45</v>
      </c>
      <c r="J108" t="s">
        <v>2477</v>
      </c>
      <c r="K108" t="s">
        <v>3068</v>
      </c>
      <c r="L108" t="s">
        <v>3071</v>
      </c>
      <c r="M108" t="s">
        <v>3148</v>
      </c>
      <c r="N108">
        <v>4</v>
      </c>
      <c r="P108" t="str">
        <f t="shared" si="11"/>
        <v>NO COUPON</v>
      </c>
      <c r="Q108" t="s">
        <v>4281</v>
      </c>
      <c r="R108" s="4">
        <v>1733.8</v>
      </c>
      <c r="S108" s="4">
        <f t="shared" si="13"/>
        <v>1077.6160122699389</v>
      </c>
      <c r="T108" cm="1">
        <f t="array" ref="T108">_xlfn.STDEV.P(_xlfn._xlws.FILTER($R$2:$R$1201,$G$2:$G$1201=G108))</f>
        <v>847.57364644707002</v>
      </c>
      <c r="U108" s="4">
        <f t="shared" si="14"/>
        <v>0.76001184672294586</v>
      </c>
      <c r="V108" t="str">
        <f t="shared" si="15"/>
        <v>No</v>
      </c>
    </row>
    <row r="109" spans="1:22" x14ac:dyDescent="0.25">
      <c r="A109" t="s">
        <v>341</v>
      </c>
      <c r="B109" s="2">
        <v>45132</v>
      </c>
      <c r="C109">
        <f t="shared" si="8"/>
        <v>2023</v>
      </c>
      <c r="D109" t="str">
        <f t="shared" si="9"/>
        <v>July</v>
      </c>
      <c r="E109" t="str">
        <f t="shared" si="10"/>
        <v>Q3</v>
      </c>
      <c r="F109" t="s">
        <v>1541</v>
      </c>
      <c r="G109" t="s">
        <v>2404</v>
      </c>
      <c r="H109">
        <v>1</v>
      </c>
      <c r="I109" s="4">
        <v>359.99</v>
      </c>
      <c r="J109" t="s">
        <v>2471</v>
      </c>
      <c r="K109" t="s">
        <v>3068</v>
      </c>
      <c r="L109" t="s">
        <v>3071</v>
      </c>
      <c r="M109" t="s">
        <v>3402</v>
      </c>
      <c r="N109">
        <v>5</v>
      </c>
      <c r="O109" t="s">
        <v>4275</v>
      </c>
      <c r="P109" t="str">
        <f t="shared" si="11"/>
        <v>SAVE10</v>
      </c>
      <c r="Q109" t="s">
        <v>4280</v>
      </c>
      <c r="R109" s="4">
        <v>359.99</v>
      </c>
      <c r="S109" s="4">
        <f t="shared" si="13"/>
        <v>972.57942307692258</v>
      </c>
      <c r="T109" cm="1">
        <f t="array" ref="T109">_xlfn.STDEV.P(_xlfn._xlws.FILTER($R$2:$R$1201,$G$2:$G$1201=G109))</f>
        <v>756.87136793194964</v>
      </c>
      <c r="U109" s="4">
        <f t="shared" si="14"/>
        <v>0.80937058664372752</v>
      </c>
      <c r="V109" t="str">
        <f t="shared" si="15"/>
        <v>No</v>
      </c>
    </row>
    <row r="110" spans="1:22" x14ac:dyDescent="0.25">
      <c r="A110" t="s">
        <v>59</v>
      </c>
      <c r="B110" s="2">
        <v>45332</v>
      </c>
      <c r="C110">
        <f t="shared" si="8"/>
        <v>2024</v>
      </c>
      <c r="D110" t="str">
        <f t="shared" si="9"/>
        <v>February</v>
      </c>
      <c r="E110" t="str">
        <f t="shared" si="10"/>
        <v>Q1</v>
      </c>
      <c r="F110" t="s">
        <v>1259</v>
      </c>
      <c r="G110" t="s">
        <v>2406</v>
      </c>
      <c r="H110">
        <v>1</v>
      </c>
      <c r="I110" s="4">
        <v>317.25</v>
      </c>
      <c r="J110" t="s">
        <v>2453</v>
      </c>
      <c r="K110" t="s">
        <v>3065</v>
      </c>
      <c r="L110" t="s">
        <v>3072</v>
      </c>
      <c r="M110" t="s">
        <v>3120</v>
      </c>
      <c r="N110">
        <v>1</v>
      </c>
      <c r="O110" t="s">
        <v>4275</v>
      </c>
      <c r="P110" t="str">
        <f t="shared" si="11"/>
        <v>SAVE10</v>
      </c>
      <c r="Q110" t="s">
        <v>4281</v>
      </c>
      <c r="R110" s="4">
        <v>317.25</v>
      </c>
      <c r="S110" s="4">
        <f t="shared" si="13"/>
        <v>1098.989382022472</v>
      </c>
      <c r="T110" cm="1">
        <f t="array" ref="T110">_xlfn.STDEV.P(_xlfn._xlws.FILTER($R$2:$R$1201,$G$2:$G$1201=G110))</f>
        <v>817.71887574565653</v>
      </c>
      <c r="U110" s="4">
        <f t="shared" si="14"/>
        <v>0.95600016730642823</v>
      </c>
      <c r="V110" t="str">
        <f t="shared" si="15"/>
        <v>No</v>
      </c>
    </row>
    <row r="111" spans="1:22" x14ac:dyDescent="0.25">
      <c r="A111" t="s">
        <v>600</v>
      </c>
      <c r="B111" s="2">
        <v>45606</v>
      </c>
      <c r="C111">
        <f t="shared" si="8"/>
        <v>2024</v>
      </c>
      <c r="D111" t="str">
        <f t="shared" si="9"/>
        <v>November</v>
      </c>
      <c r="E111" t="str">
        <f t="shared" si="10"/>
        <v>Q4</v>
      </c>
      <c r="F111" t="s">
        <v>1800</v>
      </c>
      <c r="G111" t="s">
        <v>2403</v>
      </c>
      <c r="H111">
        <v>1</v>
      </c>
      <c r="I111" s="4">
        <v>522.08000000000004</v>
      </c>
      <c r="J111" t="s">
        <v>2828</v>
      </c>
      <c r="K111" t="s">
        <v>3068</v>
      </c>
      <c r="L111" t="s">
        <v>3072</v>
      </c>
      <c r="M111" t="s">
        <v>3661</v>
      </c>
      <c r="N111">
        <v>5</v>
      </c>
      <c r="O111" t="s">
        <v>4276</v>
      </c>
      <c r="P111" t="str">
        <f t="shared" si="11"/>
        <v>FREESHIP</v>
      </c>
      <c r="Q111" t="s">
        <v>4279</v>
      </c>
      <c r="R111" s="4">
        <v>522.08000000000004</v>
      </c>
      <c r="S111" s="4">
        <f t="shared" si="13"/>
        <v>1077.6160122699389</v>
      </c>
      <c r="T111" cm="1">
        <f t="array" ref="T111">_xlfn.STDEV.P(_xlfn._xlws.FILTER($R$2:$R$1201,$G$2:$G$1201=G111))</f>
        <v>847.57364644707002</v>
      </c>
      <c r="U111" s="4">
        <f t="shared" si="14"/>
        <v>0.65544276252415479</v>
      </c>
      <c r="V111" t="str">
        <f t="shared" si="15"/>
        <v>No</v>
      </c>
    </row>
    <row r="112" spans="1:22" x14ac:dyDescent="0.25">
      <c r="A112" t="s">
        <v>38</v>
      </c>
      <c r="B112" s="2">
        <v>45595</v>
      </c>
      <c r="C112">
        <f t="shared" si="8"/>
        <v>2024</v>
      </c>
      <c r="D112" t="str">
        <f t="shared" si="9"/>
        <v>October</v>
      </c>
      <c r="E112" t="str">
        <f t="shared" si="10"/>
        <v>Q4</v>
      </c>
      <c r="F112" t="s">
        <v>1238</v>
      </c>
      <c r="G112" t="s">
        <v>2408</v>
      </c>
      <c r="H112">
        <v>2</v>
      </c>
      <c r="I112" s="4">
        <v>230.95</v>
      </c>
      <c r="J112" t="s">
        <v>2434</v>
      </c>
      <c r="K112" t="s">
        <v>3066</v>
      </c>
      <c r="L112" t="s">
        <v>3073</v>
      </c>
      <c r="M112" t="s">
        <v>3099</v>
      </c>
      <c r="N112">
        <v>3</v>
      </c>
      <c r="O112" t="s">
        <v>4277</v>
      </c>
      <c r="P112" t="str">
        <f t="shared" si="11"/>
        <v>WINTER15</v>
      </c>
      <c r="Q112" t="s">
        <v>4279</v>
      </c>
      <c r="R112" s="4">
        <v>461.9</v>
      </c>
      <c r="S112" s="4">
        <f t="shared" si="13"/>
        <v>1110.5581502890175</v>
      </c>
      <c r="T112" cm="1">
        <f t="array" ref="T112">_xlfn.STDEV.P(_xlfn._xlws.FILTER($R$2:$R$1201,$G$2:$G$1201=G112))</f>
        <v>859.60878359494041</v>
      </c>
      <c r="U112" s="4">
        <f t="shared" si="14"/>
        <v>1.0232656611655808</v>
      </c>
      <c r="V112" t="str">
        <f t="shared" si="15"/>
        <v>No</v>
      </c>
    </row>
    <row r="113" spans="1:22" x14ac:dyDescent="0.25">
      <c r="A113" t="s">
        <v>763</v>
      </c>
      <c r="B113" s="2">
        <v>45760</v>
      </c>
      <c r="C113">
        <f t="shared" si="8"/>
        <v>2025</v>
      </c>
      <c r="D113" t="str">
        <f t="shared" si="9"/>
        <v>April</v>
      </c>
      <c r="E113" t="str">
        <f t="shared" si="10"/>
        <v>Q2</v>
      </c>
      <c r="F113" t="s">
        <v>1960</v>
      </c>
      <c r="G113" t="s">
        <v>2408</v>
      </c>
      <c r="H113">
        <v>1</v>
      </c>
      <c r="I113" s="4">
        <v>518.39</v>
      </c>
      <c r="J113" t="s">
        <v>2904</v>
      </c>
      <c r="K113" t="s">
        <v>3065</v>
      </c>
      <c r="L113" t="s">
        <v>3074</v>
      </c>
      <c r="M113" t="s">
        <v>3824</v>
      </c>
      <c r="N113">
        <v>4</v>
      </c>
      <c r="O113" t="s">
        <v>4276</v>
      </c>
      <c r="P113" t="str">
        <f t="shared" si="11"/>
        <v>FREESHIP</v>
      </c>
      <c r="Q113" t="s">
        <v>4278</v>
      </c>
      <c r="R113" s="4">
        <v>518.39</v>
      </c>
      <c r="S113" s="4">
        <f t="shared" si="13"/>
        <v>1110.5581502890175</v>
      </c>
      <c r="T113" cm="1">
        <f t="array" ref="T113">_xlfn.STDEV.P(_xlfn._xlws.FILTER($R$2:$R$1201,$G$2:$G$1201=G113))</f>
        <v>859.60878359494041</v>
      </c>
      <c r="U113" s="4">
        <f t="shared" si="14"/>
        <v>0.68888099050422846</v>
      </c>
      <c r="V113" t="str">
        <f t="shared" si="15"/>
        <v>No</v>
      </c>
    </row>
    <row r="114" spans="1:22" x14ac:dyDescent="0.25">
      <c r="A114" t="s">
        <v>956</v>
      </c>
      <c r="B114" s="2">
        <v>45198</v>
      </c>
      <c r="C114">
        <f t="shared" si="8"/>
        <v>2023</v>
      </c>
      <c r="D114" t="str">
        <f t="shared" si="9"/>
        <v>September</v>
      </c>
      <c r="E114" t="str">
        <f t="shared" si="10"/>
        <v>Q3</v>
      </c>
      <c r="F114" t="s">
        <v>2151</v>
      </c>
      <c r="G114" t="s">
        <v>2405</v>
      </c>
      <c r="H114">
        <v>1</v>
      </c>
      <c r="I114" s="4">
        <v>479.76</v>
      </c>
      <c r="J114" t="s">
        <v>2599</v>
      </c>
      <c r="K114" t="s">
        <v>3067</v>
      </c>
      <c r="L114" t="s">
        <v>3074</v>
      </c>
      <c r="M114" t="s">
        <v>4017</v>
      </c>
      <c r="N114">
        <v>1</v>
      </c>
      <c r="P114" t="str">
        <f t="shared" si="11"/>
        <v>NO COUPON</v>
      </c>
      <c r="Q114" t="s">
        <v>4280</v>
      </c>
      <c r="R114" s="4">
        <v>479.76</v>
      </c>
      <c r="S114" s="4">
        <f t="shared" si="13"/>
        <v>1042.2846368715084</v>
      </c>
      <c r="T114" cm="1">
        <f t="array" ref="T114">_xlfn.STDEV.P(_xlfn._xlws.FILTER($R$2:$R$1201,$G$2:$G$1201=G114))</f>
        <v>832.06806164607724</v>
      </c>
      <c r="U114" s="4">
        <f t="shared" si="14"/>
        <v>0.67605603772204392</v>
      </c>
      <c r="V114" t="str">
        <f t="shared" si="15"/>
        <v>No</v>
      </c>
    </row>
    <row r="115" spans="1:22" x14ac:dyDescent="0.25">
      <c r="A115" t="s">
        <v>1164</v>
      </c>
      <c r="B115" s="2">
        <v>44977</v>
      </c>
      <c r="C115">
        <f t="shared" si="8"/>
        <v>2023</v>
      </c>
      <c r="D115" t="str">
        <f t="shared" si="9"/>
        <v>February</v>
      </c>
      <c r="E115" t="str">
        <f t="shared" si="10"/>
        <v>Q1</v>
      </c>
      <c r="F115" t="s">
        <v>2353</v>
      </c>
      <c r="G115" t="s">
        <v>2409</v>
      </c>
      <c r="H115">
        <v>4</v>
      </c>
      <c r="I115" s="4">
        <v>302.64999999999998</v>
      </c>
      <c r="J115" t="s">
        <v>2642</v>
      </c>
      <c r="K115" t="s">
        <v>3067</v>
      </c>
      <c r="L115" t="s">
        <v>3071</v>
      </c>
      <c r="M115" t="s">
        <v>4225</v>
      </c>
      <c r="N115">
        <v>8</v>
      </c>
      <c r="O115" t="s">
        <v>4275</v>
      </c>
      <c r="P115" t="str">
        <f t="shared" si="11"/>
        <v>SAVE10</v>
      </c>
      <c r="Q115" t="s">
        <v>4279</v>
      </c>
      <c r="R115" s="4">
        <v>1210.5999999999999</v>
      </c>
      <c r="S115" s="4">
        <f t="shared" si="13"/>
        <v>985.05841176470665</v>
      </c>
      <c r="T115" cm="1">
        <f t="array" ref="T115">_xlfn.STDEV.P(_xlfn._xlws.FILTER($R$2:$R$1201,$G$2:$G$1201=G115))</f>
        <v>745.08439393554579</v>
      </c>
      <c r="U115" s="4">
        <f t="shared" si="14"/>
        <v>0.91588069394423399</v>
      </c>
      <c r="V115" t="str">
        <f t="shared" si="15"/>
        <v>No</v>
      </c>
    </row>
    <row r="116" spans="1:22" x14ac:dyDescent="0.25">
      <c r="A116" t="s">
        <v>1181</v>
      </c>
      <c r="B116" s="2">
        <v>45216</v>
      </c>
      <c r="C116">
        <f t="shared" si="8"/>
        <v>2023</v>
      </c>
      <c r="D116" t="str">
        <f t="shared" si="9"/>
        <v>October</v>
      </c>
      <c r="E116" t="str">
        <f t="shared" si="10"/>
        <v>Q4</v>
      </c>
      <c r="F116" t="s">
        <v>2370</v>
      </c>
      <c r="G116" t="s">
        <v>2407</v>
      </c>
      <c r="H116">
        <v>2</v>
      </c>
      <c r="I116" s="4">
        <v>92.87</v>
      </c>
      <c r="J116" t="s">
        <v>2645</v>
      </c>
      <c r="K116" t="s">
        <v>3067</v>
      </c>
      <c r="L116" t="s">
        <v>3074</v>
      </c>
      <c r="M116" t="s">
        <v>4242</v>
      </c>
      <c r="N116">
        <v>5</v>
      </c>
      <c r="O116" t="s">
        <v>4276</v>
      </c>
      <c r="P116" t="str">
        <f t="shared" si="11"/>
        <v>FREESHIP</v>
      </c>
      <c r="Q116" t="s">
        <v>4281</v>
      </c>
      <c r="R116" s="4">
        <v>185.74</v>
      </c>
      <c r="S116" s="4">
        <f t="shared" si="13"/>
        <v>1080.7326519337028</v>
      </c>
      <c r="T116" cm="1">
        <f t="array" ref="T116">_xlfn.STDEV.P(_xlfn._xlws.FILTER($R$2:$R$1201,$G$2:$G$1201=G116))</f>
        <v>851.72193981099019</v>
      </c>
      <c r="U116" s="4">
        <f t="shared" si="14"/>
        <v>1.1598417344431966</v>
      </c>
      <c r="V116" t="str">
        <f t="shared" si="15"/>
        <v>No</v>
      </c>
    </row>
    <row r="117" spans="1:22" x14ac:dyDescent="0.25">
      <c r="A117" t="s">
        <v>116</v>
      </c>
      <c r="B117" s="2">
        <v>44993</v>
      </c>
      <c r="C117">
        <f t="shared" si="8"/>
        <v>2023</v>
      </c>
      <c r="D117" t="str">
        <f t="shared" si="9"/>
        <v>March</v>
      </c>
      <c r="E117" t="str">
        <f t="shared" si="10"/>
        <v>Q1</v>
      </c>
      <c r="F117" t="s">
        <v>1316</v>
      </c>
      <c r="G117" t="s">
        <v>2408</v>
      </c>
      <c r="H117">
        <v>2</v>
      </c>
      <c r="I117" s="4">
        <v>70.34</v>
      </c>
      <c r="J117" t="s">
        <v>2505</v>
      </c>
      <c r="K117" t="s">
        <v>3068</v>
      </c>
      <c r="L117" t="s">
        <v>3071</v>
      </c>
      <c r="M117" t="s">
        <v>3177</v>
      </c>
      <c r="N117">
        <v>3</v>
      </c>
      <c r="O117" t="s">
        <v>4276</v>
      </c>
      <c r="P117" t="str">
        <f t="shared" si="11"/>
        <v>FREESHIP</v>
      </c>
      <c r="Q117" t="s">
        <v>4280</v>
      </c>
      <c r="R117" s="4">
        <v>140.68</v>
      </c>
      <c r="S117" s="4">
        <f t="shared" si="13"/>
        <v>1110.5581502890175</v>
      </c>
      <c r="T117" cm="1">
        <f t="array" ref="T117">_xlfn.STDEV.P(_xlfn._xlws.FILTER($R$2:$R$1201,$G$2:$G$1201=G117))</f>
        <v>859.60878359494041</v>
      </c>
      <c r="U117" s="4">
        <f t="shared" si="14"/>
        <v>1.2101064695253076</v>
      </c>
      <c r="V117" t="str">
        <f t="shared" si="15"/>
        <v>No</v>
      </c>
    </row>
    <row r="118" spans="1:22" x14ac:dyDescent="0.25">
      <c r="A118" t="s">
        <v>793</v>
      </c>
      <c r="B118" s="2">
        <v>45261</v>
      </c>
      <c r="C118">
        <f t="shared" si="8"/>
        <v>2023</v>
      </c>
      <c r="D118" t="str">
        <f t="shared" si="9"/>
        <v>December</v>
      </c>
      <c r="E118" t="str">
        <f t="shared" si="10"/>
        <v>Q4</v>
      </c>
      <c r="F118" t="s">
        <v>1990</v>
      </c>
      <c r="G118" t="s">
        <v>2404</v>
      </c>
      <c r="H118">
        <v>3</v>
      </c>
      <c r="I118" s="4">
        <v>588.74</v>
      </c>
      <c r="J118" t="s">
        <v>2919</v>
      </c>
      <c r="K118" t="s">
        <v>3065</v>
      </c>
      <c r="L118" t="s">
        <v>3074</v>
      </c>
      <c r="M118" t="s">
        <v>3854</v>
      </c>
      <c r="N118">
        <v>8</v>
      </c>
      <c r="O118" t="s">
        <v>4276</v>
      </c>
      <c r="P118" t="str">
        <f t="shared" si="11"/>
        <v>FREESHIP</v>
      </c>
      <c r="Q118" t="s">
        <v>4280</v>
      </c>
      <c r="R118" s="4">
        <v>1766.22</v>
      </c>
      <c r="S118" s="4">
        <f t="shared" si="13"/>
        <v>972.57942307692258</v>
      </c>
      <c r="T118" cm="1">
        <f t="array" ref="T118">_xlfn.STDEV.P(_xlfn._xlws.FILTER($R$2:$R$1201,$G$2:$G$1201=G118))</f>
        <v>756.87136793194964</v>
      </c>
      <c r="U118" s="4">
        <f t="shared" si="14"/>
        <v>0.50713957396183817</v>
      </c>
      <c r="V118" t="str">
        <f t="shared" si="15"/>
        <v>No</v>
      </c>
    </row>
    <row r="119" spans="1:22" x14ac:dyDescent="0.25">
      <c r="A119" t="s">
        <v>80</v>
      </c>
      <c r="B119" s="2">
        <v>45611</v>
      </c>
      <c r="C119">
        <f t="shared" si="8"/>
        <v>2024</v>
      </c>
      <c r="D119" t="str">
        <f t="shared" si="9"/>
        <v>November</v>
      </c>
      <c r="E119" t="str">
        <f t="shared" si="10"/>
        <v>Q4</v>
      </c>
      <c r="F119" t="s">
        <v>1280</v>
      </c>
      <c r="G119" t="s">
        <v>2406</v>
      </c>
      <c r="H119">
        <v>5</v>
      </c>
      <c r="I119" s="4">
        <v>127.18</v>
      </c>
      <c r="J119" t="s">
        <v>2472</v>
      </c>
      <c r="K119" t="s">
        <v>3069</v>
      </c>
      <c r="L119" t="s">
        <v>3071</v>
      </c>
      <c r="M119" t="s">
        <v>3141</v>
      </c>
      <c r="N119">
        <v>9</v>
      </c>
      <c r="O119" t="s">
        <v>4275</v>
      </c>
      <c r="P119" t="str">
        <f t="shared" si="11"/>
        <v>SAVE10</v>
      </c>
      <c r="Q119" t="s">
        <v>4279</v>
      </c>
      <c r="R119" s="4">
        <v>635.90000000000009</v>
      </c>
      <c r="S119" s="4">
        <f t="shared" si="13"/>
        <v>1098.989382022472</v>
      </c>
      <c r="T119" cm="1">
        <f t="array" ref="T119">_xlfn.STDEV.P(_xlfn._xlws.FILTER($R$2:$R$1201,$G$2:$G$1201=G119))</f>
        <v>817.71887574565653</v>
      </c>
      <c r="U119" s="4">
        <f t="shared" si="14"/>
        <v>1.1884394635458357</v>
      </c>
      <c r="V119" t="str">
        <f t="shared" si="15"/>
        <v>No</v>
      </c>
    </row>
    <row r="120" spans="1:22" x14ac:dyDescent="0.25">
      <c r="A120" t="s">
        <v>740</v>
      </c>
      <c r="B120" s="2">
        <v>45590</v>
      </c>
      <c r="C120">
        <f t="shared" si="8"/>
        <v>2024</v>
      </c>
      <c r="D120" t="str">
        <f t="shared" si="9"/>
        <v>October</v>
      </c>
      <c r="E120" t="str">
        <f t="shared" si="10"/>
        <v>Q4</v>
      </c>
      <c r="F120" t="s">
        <v>1937</v>
      </c>
      <c r="G120" t="s">
        <v>2408</v>
      </c>
      <c r="H120">
        <v>4</v>
      </c>
      <c r="I120" s="4">
        <v>583.02</v>
      </c>
      <c r="J120" t="s">
        <v>2894</v>
      </c>
      <c r="K120" t="s">
        <v>3066</v>
      </c>
      <c r="L120" t="s">
        <v>3073</v>
      </c>
      <c r="M120" t="s">
        <v>3801</v>
      </c>
      <c r="N120">
        <v>4</v>
      </c>
      <c r="O120" t="s">
        <v>4276</v>
      </c>
      <c r="P120" t="str">
        <f t="shared" si="11"/>
        <v>FREESHIP</v>
      </c>
      <c r="Q120" t="s">
        <v>4281</v>
      </c>
      <c r="R120" s="4">
        <v>2332.08</v>
      </c>
      <c r="S120" s="4">
        <f t="shared" si="13"/>
        <v>1110.5581502890175</v>
      </c>
      <c r="T120" cm="1">
        <f t="array" ref="T120">_xlfn.STDEV.P(_xlfn._xlws.FILTER($R$2:$R$1201,$G$2:$G$1201=G120))</f>
        <v>859.60878359494041</v>
      </c>
      <c r="U120" s="4">
        <f t="shared" si="14"/>
        <v>0.6136956256808106</v>
      </c>
      <c r="V120" t="str">
        <f t="shared" si="15"/>
        <v>No</v>
      </c>
    </row>
    <row r="121" spans="1:22" x14ac:dyDescent="0.25">
      <c r="A121" t="s">
        <v>513</v>
      </c>
      <c r="B121" s="2">
        <v>45022</v>
      </c>
      <c r="C121">
        <f t="shared" si="8"/>
        <v>2023</v>
      </c>
      <c r="D121" t="str">
        <f t="shared" si="9"/>
        <v>April</v>
      </c>
      <c r="E121" t="str">
        <f t="shared" si="10"/>
        <v>Q2</v>
      </c>
      <c r="F121" t="s">
        <v>1713</v>
      </c>
      <c r="G121" t="s">
        <v>2407</v>
      </c>
      <c r="H121">
        <v>3</v>
      </c>
      <c r="I121" s="4">
        <v>539.46</v>
      </c>
      <c r="J121" t="s">
        <v>2791</v>
      </c>
      <c r="K121" t="s">
        <v>3067</v>
      </c>
      <c r="L121" t="s">
        <v>3070</v>
      </c>
      <c r="M121" t="s">
        <v>3574</v>
      </c>
      <c r="N121">
        <v>4</v>
      </c>
      <c r="O121" t="s">
        <v>4275</v>
      </c>
      <c r="P121" t="str">
        <f t="shared" si="11"/>
        <v>SAVE10</v>
      </c>
      <c r="Q121" t="s">
        <v>4281</v>
      </c>
      <c r="R121" s="4">
        <v>1618.38</v>
      </c>
      <c r="S121" s="4">
        <f t="shared" si="13"/>
        <v>1080.7326519337028</v>
      </c>
      <c r="T121" cm="1">
        <f t="array" ref="T121">_xlfn.STDEV.P(_xlfn._xlws.FILTER($R$2:$R$1201,$G$2:$G$1201=G121))</f>
        <v>851.72193981099019</v>
      </c>
      <c r="U121" s="4">
        <f t="shared" si="14"/>
        <v>0.63550394399118004</v>
      </c>
      <c r="V121" t="str">
        <f t="shared" si="15"/>
        <v>No</v>
      </c>
    </row>
    <row r="122" spans="1:22" x14ac:dyDescent="0.25">
      <c r="A122" t="s">
        <v>801</v>
      </c>
      <c r="B122" s="2">
        <v>45368</v>
      </c>
      <c r="C122">
        <f t="shared" si="8"/>
        <v>2024</v>
      </c>
      <c r="D122" t="str">
        <f t="shared" si="9"/>
        <v>March</v>
      </c>
      <c r="E122" t="str">
        <f t="shared" si="10"/>
        <v>Q1</v>
      </c>
      <c r="F122" t="s">
        <v>1998</v>
      </c>
      <c r="G122" t="s">
        <v>2409</v>
      </c>
      <c r="H122">
        <v>4</v>
      </c>
      <c r="I122" s="4">
        <v>221.96</v>
      </c>
      <c r="J122" t="s">
        <v>2922</v>
      </c>
      <c r="K122" t="s">
        <v>3069</v>
      </c>
      <c r="L122" t="s">
        <v>3073</v>
      </c>
      <c r="M122" t="s">
        <v>3862</v>
      </c>
      <c r="N122">
        <v>7</v>
      </c>
      <c r="P122" t="str">
        <f t="shared" si="11"/>
        <v>NO COUPON</v>
      </c>
      <c r="Q122" t="s">
        <v>4282</v>
      </c>
      <c r="R122" s="4">
        <v>887.84</v>
      </c>
      <c r="S122" s="4">
        <f t="shared" si="13"/>
        <v>985.05841176470665</v>
      </c>
      <c r="T122" cm="1">
        <f t="array" ref="T122">_xlfn.STDEV.P(_xlfn._xlws.FILTER($R$2:$R$1201,$G$2:$G$1201=G122))</f>
        <v>745.08439393554579</v>
      </c>
      <c r="U122" s="4">
        <f t="shared" si="14"/>
        <v>1.0241771509050277</v>
      </c>
      <c r="V122" t="str">
        <f t="shared" si="15"/>
        <v>No</v>
      </c>
    </row>
    <row r="123" spans="1:22" x14ac:dyDescent="0.25">
      <c r="A123" t="s">
        <v>1110</v>
      </c>
      <c r="B123" s="2">
        <v>45780</v>
      </c>
      <c r="C123">
        <f t="shared" si="8"/>
        <v>2025</v>
      </c>
      <c r="D123" t="str">
        <f t="shared" si="9"/>
        <v>May</v>
      </c>
      <c r="E123" t="str">
        <f t="shared" si="10"/>
        <v>Q2</v>
      </c>
      <c r="F123" t="s">
        <v>2302</v>
      </c>
      <c r="G123" t="s">
        <v>2405</v>
      </c>
      <c r="H123">
        <v>2</v>
      </c>
      <c r="I123" s="4">
        <v>464.92</v>
      </c>
      <c r="J123" t="s">
        <v>3029</v>
      </c>
      <c r="K123" t="s">
        <v>3065</v>
      </c>
      <c r="L123" t="s">
        <v>3072</v>
      </c>
      <c r="M123" t="s">
        <v>4171</v>
      </c>
      <c r="N123">
        <v>2</v>
      </c>
      <c r="P123" t="str">
        <f t="shared" si="11"/>
        <v>NO COUPON</v>
      </c>
      <c r="Q123" t="s">
        <v>4281</v>
      </c>
      <c r="R123" s="4">
        <v>929.84</v>
      </c>
      <c r="S123" s="4">
        <f t="shared" si="13"/>
        <v>1042.2846368715084</v>
      </c>
      <c r="T123" cm="1">
        <f t="array" ref="T123">_xlfn.STDEV.P(_xlfn._xlws.FILTER($R$2:$R$1201,$G$2:$G$1201=G123))</f>
        <v>832.06806164607724</v>
      </c>
      <c r="U123" s="4">
        <f t="shared" si="14"/>
        <v>0.69389111718734875</v>
      </c>
      <c r="V123" t="str">
        <f t="shared" si="15"/>
        <v>No</v>
      </c>
    </row>
    <row r="124" spans="1:22" x14ac:dyDescent="0.25">
      <c r="A124" t="s">
        <v>605</v>
      </c>
      <c r="B124" s="2">
        <v>45614</v>
      </c>
      <c r="C124">
        <f t="shared" si="8"/>
        <v>2024</v>
      </c>
      <c r="D124" t="str">
        <f t="shared" si="9"/>
        <v>November</v>
      </c>
      <c r="E124" t="str">
        <f t="shared" si="10"/>
        <v>Q4</v>
      </c>
      <c r="F124" t="s">
        <v>1805</v>
      </c>
      <c r="G124" t="s">
        <v>2408</v>
      </c>
      <c r="H124">
        <v>1</v>
      </c>
      <c r="I124" s="4">
        <v>605.28</v>
      </c>
      <c r="J124" t="s">
        <v>2832</v>
      </c>
      <c r="K124" t="s">
        <v>3068</v>
      </c>
      <c r="L124" t="s">
        <v>3070</v>
      </c>
      <c r="M124" t="s">
        <v>3666</v>
      </c>
      <c r="N124">
        <v>3</v>
      </c>
      <c r="O124" t="s">
        <v>4276</v>
      </c>
      <c r="P124" t="str">
        <f t="shared" si="11"/>
        <v>FREESHIP</v>
      </c>
      <c r="Q124" t="s">
        <v>4279</v>
      </c>
      <c r="R124" s="4">
        <v>605.28</v>
      </c>
      <c r="S124" s="4">
        <f t="shared" si="13"/>
        <v>1110.5581502890175</v>
      </c>
      <c r="T124" cm="1">
        <f t="array" ref="T124">_xlfn.STDEV.P(_xlfn._xlws.FILTER($R$2:$R$1201,$G$2:$G$1201=G124))</f>
        <v>859.60878359494041</v>
      </c>
      <c r="U124" s="4">
        <f t="shared" si="14"/>
        <v>0.58780012481481525</v>
      </c>
      <c r="V124" t="str">
        <f t="shared" si="15"/>
        <v>No</v>
      </c>
    </row>
    <row r="125" spans="1:22" x14ac:dyDescent="0.25">
      <c r="A125" t="s">
        <v>369</v>
      </c>
      <c r="B125" s="2">
        <v>45811</v>
      </c>
      <c r="C125">
        <f t="shared" si="8"/>
        <v>2025</v>
      </c>
      <c r="D125" t="str">
        <f t="shared" si="9"/>
        <v>June</v>
      </c>
      <c r="E125" t="str">
        <f t="shared" si="10"/>
        <v>Q2</v>
      </c>
      <c r="F125" t="s">
        <v>1569</v>
      </c>
      <c r="G125" t="s">
        <v>2405</v>
      </c>
      <c r="H125">
        <v>3</v>
      </c>
      <c r="I125" s="4">
        <v>433.33</v>
      </c>
      <c r="J125" t="s">
        <v>2708</v>
      </c>
      <c r="K125" t="s">
        <v>3067</v>
      </c>
      <c r="L125" t="s">
        <v>3071</v>
      </c>
      <c r="M125" t="s">
        <v>3430</v>
      </c>
      <c r="N125">
        <v>4</v>
      </c>
      <c r="O125" t="s">
        <v>4276</v>
      </c>
      <c r="P125" t="str">
        <f t="shared" si="11"/>
        <v>FREESHIP</v>
      </c>
      <c r="Q125" t="s">
        <v>4279</v>
      </c>
      <c r="R125" s="4">
        <v>1299.99</v>
      </c>
      <c r="S125" s="4">
        <f t="shared" si="13"/>
        <v>1042.2846368715084</v>
      </c>
      <c r="T125" cm="1">
        <f t="array" ref="T125">_xlfn.STDEV.P(_xlfn._xlws.FILTER($R$2:$R$1201,$G$2:$G$1201=G125))</f>
        <v>832.06806164607724</v>
      </c>
      <c r="U125" s="4">
        <f t="shared" si="14"/>
        <v>0.73185676141302158</v>
      </c>
      <c r="V125" t="str">
        <f t="shared" si="15"/>
        <v>No</v>
      </c>
    </row>
    <row r="126" spans="1:22" x14ac:dyDescent="0.25">
      <c r="A126" t="s">
        <v>342</v>
      </c>
      <c r="B126" s="2">
        <v>44985</v>
      </c>
      <c r="C126">
        <f t="shared" si="8"/>
        <v>2023</v>
      </c>
      <c r="D126" t="str">
        <f t="shared" si="9"/>
        <v>February</v>
      </c>
      <c r="E126" t="str">
        <f t="shared" si="10"/>
        <v>Q1</v>
      </c>
      <c r="F126" t="s">
        <v>1542</v>
      </c>
      <c r="G126" t="s">
        <v>2405</v>
      </c>
      <c r="H126">
        <v>5</v>
      </c>
      <c r="I126" s="4">
        <v>674.04</v>
      </c>
      <c r="J126" t="s">
        <v>2684</v>
      </c>
      <c r="K126" t="s">
        <v>3066</v>
      </c>
      <c r="L126" t="s">
        <v>3071</v>
      </c>
      <c r="M126" t="s">
        <v>3403</v>
      </c>
      <c r="N126">
        <v>7</v>
      </c>
      <c r="O126" t="s">
        <v>4275</v>
      </c>
      <c r="P126" t="str">
        <f t="shared" si="11"/>
        <v>SAVE10</v>
      </c>
      <c r="Q126" t="s">
        <v>4282</v>
      </c>
      <c r="R126" s="4">
        <v>3370.2</v>
      </c>
      <c r="S126" s="4">
        <f t="shared" si="13"/>
        <v>1042.2846368715084</v>
      </c>
      <c r="T126" cm="1">
        <f t="array" ref="T126">_xlfn.STDEV.P(_xlfn._xlws.FILTER($R$2:$R$1201,$G$2:$G$1201=G126))</f>
        <v>832.06806164607724</v>
      </c>
      <c r="U126" s="4">
        <f t="shared" si="14"/>
        <v>0.44256552299701468</v>
      </c>
      <c r="V126" t="str">
        <f t="shared" si="15"/>
        <v>No</v>
      </c>
    </row>
    <row r="127" spans="1:22" x14ac:dyDescent="0.25">
      <c r="A127" t="s">
        <v>1196</v>
      </c>
      <c r="B127" s="2">
        <v>45822</v>
      </c>
      <c r="C127">
        <f t="shared" si="8"/>
        <v>2025</v>
      </c>
      <c r="D127" t="str">
        <f t="shared" si="9"/>
        <v>June</v>
      </c>
      <c r="E127" t="str">
        <f t="shared" si="10"/>
        <v>Q2</v>
      </c>
      <c r="F127" t="s">
        <v>2385</v>
      </c>
      <c r="G127" t="s">
        <v>2406</v>
      </c>
      <c r="H127">
        <v>2</v>
      </c>
      <c r="I127" s="4">
        <v>420.29</v>
      </c>
      <c r="J127" t="s">
        <v>2835</v>
      </c>
      <c r="K127" t="s">
        <v>3068</v>
      </c>
      <c r="L127" t="s">
        <v>3072</v>
      </c>
      <c r="M127" t="s">
        <v>4257</v>
      </c>
      <c r="N127">
        <v>3</v>
      </c>
      <c r="O127" t="s">
        <v>4275</v>
      </c>
      <c r="P127" t="str">
        <f t="shared" si="11"/>
        <v>SAVE10</v>
      </c>
      <c r="Q127" t="s">
        <v>4282</v>
      </c>
      <c r="R127" s="4">
        <v>840.58</v>
      </c>
      <c r="S127" s="4">
        <f t="shared" si="13"/>
        <v>1098.989382022472</v>
      </c>
      <c r="T127" cm="1">
        <f t="array" ref="T127">_xlfn.STDEV.P(_xlfn._xlws.FILTER($R$2:$R$1201,$G$2:$G$1201=G127))</f>
        <v>817.71887574565653</v>
      </c>
      <c r="U127" s="4">
        <f t="shared" si="14"/>
        <v>0.82999109125808523</v>
      </c>
      <c r="V127" t="str">
        <f t="shared" si="15"/>
        <v>No</v>
      </c>
    </row>
    <row r="128" spans="1:22" x14ac:dyDescent="0.25">
      <c r="A128" t="s">
        <v>238</v>
      </c>
      <c r="B128" s="2">
        <v>45192</v>
      </c>
      <c r="C128">
        <f t="shared" si="8"/>
        <v>2023</v>
      </c>
      <c r="D128" t="str">
        <f t="shared" si="9"/>
        <v>September</v>
      </c>
      <c r="E128" t="str">
        <f t="shared" si="10"/>
        <v>Q3</v>
      </c>
      <c r="F128" t="s">
        <v>1438</v>
      </c>
      <c r="G128" t="s">
        <v>2407</v>
      </c>
      <c r="H128">
        <v>4</v>
      </c>
      <c r="I128" s="4">
        <v>91.46</v>
      </c>
      <c r="J128" t="s">
        <v>2603</v>
      </c>
      <c r="K128" t="s">
        <v>3069</v>
      </c>
      <c r="L128" t="s">
        <v>3071</v>
      </c>
      <c r="M128" t="s">
        <v>3299</v>
      </c>
      <c r="N128">
        <v>9</v>
      </c>
      <c r="O128" t="s">
        <v>4275</v>
      </c>
      <c r="P128" t="str">
        <f t="shared" si="11"/>
        <v>SAVE10</v>
      </c>
      <c r="Q128" t="s">
        <v>4279</v>
      </c>
      <c r="R128" s="4">
        <v>365.84</v>
      </c>
      <c r="S128" s="4">
        <f t="shared" si="13"/>
        <v>1080.7326519337028</v>
      </c>
      <c r="T128" cm="1">
        <f t="array" ref="T128">_xlfn.STDEV.P(_xlfn._xlws.FILTER($R$2:$R$1201,$G$2:$G$1201=G128))</f>
        <v>851.72193981099019</v>
      </c>
      <c r="U128" s="4">
        <f t="shared" si="14"/>
        <v>1.161497204302659</v>
      </c>
      <c r="V128" t="str">
        <f t="shared" si="15"/>
        <v>No</v>
      </c>
    </row>
    <row r="129" spans="1:22" x14ac:dyDescent="0.25">
      <c r="A129" t="s">
        <v>978</v>
      </c>
      <c r="B129" s="2">
        <v>45158</v>
      </c>
      <c r="C129">
        <f t="shared" si="8"/>
        <v>2023</v>
      </c>
      <c r="D129" t="str">
        <f t="shared" si="9"/>
        <v>August</v>
      </c>
      <c r="E129" t="str">
        <f t="shared" si="10"/>
        <v>Q3</v>
      </c>
      <c r="F129" t="s">
        <v>2171</v>
      </c>
      <c r="G129" t="s">
        <v>2404</v>
      </c>
      <c r="H129">
        <v>5</v>
      </c>
      <c r="I129" s="4">
        <v>364.42</v>
      </c>
      <c r="J129" t="s">
        <v>2730</v>
      </c>
      <c r="K129" t="s">
        <v>3067</v>
      </c>
      <c r="L129" t="s">
        <v>3071</v>
      </c>
      <c r="M129" t="s">
        <v>4039</v>
      </c>
      <c r="N129">
        <v>10</v>
      </c>
      <c r="O129" t="s">
        <v>4275</v>
      </c>
      <c r="P129" t="str">
        <f t="shared" si="11"/>
        <v>SAVE10</v>
      </c>
      <c r="Q129" t="s">
        <v>4279</v>
      </c>
      <c r="R129" s="4">
        <v>1822.1</v>
      </c>
      <c r="S129" s="4">
        <f t="shared" si="13"/>
        <v>972.57942307692258</v>
      </c>
      <c r="T129" cm="1">
        <f t="array" ref="T129">_xlfn.STDEV.P(_xlfn._xlws.FILTER($R$2:$R$1201,$G$2:$G$1201=G129))</f>
        <v>756.87136793194964</v>
      </c>
      <c r="U129" s="4">
        <f t="shared" si="14"/>
        <v>0.80351754451834712</v>
      </c>
      <c r="V129" t="str">
        <f t="shared" si="15"/>
        <v>No</v>
      </c>
    </row>
    <row r="130" spans="1:22" x14ac:dyDescent="0.25">
      <c r="A130" t="s">
        <v>642</v>
      </c>
      <c r="B130" s="2">
        <v>45011</v>
      </c>
      <c r="C130">
        <f t="shared" ref="C130:C193" si="16">YEAR(B130)</f>
        <v>2023</v>
      </c>
      <c r="D130" t="str">
        <f t="shared" ref="D130:D193" si="17">TEXT(B130,"mmmm")</f>
        <v>March</v>
      </c>
      <c r="E130" t="str">
        <f t="shared" ref="E130:E193" si="18">"Q"&amp;ROUNDUP(MONTH(B130)/3,0)</f>
        <v>Q1</v>
      </c>
      <c r="F130" t="s">
        <v>1841</v>
      </c>
      <c r="G130" t="s">
        <v>2407</v>
      </c>
      <c r="H130">
        <v>5</v>
      </c>
      <c r="I130" s="4">
        <v>558.63</v>
      </c>
      <c r="J130" t="s">
        <v>2849</v>
      </c>
      <c r="K130" t="s">
        <v>3069</v>
      </c>
      <c r="L130" t="s">
        <v>3074</v>
      </c>
      <c r="M130" t="s">
        <v>3703</v>
      </c>
      <c r="N130">
        <v>8</v>
      </c>
      <c r="O130" t="s">
        <v>4276</v>
      </c>
      <c r="P130" t="str">
        <f t="shared" ref="P130:P193" si="19">IF(ISBLANK(O130),"NO COUPON",O130)</f>
        <v>FREESHIP</v>
      </c>
      <c r="Q130" t="s">
        <v>4279</v>
      </c>
      <c r="R130" s="4">
        <v>2793.15</v>
      </c>
      <c r="S130" s="4">
        <f t="shared" si="13"/>
        <v>1080.7326519337028</v>
      </c>
      <c r="T130" cm="1">
        <f t="array" ref="T130">_xlfn.STDEV.P(_xlfn._xlws.FILTER($R$2:$R$1201,$G$2:$G$1201=G130))</f>
        <v>851.72193981099019</v>
      </c>
      <c r="U130" s="4">
        <f t="shared" si="14"/>
        <v>0.61299659845508403</v>
      </c>
      <c r="V130" t="str">
        <f t="shared" si="15"/>
        <v>No</v>
      </c>
    </row>
    <row r="131" spans="1:22" x14ac:dyDescent="0.25">
      <c r="A131" t="s">
        <v>550</v>
      </c>
      <c r="B131" s="2">
        <v>45452</v>
      </c>
      <c r="C131">
        <f t="shared" si="16"/>
        <v>2024</v>
      </c>
      <c r="D131" t="str">
        <f t="shared" si="17"/>
        <v>June</v>
      </c>
      <c r="E131" t="str">
        <f t="shared" si="18"/>
        <v>Q2</v>
      </c>
      <c r="F131" t="s">
        <v>1750</v>
      </c>
      <c r="G131" t="s">
        <v>2406</v>
      </c>
      <c r="H131">
        <v>1</v>
      </c>
      <c r="I131" s="4">
        <v>616.1</v>
      </c>
      <c r="J131" t="s">
        <v>2808</v>
      </c>
      <c r="K131" t="s">
        <v>3069</v>
      </c>
      <c r="L131" t="s">
        <v>3072</v>
      </c>
      <c r="M131" t="s">
        <v>3611</v>
      </c>
      <c r="N131">
        <v>6</v>
      </c>
      <c r="P131" t="str">
        <f t="shared" si="19"/>
        <v>NO COUPON</v>
      </c>
      <c r="Q131" t="s">
        <v>4280</v>
      </c>
      <c r="R131" s="4">
        <v>616.1</v>
      </c>
      <c r="S131" s="4">
        <f t="shared" ref="S131:S194" si="20">AVERAGEIF($G$2:$G$1201,G131,$R$2:$R$1201)</f>
        <v>1098.989382022472</v>
      </c>
      <c r="T131" cm="1">
        <f t="array" ref="T131">_xlfn.STDEV.P(_xlfn._xlws.FILTER($R$2:$R$1201,$G$2:$G$1201=G131))</f>
        <v>817.71887574565653</v>
      </c>
      <c r="U131" s="4">
        <f t="shared" ref="U131:U194" si="21">ABS(I131-S131)/T131</f>
        <v>0.59053226768446276</v>
      </c>
      <c r="V131" t="str">
        <f t="shared" ref="V131:V194" si="22">IF(U131&gt;3,"Yes","No")</f>
        <v>No</v>
      </c>
    </row>
    <row r="132" spans="1:22" x14ac:dyDescent="0.25">
      <c r="A132" t="s">
        <v>601</v>
      </c>
      <c r="B132" s="2">
        <v>45089</v>
      </c>
      <c r="C132">
        <f t="shared" si="16"/>
        <v>2023</v>
      </c>
      <c r="D132" t="str">
        <f t="shared" si="17"/>
        <v>June</v>
      </c>
      <c r="E132" t="str">
        <f t="shared" si="18"/>
        <v>Q2</v>
      </c>
      <c r="F132" t="s">
        <v>1801</v>
      </c>
      <c r="G132" t="s">
        <v>2403</v>
      </c>
      <c r="H132">
        <v>5</v>
      </c>
      <c r="I132" s="4">
        <v>514.6</v>
      </c>
      <c r="J132" t="s">
        <v>2829</v>
      </c>
      <c r="K132" t="s">
        <v>3068</v>
      </c>
      <c r="L132" t="s">
        <v>3073</v>
      </c>
      <c r="M132" t="s">
        <v>3662</v>
      </c>
      <c r="N132">
        <v>10</v>
      </c>
      <c r="O132" t="s">
        <v>4276</v>
      </c>
      <c r="P132" t="str">
        <f t="shared" si="19"/>
        <v>FREESHIP</v>
      </c>
      <c r="Q132" t="s">
        <v>4278</v>
      </c>
      <c r="R132" s="4">
        <v>2573</v>
      </c>
      <c r="S132" s="4">
        <f t="shared" si="20"/>
        <v>1077.6160122699389</v>
      </c>
      <c r="T132" cm="1">
        <f t="array" ref="T132">_xlfn.STDEV.P(_xlfn._xlws.FILTER($R$2:$R$1201,$G$2:$G$1201=G132))</f>
        <v>847.57364644707002</v>
      </c>
      <c r="U132" s="4">
        <f t="shared" si="21"/>
        <v>0.66426795433061936</v>
      </c>
      <c r="V132" t="str">
        <f t="shared" si="22"/>
        <v>No</v>
      </c>
    </row>
    <row r="133" spans="1:22" x14ac:dyDescent="0.25">
      <c r="A133" t="s">
        <v>838</v>
      </c>
      <c r="B133" s="2">
        <v>45167</v>
      </c>
      <c r="C133">
        <f t="shared" si="16"/>
        <v>2023</v>
      </c>
      <c r="D133" t="str">
        <f t="shared" si="17"/>
        <v>August</v>
      </c>
      <c r="E133" t="str">
        <f t="shared" si="18"/>
        <v>Q3</v>
      </c>
      <c r="F133" t="s">
        <v>2034</v>
      </c>
      <c r="G133" t="s">
        <v>2403</v>
      </c>
      <c r="H133">
        <v>3</v>
      </c>
      <c r="I133" s="4">
        <v>481.1</v>
      </c>
      <c r="J133" t="s">
        <v>2943</v>
      </c>
      <c r="K133" t="s">
        <v>3067</v>
      </c>
      <c r="L133" t="s">
        <v>3072</v>
      </c>
      <c r="M133" t="s">
        <v>3899</v>
      </c>
      <c r="N133">
        <v>3</v>
      </c>
      <c r="O133" t="s">
        <v>4276</v>
      </c>
      <c r="P133" t="str">
        <f t="shared" si="19"/>
        <v>FREESHIP</v>
      </c>
      <c r="Q133" t="s">
        <v>4281</v>
      </c>
      <c r="R133" s="4">
        <v>1443.3</v>
      </c>
      <c r="S133" s="4">
        <f t="shared" si="20"/>
        <v>1077.6160122699389</v>
      </c>
      <c r="T133" cm="1">
        <f t="array" ref="T133">_xlfn.STDEV.P(_xlfn._xlws.FILTER($R$2:$R$1201,$G$2:$G$1201=G133))</f>
        <v>847.57364644707002</v>
      </c>
      <c r="U133" s="4">
        <f t="shared" si="21"/>
        <v>0.70379254330342211</v>
      </c>
      <c r="V133" t="str">
        <f t="shared" si="22"/>
        <v>No</v>
      </c>
    </row>
    <row r="134" spans="1:22" x14ac:dyDescent="0.25">
      <c r="A134" t="s">
        <v>397</v>
      </c>
      <c r="B134" s="2">
        <v>44946</v>
      </c>
      <c r="C134">
        <f t="shared" si="16"/>
        <v>2023</v>
      </c>
      <c r="D134" t="str">
        <f t="shared" si="17"/>
        <v>January</v>
      </c>
      <c r="E134" t="str">
        <f t="shared" si="18"/>
        <v>Q1</v>
      </c>
      <c r="F134" t="s">
        <v>1597</v>
      </c>
      <c r="G134" t="s">
        <v>2406</v>
      </c>
      <c r="H134">
        <v>4</v>
      </c>
      <c r="I134" s="4">
        <v>393.8</v>
      </c>
      <c r="J134" t="s">
        <v>2497</v>
      </c>
      <c r="K134" t="s">
        <v>3067</v>
      </c>
      <c r="L134" t="s">
        <v>3074</v>
      </c>
      <c r="M134" t="s">
        <v>3458</v>
      </c>
      <c r="N134">
        <v>7</v>
      </c>
      <c r="O134" t="s">
        <v>4275</v>
      </c>
      <c r="P134" t="str">
        <f t="shared" si="19"/>
        <v>SAVE10</v>
      </c>
      <c r="Q134" t="s">
        <v>4280</v>
      </c>
      <c r="R134" s="4">
        <v>1575.2</v>
      </c>
      <c r="S134" s="4">
        <f t="shared" si="20"/>
        <v>1098.989382022472</v>
      </c>
      <c r="T134" cm="1">
        <f t="array" ref="T134">_xlfn.STDEV.P(_xlfn._xlws.FILTER($R$2:$R$1201,$G$2:$G$1201=G134))</f>
        <v>817.71887574565653</v>
      </c>
      <c r="U134" s="4">
        <f t="shared" si="21"/>
        <v>0.86238608761406932</v>
      </c>
      <c r="V134" t="str">
        <f t="shared" si="22"/>
        <v>No</v>
      </c>
    </row>
    <row r="135" spans="1:22" x14ac:dyDescent="0.25">
      <c r="A135" t="s">
        <v>990</v>
      </c>
      <c r="B135" s="2">
        <v>45386</v>
      </c>
      <c r="C135">
        <f t="shared" si="16"/>
        <v>2024</v>
      </c>
      <c r="D135" t="str">
        <f t="shared" si="17"/>
        <v>April</v>
      </c>
      <c r="E135" t="str">
        <f t="shared" si="18"/>
        <v>Q2</v>
      </c>
      <c r="F135" t="s">
        <v>2183</v>
      </c>
      <c r="G135" t="s">
        <v>2405</v>
      </c>
      <c r="H135">
        <v>3</v>
      </c>
      <c r="I135" s="4">
        <v>589.29999999999995</v>
      </c>
      <c r="J135" t="s">
        <v>2941</v>
      </c>
      <c r="K135" t="s">
        <v>3067</v>
      </c>
      <c r="L135" t="s">
        <v>3072</v>
      </c>
      <c r="M135" t="s">
        <v>4051</v>
      </c>
      <c r="N135">
        <v>6</v>
      </c>
      <c r="O135" t="s">
        <v>4277</v>
      </c>
      <c r="P135" t="str">
        <f t="shared" si="19"/>
        <v>WINTER15</v>
      </c>
      <c r="Q135" t="s">
        <v>4279</v>
      </c>
      <c r="R135" s="4">
        <v>1767.9</v>
      </c>
      <c r="S135" s="4">
        <f t="shared" si="20"/>
        <v>1042.2846368715084</v>
      </c>
      <c r="T135" cm="1">
        <f t="array" ref="T135">_xlfn.STDEV.P(_xlfn._xlws.FILTER($R$2:$R$1201,$G$2:$G$1201=G135))</f>
        <v>832.06806164607724</v>
      </c>
      <c r="U135" s="4">
        <f t="shared" si="21"/>
        <v>0.54440815331304815</v>
      </c>
      <c r="V135" t="str">
        <f t="shared" si="22"/>
        <v>No</v>
      </c>
    </row>
    <row r="136" spans="1:22" x14ac:dyDescent="0.25">
      <c r="A136" t="s">
        <v>1036</v>
      </c>
      <c r="B136" s="2">
        <v>45712</v>
      </c>
      <c r="C136">
        <f t="shared" si="16"/>
        <v>2025</v>
      </c>
      <c r="D136" t="str">
        <f t="shared" si="17"/>
        <v>February</v>
      </c>
      <c r="E136" t="str">
        <f t="shared" si="18"/>
        <v>Q1</v>
      </c>
      <c r="F136" t="s">
        <v>2228</v>
      </c>
      <c r="G136" t="s">
        <v>2405</v>
      </c>
      <c r="H136">
        <v>3</v>
      </c>
      <c r="I136" s="4">
        <v>450.98</v>
      </c>
      <c r="J136" t="s">
        <v>2877</v>
      </c>
      <c r="K136" t="s">
        <v>3067</v>
      </c>
      <c r="L136" t="s">
        <v>3070</v>
      </c>
      <c r="M136" t="s">
        <v>4097</v>
      </c>
      <c r="N136">
        <v>8</v>
      </c>
      <c r="O136" t="s">
        <v>4275</v>
      </c>
      <c r="P136" t="str">
        <f t="shared" si="19"/>
        <v>SAVE10</v>
      </c>
      <c r="Q136" t="s">
        <v>4279</v>
      </c>
      <c r="R136" s="4">
        <v>1352.94</v>
      </c>
      <c r="S136" s="4">
        <f t="shared" si="20"/>
        <v>1042.2846368715084</v>
      </c>
      <c r="T136" cm="1">
        <f t="array" ref="T136">_xlfn.STDEV.P(_xlfn._xlws.FILTER($R$2:$R$1201,$G$2:$G$1201=G136))</f>
        <v>832.06806164607724</v>
      </c>
      <c r="U136" s="4">
        <f t="shared" si="21"/>
        <v>0.71064455436702201</v>
      </c>
      <c r="V136" t="str">
        <f t="shared" si="22"/>
        <v>No</v>
      </c>
    </row>
    <row r="137" spans="1:22" x14ac:dyDescent="0.25">
      <c r="A137" t="s">
        <v>219</v>
      </c>
      <c r="B137" s="2">
        <v>44989</v>
      </c>
      <c r="C137">
        <f t="shared" si="16"/>
        <v>2023</v>
      </c>
      <c r="D137" t="str">
        <f t="shared" si="17"/>
        <v>March</v>
      </c>
      <c r="E137" t="str">
        <f t="shared" si="18"/>
        <v>Q1</v>
      </c>
      <c r="F137" t="s">
        <v>1419</v>
      </c>
      <c r="G137" t="s">
        <v>2409</v>
      </c>
      <c r="H137">
        <v>3</v>
      </c>
      <c r="I137" s="4">
        <v>147.38999999999999</v>
      </c>
      <c r="J137" t="s">
        <v>2591</v>
      </c>
      <c r="K137" t="s">
        <v>3065</v>
      </c>
      <c r="L137" t="s">
        <v>3072</v>
      </c>
      <c r="M137" t="s">
        <v>3280</v>
      </c>
      <c r="N137">
        <v>3</v>
      </c>
      <c r="P137" t="str">
        <f t="shared" si="19"/>
        <v>NO COUPON</v>
      </c>
      <c r="Q137" t="s">
        <v>4280</v>
      </c>
      <c r="R137" s="4">
        <v>442.17</v>
      </c>
      <c r="S137" s="4">
        <f t="shared" si="20"/>
        <v>985.05841176470665</v>
      </c>
      <c r="T137" cm="1">
        <f t="array" ref="T137">_xlfn.STDEV.P(_xlfn._xlws.FILTER($R$2:$R$1201,$G$2:$G$1201=G137))</f>
        <v>745.08439393554579</v>
      </c>
      <c r="U137" s="4">
        <f t="shared" si="21"/>
        <v>1.1242597732320374</v>
      </c>
      <c r="V137" t="str">
        <f t="shared" si="22"/>
        <v>No</v>
      </c>
    </row>
    <row r="138" spans="1:22" x14ac:dyDescent="0.25">
      <c r="A138" t="s">
        <v>781</v>
      </c>
      <c r="B138" s="2">
        <v>45765</v>
      </c>
      <c r="C138">
        <f t="shared" si="16"/>
        <v>2025</v>
      </c>
      <c r="D138" t="str">
        <f t="shared" si="17"/>
        <v>April</v>
      </c>
      <c r="E138" t="str">
        <f t="shared" si="18"/>
        <v>Q2</v>
      </c>
      <c r="F138" t="s">
        <v>1978</v>
      </c>
      <c r="G138" t="s">
        <v>2405</v>
      </c>
      <c r="H138">
        <v>2</v>
      </c>
      <c r="I138" s="4">
        <v>323.22000000000003</v>
      </c>
      <c r="J138" t="s">
        <v>2912</v>
      </c>
      <c r="K138" t="s">
        <v>3067</v>
      </c>
      <c r="L138" t="s">
        <v>3073</v>
      </c>
      <c r="M138" t="s">
        <v>3842</v>
      </c>
      <c r="N138">
        <v>7</v>
      </c>
      <c r="P138" t="str">
        <f t="shared" si="19"/>
        <v>NO COUPON</v>
      </c>
      <c r="Q138" t="s">
        <v>4278</v>
      </c>
      <c r="R138" s="4">
        <v>646.44000000000005</v>
      </c>
      <c r="S138" s="4">
        <f t="shared" si="20"/>
        <v>1042.2846368715084</v>
      </c>
      <c r="T138" cm="1">
        <f t="array" ref="T138">_xlfn.STDEV.P(_xlfn._xlws.FILTER($R$2:$R$1201,$G$2:$G$1201=G138))</f>
        <v>832.06806164607724</v>
      </c>
      <c r="U138" s="4">
        <f t="shared" si="21"/>
        <v>0.86418968593625067</v>
      </c>
      <c r="V138" t="str">
        <f t="shared" si="22"/>
        <v>No</v>
      </c>
    </row>
    <row r="139" spans="1:22" x14ac:dyDescent="0.25">
      <c r="A139" t="s">
        <v>671</v>
      </c>
      <c r="B139" s="2">
        <v>45284</v>
      </c>
      <c r="C139">
        <f t="shared" si="16"/>
        <v>2023</v>
      </c>
      <c r="D139" t="str">
        <f t="shared" si="17"/>
        <v>December</v>
      </c>
      <c r="E139" t="str">
        <f t="shared" si="18"/>
        <v>Q4</v>
      </c>
      <c r="F139" t="s">
        <v>1870</v>
      </c>
      <c r="G139" t="s">
        <v>2405</v>
      </c>
      <c r="H139">
        <v>4</v>
      </c>
      <c r="I139" s="4">
        <v>87.79</v>
      </c>
      <c r="J139" t="s">
        <v>2685</v>
      </c>
      <c r="K139" t="s">
        <v>3069</v>
      </c>
      <c r="L139" t="s">
        <v>3071</v>
      </c>
      <c r="M139" t="s">
        <v>3732</v>
      </c>
      <c r="N139">
        <v>6</v>
      </c>
      <c r="O139" t="s">
        <v>4276</v>
      </c>
      <c r="P139" t="str">
        <f t="shared" si="19"/>
        <v>FREESHIP</v>
      </c>
      <c r="Q139" t="s">
        <v>4278</v>
      </c>
      <c r="R139" s="4">
        <v>351.16</v>
      </c>
      <c r="S139" s="4">
        <f t="shared" si="20"/>
        <v>1042.2846368715084</v>
      </c>
      <c r="T139" cm="1">
        <f t="array" ref="T139">_xlfn.STDEV.P(_xlfn._xlws.FILTER($R$2:$R$1201,$G$2:$G$1201=G139))</f>
        <v>832.06806164607724</v>
      </c>
      <c r="U139" s="4">
        <f t="shared" si="21"/>
        <v>1.147135289609885</v>
      </c>
      <c r="V139" t="str">
        <f t="shared" si="22"/>
        <v>No</v>
      </c>
    </row>
    <row r="140" spans="1:22" x14ac:dyDescent="0.25">
      <c r="A140" t="s">
        <v>312</v>
      </c>
      <c r="B140" s="2">
        <v>45279</v>
      </c>
      <c r="C140">
        <f t="shared" si="16"/>
        <v>2023</v>
      </c>
      <c r="D140" t="str">
        <f t="shared" si="17"/>
        <v>December</v>
      </c>
      <c r="E140" t="str">
        <f t="shared" si="18"/>
        <v>Q4</v>
      </c>
      <c r="F140" t="s">
        <v>1512</v>
      </c>
      <c r="G140" t="s">
        <v>2407</v>
      </c>
      <c r="H140">
        <v>4</v>
      </c>
      <c r="I140" s="4">
        <v>301.17</v>
      </c>
      <c r="J140" t="s">
        <v>2450</v>
      </c>
      <c r="K140" t="s">
        <v>3066</v>
      </c>
      <c r="L140" t="s">
        <v>3071</v>
      </c>
      <c r="M140" t="s">
        <v>3373</v>
      </c>
      <c r="N140">
        <v>6</v>
      </c>
      <c r="P140" t="str">
        <f t="shared" si="19"/>
        <v>NO COUPON</v>
      </c>
      <c r="Q140" t="s">
        <v>4280</v>
      </c>
      <c r="R140" s="4">
        <v>1204.68</v>
      </c>
      <c r="S140" s="4">
        <f t="shared" si="20"/>
        <v>1080.7326519337028</v>
      </c>
      <c r="T140" cm="1">
        <f t="array" ref="T140">_xlfn.STDEV.P(_xlfn._xlws.FILTER($R$2:$R$1201,$G$2:$G$1201=G140))</f>
        <v>851.72193981099019</v>
      </c>
      <c r="U140" s="4">
        <f t="shared" si="21"/>
        <v>0.91527835024033699</v>
      </c>
      <c r="V140" t="str">
        <f t="shared" si="22"/>
        <v>No</v>
      </c>
    </row>
    <row r="141" spans="1:22" x14ac:dyDescent="0.25">
      <c r="A141" t="s">
        <v>983</v>
      </c>
      <c r="B141" s="2">
        <v>45813</v>
      </c>
      <c r="C141">
        <f t="shared" si="16"/>
        <v>2025</v>
      </c>
      <c r="D141" t="str">
        <f t="shared" si="17"/>
        <v>June</v>
      </c>
      <c r="E141" t="str">
        <f t="shared" si="18"/>
        <v>Q2</v>
      </c>
      <c r="F141" t="s">
        <v>2176</v>
      </c>
      <c r="G141" t="s">
        <v>2409</v>
      </c>
      <c r="H141">
        <v>1</v>
      </c>
      <c r="I141" s="4">
        <v>440.34</v>
      </c>
      <c r="J141" t="s">
        <v>2991</v>
      </c>
      <c r="K141" t="s">
        <v>3068</v>
      </c>
      <c r="L141" t="s">
        <v>3070</v>
      </c>
      <c r="M141" t="s">
        <v>4044</v>
      </c>
      <c r="N141">
        <v>2</v>
      </c>
      <c r="O141" t="s">
        <v>4277</v>
      </c>
      <c r="P141" t="str">
        <f t="shared" si="19"/>
        <v>WINTER15</v>
      </c>
      <c r="Q141" t="s">
        <v>4281</v>
      </c>
      <c r="R141" s="4">
        <v>440.34</v>
      </c>
      <c r="S141" s="4">
        <f t="shared" si="20"/>
        <v>985.05841176470665</v>
      </c>
      <c r="T141" cm="1">
        <f t="array" ref="T141">_xlfn.STDEV.P(_xlfn._xlws.FILTER($R$2:$R$1201,$G$2:$G$1201=G141))</f>
        <v>745.08439393554579</v>
      </c>
      <c r="U141" s="4">
        <f t="shared" si="21"/>
        <v>0.73108283598250745</v>
      </c>
      <c r="V141" t="str">
        <f t="shared" si="22"/>
        <v>No</v>
      </c>
    </row>
    <row r="142" spans="1:22" x14ac:dyDescent="0.25">
      <c r="A142" t="s">
        <v>86</v>
      </c>
      <c r="B142" s="2">
        <v>45648</v>
      </c>
      <c r="C142">
        <f t="shared" si="16"/>
        <v>2024</v>
      </c>
      <c r="D142" t="str">
        <f t="shared" si="17"/>
        <v>December</v>
      </c>
      <c r="E142" t="str">
        <f t="shared" si="18"/>
        <v>Q4</v>
      </c>
      <c r="F142" t="s">
        <v>1286</v>
      </c>
      <c r="G142" t="s">
        <v>2405</v>
      </c>
      <c r="H142">
        <v>4</v>
      </c>
      <c r="I142" s="4">
        <v>589.44000000000005</v>
      </c>
      <c r="J142" t="s">
        <v>2425</v>
      </c>
      <c r="K142" t="s">
        <v>3068</v>
      </c>
      <c r="L142" t="s">
        <v>3072</v>
      </c>
      <c r="M142" t="s">
        <v>3147</v>
      </c>
      <c r="N142">
        <v>5</v>
      </c>
      <c r="P142" t="str">
        <f t="shared" si="19"/>
        <v>NO COUPON</v>
      </c>
      <c r="Q142" t="s">
        <v>4281</v>
      </c>
      <c r="R142" s="4">
        <v>2357.7600000000002</v>
      </c>
      <c r="S142" s="4">
        <f t="shared" si="20"/>
        <v>1042.2846368715084</v>
      </c>
      <c r="T142" cm="1">
        <f t="array" ref="T142">_xlfn.STDEV.P(_xlfn._xlws.FILTER($R$2:$R$1201,$G$2:$G$1201=G142))</f>
        <v>832.06806164607724</v>
      </c>
      <c r="U142" s="4">
        <f t="shared" si="21"/>
        <v>0.54423989784639426</v>
      </c>
      <c r="V142" t="str">
        <f t="shared" si="22"/>
        <v>No</v>
      </c>
    </row>
    <row r="143" spans="1:22" x14ac:dyDescent="0.25">
      <c r="A143" t="s">
        <v>266</v>
      </c>
      <c r="B143" s="2">
        <v>45555</v>
      </c>
      <c r="C143">
        <f t="shared" si="16"/>
        <v>2024</v>
      </c>
      <c r="D143" t="str">
        <f t="shared" si="17"/>
        <v>September</v>
      </c>
      <c r="E143" t="str">
        <f t="shared" si="18"/>
        <v>Q3</v>
      </c>
      <c r="F143" t="s">
        <v>1466</v>
      </c>
      <c r="G143" t="s">
        <v>2404</v>
      </c>
      <c r="H143">
        <v>4</v>
      </c>
      <c r="I143" s="4">
        <v>668.36</v>
      </c>
      <c r="J143" t="s">
        <v>2628</v>
      </c>
      <c r="K143" t="s">
        <v>3068</v>
      </c>
      <c r="L143" t="s">
        <v>3071</v>
      </c>
      <c r="M143" t="s">
        <v>3327</v>
      </c>
      <c r="N143">
        <v>5</v>
      </c>
      <c r="O143" t="s">
        <v>4276</v>
      </c>
      <c r="P143" t="str">
        <f t="shared" si="19"/>
        <v>FREESHIP</v>
      </c>
      <c r="Q143" t="s">
        <v>4281</v>
      </c>
      <c r="R143" s="4">
        <v>2673.44</v>
      </c>
      <c r="S143" s="4">
        <f t="shared" si="20"/>
        <v>972.57942307692258</v>
      </c>
      <c r="T143" cm="1">
        <f t="array" ref="T143">_xlfn.STDEV.P(_xlfn._xlws.FILTER($R$2:$R$1201,$G$2:$G$1201=G143))</f>
        <v>756.87136793194964</v>
      </c>
      <c r="U143" s="4">
        <f t="shared" si="21"/>
        <v>0.40194336312147955</v>
      </c>
      <c r="V143" t="str">
        <f t="shared" si="22"/>
        <v>No</v>
      </c>
    </row>
    <row r="144" spans="1:22" x14ac:dyDescent="0.25">
      <c r="A144" t="s">
        <v>964</v>
      </c>
      <c r="B144" s="2">
        <v>45443</v>
      </c>
      <c r="C144">
        <f t="shared" si="16"/>
        <v>2024</v>
      </c>
      <c r="D144" t="str">
        <f t="shared" si="17"/>
        <v>May</v>
      </c>
      <c r="E144" t="str">
        <f t="shared" si="18"/>
        <v>Q2</v>
      </c>
      <c r="F144" t="s">
        <v>2158</v>
      </c>
      <c r="G144" t="s">
        <v>2408</v>
      </c>
      <c r="H144">
        <v>1</v>
      </c>
      <c r="I144" s="4">
        <v>596.24</v>
      </c>
      <c r="J144" t="s">
        <v>2428</v>
      </c>
      <c r="K144" t="s">
        <v>3067</v>
      </c>
      <c r="L144" t="s">
        <v>3072</v>
      </c>
      <c r="M144" t="s">
        <v>4025</v>
      </c>
      <c r="N144">
        <v>4</v>
      </c>
      <c r="O144" t="s">
        <v>4276</v>
      </c>
      <c r="P144" t="str">
        <f t="shared" si="19"/>
        <v>FREESHIP</v>
      </c>
      <c r="Q144" t="s">
        <v>4278</v>
      </c>
      <c r="R144" s="4">
        <v>596.24</v>
      </c>
      <c r="S144" s="4">
        <f t="shared" si="20"/>
        <v>1110.5581502890175</v>
      </c>
      <c r="T144" cm="1">
        <f t="array" ref="T144">_xlfn.STDEV.P(_xlfn._xlws.FILTER($R$2:$R$1201,$G$2:$G$1201=G144))</f>
        <v>859.60878359494041</v>
      </c>
      <c r="U144" s="4">
        <f t="shared" si="21"/>
        <v>0.5983165366669535</v>
      </c>
      <c r="V144" t="str">
        <f t="shared" si="22"/>
        <v>No</v>
      </c>
    </row>
    <row r="145" spans="1:22" x14ac:dyDescent="0.25">
      <c r="A145" t="s">
        <v>701</v>
      </c>
      <c r="B145" s="2">
        <v>45182</v>
      </c>
      <c r="C145">
        <f t="shared" si="16"/>
        <v>2023</v>
      </c>
      <c r="D145" t="str">
        <f t="shared" si="17"/>
        <v>September</v>
      </c>
      <c r="E145" t="str">
        <f t="shared" si="18"/>
        <v>Q3</v>
      </c>
      <c r="F145" t="s">
        <v>1899</v>
      </c>
      <c r="G145" t="s">
        <v>2405</v>
      </c>
      <c r="H145">
        <v>1</v>
      </c>
      <c r="I145" s="4">
        <v>332.09</v>
      </c>
      <c r="J145" t="s">
        <v>2875</v>
      </c>
      <c r="K145" t="s">
        <v>3068</v>
      </c>
      <c r="L145" t="s">
        <v>3072</v>
      </c>
      <c r="M145" t="s">
        <v>3762</v>
      </c>
      <c r="N145">
        <v>5</v>
      </c>
      <c r="O145" t="s">
        <v>4276</v>
      </c>
      <c r="P145" t="str">
        <f t="shared" si="19"/>
        <v>FREESHIP</v>
      </c>
      <c r="Q145" t="s">
        <v>4278</v>
      </c>
      <c r="R145" s="4">
        <v>332.09</v>
      </c>
      <c r="S145" s="4">
        <f t="shared" si="20"/>
        <v>1042.2846368715084</v>
      </c>
      <c r="T145" cm="1">
        <f t="array" ref="T145">_xlfn.STDEV.P(_xlfn._xlws.FILTER($R$2:$R$1201,$G$2:$G$1201=G145))</f>
        <v>832.06806164607724</v>
      </c>
      <c r="U145" s="4">
        <f t="shared" si="21"/>
        <v>0.85352950029896946</v>
      </c>
      <c r="V145" t="str">
        <f t="shared" si="22"/>
        <v>No</v>
      </c>
    </row>
    <row r="146" spans="1:22" x14ac:dyDescent="0.25">
      <c r="A146" t="s">
        <v>1161</v>
      </c>
      <c r="B146" s="2">
        <v>45659</v>
      </c>
      <c r="C146">
        <f t="shared" si="16"/>
        <v>2025</v>
      </c>
      <c r="D146" t="str">
        <f t="shared" si="17"/>
        <v>January</v>
      </c>
      <c r="E146" t="str">
        <f t="shared" si="18"/>
        <v>Q1</v>
      </c>
      <c r="F146" t="s">
        <v>2350</v>
      </c>
      <c r="G146" t="s">
        <v>2406</v>
      </c>
      <c r="H146">
        <v>2</v>
      </c>
      <c r="I146" s="4">
        <v>588.29999999999995</v>
      </c>
      <c r="J146" t="s">
        <v>3044</v>
      </c>
      <c r="K146" t="s">
        <v>3066</v>
      </c>
      <c r="L146" t="s">
        <v>3074</v>
      </c>
      <c r="M146" t="s">
        <v>4222</v>
      </c>
      <c r="N146">
        <v>2</v>
      </c>
      <c r="O146" t="s">
        <v>4276</v>
      </c>
      <c r="P146" t="str">
        <f t="shared" si="19"/>
        <v>FREESHIP</v>
      </c>
      <c r="Q146" t="s">
        <v>4280</v>
      </c>
      <c r="R146" s="4">
        <v>1176.5999999999999</v>
      </c>
      <c r="S146" s="4">
        <f t="shared" si="20"/>
        <v>1098.989382022472</v>
      </c>
      <c r="T146" cm="1">
        <f t="array" ref="T146">_xlfn.STDEV.P(_xlfn._xlws.FILTER($R$2:$R$1201,$G$2:$G$1201=G146))</f>
        <v>817.71887574565653</v>
      </c>
      <c r="U146" s="4">
        <f t="shared" si="21"/>
        <v>0.6245292816027852</v>
      </c>
      <c r="V146" t="str">
        <f t="shared" si="22"/>
        <v>No</v>
      </c>
    </row>
    <row r="147" spans="1:22" x14ac:dyDescent="0.25">
      <c r="A147" t="s">
        <v>797</v>
      </c>
      <c r="B147" s="2">
        <v>45803</v>
      </c>
      <c r="C147">
        <f t="shared" si="16"/>
        <v>2025</v>
      </c>
      <c r="D147" t="str">
        <f t="shared" si="17"/>
        <v>May</v>
      </c>
      <c r="E147" t="str">
        <f t="shared" si="18"/>
        <v>Q2</v>
      </c>
      <c r="F147" t="s">
        <v>1994</v>
      </c>
      <c r="G147" t="s">
        <v>2407</v>
      </c>
      <c r="H147">
        <v>1</v>
      </c>
      <c r="I147" s="4">
        <v>438.34</v>
      </c>
      <c r="J147" t="s">
        <v>2888</v>
      </c>
      <c r="K147" t="s">
        <v>3068</v>
      </c>
      <c r="L147" t="s">
        <v>3072</v>
      </c>
      <c r="M147" t="s">
        <v>3858</v>
      </c>
      <c r="N147">
        <v>5</v>
      </c>
      <c r="O147" t="s">
        <v>4276</v>
      </c>
      <c r="P147" t="str">
        <f t="shared" si="19"/>
        <v>FREESHIP</v>
      </c>
      <c r="Q147" t="s">
        <v>4281</v>
      </c>
      <c r="R147" s="4">
        <v>438.34</v>
      </c>
      <c r="S147" s="4">
        <f t="shared" si="20"/>
        <v>1080.7326519337028</v>
      </c>
      <c r="T147" cm="1">
        <f t="array" ref="T147">_xlfn.STDEV.P(_xlfn._xlws.FILTER($R$2:$R$1201,$G$2:$G$1201=G147))</f>
        <v>851.72193981099019</v>
      </c>
      <c r="U147" s="4">
        <f t="shared" si="21"/>
        <v>0.75422813703291403</v>
      </c>
      <c r="V147" t="str">
        <f t="shared" si="22"/>
        <v>No</v>
      </c>
    </row>
    <row r="148" spans="1:22" x14ac:dyDescent="0.25">
      <c r="A148" t="s">
        <v>702</v>
      </c>
      <c r="B148" s="2">
        <v>45357</v>
      </c>
      <c r="C148">
        <f t="shared" si="16"/>
        <v>2024</v>
      </c>
      <c r="D148" t="str">
        <f t="shared" si="17"/>
        <v>March</v>
      </c>
      <c r="E148" t="str">
        <f t="shared" si="18"/>
        <v>Q1</v>
      </c>
      <c r="F148" t="s">
        <v>1900</v>
      </c>
      <c r="G148" t="s">
        <v>2403</v>
      </c>
      <c r="H148">
        <v>4</v>
      </c>
      <c r="I148" s="4">
        <v>593.22</v>
      </c>
      <c r="J148" t="s">
        <v>2842</v>
      </c>
      <c r="K148" t="s">
        <v>3067</v>
      </c>
      <c r="L148" t="s">
        <v>3071</v>
      </c>
      <c r="M148" t="s">
        <v>3763</v>
      </c>
      <c r="N148">
        <v>8</v>
      </c>
      <c r="O148" t="s">
        <v>4277</v>
      </c>
      <c r="P148" t="str">
        <f t="shared" si="19"/>
        <v>WINTER15</v>
      </c>
      <c r="Q148" t="s">
        <v>4281</v>
      </c>
      <c r="R148" s="4">
        <v>2372.88</v>
      </c>
      <c r="S148" s="4">
        <f t="shared" si="20"/>
        <v>1077.6160122699389</v>
      </c>
      <c r="T148" cm="1">
        <f t="array" ref="T148">_xlfn.STDEV.P(_xlfn._xlws.FILTER($R$2:$R$1201,$G$2:$G$1201=G148))</f>
        <v>847.57364644707002</v>
      </c>
      <c r="U148" s="4">
        <f t="shared" si="21"/>
        <v>0.57150905328459722</v>
      </c>
      <c r="V148" t="str">
        <f t="shared" si="22"/>
        <v>No</v>
      </c>
    </row>
    <row r="149" spans="1:22" x14ac:dyDescent="0.25">
      <c r="A149" t="s">
        <v>1210</v>
      </c>
      <c r="B149" s="2">
        <v>45355</v>
      </c>
      <c r="C149">
        <f t="shared" si="16"/>
        <v>2024</v>
      </c>
      <c r="D149" t="str">
        <f t="shared" si="17"/>
        <v>March</v>
      </c>
      <c r="E149" t="str">
        <f t="shared" si="18"/>
        <v>Q1</v>
      </c>
      <c r="F149" t="s">
        <v>2399</v>
      </c>
      <c r="G149" t="s">
        <v>2403</v>
      </c>
      <c r="H149">
        <v>2</v>
      </c>
      <c r="I149" s="4">
        <v>662.53</v>
      </c>
      <c r="J149" t="s">
        <v>2730</v>
      </c>
      <c r="K149" t="s">
        <v>3066</v>
      </c>
      <c r="L149" t="s">
        <v>3071</v>
      </c>
      <c r="M149" t="s">
        <v>4271</v>
      </c>
      <c r="N149">
        <v>5</v>
      </c>
      <c r="P149" t="str">
        <f t="shared" si="19"/>
        <v>NO COUPON</v>
      </c>
      <c r="Q149" t="s">
        <v>4281</v>
      </c>
      <c r="R149" s="4">
        <v>1325.06</v>
      </c>
      <c r="S149" s="4">
        <f t="shared" si="20"/>
        <v>1077.6160122699389</v>
      </c>
      <c r="T149" cm="1">
        <f t="array" ref="T149">_xlfn.STDEV.P(_xlfn._xlws.FILTER($R$2:$R$1201,$G$2:$G$1201=G149))</f>
        <v>847.57364644707002</v>
      </c>
      <c r="U149" s="4">
        <f t="shared" si="21"/>
        <v>0.48973444845758374</v>
      </c>
      <c r="V149" t="str">
        <f t="shared" si="22"/>
        <v>No</v>
      </c>
    </row>
    <row r="150" spans="1:22" x14ac:dyDescent="0.25">
      <c r="A150" t="s">
        <v>845</v>
      </c>
      <c r="B150" s="2">
        <v>45278</v>
      </c>
      <c r="C150">
        <f t="shared" si="16"/>
        <v>2023</v>
      </c>
      <c r="D150" t="str">
        <f t="shared" si="17"/>
        <v>December</v>
      </c>
      <c r="E150" t="str">
        <f t="shared" si="18"/>
        <v>Q4</v>
      </c>
      <c r="F150" t="s">
        <v>2041</v>
      </c>
      <c r="G150" t="s">
        <v>2407</v>
      </c>
      <c r="H150">
        <v>2</v>
      </c>
      <c r="I150" s="4">
        <v>88.73</v>
      </c>
      <c r="J150" t="s">
        <v>2851</v>
      </c>
      <c r="K150" t="s">
        <v>3066</v>
      </c>
      <c r="L150" t="s">
        <v>3074</v>
      </c>
      <c r="M150" t="s">
        <v>3906</v>
      </c>
      <c r="N150">
        <v>5</v>
      </c>
      <c r="P150" t="str">
        <f t="shared" si="19"/>
        <v>NO COUPON</v>
      </c>
      <c r="Q150" t="s">
        <v>4282</v>
      </c>
      <c r="R150" s="4">
        <v>177.46</v>
      </c>
      <c r="S150" s="4">
        <f t="shared" si="20"/>
        <v>1080.7326519337028</v>
      </c>
      <c r="T150" cm="1">
        <f t="array" ref="T150">_xlfn.STDEV.P(_xlfn._xlws.FILTER($R$2:$R$1201,$G$2:$G$1201=G150))</f>
        <v>851.72193981099019</v>
      </c>
      <c r="U150" s="4">
        <f t="shared" si="21"/>
        <v>1.164702475732682</v>
      </c>
      <c r="V150" t="str">
        <f t="shared" si="22"/>
        <v>No</v>
      </c>
    </row>
    <row r="151" spans="1:22" x14ac:dyDescent="0.25">
      <c r="A151" t="s">
        <v>55</v>
      </c>
      <c r="B151" s="2">
        <v>45265</v>
      </c>
      <c r="C151">
        <f t="shared" si="16"/>
        <v>2023</v>
      </c>
      <c r="D151" t="str">
        <f t="shared" si="17"/>
        <v>December</v>
      </c>
      <c r="E151" t="str">
        <f t="shared" si="18"/>
        <v>Q4</v>
      </c>
      <c r="F151" t="s">
        <v>1255</v>
      </c>
      <c r="G151" t="s">
        <v>2403</v>
      </c>
      <c r="H151">
        <v>3</v>
      </c>
      <c r="I151" s="4">
        <v>611.45000000000005</v>
      </c>
      <c r="J151" t="s">
        <v>2451</v>
      </c>
      <c r="K151" t="s">
        <v>3068</v>
      </c>
      <c r="L151" t="s">
        <v>3074</v>
      </c>
      <c r="M151" t="s">
        <v>3116</v>
      </c>
      <c r="N151">
        <v>4</v>
      </c>
      <c r="O151" t="s">
        <v>4276</v>
      </c>
      <c r="P151" t="str">
        <f t="shared" si="19"/>
        <v>FREESHIP</v>
      </c>
      <c r="Q151" t="s">
        <v>4278</v>
      </c>
      <c r="R151" s="4">
        <v>1834.35</v>
      </c>
      <c r="S151" s="4">
        <f t="shared" si="20"/>
        <v>1077.6160122699389</v>
      </c>
      <c r="T151" cm="1">
        <f t="array" ref="T151">_xlfn.STDEV.P(_xlfn._xlws.FILTER($R$2:$R$1201,$G$2:$G$1201=G151))</f>
        <v>847.57364644707002</v>
      </c>
      <c r="U151" s="4">
        <f t="shared" si="21"/>
        <v>0.55000059785253175</v>
      </c>
      <c r="V151" t="str">
        <f t="shared" si="22"/>
        <v>No</v>
      </c>
    </row>
    <row r="152" spans="1:22" x14ac:dyDescent="0.25">
      <c r="A152" t="s">
        <v>253</v>
      </c>
      <c r="B152" s="2">
        <v>45637</v>
      </c>
      <c r="C152">
        <f t="shared" si="16"/>
        <v>2024</v>
      </c>
      <c r="D152" t="str">
        <f t="shared" si="17"/>
        <v>December</v>
      </c>
      <c r="E152" t="str">
        <f t="shared" si="18"/>
        <v>Q4</v>
      </c>
      <c r="F152" t="s">
        <v>1453</v>
      </c>
      <c r="G152" t="s">
        <v>2405</v>
      </c>
      <c r="H152">
        <v>3</v>
      </c>
      <c r="I152" s="4">
        <v>538.74</v>
      </c>
      <c r="J152" t="s">
        <v>2616</v>
      </c>
      <c r="K152" t="s">
        <v>3066</v>
      </c>
      <c r="L152" t="s">
        <v>3070</v>
      </c>
      <c r="M152" t="s">
        <v>3314</v>
      </c>
      <c r="N152">
        <v>6</v>
      </c>
      <c r="O152" t="s">
        <v>4276</v>
      </c>
      <c r="P152" t="str">
        <f t="shared" si="19"/>
        <v>FREESHIP</v>
      </c>
      <c r="Q152" t="s">
        <v>4280</v>
      </c>
      <c r="R152" s="4">
        <v>1616.22</v>
      </c>
      <c r="S152" s="4">
        <f t="shared" si="20"/>
        <v>1042.2846368715084</v>
      </c>
      <c r="T152" cm="1">
        <f t="array" ref="T152">_xlfn.STDEV.P(_xlfn._xlws.FILTER($R$2:$R$1201,$G$2:$G$1201=G152))</f>
        <v>832.06806164607724</v>
      </c>
      <c r="U152" s="4">
        <f t="shared" si="21"/>
        <v>0.60517241327031335</v>
      </c>
      <c r="V152" t="str">
        <f t="shared" si="22"/>
        <v>No</v>
      </c>
    </row>
    <row r="153" spans="1:22" x14ac:dyDescent="0.25">
      <c r="A153" t="s">
        <v>1030</v>
      </c>
      <c r="B153" s="2">
        <v>45289</v>
      </c>
      <c r="C153">
        <f t="shared" si="16"/>
        <v>2023</v>
      </c>
      <c r="D153" t="str">
        <f t="shared" si="17"/>
        <v>December</v>
      </c>
      <c r="E153" t="str">
        <f t="shared" si="18"/>
        <v>Q4</v>
      </c>
      <c r="F153" t="s">
        <v>2222</v>
      </c>
      <c r="G153" t="s">
        <v>2405</v>
      </c>
      <c r="H153">
        <v>5</v>
      </c>
      <c r="I153" s="4">
        <v>268.77999999999997</v>
      </c>
      <c r="J153" t="s">
        <v>3002</v>
      </c>
      <c r="K153" t="s">
        <v>3065</v>
      </c>
      <c r="L153" t="s">
        <v>3073</v>
      </c>
      <c r="M153" t="s">
        <v>4091</v>
      </c>
      <c r="N153">
        <v>7</v>
      </c>
      <c r="O153" t="s">
        <v>4277</v>
      </c>
      <c r="P153" t="str">
        <f t="shared" si="19"/>
        <v>WINTER15</v>
      </c>
      <c r="Q153" t="s">
        <v>4280</v>
      </c>
      <c r="R153" s="4">
        <v>1343.9</v>
      </c>
      <c r="S153" s="4">
        <f t="shared" si="20"/>
        <v>1042.2846368715084</v>
      </c>
      <c r="T153" cm="1">
        <f t="array" ref="T153">_xlfn.STDEV.P(_xlfn._xlws.FILTER($R$2:$R$1201,$G$2:$G$1201=G153))</f>
        <v>832.06806164607724</v>
      </c>
      <c r="U153" s="4">
        <f t="shared" si="21"/>
        <v>0.92961702596935036</v>
      </c>
      <c r="V153" t="str">
        <f t="shared" si="22"/>
        <v>No</v>
      </c>
    </row>
    <row r="154" spans="1:22" x14ac:dyDescent="0.25">
      <c r="A154" t="s">
        <v>388</v>
      </c>
      <c r="B154" s="2">
        <v>45551</v>
      </c>
      <c r="C154">
        <f t="shared" si="16"/>
        <v>2024</v>
      </c>
      <c r="D154" t="str">
        <f t="shared" si="17"/>
        <v>September</v>
      </c>
      <c r="E154" t="str">
        <f t="shared" si="18"/>
        <v>Q3</v>
      </c>
      <c r="F154" t="s">
        <v>1588</v>
      </c>
      <c r="G154" t="s">
        <v>2403</v>
      </c>
      <c r="H154">
        <v>1</v>
      </c>
      <c r="I154" s="4">
        <v>571.9</v>
      </c>
      <c r="J154" t="s">
        <v>2477</v>
      </c>
      <c r="K154" t="s">
        <v>3068</v>
      </c>
      <c r="L154" t="s">
        <v>3074</v>
      </c>
      <c r="M154" t="s">
        <v>3449</v>
      </c>
      <c r="N154">
        <v>1</v>
      </c>
      <c r="O154" t="s">
        <v>4277</v>
      </c>
      <c r="P154" t="str">
        <f t="shared" si="19"/>
        <v>WINTER15</v>
      </c>
      <c r="Q154" t="s">
        <v>4278</v>
      </c>
      <c r="R154" s="4">
        <v>571.9</v>
      </c>
      <c r="S154" s="4">
        <f t="shared" si="20"/>
        <v>1077.6160122699389</v>
      </c>
      <c r="T154" cm="1">
        <f t="array" ref="T154">_xlfn.STDEV.P(_xlfn._xlws.FILTER($R$2:$R$1201,$G$2:$G$1201=G154))</f>
        <v>847.57364644707002</v>
      </c>
      <c r="U154" s="4">
        <f t="shared" si="21"/>
        <v>0.59666320960997488</v>
      </c>
      <c r="V154" t="str">
        <f t="shared" si="22"/>
        <v>No</v>
      </c>
    </row>
    <row r="155" spans="1:22" x14ac:dyDescent="0.25">
      <c r="A155" t="s">
        <v>1047</v>
      </c>
      <c r="B155" s="2">
        <v>45650</v>
      </c>
      <c r="C155">
        <f t="shared" si="16"/>
        <v>2024</v>
      </c>
      <c r="D155" t="str">
        <f t="shared" si="17"/>
        <v>December</v>
      </c>
      <c r="E155" t="str">
        <f t="shared" si="18"/>
        <v>Q4</v>
      </c>
      <c r="F155" t="s">
        <v>2239</v>
      </c>
      <c r="G155" t="s">
        <v>2403</v>
      </c>
      <c r="H155">
        <v>1</v>
      </c>
      <c r="I155" s="4">
        <v>370.85</v>
      </c>
      <c r="J155" t="s">
        <v>3007</v>
      </c>
      <c r="K155" t="s">
        <v>3068</v>
      </c>
      <c r="L155" t="s">
        <v>3073</v>
      </c>
      <c r="M155" t="s">
        <v>4108</v>
      </c>
      <c r="N155">
        <v>2</v>
      </c>
      <c r="O155" t="s">
        <v>4276</v>
      </c>
      <c r="P155" t="str">
        <f t="shared" si="19"/>
        <v>FREESHIP</v>
      </c>
      <c r="Q155" t="s">
        <v>4279</v>
      </c>
      <c r="R155" s="4">
        <v>370.85</v>
      </c>
      <c r="S155" s="4">
        <f t="shared" si="20"/>
        <v>1077.6160122699389</v>
      </c>
      <c r="T155" cm="1">
        <f t="array" ref="T155">_xlfn.STDEV.P(_xlfn._xlws.FILTER($R$2:$R$1201,$G$2:$G$1201=G155))</f>
        <v>847.57364644707002</v>
      </c>
      <c r="U155" s="4">
        <f t="shared" si="21"/>
        <v>0.8338697353706308</v>
      </c>
      <c r="V155" t="str">
        <f t="shared" si="22"/>
        <v>No</v>
      </c>
    </row>
    <row r="156" spans="1:22" x14ac:dyDescent="0.25">
      <c r="A156" t="s">
        <v>785</v>
      </c>
      <c r="B156" s="2">
        <v>45455</v>
      </c>
      <c r="C156">
        <f t="shared" si="16"/>
        <v>2024</v>
      </c>
      <c r="D156" t="str">
        <f t="shared" si="17"/>
        <v>June</v>
      </c>
      <c r="E156" t="str">
        <f t="shared" si="18"/>
        <v>Q2</v>
      </c>
      <c r="F156" t="s">
        <v>1982</v>
      </c>
      <c r="G156" t="s">
        <v>2404</v>
      </c>
      <c r="H156">
        <v>3</v>
      </c>
      <c r="I156" s="4">
        <v>692.44</v>
      </c>
      <c r="J156" t="s">
        <v>2724</v>
      </c>
      <c r="K156" t="s">
        <v>3065</v>
      </c>
      <c r="L156" t="s">
        <v>3071</v>
      </c>
      <c r="M156" t="s">
        <v>3846</v>
      </c>
      <c r="N156">
        <v>8</v>
      </c>
      <c r="O156" t="s">
        <v>4276</v>
      </c>
      <c r="P156" t="str">
        <f t="shared" si="19"/>
        <v>FREESHIP</v>
      </c>
      <c r="Q156" t="s">
        <v>4282</v>
      </c>
      <c r="R156" s="4">
        <v>2077.3200000000002</v>
      </c>
      <c r="S156" s="4">
        <f t="shared" si="20"/>
        <v>972.57942307692258</v>
      </c>
      <c r="T156" cm="1">
        <f t="array" ref="T156">_xlfn.STDEV.P(_xlfn._xlws.FILTER($R$2:$R$1201,$G$2:$G$1201=G156))</f>
        <v>756.87136793194964</v>
      </c>
      <c r="U156" s="4">
        <f t="shared" si="21"/>
        <v>0.37012818154604826</v>
      </c>
      <c r="V156" t="str">
        <f t="shared" si="22"/>
        <v>No</v>
      </c>
    </row>
    <row r="157" spans="1:22" x14ac:dyDescent="0.25">
      <c r="A157" t="s">
        <v>185</v>
      </c>
      <c r="B157" s="2">
        <v>45153</v>
      </c>
      <c r="C157">
        <f t="shared" si="16"/>
        <v>2023</v>
      </c>
      <c r="D157" t="str">
        <f t="shared" si="17"/>
        <v>August</v>
      </c>
      <c r="E157" t="str">
        <f t="shared" si="18"/>
        <v>Q3</v>
      </c>
      <c r="F157" t="s">
        <v>1385</v>
      </c>
      <c r="G157" t="s">
        <v>2405</v>
      </c>
      <c r="H157">
        <v>2</v>
      </c>
      <c r="I157" s="4">
        <v>148.22</v>
      </c>
      <c r="J157" t="s">
        <v>2564</v>
      </c>
      <c r="K157" t="s">
        <v>3067</v>
      </c>
      <c r="L157" t="s">
        <v>3073</v>
      </c>
      <c r="M157" t="s">
        <v>3246</v>
      </c>
      <c r="N157">
        <v>7</v>
      </c>
      <c r="O157" t="s">
        <v>4277</v>
      </c>
      <c r="P157" t="str">
        <f t="shared" si="19"/>
        <v>WINTER15</v>
      </c>
      <c r="Q157" t="s">
        <v>4278</v>
      </c>
      <c r="R157" s="4">
        <v>296.44</v>
      </c>
      <c r="S157" s="4">
        <f t="shared" si="20"/>
        <v>1042.2846368715084</v>
      </c>
      <c r="T157" cm="1">
        <f t="array" ref="T157">_xlfn.STDEV.P(_xlfn._xlws.FILTER($R$2:$R$1201,$G$2:$G$1201=G157))</f>
        <v>832.06806164607724</v>
      </c>
      <c r="U157" s="4">
        <f t="shared" si="21"/>
        <v>1.0745090192535254</v>
      </c>
      <c r="V157" t="str">
        <f t="shared" si="22"/>
        <v>No</v>
      </c>
    </row>
    <row r="158" spans="1:22" x14ac:dyDescent="0.25">
      <c r="A158" t="s">
        <v>1170</v>
      </c>
      <c r="B158" s="2">
        <v>45126</v>
      </c>
      <c r="C158">
        <f t="shared" si="16"/>
        <v>2023</v>
      </c>
      <c r="D158" t="str">
        <f t="shared" si="17"/>
        <v>July</v>
      </c>
      <c r="E158" t="str">
        <f t="shared" si="18"/>
        <v>Q3</v>
      </c>
      <c r="F158" t="s">
        <v>2359</v>
      </c>
      <c r="G158" t="s">
        <v>2408</v>
      </c>
      <c r="H158">
        <v>4</v>
      </c>
      <c r="I158" s="4">
        <v>690.78</v>
      </c>
      <c r="J158" t="s">
        <v>2424</v>
      </c>
      <c r="K158" t="s">
        <v>3067</v>
      </c>
      <c r="L158" t="s">
        <v>3070</v>
      </c>
      <c r="M158" t="s">
        <v>4231</v>
      </c>
      <c r="N158">
        <v>9</v>
      </c>
      <c r="P158" t="str">
        <f t="shared" si="19"/>
        <v>NO COUPON</v>
      </c>
      <c r="Q158" t="s">
        <v>4279</v>
      </c>
      <c r="R158" s="4">
        <v>2763.12</v>
      </c>
      <c r="S158" s="4">
        <f t="shared" si="20"/>
        <v>1110.5581502890175</v>
      </c>
      <c r="T158" cm="1">
        <f t="array" ref="T158">_xlfn.STDEV.P(_xlfn._xlws.FILTER($R$2:$R$1201,$G$2:$G$1201=G158))</f>
        <v>859.60878359494041</v>
      </c>
      <c r="U158" s="4">
        <f t="shared" si="21"/>
        <v>0.48833627377965788</v>
      </c>
      <c r="V158" t="str">
        <f t="shared" si="22"/>
        <v>No</v>
      </c>
    </row>
    <row r="159" spans="1:22" x14ac:dyDescent="0.25">
      <c r="A159" t="s">
        <v>836</v>
      </c>
      <c r="B159" s="2">
        <v>45731</v>
      </c>
      <c r="C159">
        <f t="shared" si="16"/>
        <v>2025</v>
      </c>
      <c r="D159" t="str">
        <f t="shared" si="17"/>
        <v>March</v>
      </c>
      <c r="E159" t="str">
        <f t="shared" si="18"/>
        <v>Q1</v>
      </c>
      <c r="F159" t="s">
        <v>2032</v>
      </c>
      <c r="G159" t="s">
        <v>2404</v>
      </c>
      <c r="H159">
        <v>1</v>
      </c>
      <c r="I159" s="4">
        <v>479.56</v>
      </c>
      <c r="J159" t="s">
        <v>2476</v>
      </c>
      <c r="K159" t="s">
        <v>3068</v>
      </c>
      <c r="L159" t="s">
        <v>3072</v>
      </c>
      <c r="M159" t="s">
        <v>3897</v>
      </c>
      <c r="N159">
        <v>1</v>
      </c>
      <c r="O159" t="s">
        <v>4275</v>
      </c>
      <c r="P159" t="str">
        <f t="shared" si="19"/>
        <v>SAVE10</v>
      </c>
      <c r="Q159" t="s">
        <v>4282</v>
      </c>
      <c r="R159" s="4">
        <v>479.56</v>
      </c>
      <c r="S159" s="4">
        <f t="shared" si="20"/>
        <v>972.57942307692258</v>
      </c>
      <c r="T159" cm="1">
        <f t="array" ref="T159">_xlfn.STDEV.P(_xlfn._xlws.FILTER($R$2:$R$1201,$G$2:$G$1201=G159))</f>
        <v>756.87136793194964</v>
      </c>
      <c r="U159" s="4">
        <f t="shared" si="21"/>
        <v>0.65139129839728593</v>
      </c>
      <c r="V159" t="str">
        <f t="shared" si="22"/>
        <v>No</v>
      </c>
    </row>
    <row r="160" spans="1:22" x14ac:dyDescent="0.25">
      <c r="A160" t="s">
        <v>929</v>
      </c>
      <c r="B160" s="2">
        <v>45338</v>
      </c>
      <c r="C160">
        <f t="shared" si="16"/>
        <v>2024</v>
      </c>
      <c r="D160" t="str">
        <f t="shared" si="17"/>
        <v>February</v>
      </c>
      <c r="E160" t="str">
        <f t="shared" si="18"/>
        <v>Q1</v>
      </c>
      <c r="F160" t="s">
        <v>2125</v>
      </c>
      <c r="G160" t="s">
        <v>2408</v>
      </c>
      <c r="H160">
        <v>4</v>
      </c>
      <c r="I160" s="4">
        <v>502.99</v>
      </c>
      <c r="J160" t="s">
        <v>2978</v>
      </c>
      <c r="K160" t="s">
        <v>3065</v>
      </c>
      <c r="L160" t="s">
        <v>3070</v>
      </c>
      <c r="M160" t="s">
        <v>3990</v>
      </c>
      <c r="N160">
        <v>4</v>
      </c>
      <c r="O160" t="s">
        <v>4277</v>
      </c>
      <c r="P160" t="str">
        <f t="shared" si="19"/>
        <v>WINTER15</v>
      </c>
      <c r="Q160" t="s">
        <v>4279</v>
      </c>
      <c r="R160" s="4">
        <v>2011.96</v>
      </c>
      <c r="S160" s="4">
        <f t="shared" si="20"/>
        <v>1110.5581502890175</v>
      </c>
      <c r="T160" cm="1">
        <f t="array" ref="T160">_xlfn.STDEV.P(_xlfn._xlws.FILTER($R$2:$R$1201,$G$2:$G$1201=G160))</f>
        <v>859.60878359494041</v>
      </c>
      <c r="U160" s="4">
        <f t="shared" si="21"/>
        <v>0.70679611688950816</v>
      </c>
      <c r="V160" t="str">
        <f t="shared" si="22"/>
        <v>No</v>
      </c>
    </row>
    <row r="161" spans="1:22" x14ac:dyDescent="0.25">
      <c r="A161" t="s">
        <v>1147</v>
      </c>
      <c r="B161" s="2">
        <v>45391</v>
      </c>
      <c r="C161">
        <f t="shared" si="16"/>
        <v>2024</v>
      </c>
      <c r="D161" t="str">
        <f t="shared" si="17"/>
        <v>April</v>
      </c>
      <c r="E161" t="str">
        <f t="shared" si="18"/>
        <v>Q2</v>
      </c>
      <c r="F161" t="s">
        <v>2337</v>
      </c>
      <c r="G161" t="s">
        <v>2407</v>
      </c>
      <c r="H161">
        <v>2</v>
      </c>
      <c r="I161" s="4">
        <v>467.91</v>
      </c>
      <c r="J161" t="s">
        <v>2597</v>
      </c>
      <c r="K161" t="s">
        <v>3068</v>
      </c>
      <c r="L161" t="s">
        <v>3072</v>
      </c>
      <c r="M161" t="s">
        <v>4208</v>
      </c>
      <c r="N161">
        <v>5</v>
      </c>
      <c r="O161" t="s">
        <v>4277</v>
      </c>
      <c r="P161" t="str">
        <f t="shared" si="19"/>
        <v>WINTER15</v>
      </c>
      <c r="Q161" t="s">
        <v>4281</v>
      </c>
      <c r="R161" s="4">
        <v>935.82</v>
      </c>
      <c r="S161" s="4">
        <f t="shared" si="20"/>
        <v>1080.7326519337028</v>
      </c>
      <c r="T161" cm="1">
        <f t="array" ref="T161">_xlfn.STDEV.P(_xlfn._xlws.FILTER($R$2:$R$1201,$G$2:$G$1201=G161))</f>
        <v>851.72193981099019</v>
      </c>
      <c r="U161" s="4">
        <f t="shared" si="21"/>
        <v>0.71951023366815836</v>
      </c>
      <c r="V161" t="str">
        <f t="shared" si="22"/>
        <v>No</v>
      </c>
    </row>
    <row r="162" spans="1:22" x14ac:dyDescent="0.25">
      <c r="A162" t="s">
        <v>246</v>
      </c>
      <c r="B162" s="2">
        <v>45065</v>
      </c>
      <c r="C162">
        <f t="shared" si="16"/>
        <v>2023</v>
      </c>
      <c r="D162" t="str">
        <f t="shared" si="17"/>
        <v>May</v>
      </c>
      <c r="E162" t="str">
        <f t="shared" si="18"/>
        <v>Q2</v>
      </c>
      <c r="F162" t="s">
        <v>1446</v>
      </c>
      <c r="G162" t="s">
        <v>2407</v>
      </c>
      <c r="H162">
        <v>4</v>
      </c>
      <c r="I162" s="4">
        <v>444.44</v>
      </c>
      <c r="J162" t="s">
        <v>2610</v>
      </c>
      <c r="K162" t="s">
        <v>3065</v>
      </c>
      <c r="L162" t="s">
        <v>3071</v>
      </c>
      <c r="M162" t="s">
        <v>3307</v>
      </c>
      <c r="N162">
        <v>8</v>
      </c>
      <c r="O162" t="s">
        <v>4277</v>
      </c>
      <c r="P162" t="str">
        <f t="shared" si="19"/>
        <v>WINTER15</v>
      </c>
      <c r="Q162" t="s">
        <v>4282</v>
      </c>
      <c r="R162" s="4">
        <v>1777.76</v>
      </c>
      <c r="S162" s="4">
        <f t="shared" si="20"/>
        <v>1080.7326519337028</v>
      </c>
      <c r="T162" cm="1">
        <f t="array" ref="T162">_xlfn.STDEV.P(_xlfn._xlws.FILTER($R$2:$R$1201,$G$2:$G$1201=G162))</f>
        <v>851.72193981099019</v>
      </c>
      <c r="U162" s="4">
        <f t="shared" si="21"/>
        <v>0.74706617522956553</v>
      </c>
      <c r="V162" t="str">
        <f t="shared" si="22"/>
        <v>No</v>
      </c>
    </row>
    <row r="163" spans="1:22" x14ac:dyDescent="0.25">
      <c r="A163" t="s">
        <v>279</v>
      </c>
      <c r="B163" s="2">
        <v>45282</v>
      </c>
      <c r="C163">
        <f t="shared" si="16"/>
        <v>2023</v>
      </c>
      <c r="D163" t="str">
        <f t="shared" si="17"/>
        <v>December</v>
      </c>
      <c r="E163" t="str">
        <f t="shared" si="18"/>
        <v>Q4</v>
      </c>
      <c r="F163" t="s">
        <v>1479</v>
      </c>
      <c r="G163" t="s">
        <v>2407</v>
      </c>
      <c r="H163">
        <v>1</v>
      </c>
      <c r="I163" s="4">
        <v>572.13</v>
      </c>
      <c r="J163" t="s">
        <v>2636</v>
      </c>
      <c r="K163" t="s">
        <v>3065</v>
      </c>
      <c r="L163" t="s">
        <v>3071</v>
      </c>
      <c r="M163" t="s">
        <v>3340</v>
      </c>
      <c r="N163">
        <v>4</v>
      </c>
      <c r="O163" t="s">
        <v>4275</v>
      </c>
      <c r="P163" t="str">
        <f t="shared" si="19"/>
        <v>SAVE10</v>
      </c>
      <c r="Q163" t="s">
        <v>4282</v>
      </c>
      <c r="R163" s="4">
        <v>572.13</v>
      </c>
      <c r="S163" s="4">
        <f t="shared" si="20"/>
        <v>1080.7326519337028</v>
      </c>
      <c r="T163" cm="1">
        <f t="array" ref="T163">_xlfn.STDEV.P(_xlfn._xlws.FILTER($R$2:$R$1201,$G$2:$G$1201=G163))</f>
        <v>851.72193981099019</v>
      </c>
      <c r="U163" s="4">
        <f t="shared" si="21"/>
        <v>0.59714635511980507</v>
      </c>
      <c r="V163" t="str">
        <f t="shared" si="22"/>
        <v>No</v>
      </c>
    </row>
    <row r="164" spans="1:22" x14ac:dyDescent="0.25">
      <c r="A164" t="s">
        <v>255</v>
      </c>
      <c r="B164" s="2">
        <v>45062</v>
      </c>
      <c r="C164">
        <f t="shared" si="16"/>
        <v>2023</v>
      </c>
      <c r="D164" t="str">
        <f t="shared" si="17"/>
        <v>May</v>
      </c>
      <c r="E164" t="str">
        <f t="shared" si="18"/>
        <v>Q2</v>
      </c>
      <c r="F164" t="s">
        <v>1455</v>
      </c>
      <c r="G164" t="s">
        <v>2406</v>
      </c>
      <c r="H164">
        <v>5</v>
      </c>
      <c r="I164" s="4">
        <v>615.66999999999996</v>
      </c>
      <c r="J164" t="s">
        <v>2618</v>
      </c>
      <c r="K164" t="s">
        <v>3066</v>
      </c>
      <c r="L164" t="s">
        <v>3074</v>
      </c>
      <c r="M164" t="s">
        <v>3316</v>
      </c>
      <c r="N164">
        <v>6</v>
      </c>
      <c r="O164" t="s">
        <v>4275</v>
      </c>
      <c r="P164" t="str">
        <f t="shared" si="19"/>
        <v>SAVE10</v>
      </c>
      <c r="Q164" t="s">
        <v>4280</v>
      </c>
      <c r="R164" s="4">
        <v>3078.35</v>
      </c>
      <c r="S164" s="4">
        <f t="shared" si="20"/>
        <v>1098.989382022472</v>
      </c>
      <c r="T164" cm="1">
        <f t="array" ref="T164">_xlfn.STDEV.P(_xlfn._xlws.FILTER($R$2:$R$1201,$G$2:$G$1201=G164))</f>
        <v>817.71887574565653</v>
      </c>
      <c r="U164" s="4">
        <f t="shared" si="21"/>
        <v>0.59105812077744402</v>
      </c>
      <c r="V164" t="str">
        <f t="shared" si="22"/>
        <v>No</v>
      </c>
    </row>
    <row r="165" spans="1:22" x14ac:dyDescent="0.25">
      <c r="A165" t="s">
        <v>812</v>
      </c>
      <c r="B165" s="2">
        <v>45796</v>
      </c>
      <c r="C165">
        <f t="shared" si="16"/>
        <v>2025</v>
      </c>
      <c r="D165" t="str">
        <f t="shared" si="17"/>
        <v>May</v>
      </c>
      <c r="E165" t="str">
        <f t="shared" si="18"/>
        <v>Q2</v>
      </c>
      <c r="F165" t="s">
        <v>2009</v>
      </c>
      <c r="G165" t="s">
        <v>2404</v>
      </c>
      <c r="H165">
        <v>5</v>
      </c>
      <c r="I165" s="4">
        <v>488.35</v>
      </c>
      <c r="J165" t="s">
        <v>2672</v>
      </c>
      <c r="K165" t="s">
        <v>3065</v>
      </c>
      <c r="L165" t="s">
        <v>3072</v>
      </c>
      <c r="M165" t="s">
        <v>3873</v>
      </c>
      <c r="N165">
        <v>9</v>
      </c>
      <c r="O165" t="s">
        <v>4276</v>
      </c>
      <c r="P165" t="str">
        <f t="shared" si="19"/>
        <v>FREESHIP</v>
      </c>
      <c r="Q165" t="s">
        <v>4280</v>
      </c>
      <c r="R165" s="4">
        <v>2441.75</v>
      </c>
      <c r="S165" s="4">
        <f t="shared" si="20"/>
        <v>972.57942307692258</v>
      </c>
      <c r="T165" cm="1">
        <f t="array" ref="T165">_xlfn.STDEV.P(_xlfn._xlws.FILTER($R$2:$R$1201,$G$2:$G$1201=G165))</f>
        <v>756.87136793194964</v>
      </c>
      <c r="U165" s="4">
        <f t="shared" si="21"/>
        <v>0.63977770013947688</v>
      </c>
      <c r="V165" t="str">
        <f t="shared" si="22"/>
        <v>No</v>
      </c>
    </row>
    <row r="166" spans="1:22" x14ac:dyDescent="0.25">
      <c r="A166" t="s">
        <v>430</v>
      </c>
      <c r="B166" s="2">
        <v>45125</v>
      </c>
      <c r="C166">
        <f t="shared" si="16"/>
        <v>2023</v>
      </c>
      <c r="D166" t="str">
        <f t="shared" si="17"/>
        <v>July</v>
      </c>
      <c r="E166" t="str">
        <f t="shared" si="18"/>
        <v>Q3</v>
      </c>
      <c r="F166" t="s">
        <v>1630</v>
      </c>
      <c r="G166" t="s">
        <v>2408</v>
      </c>
      <c r="H166">
        <v>2</v>
      </c>
      <c r="I166" s="4">
        <v>644.04999999999995</v>
      </c>
      <c r="J166" t="s">
        <v>2741</v>
      </c>
      <c r="K166" t="s">
        <v>3068</v>
      </c>
      <c r="L166" t="s">
        <v>3071</v>
      </c>
      <c r="M166" t="s">
        <v>3491</v>
      </c>
      <c r="N166">
        <v>5</v>
      </c>
      <c r="O166" t="s">
        <v>4277</v>
      </c>
      <c r="P166" t="str">
        <f t="shared" si="19"/>
        <v>WINTER15</v>
      </c>
      <c r="Q166" t="s">
        <v>4279</v>
      </c>
      <c r="R166" s="4">
        <v>1288.0999999999999</v>
      </c>
      <c r="S166" s="4">
        <f t="shared" si="20"/>
        <v>1110.5581502890175</v>
      </c>
      <c r="T166" cm="1">
        <f t="array" ref="T166">_xlfn.STDEV.P(_xlfn._xlws.FILTER($R$2:$R$1201,$G$2:$G$1201=G166))</f>
        <v>859.60878359494041</v>
      </c>
      <c r="U166" s="4">
        <f t="shared" si="21"/>
        <v>0.54269821247992578</v>
      </c>
      <c r="V166" t="str">
        <f t="shared" si="22"/>
        <v>No</v>
      </c>
    </row>
    <row r="167" spans="1:22" x14ac:dyDescent="0.25">
      <c r="A167" t="s">
        <v>273</v>
      </c>
      <c r="B167" s="2">
        <v>45088</v>
      </c>
      <c r="C167">
        <f t="shared" si="16"/>
        <v>2023</v>
      </c>
      <c r="D167" t="str">
        <f t="shared" si="17"/>
        <v>June</v>
      </c>
      <c r="E167" t="str">
        <f t="shared" si="18"/>
        <v>Q2</v>
      </c>
      <c r="F167" t="s">
        <v>1473</v>
      </c>
      <c r="G167" t="s">
        <v>2406</v>
      </c>
      <c r="H167">
        <v>4</v>
      </c>
      <c r="I167" s="4">
        <v>435.12</v>
      </c>
      <c r="J167" t="s">
        <v>2535</v>
      </c>
      <c r="K167" t="s">
        <v>3067</v>
      </c>
      <c r="L167" t="s">
        <v>3073</v>
      </c>
      <c r="M167" t="s">
        <v>3334</v>
      </c>
      <c r="N167">
        <v>9</v>
      </c>
      <c r="O167" t="s">
        <v>4275</v>
      </c>
      <c r="P167" t="str">
        <f t="shared" si="19"/>
        <v>SAVE10</v>
      </c>
      <c r="Q167" t="s">
        <v>4278</v>
      </c>
      <c r="R167" s="4">
        <v>1740.48</v>
      </c>
      <c r="S167" s="4">
        <f t="shared" si="20"/>
        <v>1098.989382022472</v>
      </c>
      <c r="T167" cm="1">
        <f t="array" ref="T167">_xlfn.STDEV.P(_xlfn._xlws.FILTER($R$2:$R$1201,$G$2:$G$1201=G167))</f>
        <v>817.71887574565653</v>
      </c>
      <c r="U167" s="4">
        <f t="shared" si="21"/>
        <v>0.81185527412108083</v>
      </c>
      <c r="V167" t="str">
        <f t="shared" si="22"/>
        <v>No</v>
      </c>
    </row>
    <row r="168" spans="1:22" x14ac:dyDescent="0.25">
      <c r="A168" t="s">
        <v>1145</v>
      </c>
      <c r="B168" s="2">
        <v>45491</v>
      </c>
      <c r="C168">
        <f t="shared" si="16"/>
        <v>2024</v>
      </c>
      <c r="D168" t="str">
        <f t="shared" si="17"/>
        <v>July</v>
      </c>
      <c r="E168" t="str">
        <f t="shared" si="18"/>
        <v>Q3</v>
      </c>
      <c r="F168" t="s">
        <v>2335</v>
      </c>
      <c r="G168" t="s">
        <v>2404</v>
      </c>
      <c r="H168">
        <v>1</v>
      </c>
      <c r="I168" s="4">
        <v>694.5</v>
      </c>
      <c r="J168" t="s">
        <v>2651</v>
      </c>
      <c r="K168" t="s">
        <v>3067</v>
      </c>
      <c r="L168" t="s">
        <v>3074</v>
      </c>
      <c r="M168" t="s">
        <v>4206</v>
      </c>
      <c r="N168">
        <v>3</v>
      </c>
      <c r="O168" t="s">
        <v>4277</v>
      </c>
      <c r="P168" t="str">
        <f t="shared" si="19"/>
        <v>WINTER15</v>
      </c>
      <c r="Q168" t="s">
        <v>4281</v>
      </c>
      <c r="R168" s="4">
        <v>694.5</v>
      </c>
      <c r="S168" s="4">
        <f t="shared" si="20"/>
        <v>972.57942307692258</v>
      </c>
      <c r="T168" cm="1">
        <f t="array" ref="T168">_xlfn.STDEV.P(_xlfn._xlws.FILTER($R$2:$R$1201,$G$2:$G$1201=G168))</f>
        <v>756.87136793194964</v>
      </c>
      <c r="U168" s="4">
        <f t="shared" si="21"/>
        <v>0.3674064508963229</v>
      </c>
      <c r="V168" t="str">
        <f t="shared" si="22"/>
        <v>No</v>
      </c>
    </row>
    <row r="169" spans="1:22" x14ac:dyDescent="0.25">
      <c r="A169" t="s">
        <v>1209</v>
      </c>
      <c r="B169" s="2">
        <v>45463</v>
      </c>
      <c r="C169">
        <f t="shared" si="16"/>
        <v>2024</v>
      </c>
      <c r="D169" t="str">
        <f t="shared" si="17"/>
        <v>June</v>
      </c>
      <c r="E169" t="str">
        <f t="shared" si="18"/>
        <v>Q2</v>
      </c>
      <c r="F169" t="s">
        <v>2398</v>
      </c>
      <c r="G169" t="s">
        <v>2409</v>
      </c>
      <c r="H169">
        <v>1</v>
      </c>
      <c r="I169" s="4">
        <v>107.04</v>
      </c>
      <c r="J169" t="s">
        <v>3062</v>
      </c>
      <c r="K169" t="s">
        <v>3067</v>
      </c>
      <c r="L169" t="s">
        <v>3071</v>
      </c>
      <c r="M169" t="s">
        <v>4270</v>
      </c>
      <c r="N169">
        <v>6</v>
      </c>
      <c r="O169" t="s">
        <v>4276</v>
      </c>
      <c r="P169" t="str">
        <f t="shared" si="19"/>
        <v>FREESHIP</v>
      </c>
      <c r="Q169" t="s">
        <v>4282</v>
      </c>
      <c r="R169" s="4">
        <v>107.04</v>
      </c>
      <c r="S169" s="4">
        <f t="shared" si="20"/>
        <v>985.05841176470665</v>
      </c>
      <c r="T169" cm="1">
        <f t="array" ref="T169">_xlfn.STDEV.P(_xlfn._xlws.FILTER($R$2:$R$1201,$G$2:$G$1201=G169))</f>
        <v>745.08439393554579</v>
      </c>
      <c r="U169" s="4">
        <f t="shared" si="21"/>
        <v>1.1784147123616449</v>
      </c>
      <c r="V169" t="str">
        <f t="shared" si="22"/>
        <v>No</v>
      </c>
    </row>
    <row r="170" spans="1:22" x14ac:dyDescent="0.25">
      <c r="A170" t="s">
        <v>494</v>
      </c>
      <c r="B170" s="2">
        <v>45093</v>
      </c>
      <c r="C170">
        <f t="shared" si="16"/>
        <v>2023</v>
      </c>
      <c r="D170" t="str">
        <f t="shared" si="17"/>
        <v>June</v>
      </c>
      <c r="E170" t="str">
        <f t="shared" si="18"/>
        <v>Q2</v>
      </c>
      <c r="F170" t="s">
        <v>1694</v>
      </c>
      <c r="G170" t="s">
        <v>2406</v>
      </c>
      <c r="H170">
        <v>1</v>
      </c>
      <c r="I170" s="4">
        <v>335.1</v>
      </c>
      <c r="J170" t="s">
        <v>2509</v>
      </c>
      <c r="K170" t="s">
        <v>3065</v>
      </c>
      <c r="L170" t="s">
        <v>3074</v>
      </c>
      <c r="M170" t="s">
        <v>3555</v>
      </c>
      <c r="N170">
        <v>6</v>
      </c>
      <c r="O170" t="s">
        <v>4276</v>
      </c>
      <c r="P170" t="str">
        <f t="shared" si="19"/>
        <v>FREESHIP</v>
      </c>
      <c r="Q170" t="s">
        <v>4279</v>
      </c>
      <c r="R170" s="4">
        <v>335.1</v>
      </c>
      <c r="S170" s="4">
        <f t="shared" si="20"/>
        <v>1098.989382022472</v>
      </c>
      <c r="T170" cm="1">
        <f t="array" ref="T170">_xlfn.STDEV.P(_xlfn._xlws.FILTER($R$2:$R$1201,$G$2:$G$1201=G170))</f>
        <v>817.71887574565653</v>
      </c>
      <c r="U170" s="4">
        <f t="shared" si="21"/>
        <v>0.93417114937685786</v>
      </c>
      <c r="V170" t="str">
        <f t="shared" si="22"/>
        <v>No</v>
      </c>
    </row>
    <row r="171" spans="1:22" x14ac:dyDescent="0.25">
      <c r="A171" t="s">
        <v>1055</v>
      </c>
      <c r="B171" s="2">
        <v>44968</v>
      </c>
      <c r="C171">
        <f t="shared" si="16"/>
        <v>2023</v>
      </c>
      <c r="D171" t="str">
        <f t="shared" si="17"/>
        <v>February</v>
      </c>
      <c r="E171" t="str">
        <f t="shared" si="18"/>
        <v>Q1</v>
      </c>
      <c r="F171" t="s">
        <v>2247</v>
      </c>
      <c r="G171" t="s">
        <v>2403</v>
      </c>
      <c r="H171">
        <v>4</v>
      </c>
      <c r="I171" s="4">
        <v>558.9</v>
      </c>
      <c r="J171" t="s">
        <v>2608</v>
      </c>
      <c r="K171" t="s">
        <v>3068</v>
      </c>
      <c r="L171" t="s">
        <v>3070</v>
      </c>
      <c r="M171" t="s">
        <v>4116</v>
      </c>
      <c r="N171">
        <v>9</v>
      </c>
      <c r="O171" t="s">
        <v>4277</v>
      </c>
      <c r="P171" t="str">
        <f t="shared" si="19"/>
        <v>WINTER15</v>
      </c>
      <c r="Q171" t="s">
        <v>4282</v>
      </c>
      <c r="R171" s="4">
        <v>2235.6</v>
      </c>
      <c r="S171" s="4">
        <f t="shared" si="20"/>
        <v>1077.6160122699389</v>
      </c>
      <c r="T171" cm="1">
        <f t="array" ref="T171">_xlfn.STDEV.P(_xlfn._xlws.FILTER($R$2:$R$1201,$G$2:$G$1201=G171))</f>
        <v>847.57364644707002</v>
      </c>
      <c r="U171" s="4">
        <f t="shared" si="21"/>
        <v>0.61200110980837596</v>
      </c>
      <c r="V171" t="str">
        <f t="shared" si="22"/>
        <v>No</v>
      </c>
    </row>
    <row r="172" spans="1:22" x14ac:dyDescent="0.25">
      <c r="A172" t="s">
        <v>543</v>
      </c>
      <c r="B172" s="2">
        <v>45389</v>
      </c>
      <c r="C172">
        <f t="shared" si="16"/>
        <v>2024</v>
      </c>
      <c r="D172" t="str">
        <f t="shared" si="17"/>
        <v>April</v>
      </c>
      <c r="E172" t="str">
        <f t="shared" si="18"/>
        <v>Q2</v>
      </c>
      <c r="F172" t="s">
        <v>1743</v>
      </c>
      <c r="G172" t="s">
        <v>2405</v>
      </c>
      <c r="H172">
        <v>2</v>
      </c>
      <c r="I172" s="4">
        <v>675.1</v>
      </c>
      <c r="J172" t="s">
        <v>2803</v>
      </c>
      <c r="K172" t="s">
        <v>3069</v>
      </c>
      <c r="L172" t="s">
        <v>3074</v>
      </c>
      <c r="M172" t="s">
        <v>3604</v>
      </c>
      <c r="N172">
        <v>4</v>
      </c>
      <c r="O172" t="s">
        <v>4276</v>
      </c>
      <c r="P172" t="str">
        <f t="shared" si="19"/>
        <v>FREESHIP</v>
      </c>
      <c r="Q172" t="s">
        <v>4282</v>
      </c>
      <c r="R172" s="4">
        <v>1350.2</v>
      </c>
      <c r="S172" s="4">
        <f t="shared" si="20"/>
        <v>1042.2846368715084</v>
      </c>
      <c r="T172" cm="1">
        <f t="array" ref="T172">_xlfn.STDEV.P(_xlfn._xlws.FILTER($R$2:$R$1201,$G$2:$G$1201=G172))</f>
        <v>832.06806164607724</v>
      </c>
      <c r="U172" s="4">
        <f t="shared" si="21"/>
        <v>0.44129158874949281</v>
      </c>
      <c r="V172" t="str">
        <f t="shared" si="22"/>
        <v>No</v>
      </c>
    </row>
    <row r="173" spans="1:22" x14ac:dyDescent="0.25">
      <c r="A173" t="s">
        <v>798</v>
      </c>
      <c r="B173" s="2">
        <v>45793</v>
      </c>
      <c r="C173">
        <f t="shared" si="16"/>
        <v>2025</v>
      </c>
      <c r="D173" t="str">
        <f t="shared" si="17"/>
        <v>May</v>
      </c>
      <c r="E173" t="str">
        <f t="shared" si="18"/>
        <v>Q2</v>
      </c>
      <c r="F173" t="s">
        <v>1995</v>
      </c>
      <c r="G173" t="s">
        <v>2408</v>
      </c>
      <c r="H173">
        <v>1</v>
      </c>
      <c r="I173" s="4">
        <v>325.81</v>
      </c>
      <c r="J173" t="s">
        <v>2459</v>
      </c>
      <c r="K173" t="s">
        <v>3067</v>
      </c>
      <c r="L173" t="s">
        <v>3074</v>
      </c>
      <c r="M173" t="s">
        <v>3859</v>
      </c>
      <c r="N173">
        <v>1</v>
      </c>
      <c r="O173" t="s">
        <v>4277</v>
      </c>
      <c r="P173" t="str">
        <f t="shared" si="19"/>
        <v>WINTER15</v>
      </c>
      <c r="Q173" t="s">
        <v>4279</v>
      </c>
      <c r="R173" s="4">
        <v>325.81</v>
      </c>
      <c r="S173" s="4">
        <f t="shared" si="20"/>
        <v>1110.5581502890175</v>
      </c>
      <c r="T173" cm="1">
        <f t="array" ref="T173">_xlfn.STDEV.P(_xlfn._xlws.FILTER($R$2:$R$1201,$G$2:$G$1201=G173))</f>
        <v>859.60878359494041</v>
      </c>
      <c r="U173" s="4">
        <f t="shared" si="21"/>
        <v>0.91291313591183798</v>
      </c>
      <c r="V173" t="str">
        <f t="shared" si="22"/>
        <v>No</v>
      </c>
    </row>
    <row r="174" spans="1:22" x14ac:dyDescent="0.25">
      <c r="A174" t="s">
        <v>970</v>
      </c>
      <c r="B174" s="2">
        <v>45393</v>
      </c>
      <c r="C174">
        <f t="shared" si="16"/>
        <v>2024</v>
      </c>
      <c r="D174" t="str">
        <f t="shared" si="17"/>
        <v>April</v>
      </c>
      <c r="E174" t="str">
        <f t="shared" si="18"/>
        <v>Q2</v>
      </c>
      <c r="F174" t="s">
        <v>1995</v>
      </c>
      <c r="G174" t="s">
        <v>2404</v>
      </c>
      <c r="H174">
        <v>2</v>
      </c>
      <c r="I174" s="4">
        <v>160.97999999999999</v>
      </c>
      <c r="J174" t="s">
        <v>2987</v>
      </c>
      <c r="K174" t="s">
        <v>3065</v>
      </c>
      <c r="L174" t="s">
        <v>3073</v>
      </c>
      <c r="M174" t="s">
        <v>4031</v>
      </c>
      <c r="N174">
        <v>3</v>
      </c>
      <c r="O174" t="s">
        <v>4275</v>
      </c>
      <c r="P174" t="str">
        <f t="shared" si="19"/>
        <v>SAVE10</v>
      </c>
      <c r="Q174" t="s">
        <v>4279</v>
      </c>
      <c r="R174" s="4">
        <v>321.95999999999998</v>
      </c>
      <c r="S174" s="4">
        <f t="shared" si="20"/>
        <v>972.57942307692258</v>
      </c>
      <c r="T174" cm="1">
        <f t="array" ref="T174">_xlfn.STDEV.P(_xlfn._xlws.FILTER($R$2:$R$1201,$G$2:$G$1201=G174))</f>
        <v>756.87136793194964</v>
      </c>
      <c r="U174" s="4">
        <f t="shared" si="21"/>
        <v>1.0723082646057944</v>
      </c>
      <c r="V174" t="str">
        <f t="shared" si="22"/>
        <v>No</v>
      </c>
    </row>
    <row r="175" spans="1:22" x14ac:dyDescent="0.25">
      <c r="A175" t="s">
        <v>201</v>
      </c>
      <c r="B175" s="2">
        <v>44965</v>
      </c>
      <c r="C175">
        <f t="shared" si="16"/>
        <v>2023</v>
      </c>
      <c r="D175" t="str">
        <f t="shared" si="17"/>
        <v>February</v>
      </c>
      <c r="E175" t="str">
        <f t="shared" si="18"/>
        <v>Q1</v>
      </c>
      <c r="F175" t="s">
        <v>1401</v>
      </c>
      <c r="G175" t="s">
        <v>2406</v>
      </c>
      <c r="H175">
        <v>1</v>
      </c>
      <c r="I175" s="4">
        <v>590.87</v>
      </c>
      <c r="J175" t="s">
        <v>2579</v>
      </c>
      <c r="K175" t="s">
        <v>3068</v>
      </c>
      <c r="L175" t="s">
        <v>3072</v>
      </c>
      <c r="M175" t="s">
        <v>3262</v>
      </c>
      <c r="N175">
        <v>6</v>
      </c>
      <c r="O175" t="s">
        <v>4276</v>
      </c>
      <c r="P175" t="str">
        <f t="shared" si="19"/>
        <v>FREESHIP</v>
      </c>
      <c r="Q175" t="s">
        <v>4279</v>
      </c>
      <c r="R175" s="4">
        <v>590.87</v>
      </c>
      <c r="S175" s="4">
        <f t="shared" si="20"/>
        <v>1098.989382022472</v>
      </c>
      <c r="T175" cm="1">
        <f t="array" ref="T175">_xlfn.STDEV.P(_xlfn._xlws.FILTER($R$2:$R$1201,$G$2:$G$1201=G175))</f>
        <v>817.71887574565653</v>
      </c>
      <c r="U175" s="4">
        <f t="shared" si="21"/>
        <v>0.62138639218659486</v>
      </c>
      <c r="V175" t="str">
        <f t="shared" si="22"/>
        <v>No</v>
      </c>
    </row>
    <row r="176" spans="1:22" x14ac:dyDescent="0.25">
      <c r="A176" t="s">
        <v>1088</v>
      </c>
      <c r="B176" s="2">
        <v>45422</v>
      </c>
      <c r="C176">
        <f t="shared" si="16"/>
        <v>2024</v>
      </c>
      <c r="D176" t="str">
        <f t="shared" si="17"/>
        <v>May</v>
      </c>
      <c r="E176" t="str">
        <f t="shared" si="18"/>
        <v>Q2</v>
      </c>
      <c r="F176" t="s">
        <v>2280</v>
      </c>
      <c r="G176" t="s">
        <v>2404</v>
      </c>
      <c r="H176">
        <v>1</v>
      </c>
      <c r="I176" s="4">
        <v>222.73</v>
      </c>
      <c r="J176" t="s">
        <v>3021</v>
      </c>
      <c r="K176" t="s">
        <v>3066</v>
      </c>
      <c r="L176" t="s">
        <v>3072</v>
      </c>
      <c r="M176" t="s">
        <v>4149</v>
      </c>
      <c r="N176">
        <v>4</v>
      </c>
      <c r="P176" t="str">
        <f t="shared" si="19"/>
        <v>NO COUPON</v>
      </c>
      <c r="Q176" t="s">
        <v>4282</v>
      </c>
      <c r="R176" s="4">
        <v>222.73</v>
      </c>
      <c r="S176" s="4">
        <f t="shared" si="20"/>
        <v>972.57942307692258</v>
      </c>
      <c r="T176" cm="1">
        <f t="array" ref="T176">_xlfn.STDEV.P(_xlfn._xlws.FILTER($R$2:$R$1201,$G$2:$G$1201=G176))</f>
        <v>756.87136793194964</v>
      </c>
      <c r="U176" s="4">
        <f t="shared" si="21"/>
        <v>0.99072240653756849</v>
      </c>
      <c r="V176" t="str">
        <f t="shared" si="22"/>
        <v>No</v>
      </c>
    </row>
    <row r="177" spans="1:22" x14ac:dyDescent="0.25">
      <c r="A177" t="s">
        <v>566</v>
      </c>
      <c r="B177" s="2">
        <v>45199</v>
      </c>
      <c r="C177">
        <f t="shared" si="16"/>
        <v>2023</v>
      </c>
      <c r="D177" t="str">
        <f t="shared" si="17"/>
        <v>September</v>
      </c>
      <c r="E177" t="str">
        <f t="shared" si="18"/>
        <v>Q3</v>
      </c>
      <c r="F177" t="s">
        <v>1766</v>
      </c>
      <c r="G177" t="s">
        <v>2406</v>
      </c>
      <c r="H177">
        <v>4</v>
      </c>
      <c r="I177" s="4">
        <v>425.18</v>
      </c>
      <c r="J177" t="s">
        <v>2798</v>
      </c>
      <c r="K177" t="s">
        <v>3066</v>
      </c>
      <c r="L177" t="s">
        <v>3072</v>
      </c>
      <c r="M177" t="s">
        <v>3627</v>
      </c>
      <c r="N177">
        <v>8</v>
      </c>
      <c r="O177" t="s">
        <v>4277</v>
      </c>
      <c r="P177" t="str">
        <f t="shared" si="19"/>
        <v>WINTER15</v>
      </c>
      <c r="Q177" t="s">
        <v>4281</v>
      </c>
      <c r="R177" s="4">
        <v>1700.72</v>
      </c>
      <c r="S177" s="4">
        <f t="shared" si="20"/>
        <v>1098.989382022472</v>
      </c>
      <c r="T177" cm="1">
        <f t="array" ref="T177">_xlfn.STDEV.P(_xlfn._xlws.FILTER($R$2:$R$1201,$G$2:$G$1201=G177))</f>
        <v>817.71887574565653</v>
      </c>
      <c r="U177" s="4">
        <f t="shared" si="21"/>
        <v>0.8240110409681356</v>
      </c>
      <c r="V177" t="str">
        <f t="shared" si="22"/>
        <v>No</v>
      </c>
    </row>
    <row r="178" spans="1:22" x14ac:dyDescent="0.25">
      <c r="A178" t="s">
        <v>152</v>
      </c>
      <c r="B178" s="2">
        <v>45281</v>
      </c>
      <c r="C178">
        <f t="shared" si="16"/>
        <v>2023</v>
      </c>
      <c r="D178" t="str">
        <f t="shared" si="17"/>
        <v>December</v>
      </c>
      <c r="E178" t="str">
        <f t="shared" si="18"/>
        <v>Q4</v>
      </c>
      <c r="F178" t="s">
        <v>1352</v>
      </c>
      <c r="G178" t="s">
        <v>2405</v>
      </c>
      <c r="H178">
        <v>1</v>
      </c>
      <c r="I178" s="4">
        <v>298.06</v>
      </c>
      <c r="J178" t="s">
        <v>2539</v>
      </c>
      <c r="K178" t="s">
        <v>3065</v>
      </c>
      <c r="L178" t="s">
        <v>3074</v>
      </c>
      <c r="M178" t="s">
        <v>3213</v>
      </c>
      <c r="N178">
        <v>3</v>
      </c>
      <c r="O178" t="s">
        <v>4277</v>
      </c>
      <c r="P178" t="str">
        <f t="shared" si="19"/>
        <v>WINTER15</v>
      </c>
      <c r="Q178" t="s">
        <v>4282</v>
      </c>
      <c r="R178" s="4">
        <v>298.06</v>
      </c>
      <c r="S178" s="4">
        <f t="shared" si="20"/>
        <v>1042.2846368715084</v>
      </c>
      <c r="T178" cm="1">
        <f t="array" ref="T178">_xlfn.STDEV.P(_xlfn._xlws.FILTER($R$2:$R$1201,$G$2:$G$1201=G178))</f>
        <v>832.06806164607724</v>
      </c>
      <c r="U178" s="4">
        <f t="shared" si="21"/>
        <v>0.89442759694346585</v>
      </c>
      <c r="V178" t="str">
        <f t="shared" si="22"/>
        <v>No</v>
      </c>
    </row>
    <row r="179" spans="1:22" x14ac:dyDescent="0.25">
      <c r="A179" t="s">
        <v>40</v>
      </c>
      <c r="B179" s="2">
        <v>45357</v>
      </c>
      <c r="C179">
        <f t="shared" si="16"/>
        <v>2024</v>
      </c>
      <c r="D179" t="str">
        <f t="shared" si="17"/>
        <v>March</v>
      </c>
      <c r="E179" t="str">
        <f t="shared" si="18"/>
        <v>Q1</v>
      </c>
      <c r="F179" t="s">
        <v>1240</v>
      </c>
      <c r="G179" t="s">
        <v>2408</v>
      </c>
      <c r="H179">
        <v>5</v>
      </c>
      <c r="I179" s="4">
        <v>59.55</v>
      </c>
      <c r="J179" t="s">
        <v>2436</v>
      </c>
      <c r="K179" t="s">
        <v>3066</v>
      </c>
      <c r="L179" t="s">
        <v>3073</v>
      </c>
      <c r="M179" t="s">
        <v>3101</v>
      </c>
      <c r="N179">
        <v>6</v>
      </c>
      <c r="P179" t="str">
        <f t="shared" si="19"/>
        <v>NO COUPON</v>
      </c>
      <c r="Q179" t="s">
        <v>4279</v>
      </c>
      <c r="R179" s="4">
        <v>297.75</v>
      </c>
      <c r="S179" s="4">
        <f t="shared" si="20"/>
        <v>1110.5581502890175</v>
      </c>
      <c r="T179" cm="1">
        <f t="array" ref="T179">_xlfn.STDEV.P(_xlfn._xlws.FILTER($R$2:$R$1201,$G$2:$G$1201=G179))</f>
        <v>859.60878359494041</v>
      </c>
      <c r="U179" s="4">
        <f t="shared" si="21"/>
        <v>1.222658691193955</v>
      </c>
      <c r="V179" t="str">
        <f t="shared" si="22"/>
        <v>No</v>
      </c>
    </row>
    <row r="180" spans="1:22" x14ac:dyDescent="0.25">
      <c r="A180" t="s">
        <v>1113</v>
      </c>
      <c r="B180" s="2">
        <v>45554</v>
      </c>
      <c r="C180">
        <f t="shared" si="16"/>
        <v>2024</v>
      </c>
      <c r="D180" t="str">
        <f t="shared" si="17"/>
        <v>September</v>
      </c>
      <c r="E180" t="str">
        <f t="shared" si="18"/>
        <v>Q3</v>
      </c>
      <c r="F180" t="s">
        <v>2305</v>
      </c>
      <c r="G180" t="s">
        <v>2408</v>
      </c>
      <c r="H180">
        <v>2</v>
      </c>
      <c r="I180" s="4">
        <v>125.23</v>
      </c>
      <c r="J180" t="s">
        <v>2724</v>
      </c>
      <c r="K180" t="s">
        <v>3069</v>
      </c>
      <c r="L180" t="s">
        <v>3071</v>
      </c>
      <c r="M180" t="s">
        <v>4174</v>
      </c>
      <c r="N180">
        <v>3</v>
      </c>
      <c r="O180" t="s">
        <v>4276</v>
      </c>
      <c r="P180" t="str">
        <f t="shared" si="19"/>
        <v>FREESHIP</v>
      </c>
      <c r="Q180" t="s">
        <v>4280</v>
      </c>
      <c r="R180" s="4">
        <v>250.46</v>
      </c>
      <c r="S180" s="4">
        <f t="shared" si="20"/>
        <v>1110.5581502890175</v>
      </c>
      <c r="T180" cm="1">
        <f t="array" ref="T180">_xlfn.STDEV.P(_xlfn._xlws.FILTER($R$2:$R$1201,$G$2:$G$1201=G180))</f>
        <v>859.60878359494041</v>
      </c>
      <c r="U180" s="4">
        <f t="shared" si="21"/>
        <v>1.1462518404806317</v>
      </c>
      <c r="V180" t="str">
        <f t="shared" si="22"/>
        <v>No</v>
      </c>
    </row>
    <row r="181" spans="1:22" x14ac:dyDescent="0.25">
      <c r="A181" t="s">
        <v>669</v>
      </c>
      <c r="B181" s="2">
        <v>44999</v>
      </c>
      <c r="C181">
        <f t="shared" si="16"/>
        <v>2023</v>
      </c>
      <c r="D181" t="str">
        <f t="shared" si="17"/>
        <v>March</v>
      </c>
      <c r="E181" t="str">
        <f t="shared" si="18"/>
        <v>Q1</v>
      </c>
      <c r="F181" t="s">
        <v>1868</v>
      </c>
      <c r="G181" t="s">
        <v>2406</v>
      </c>
      <c r="H181">
        <v>2</v>
      </c>
      <c r="I181" s="4">
        <v>132.6</v>
      </c>
      <c r="J181" t="s">
        <v>2758</v>
      </c>
      <c r="K181" t="s">
        <v>3065</v>
      </c>
      <c r="L181" t="s">
        <v>3071</v>
      </c>
      <c r="M181" t="s">
        <v>3730</v>
      </c>
      <c r="N181">
        <v>4</v>
      </c>
      <c r="O181" t="s">
        <v>4277</v>
      </c>
      <c r="P181" t="str">
        <f t="shared" si="19"/>
        <v>WINTER15</v>
      </c>
      <c r="Q181" t="s">
        <v>4280</v>
      </c>
      <c r="R181" s="4">
        <v>265.2</v>
      </c>
      <c r="S181" s="4">
        <f t="shared" si="20"/>
        <v>1098.989382022472</v>
      </c>
      <c r="T181" cm="1">
        <f t="array" ref="T181">_xlfn.STDEV.P(_xlfn._xlws.FILTER($R$2:$R$1201,$G$2:$G$1201=G181))</f>
        <v>817.71887574565653</v>
      </c>
      <c r="U181" s="4">
        <f t="shared" si="21"/>
        <v>1.1818112687459326</v>
      </c>
      <c r="V181" t="str">
        <f t="shared" si="22"/>
        <v>No</v>
      </c>
    </row>
    <row r="182" spans="1:22" x14ac:dyDescent="0.25">
      <c r="A182" t="s">
        <v>639</v>
      </c>
      <c r="B182" s="2">
        <v>45193</v>
      </c>
      <c r="C182">
        <f t="shared" si="16"/>
        <v>2023</v>
      </c>
      <c r="D182" t="str">
        <f t="shared" si="17"/>
        <v>September</v>
      </c>
      <c r="E182" t="str">
        <f t="shared" si="18"/>
        <v>Q3</v>
      </c>
      <c r="F182" t="s">
        <v>1838</v>
      </c>
      <c r="G182" t="s">
        <v>2405</v>
      </c>
      <c r="H182">
        <v>1</v>
      </c>
      <c r="I182" s="4">
        <v>672.89</v>
      </c>
      <c r="J182" t="s">
        <v>2848</v>
      </c>
      <c r="K182" t="s">
        <v>3067</v>
      </c>
      <c r="L182" t="s">
        <v>3074</v>
      </c>
      <c r="M182" t="s">
        <v>3700</v>
      </c>
      <c r="N182">
        <v>1</v>
      </c>
      <c r="O182" t="s">
        <v>4277</v>
      </c>
      <c r="P182" t="str">
        <f t="shared" si="19"/>
        <v>WINTER15</v>
      </c>
      <c r="Q182" t="s">
        <v>4280</v>
      </c>
      <c r="R182" s="4">
        <v>672.89</v>
      </c>
      <c r="S182" s="4">
        <f t="shared" si="20"/>
        <v>1042.2846368715084</v>
      </c>
      <c r="T182" cm="1">
        <f t="array" ref="T182">_xlfn.STDEV.P(_xlfn._xlws.FILTER($R$2:$R$1201,$G$2:$G$1201=G182))</f>
        <v>832.06806164607724</v>
      </c>
      <c r="U182" s="4">
        <f t="shared" si="21"/>
        <v>0.44394762147309957</v>
      </c>
      <c r="V182" t="str">
        <f t="shared" si="22"/>
        <v>No</v>
      </c>
    </row>
    <row r="183" spans="1:22" x14ac:dyDescent="0.25">
      <c r="A183" t="s">
        <v>872</v>
      </c>
      <c r="B183" s="2">
        <v>45158</v>
      </c>
      <c r="C183">
        <f t="shared" si="16"/>
        <v>2023</v>
      </c>
      <c r="D183" t="str">
        <f t="shared" si="17"/>
        <v>August</v>
      </c>
      <c r="E183" t="str">
        <f t="shared" si="18"/>
        <v>Q3</v>
      </c>
      <c r="F183" t="s">
        <v>2068</v>
      </c>
      <c r="G183" t="s">
        <v>2405</v>
      </c>
      <c r="H183">
        <v>5</v>
      </c>
      <c r="I183" s="4">
        <v>435.66</v>
      </c>
      <c r="J183" t="s">
        <v>2428</v>
      </c>
      <c r="K183" t="s">
        <v>3066</v>
      </c>
      <c r="L183" t="s">
        <v>3074</v>
      </c>
      <c r="M183" t="s">
        <v>3933</v>
      </c>
      <c r="N183">
        <v>9</v>
      </c>
      <c r="P183" t="str">
        <f t="shared" si="19"/>
        <v>NO COUPON</v>
      </c>
      <c r="Q183" t="s">
        <v>4281</v>
      </c>
      <c r="R183" s="4">
        <v>2178.3000000000002</v>
      </c>
      <c r="S183" s="4">
        <f t="shared" si="20"/>
        <v>1042.2846368715084</v>
      </c>
      <c r="T183" cm="1">
        <f t="array" ref="T183">_xlfn.STDEV.P(_xlfn._xlws.FILTER($R$2:$R$1201,$G$2:$G$1201=G183))</f>
        <v>832.06806164607724</v>
      </c>
      <c r="U183" s="4">
        <f t="shared" si="21"/>
        <v>0.72905650971799707</v>
      </c>
      <c r="V183" t="str">
        <f t="shared" si="22"/>
        <v>No</v>
      </c>
    </row>
    <row r="184" spans="1:22" x14ac:dyDescent="0.25">
      <c r="A184" t="s">
        <v>710</v>
      </c>
      <c r="B184" s="2">
        <v>45109</v>
      </c>
      <c r="C184">
        <f t="shared" si="16"/>
        <v>2023</v>
      </c>
      <c r="D184" t="str">
        <f t="shared" si="17"/>
        <v>July</v>
      </c>
      <c r="E184" t="str">
        <f t="shared" si="18"/>
        <v>Q3</v>
      </c>
      <c r="F184" t="s">
        <v>1908</v>
      </c>
      <c r="G184" t="s">
        <v>2406</v>
      </c>
      <c r="H184">
        <v>4</v>
      </c>
      <c r="I184" s="4">
        <v>151.19999999999999</v>
      </c>
      <c r="J184" t="s">
        <v>2879</v>
      </c>
      <c r="K184" t="s">
        <v>3068</v>
      </c>
      <c r="L184" t="s">
        <v>3074</v>
      </c>
      <c r="M184" t="s">
        <v>3771</v>
      </c>
      <c r="N184">
        <v>9</v>
      </c>
      <c r="O184" t="s">
        <v>4277</v>
      </c>
      <c r="P184" t="str">
        <f t="shared" si="19"/>
        <v>WINTER15</v>
      </c>
      <c r="Q184" t="s">
        <v>4281</v>
      </c>
      <c r="R184" s="4">
        <v>604.79999999999995</v>
      </c>
      <c r="S184" s="4">
        <f t="shared" si="20"/>
        <v>1098.989382022472</v>
      </c>
      <c r="T184" cm="1">
        <f t="array" ref="T184">_xlfn.STDEV.P(_xlfn._xlws.FILTER($R$2:$R$1201,$G$2:$G$1201=G184))</f>
        <v>817.71887574565653</v>
      </c>
      <c r="U184" s="4">
        <f t="shared" si="21"/>
        <v>1.1590650651890695</v>
      </c>
      <c r="V184" t="str">
        <f t="shared" si="22"/>
        <v>No</v>
      </c>
    </row>
    <row r="185" spans="1:22" x14ac:dyDescent="0.25">
      <c r="A185" t="s">
        <v>653</v>
      </c>
      <c r="B185" s="2">
        <v>44946</v>
      </c>
      <c r="C185">
        <f t="shared" si="16"/>
        <v>2023</v>
      </c>
      <c r="D185" t="str">
        <f t="shared" si="17"/>
        <v>January</v>
      </c>
      <c r="E185" t="str">
        <f t="shared" si="18"/>
        <v>Q1</v>
      </c>
      <c r="F185" t="s">
        <v>1852</v>
      </c>
      <c r="G185" t="s">
        <v>2406</v>
      </c>
      <c r="H185">
        <v>1</v>
      </c>
      <c r="I185" s="4">
        <v>529.19000000000005</v>
      </c>
      <c r="J185" t="s">
        <v>2772</v>
      </c>
      <c r="K185" t="s">
        <v>3069</v>
      </c>
      <c r="L185" t="s">
        <v>3071</v>
      </c>
      <c r="M185" t="s">
        <v>3714</v>
      </c>
      <c r="N185">
        <v>5</v>
      </c>
      <c r="P185" t="str">
        <f t="shared" si="19"/>
        <v>NO COUPON</v>
      </c>
      <c r="Q185" t="s">
        <v>4279</v>
      </c>
      <c r="R185" s="4">
        <v>529.19000000000005</v>
      </c>
      <c r="S185" s="4">
        <f t="shared" si="20"/>
        <v>1098.989382022472</v>
      </c>
      <c r="T185" cm="1">
        <f t="array" ref="T185">_xlfn.STDEV.P(_xlfn._xlws.FILTER($R$2:$R$1201,$G$2:$G$1201=G185))</f>
        <v>817.71887574565653</v>
      </c>
      <c r="U185" s="4">
        <f t="shared" si="21"/>
        <v>0.6968157381751604</v>
      </c>
      <c r="V185" t="str">
        <f t="shared" si="22"/>
        <v>No</v>
      </c>
    </row>
    <row r="186" spans="1:22" x14ac:dyDescent="0.25">
      <c r="A186" t="s">
        <v>402</v>
      </c>
      <c r="B186" s="2">
        <v>45288</v>
      </c>
      <c r="C186">
        <f t="shared" si="16"/>
        <v>2023</v>
      </c>
      <c r="D186" t="str">
        <f t="shared" si="17"/>
        <v>December</v>
      </c>
      <c r="E186" t="str">
        <f t="shared" si="18"/>
        <v>Q4</v>
      </c>
      <c r="F186" t="s">
        <v>1602</v>
      </c>
      <c r="G186" t="s">
        <v>2407</v>
      </c>
      <c r="H186">
        <v>3</v>
      </c>
      <c r="I186" s="4">
        <v>633.97</v>
      </c>
      <c r="J186" t="s">
        <v>2504</v>
      </c>
      <c r="K186" t="s">
        <v>3069</v>
      </c>
      <c r="L186" t="s">
        <v>3074</v>
      </c>
      <c r="M186" t="s">
        <v>3463</v>
      </c>
      <c r="N186">
        <v>7</v>
      </c>
      <c r="O186" t="s">
        <v>4277</v>
      </c>
      <c r="P186" t="str">
        <f t="shared" si="19"/>
        <v>WINTER15</v>
      </c>
      <c r="Q186" t="s">
        <v>4281</v>
      </c>
      <c r="R186" s="4">
        <v>1901.91</v>
      </c>
      <c r="S186" s="4">
        <f t="shared" si="20"/>
        <v>1080.7326519337028</v>
      </c>
      <c r="T186" cm="1">
        <f t="array" ref="T186">_xlfn.STDEV.P(_xlfn._xlws.FILTER($R$2:$R$1201,$G$2:$G$1201=G186))</f>
        <v>851.72193981099019</v>
      </c>
      <c r="U186" s="4">
        <f t="shared" si="21"/>
        <v>0.52454049972323835</v>
      </c>
      <c r="V186" t="str">
        <f t="shared" si="22"/>
        <v>No</v>
      </c>
    </row>
    <row r="187" spans="1:22" x14ac:dyDescent="0.25">
      <c r="A187" t="s">
        <v>237</v>
      </c>
      <c r="B187" s="2">
        <v>45546</v>
      </c>
      <c r="C187">
        <f t="shared" si="16"/>
        <v>2024</v>
      </c>
      <c r="D187" t="str">
        <f t="shared" si="17"/>
        <v>September</v>
      </c>
      <c r="E187" t="str">
        <f t="shared" si="18"/>
        <v>Q3</v>
      </c>
      <c r="F187" t="s">
        <v>1437</v>
      </c>
      <c r="G187" t="s">
        <v>2404</v>
      </c>
      <c r="H187">
        <v>4</v>
      </c>
      <c r="I187" s="4">
        <v>692.91</v>
      </c>
      <c r="J187" t="s">
        <v>2523</v>
      </c>
      <c r="K187" t="s">
        <v>3067</v>
      </c>
      <c r="L187" t="s">
        <v>3074</v>
      </c>
      <c r="M187" t="s">
        <v>3298</v>
      </c>
      <c r="N187">
        <v>9</v>
      </c>
      <c r="O187" t="s">
        <v>4275</v>
      </c>
      <c r="P187" t="str">
        <f t="shared" si="19"/>
        <v>SAVE10</v>
      </c>
      <c r="Q187" t="s">
        <v>4278</v>
      </c>
      <c r="R187" s="4">
        <v>2771.64</v>
      </c>
      <c r="S187" s="4">
        <f t="shared" si="20"/>
        <v>972.57942307692258</v>
      </c>
      <c r="T187" cm="1">
        <f t="array" ref="T187">_xlfn.STDEV.P(_xlfn._xlws.FILTER($R$2:$R$1201,$G$2:$G$1201=G187))</f>
        <v>756.87136793194964</v>
      </c>
      <c r="U187" s="4">
        <f t="shared" si="21"/>
        <v>0.36950720416480032</v>
      </c>
      <c r="V187" t="str">
        <f t="shared" si="22"/>
        <v>No</v>
      </c>
    </row>
    <row r="188" spans="1:22" x14ac:dyDescent="0.25">
      <c r="A188" t="s">
        <v>1134</v>
      </c>
      <c r="B188" s="2">
        <v>45787</v>
      </c>
      <c r="C188">
        <f t="shared" si="16"/>
        <v>2025</v>
      </c>
      <c r="D188" t="str">
        <f t="shared" si="17"/>
        <v>May</v>
      </c>
      <c r="E188" t="str">
        <f t="shared" si="18"/>
        <v>Q2</v>
      </c>
      <c r="F188" t="s">
        <v>2325</v>
      </c>
      <c r="G188" t="s">
        <v>2405</v>
      </c>
      <c r="H188">
        <v>1</v>
      </c>
      <c r="I188" s="4">
        <v>195.86</v>
      </c>
      <c r="J188" t="s">
        <v>2450</v>
      </c>
      <c r="K188" t="s">
        <v>3066</v>
      </c>
      <c r="L188" t="s">
        <v>3074</v>
      </c>
      <c r="M188" t="s">
        <v>4195</v>
      </c>
      <c r="N188">
        <v>3</v>
      </c>
      <c r="P188" t="str">
        <f t="shared" si="19"/>
        <v>NO COUPON</v>
      </c>
      <c r="Q188" t="s">
        <v>4281</v>
      </c>
      <c r="R188" s="4">
        <v>195.86</v>
      </c>
      <c r="S188" s="4">
        <f t="shared" si="20"/>
        <v>1042.2846368715084</v>
      </c>
      <c r="T188" cm="1">
        <f t="array" ref="T188">_xlfn.STDEV.P(_xlfn._xlws.FILTER($R$2:$R$1201,$G$2:$G$1201=G188))</f>
        <v>832.06806164607724</v>
      </c>
      <c r="U188" s="4">
        <f t="shared" si="21"/>
        <v>1.0172540876007541</v>
      </c>
      <c r="V188" t="str">
        <f t="shared" si="22"/>
        <v>No</v>
      </c>
    </row>
    <row r="189" spans="1:22" x14ac:dyDescent="0.25">
      <c r="A189" t="s">
        <v>573</v>
      </c>
      <c r="B189" s="2">
        <v>45397</v>
      </c>
      <c r="C189">
        <f t="shared" si="16"/>
        <v>2024</v>
      </c>
      <c r="D189" t="str">
        <f t="shared" si="17"/>
        <v>April</v>
      </c>
      <c r="E189" t="str">
        <f t="shared" si="18"/>
        <v>Q2</v>
      </c>
      <c r="F189" t="s">
        <v>1773</v>
      </c>
      <c r="G189" t="s">
        <v>2409</v>
      </c>
      <c r="H189">
        <v>3</v>
      </c>
      <c r="I189" s="4">
        <v>157.4</v>
      </c>
      <c r="J189" t="s">
        <v>2790</v>
      </c>
      <c r="K189" t="s">
        <v>3065</v>
      </c>
      <c r="L189" t="s">
        <v>3071</v>
      </c>
      <c r="M189" t="s">
        <v>3634</v>
      </c>
      <c r="N189">
        <v>7</v>
      </c>
      <c r="O189" t="s">
        <v>4277</v>
      </c>
      <c r="P189" t="str">
        <f t="shared" si="19"/>
        <v>WINTER15</v>
      </c>
      <c r="Q189" t="s">
        <v>4280</v>
      </c>
      <c r="R189" s="4">
        <v>472.2</v>
      </c>
      <c r="S189" s="4">
        <f t="shared" si="20"/>
        <v>985.05841176470665</v>
      </c>
      <c r="T189" cm="1">
        <f t="array" ref="T189">_xlfn.STDEV.P(_xlfn._xlws.FILTER($R$2:$R$1201,$G$2:$G$1201=G189))</f>
        <v>745.08439393554579</v>
      </c>
      <c r="U189" s="4">
        <f t="shared" si="21"/>
        <v>1.1108250535123998</v>
      </c>
      <c r="V189" t="str">
        <f t="shared" si="22"/>
        <v>No</v>
      </c>
    </row>
    <row r="190" spans="1:22" x14ac:dyDescent="0.25">
      <c r="A190" t="s">
        <v>476</v>
      </c>
      <c r="B190" s="2">
        <v>45747</v>
      </c>
      <c r="C190">
        <f t="shared" si="16"/>
        <v>2025</v>
      </c>
      <c r="D190" t="str">
        <f t="shared" si="17"/>
        <v>March</v>
      </c>
      <c r="E190" t="str">
        <f t="shared" si="18"/>
        <v>Q1</v>
      </c>
      <c r="F190" t="s">
        <v>1676</v>
      </c>
      <c r="G190" t="s">
        <v>2404</v>
      </c>
      <c r="H190">
        <v>1</v>
      </c>
      <c r="I190" s="4">
        <v>252.68</v>
      </c>
      <c r="J190" t="s">
        <v>2769</v>
      </c>
      <c r="K190" t="s">
        <v>3066</v>
      </c>
      <c r="L190" t="s">
        <v>3071</v>
      </c>
      <c r="M190" t="s">
        <v>3537</v>
      </c>
      <c r="N190">
        <v>1</v>
      </c>
      <c r="P190" t="str">
        <f t="shared" si="19"/>
        <v>NO COUPON</v>
      </c>
      <c r="Q190" t="s">
        <v>4279</v>
      </c>
      <c r="R190" s="4">
        <v>252.68</v>
      </c>
      <c r="S190" s="4">
        <f t="shared" si="20"/>
        <v>972.57942307692258</v>
      </c>
      <c r="T190" cm="1">
        <f t="array" ref="T190">_xlfn.STDEV.P(_xlfn._xlws.FILTER($R$2:$R$1201,$G$2:$G$1201=G190))</f>
        <v>756.87136793194964</v>
      </c>
      <c r="U190" s="4">
        <f t="shared" si="21"/>
        <v>0.95115161383889058</v>
      </c>
      <c r="V190" t="str">
        <f t="shared" si="22"/>
        <v>No</v>
      </c>
    </row>
    <row r="191" spans="1:22" x14ac:dyDescent="0.25">
      <c r="A191" t="s">
        <v>520</v>
      </c>
      <c r="B191" s="2">
        <v>45132</v>
      </c>
      <c r="C191">
        <f t="shared" si="16"/>
        <v>2023</v>
      </c>
      <c r="D191" t="str">
        <f t="shared" si="17"/>
        <v>July</v>
      </c>
      <c r="E191" t="str">
        <f t="shared" si="18"/>
        <v>Q3</v>
      </c>
      <c r="F191" t="s">
        <v>1720</v>
      </c>
      <c r="G191" t="s">
        <v>2403</v>
      </c>
      <c r="H191">
        <v>2</v>
      </c>
      <c r="I191" s="4">
        <v>43.67</v>
      </c>
      <c r="J191" t="s">
        <v>2796</v>
      </c>
      <c r="K191" t="s">
        <v>3069</v>
      </c>
      <c r="L191" t="s">
        <v>3072</v>
      </c>
      <c r="M191" t="s">
        <v>3581</v>
      </c>
      <c r="N191">
        <v>4</v>
      </c>
      <c r="O191" t="s">
        <v>4277</v>
      </c>
      <c r="P191" t="str">
        <f t="shared" si="19"/>
        <v>WINTER15</v>
      </c>
      <c r="Q191" t="s">
        <v>4278</v>
      </c>
      <c r="R191" s="4">
        <v>87.34</v>
      </c>
      <c r="S191" s="4">
        <f t="shared" si="20"/>
        <v>1077.6160122699389</v>
      </c>
      <c r="T191" cm="1">
        <f t="array" ref="T191">_xlfn.STDEV.P(_xlfn._xlws.FILTER($R$2:$R$1201,$G$2:$G$1201=G191))</f>
        <v>847.57364644707002</v>
      </c>
      <c r="U191" s="4">
        <f t="shared" si="21"/>
        <v>1.2198892882100807</v>
      </c>
      <c r="V191" t="str">
        <f t="shared" si="22"/>
        <v>No</v>
      </c>
    </row>
    <row r="192" spans="1:22" x14ac:dyDescent="0.25">
      <c r="A192" t="s">
        <v>172</v>
      </c>
      <c r="B192" s="2">
        <v>45428</v>
      </c>
      <c r="C192">
        <f t="shared" si="16"/>
        <v>2024</v>
      </c>
      <c r="D192" t="str">
        <f t="shared" si="17"/>
        <v>May</v>
      </c>
      <c r="E192" t="str">
        <f t="shared" si="18"/>
        <v>Q2</v>
      </c>
      <c r="F192" t="s">
        <v>1372</v>
      </c>
      <c r="G192" t="s">
        <v>2405</v>
      </c>
      <c r="H192">
        <v>1</v>
      </c>
      <c r="I192" s="4">
        <v>331.06</v>
      </c>
      <c r="J192" t="s">
        <v>2554</v>
      </c>
      <c r="K192" t="s">
        <v>3067</v>
      </c>
      <c r="L192" t="s">
        <v>3074</v>
      </c>
      <c r="M192" t="s">
        <v>3233</v>
      </c>
      <c r="N192">
        <v>5</v>
      </c>
      <c r="O192" t="s">
        <v>4277</v>
      </c>
      <c r="P192" t="str">
        <f t="shared" si="19"/>
        <v>WINTER15</v>
      </c>
      <c r="Q192" t="s">
        <v>4278</v>
      </c>
      <c r="R192" s="4">
        <v>331.06</v>
      </c>
      <c r="S192" s="4">
        <f t="shared" si="20"/>
        <v>1042.2846368715084</v>
      </c>
      <c r="T192" cm="1">
        <f t="array" ref="T192">_xlfn.STDEV.P(_xlfn._xlws.FILTER($R$2:$R$1201,$G$2:$G$1201=G192))</f>
        <v>832.06806164607724</v>
      </c>
      <c r="U192" s="4">
        <f t="shared" si="21"/>
        <v>0.85476737980363682</v>
      </c>
      <c r="V192" t="str">
        <f t="shared" si="22"/>
        <v>No</v>
      </c>
    </row>
    <row r="193" spans="1:22" x14ac:dyDescent="0.25">
      <c r="A193" t="s">
        <v>1156</v>
      </c>
      <c r="B193" s="2">
        <v>45527</v>
      </c>
      <c r="C193">
        <f t="shared" si="16"/>
        <v>2024</v>
      </c>
      <c r="D193" t="str">
        <f t="shared" si="17"/>
        <v>August</v>
      </c>
      <c r="E193" t="str">
        <f t="shared" si="18"/>
        <v>Q3</v>
      </c>
      <c r="F193" t="s">
        <v>2345</v>
      </c>
      <c r="G193" t="s">
        <v>2404</v>
      </c>
      <c r="H193">
        <v>4</v>
      </c>
      <c r="I193" s="4">
        <v>695.1</v>
      </c>
      <c r="J193" t="s">
        <v>3041</v>
      </c>
      <c r="K193" t="s">
        <v>3065</v>
      </c>
      <c r="L193" t="s">
        <v>3072</v>
      </c>
      <c r="M193" t="s">
        <v>4217</v>
      </c>
      <c r="N193">
        <v>8</v>
      </c>
      <c r="P193" t="str">
        <f t="shared" si="19"/>
        <v>NO COUPON</v>
      </c>
      <c r="Q193" t="s">
        <v>4280</v>
      </c>
      <c r="R193" s="4">
        <v>2780.4</v>
      </c>
      <c r="S193" s="4">
        <f t="shared" si="20"/>
        <v>972.57942307692258</v>
      </c>
      <c r="T193" cm="1">
        <f t="array" ref="T193">_xlfn.STDEV.P(_xlfn._xlws.FILTER($R$2:$R$1201,$G$2:$G$1201=G193))</f>
        <v>756.87136793194964</v>
      </c>
      <c r="U193" s="4">
        <f t="shared" si="21"/>
        <v>0.36661371381387853</v>
      </c>
      <c r="V193" t="str">
        <f t="shared" si="22"/>
        <v>No</v>
      </c>
    </row>
    <row r="194" spans="1:22" x14ac:dyDescent="0.25">
      <c r="A194" t="s">
        <v>1139</v>
      </c>
      <c r="B194" s="2">
        <v>45215</v>
      </c>
      <c r="C194">
        <f t="shared" ref="C194:C257" si="23">YEAR(B194)</f>
        <v>2023</v>
      </c>
      <c r="D194" t="str">
        <f t="shared" ref="D194:D257" si="24">TEXT(B194,"mmmm")</f>
        <v>October</v>
      </c>
      <c r="E194" t="str">
        <f t="shared" ref="E194:E257" si="25">"Q"&amp;ROUNDUP(MONTH(B194)/3,0)</f>
        <v>Q4</v>
      </c>
      <c r="F194" t="s">
        <v>2329</v>
      </c>
      <c r="G194" t="s">
        <v>2409</v>
      </c>
      <c r="H194">
        <v>4</v>
      </c>
      <c r="I194" s="4">
        <v>408.36</v>
      </c>
      <c r="J194" t="s">
        <v>2958</v>
      </c>
      <c r="K194" t="s">
        <v>3068</v>
      </c>
      <c r="L194" t="s">
        <v>3071</v>
      </c>
      <c r="M194" t="s">
        <v>4200</v>
      </c>
      <c r="N194">
        <v>4</v>
      </c>
      <c r="O194" t="s">
        <v>4276</v>
      </c>
      <c r="P194" t="str">
        <f t="shared" ref="P194:P257" si="26">IF(ISBLANK(O194),"NO COUPON",O194)</f>
        <v>FREESHIP</v>
      </c>
      <c r="Q194" t="s">
        <v>4279</v>
      </c>
      <c r="R194" s="4">
        <v>1633.44</v>
      </c>
      <c r="S194" s="4">
        <f t="shared" si="20"/>
        <v>985.05841176470665</v>
      </c>
      <c r="T194" cm="1">
        <f t="array" ref="T194">_xlfn.STDEV.P(_xlfn._xlws.FILTER($R$2:$R$1201,$G$2:$G$1201=G194))</f>
        <v>745.08439393554579</v>
      </c>
      <c r="U194" s="4">
        <f t="shared" si="21"/>
        <v>0.77400414833355702</v>
      </c>
      <c r="V194" t="str">
        <f t="shared" si="22"/>
        <v>No</v>
      </c>
    </row>
    <row r="195" spans="1:22" x14ac:dyDescent="0.25">
      <c r="A195" t="s">
        <v>824</v>
      </c>
      <c r="B195" s="2">
        <v>45077</v>
      </c>
      <c r="C195">
        <f t="shared" si="23"/>
        <v>2023</v>
      </c>
      <c r="D195" t="str">
        <f t="shared" si="24"/>
        <v>May</v>
      </c>
      <c r="E195" t="str">
        <f t="shared" si="25"/>
        <v>Q2</v>
      </c>
      <c r="F195" t="s">
        <v>2020</v>
      </c>
      <c r="G195" t="s">
        <v>2405</v>
      </c>
      <c r="H195">
        <v>1</v>
      </c>
      <c r="I195" s="4">
        <v>553.55999999999995</v>
      </c>
      <c r="J195" t="s">
        <v>2937</v>
      </c>
      <c r="K195" t="s">
        <v>3067</v>
      </c>
      <c r="L195" t="s">
        <v>3071</v>
      </c>
      <c r="M195" t="s">
        <v>3885</v>
      </c>
      <c r="N195">
        <v>5</v>
      </c>
      <c r="P195" t="str">
        <f t="shared" si="26"/>
        <v>NO COUPON</v>
      </c>
      <c r="Q195" t="s">
        <v>4279</v>
      </c>
      <c r="R195" s="4">
        <v>553.55999999999995</v>
      </c>
      <c r="S195" s="4">
        <f t="shared" ref="S195:S258" si="27">AVERAGEIF($G$2:$G$1201,G195,$R$2:$R$1201)</f>
        <v>1042.2846368715084</v>
      </c>
      <c r="T195" cm="1">
        <f t="array" ref="T195">_xlfn.STDEV.P(_xlfn._xlws.FILTER($R$2:$R$1201,$G$2:$G$1201=G195))</f>
        <v>832.06806164607724</v>
      </c>
      <c r="U195" s="4">
        <f t="shared" ref="U195:U258" si="28">ABS(I195-S195)/T195</f>
        <v>0.58736137030024471</v>
      </c>
      <c r="V195" t="str">
        <f t="shared" ref="V195:V258" si="29">IF(U195&gt;3,"Yes","No")</f>
        <v>No</v>
      </c>
    </row>
    <row r="196" spans="1:22" x14ac:dyDescent="0.25">
      <c r="A196" t="s">
        <v>839</v>
      </c>
      <c r="B196" s="2">
        <v>45742</v>
      </c>
      <c r="C196">
        <f t="shared" si="23"/>
        <v>2025</v>
      </c>
      <c r="D196" t="str">
        <f t="shared" si="24"/>
        <v>March</v>
      </c>
      <c r="E196" t="str">
        <f t="shared" si="25"/>
        <v>Q1</v>
      </c>
      <c r="F196" t="s">
        <v>2035</v>
      </c>
      <c r="G196" t="s">
        <v>2409</v>
      </c>
      <c r="H196">
        <v>5</v>
      </c>
      <c r="I196" s="4">
        <v>271.69</v>
      </c>
      <c r="J196" t="s">
        <v>2944</v>
      </c>
      <c r="K196" t="s">
        <v>3066</v>
      </c>
      <c r="L196" t="s">
        <v>3072</v>
      </c>
      <c r="M196" t="s">
        <v>3900</v>
      </c>
      <c r="N196">
        <v>7</v>
      </c>
      <c r="O196" t="s">
        <v>4276</v>
      </c>
      <c r="P196" t="str">
        <f t="shared" si="26"/>
        <v>FREESHIP</v>
      </c>
      <c r="Q196" t="s">
        <v>4278</v>
      </c>
      <c r="R196" s="4">
        <v>1358.45</v>
      </c>
      <c r="S196" s="4">
        <f t="shared" si="27"/>
        <v>985.05841176470665</v>
      </c>
      <c r="T196" cm="1">
        <f t="array" ref="T196">_xlfn.STDEV.P(_xlfn._xlws.FILTER($R$2:$R$1201,$G$2:$G$1201=G196))</f>
        <v>745.08439393554579</v>
      </c>
      <c r="U196" s="4">
        <f t="shared" si="28"/>
        <v>0.9574330338563195</v>
      </c>
      <c r="V196" t="str">
        <f t="shared" si="29"/>
        <v>No</v>
      </c>
    </row>
    <row r="197" spans="1:22" x14ac:dyDescent="0.25">
      <c r="A197" t="s">
        <v>1191</v>
      </c>
      <c r="B197" s="2">
        <v>45043</v>
      </c>
      <c r="C197">
        <f t="shared" si="23"/>
        <v>2023</v>
      </c>
      <c r="D197" t="str">
        <f t="shared" si="24"/>
        <v>April</v>
      </c>
      <c r="E197" t="str">
        <f t="shared" si="25"/>
        <v>Q2</v>
      </c>
      <c r="F197" t="s">
        <v>2380</v>
      </c>
      <c r="G197" t="s">
        <v>2407</v>
      </c>
      <c r="H197">
        <v>1</v>
      </c>
      <c r="I197" s="4">
        <v>127.55</v>
      </c>
      <c r="J197" t="s">
        <v>2749</v>
      </c>
      <c r="K197" t="s">
        <v>3069</v>
      </c>
      <c r="L197" t="s">
        <v>3070</v>
      </c>
      <c r="M197" t="s">
        <v>4252</v>
      </c>
      <c r="N197">
        <v>3</v>
      </c>
      <c r="O197" t="s">
        <v>4275</v>
      </c>
      <c r="P197" t="str">
        <f t="shared" si="26"/>
        <v>SAVE10</v>
      </c>
      <c r="Q197" t="s">
        <v>4279</v>
      </c>
      <c r="R197" s="4">
        <v>127.55</v>
      </c>
      <c r="S197" s="4">
        <f t="shared" si="27"/>
        <v>1080.7326519337028</v>
      </c>
      <c r="T197" cm="1">
        <f t="array" ref="T197">_xlfn.STDEV.P(_xlfn._xlws.FILTER($R$2:$R$1201,$G$2:$G$1201=G197))</f>
        <v>851.72193981099019</v>
      </c>
      <c r="U197" s="4">
        <f t="shared" si="28"/>
        <v>1.1191242204530134</v>
      </c>
      <c r="V197" t="str">
        <f t="shared" si="29"/>
        <v>No</v>
      </c>
    </row>
    <row r="198" spans="1:22" x14ac:dyDescent="0.25">
      <c r="A198" t="s">
        <v>565</v>
      </c>
      <c r="B198" s="2">
        <v>45064</v>
      </c>
      <c r="C198">
        <f t="shared" si="23"/>
        <v>2023</v>
      </c>
      <c r="D198" t="str">
        <f t="shared" si="24"/>
        <v>May</v>
      </c>
      <c r="E198" t="str">
        <f t="shared" si="25"/>
        <v>Q2</v>
      </c>
      <c r="F198" t="s">
        <v>1765</v>
      </c>
      <c r="G198" t="s">
        <v>2408</v>
      </c>
      <c r="H198">
        <v>1</v>
      </c>
      <c r="I198" s="4">
        <v>120.98</v>
      </c>
      <c r="J198" t="s">
        <v>2528</v>
      </c>
      <c r="K198" t="s">
        <v>3065</v>
      </c>
      <c r="L198" t="s">
        <v>3073</v>
      </c>
      <c r="M198" t="s">
        <v>3626</v>
      </c>
      <c r="N198">
        <v>6</v>
      </c>
      <c r="O198" t="s">
        <v>4277</v>
      </c>
      <c r="P198" t="str">
        <f t="shared" si="26"/>
        <v>WINTER15</v>
      </c>
      <c r="Q198" t="s">
        <v>4280</v>
      </c>
      <c r="R198" s="4">
        <v>120.98</v>
      </c>
      <c r="S198" s="4">
        <f t="shared" si="27"/>
        <v>1110.5581502890175</v>
      </c>
      <c r="T198" cm="1">
        <f t="array" ref="T198">_xlfn.STDEV.P(_xlfn._xlws.FILTER($R$2:$R$1201,$G$2:$G$1201=G198))</f>
        <v>859.60878359494041</v>
      </c>
      <c r="U198" s="4">
        <f t="shared" si="28"/>
        <v>1.1511959500350109</v>
      </c>
      <c r="V198" t="str">
        <f t="shared" si="29"/>
        <v>No</v>
      </c>
    </row>
    <row r="199" spans="1:22" x14ac:dyDescent="0.25">
      <c r="A199" t="s">
        <v>757</v>
      </c>
      <c r="B199" s="2">
        <v>45565</v>
      </c>
      <c r="C199">
        <f t="shared" si="23"/>
        <v>2024</v>
      </c>
      <c r="D199" t="str">
        <f t="shared" si="24"/>
        <v>September</v>
      </c>
      <c r="E199" t="str">
        <f t="shared" si="25"/>
        <v>Q3</v>
      </c>
      <c r="F199" t="s">
        <v>1954</v>
      </c>
      <c r="G199" t="s">
        <v>2403</v>
      </c>
      <c r="H199">
        <v>1</v>
      </c>
      <c r="I199" s="4">
        <v>576.35</v>
      </c>
      <c r="J199" t="s">
        <v>2448</v>
      </c>
      <c r="K199" t="s">
        <v>3068</v>
      </c>
      <c r="L199" t="s">
        <v>3072</v>
      </c>
      <c r="M199" t="s">
        <v>3818</v>
      </c>
      <c r="N199">
        <v>1</v>
      </c>
      <c r="O199" t="s">
        <v>4277</v>
      </c>
      <c r="P199" t="str">
        <f t="shared" si="26"/>
        <v>WINTER15</v>
      </c>
      <c r="Q199" t="s">
        <v>4278</v>
      </c>
      <c r="R199" s="4">
        <v>576.35</v>
      </c>
      <c r="S199" s="4">
        <f t="shared" si="27"/>
        <v>1077.6160122699389</v>
      </c>
      <c r="T199" cm="1">
        <f t="array" ref="T199">_xlfn.STDEV.P(_xlfn._xlws.FILTER($R$2:$R$1201,$G$2:$G$1201=G199))</f>
        <v>847.57364644707002</v>
      </c>
      <c r="U199" s="4">
        <f t="shared" si="28"/>
        <v>0.59141292838821446</v>
      </c>
      <c r="V199" t="str">
        <f t="shared" si="29"/>
        <v>No</v>
      </c>
    </row>
    <row r="200" spans="1:22" x14ac:dyDescent="0.25">
      <c r="A200" t="s">
        <v>1125</v>
      </c>
      <c r="B200" s="2">
        <v>45052</v>
      </c>
      <c r="C200">
        <f t="shared" si="23"/>
        <v>2023</v>
      </c>
      <c r="D200" t="str">
        <f t="shared" si="24"/>
        <v>May</v>
      </c>
      <c r="E200" t="str">
        <f t="shared" si="25"/>
        <v>Q2</v>
      </c>
      <c r="F200" t="s">
        <v>2316</v>
      </c>
      <c r="G200" t="s">
        <v>2403</v>
      </c>
      <c r="H200">
        <v>4</v>
      </c>
      <c r="I200" s="4">
        <v>234.45</v>
      </c>
      <c r="J200" t="s">
        <v>3035</v>
      </c>
      <c r="K200" t="s">
        <v>3066</v>
      </c>
      <c r="L200" t="s">
        <v>3071</v>
      </c>
      <c r="M200" t="s">
        <v>4186</v>
      </c>
      <c r="N200">
        <v>9</v>
      </c>
      <c r="O200" t="s">
        <v>4276</v>
      </c>
      <c r="P200" t="str">
        <f t="shared" si="26"/>
        <v>FREESHIP</v>
      </c>
      <c r="Q200" t="s">
        <v>4278</v>
      </c>
      <c r="R200" s="4">
        <v>937.8</v>
      </c>
      <c r="S200" s="4">
        <f t="shared" si="27"/>
        <v>1077.6160122699389</v>
      </c>
      <c r="T200" cm="1">
        <f t="array" ref="T200">_xlfn.STDEV.P(_xlfn._xlws.FILTER($R$2:$R$1201,$G$2:$G$1201=G200))</f>
        <v>847.57364644707002</v>
      </c>
      <c r="U200" s="4">
        <f t="shared" si="28"/>
        <v>0.99479970360616155</v>
      </c>
      <c r="V200" t="str">
        <f t="shared" si="29"/>
        <v>No</v>
      </c>
    </row>
    <row r="201" spans="1:22" x14ac:dyDescent="0.25">
      <c r="A201" t="s">
        <v>859</v>
      </c>
      <c r="B201" s="2">
        <v>45207</v>
      </c>
      <c r="C201">
        <f t="shared" si="23"/>
        <v>2023</v>
      </c>
      <c r="D201" t="str">
        <f t="shared" si="24"/>
        <v>October</v>
      </c>
      <c r="E201" t="str">
        <f t="shared" si="25"/>
        <v>Q4</v>
      </c>
      <c r="F201" t="s">
        <v>2055</v>
      </c>
      <c r="G201" t="s">
        <v>2404</v>
      </c>
      <c r="H201">
        <v>3</v>
      </c>
      <c r="I201" s="4">
        <v>107.36</v>
      </c>
      <c r="J201" t="s">
        <v>2953</v>
      </c>
      <c r="K201" t="s">
        <v>3068</v>
      </c>
      <c r="L201" t="s">
        <v>3073</v>
      </c>
      <c r="M201" t="s">
        <v>3920</v>
      </c>
      <c r="N201">
        <v>5</v>
      </c>
      <c r="O201" t="s">
        <v>4276</v>
      </c>
      <c r="P201" t="str">
        <f t="shared" si="26"/>
        <v>FREESHIP</v>
      </c>
      <c r="Q201" t="s">
        <v>4282</v>
      </c>
      <c r="R201" s="4">
        <v>322.08</v>
      </c>
      <c r="S201" s="4">
        <f t="shared" si="27"/>
        <v>972.57942307692258</v>
      </c>
      <c r="T201" cm="1">
        <f t="array" ref="T201">_xlfn.STDEV.P(_xlfn._xlws.FILTER($R$2:$R$1201,$G$2:$G$1201=G201))</f>
        <v>756.87136793194964</v>
      </c>
      <c r="U201" s="4">
        <f t="shared" si="28"/>
        <v>1.1431525352068999</v>
      </c>
      <c r="V201" t="str">
        <f t="shared" si="29"/>
        <v>No</v>
      </c>
    </row>
    <row r="202" spans="1:22" x14ac:dyDescent="0.25">
      <c r="A202" t="s">
        <v>673</v>
      </c>
      <c r="B202" s="2">
        <v>45591</v>
      </c>
      <c r="C202">
        <f t="shared" si="23"/>
        <v>2024</v>
      </c>
      <c r="D202" t="str">
        <f t="shared" si="24"/>
        <v>October</v>
      </c>
      <c r="E202" t="str">
        <f t="shared" si="25"/>
        <v>Q4</v>
      </c>
      <c r="F202" t="s">
        <v>1872</v>
      </c>
      <c r="G202" t="s">
        <v>2404</v>
      </c>
      <c r="H202">
        <v>2</v>
      </c>
      <c r="I202" s="4">
        <v>642.04</v>
      </c>
      <c r="J202" t="s">
        <v>2813</v>
      </c>
      <c r="K202" t="s">
        <v>3068</v>
      </c>
      <c r="L202" t="s">
        <v>3073</v>
      </c>
      <c r="M202" t="s">
        <v>3734</v>
      </c>
      <c r="N202">
        <v>4</v>
      </c>
      <c r="O202" t="s">
        <v>4277</v>
      </c>
      <c r="P202" t="str">
        <f t="shared" si="26"/>
        <v>WINTER15</v>
      </c>
      <c r="Q202" t="s">
        <v>4280</v>
      </c>
      <c r="R202" s="4">
        <v>1284.08</v>
      </c>
      <c r="S202" s="4">
        <f t="shared" si="27"/>
        <v>972.57942307692258</v>
      </c>
      <c r="T202" cm="1">
        <f t="array" ref="T202">_xlfn.STDEV.P(_xlfn._xlws.FILTER($R$2:$R$1201,$G$2:$G$1201=G202))</f>
        <v>756.87136793194964</v>
      </c>
      <c r="U202" s="4">
        <f t="shared" si="28"/>
        <v>0.43671809647136955</v>
      </c>
      <c r="V202" t="str">
        <f t="shared" si="29"/>
        <v>No</v>
      </c>
    </row>
    <row r="203" spans="1:22" x14ac:dyDescent="0.25">
      <c r="A203" t="s">
        <v>1144</v>
      </c>
      <c r="B203" s="2">
        <v>45704</v>
      </c>
      <c r="C203">
        <f t="shared" si="23"/>
        <v>2025</v>
      </c>
      <c r="D203" t="str">
        <f t="shared" si="24"/>
        <v>February</v>
      </c>
      <c r="E203" t="str">
        <f t="shared" si="25"/>
        <v>Q1</v>
      </c>
      <c r="F203" t="s">
        <v>2334</v>
      </c>
      <c r="G203" t="s">
        <v>2408</v>
      </c>
      <c r="H203">
        <v>2</v>
      </c>
      <c r="I203" s="4">
        <v>323.45</v>
      </c>
      <c r="J203" t="s">
        <v>2501</v>
      </c>
      <c r="K203" t="s">
        <v>3067</v>
      </c>
      <c r="L203" t="s">
        <v>3072</v>
      </c>
      <c r="M203" t="s">
        <v>4205</v>
      </c>
      <c r="N203">
        <v>5</v>
      </c>
      <c r="O203" t="s">
        <v>4276</v>
      </c>
      <c r="P203" t="str">
        <f t="shared" si="26"/>
        <v>FREESHIP</v>
      </c>
      <c r="Q203" t="s">
        <v>4278</v>
      </c>
      <c r="R203" s="4">
        <v>646.9</v>
      </c>
      <c r="S203" s="4">
        <f t="shared" si="27"/>
        <v>1110.5581502890175</v>
      </c>
      <c r="T203" cm="1">
        <f t="array" ref="T203">_xlfn.STDEV.P(_xlfn._xlws.FILTER($R$2:$R$1201,$G$2:$G$1201=G203))</f>
        <v>859.60878359494041</v>
      </c>
      <c r="U203" s="4">
        <f t="shared" si="28"/>
        <v>0.91565857086438718</v>
      </c>
      <c r="V203" t="str">
        <f t="shared" si="29"/>
        <v>No</v>
      </c>
    </row>
    <row r="204" spans="1:22" x14ac:dyDescent="0.25">
      <c r="A204" t="s">
        <v>362</v>
      </c>
      <c r="B204" s="2">
        <v>45364</v>
      </c>
      <c r="C204">
        <f t="shared" si="23"/>
        <v>2024</v>
      </c>
      <c r="D204" t="str">
        <f t="shared" si="24"/>
        <v>March</v>
      </c>
      <c r="E204" t="str">
        <f t="shared" si="25"/>
        <v>Q1</v>
      </c>
      <c r="F204" t="s">
        <v>1562</v>
      </c>
      <c r="G204" t="s">
        <v>2408</v>
      </c>
      <c r="H204">
        <v>3</v>
      </c>
      <c r="I204" s="4">
        <v>359.73</v>
      </c>
      <c r="J204" t="s">
        <v>2701</v>
      </c>
      <c r="K204" t="s">
        <v>3065</v>
      </c>
      <c r="L204" t="s">
        <v>3072</v>
      </c>
      <c r="M204" t="s">
        <v>3423</v>
      </c>
      <c r="N204">
        <v>7</v>
      </c>
      <c r="O204" t="s">
        <v>4276</v>
      </c>
      <c r="P204" t="str">
        <f t="shared" si="26"/>
        <v>FREESHIP</v>
      </c>
      <c r="Q204" t="s">
        <v>4280</v>
      </c>
      <c r="R204" s="4">
        <v>1079.19</v>
      </c>
      <c r="S204" s="4">
        <f t="shared" si="27"/>
        <v>1110.5581502890175</v>
      </c>
      <c r="T204" cm="1">
        <f t="array" ref="T204">_xlfn.STDEV.P(_xlfn._xlws.FILTER($R$2:$R$1201,$G$2:$G$1201=G204))</f>
        <v>859.60878359494041</v>
      </c>
      <c r="U204" s="4">
        <f t="shared" si="28"/>
        <v>0.87345332506841633</v>
      </c>
      <c r="V204" t="str">
        <f t="shared" si="29"/>
        <v>No</v>
      </c>
    </row>
    <row r="205" spans="1:22" x14ac:dyDescent="0.25">
      <c r="A205" t="s">
        <v>359</v>
      </c>
      <c r="B205" s="2">
        <v>45267</v>
      </c>
      <c r="C205">
        <f t="shared" si="23"/>
        <v>2023</v>
      </c>
      <c r="D205" t="str">
        <f t="shared" si="24"/>
        <v>December</v>
      </c>
      <c r="E205" t="str">
        <f t="shared" si="25"/>
        <v>Q4</v>
      </c>
      <c r="F205" t="s">
        <v>1559</v>
      </c>
      <c r="G205" t="s">
        <v>2405</v>
      </c>
      <c r="H205">
        <v>5</v>
      </c>
      <c r="I205" s="4">
        <v>501.26</v>
      </c>
      <c r="J205" t="s">
        <v>2698</v>
      </c>
      <c r="K205" t="s">
        <v>3068</v>
      </c>
      <c r="L205" t="s">
        <v>3070</v>
      </c>
      <c r="M205" t="s">
        <v>3420</v>
      </c>
      <c r="N205">
        <v>10</v>
      </c>
      <c r="O205" t="s">
        <v>4276</v>
      </c>
      <c r="P205" t="str">
        <f t="shared" si="26"/>
        <v>FREESHIP</v>
      </c>
      <c r="Q205" t="s">
        <v>4279</v>
      </c>
      <c r="R205" s="4">
        <v>2506.3000000000002</v>
      </c>
      <c r="S205" s="4">
        <f t="shared" si="27"/>
        <v>1042.2846368715084</v>
      </c>
      <c r="T205" cm="1">
        <f t="array" ref="T205">_xlfn.STDEV.P(_xlfn._xlws.FILTER($R$2:$R$1201,$G$2:$G$1201=G205))</f>
        <v>832.06806164607724</v>
      </c>
      <c r="U205" s="4">
        <f t="shared" si="28"/>
        <v>0.65021680534306447</v>
      </c>
      <c r="V205" t="str">
        <f t="shared" si="29"/>
        <v>No</v>
      </c>
    </row>
    <row r="206" spans="1:22" x14ac:dyDescent="0.25">
      <c r="A206" t="s">
        <v>860</v>
      </c>
      <c r="B206" s="2">
        <v>45477</v>
      </c>
      <c r="C206">
        <f t="shared" si="23"/>
        <v>2024</v>
      </c>
      <c r="D206" t="str">
        <f t="shared" si="24"/>
        <v>July</v>
      </c>
      <c r="E206" t="str">
        <f t="shared" si="25"/>
        <v>Q3</v>
      </c>
      <c r="F206" t="s">
        <v>2056</v>
      </c>
      <c r="G206" t="s">
        <v>2409</v>
      </c>
      <c r="H206">
        <v>2</v>
      </c>
      <c r="I206" s="4">
        <v>359.86</v>
      </c>
      <c r="J206" t="s">
        <v>2954</v>
      </c>
      <c r="K206" t="s">
        <v>3065</v>
      </c>
      <c r="L206" t="s">
        <v>3071</v>
      </c>
      <c r="M206" t="s">
        <v>3921</v>
      </c>
      <c r="N206">
        <v>4</v>
      </c>
      <c r="P206" t="str">
        <f t="shared" si="26"/>
        <v>NO COUPON</v>
      </c>
      <c r="Q206" t="s">
        <v>4279</v>
      </c>
      <c r="R206" s="4">
        <v>719.72</v>
      </c>
      <c r="S206" s="4">
        <f t="shared" si="27"/>
        <v>985.05841176470665</v>
      </c>
      <c r="T206" cm="1">
        <f t="array" ref="T206">_xlfn.STDEV.P(_xlfn._xlws.FILTER($R$2:$R$1201,$G$2:$G$1201=G206))</f>
        <v>745.08439393554579</v>
      </c>
      <c r="U206" s="4">
        <f t="shared" si="28"/>
        <v>0.83909744567645583</v>
      </c>
      <c r="V206" t="str">
        <f t="shared" si="29"/>
        <v>No</v>
      </c>
    </row>
    <row r="207" spans="1:22" x14ac:dyDescent="0.25">
      <c r="A207" t="s">
        <v>825</v>
      </c>
      <c r="B207" s="2">
        <v>45235</v>
      </c>
      <c r="C207">
        <f t="shared" si="23"/>
        <v>2023</v>
      </c>
      <c r="D207" t="str">
        <f t="shared" si="24"/>
        <v>November</v>
      </c>
      <c r="E207" t="str">
        <f t="shared" si="25"/>
        <v>Q4</v>
      </c>
      <c r="F207" t="s">
        <v>2021</v>
      </c>
      <c r="G207" t="s">
        <v>2408</v>
      </c>
      <c r="H207">
        <v>2</v>
      </c>
      <c r="I207" s="4">
        <v>28.55</v>
      </c>
      <c r="J207" t="s">
        <v>2907</v>
      </c>
      <c r="K207" t="s">
        <v>3068</v>
      </c>
      <c r="L207" t="s">
        <v>3070</v>
      </c>
      <c r="M207" t="s">
        <v>3886</v>
      </c>
      <c r="N207">
        <v>7</v>
      </c>
      <c r="O207" t="s">
        <v>4275</v>
      </c>
      <c r="P207" t="str">
        <f t="shared" si="26"/>
        <v>SAVE10</v>
      </c>
      <c r="Q207" t="s">
        <v>4280</v>
      </c>
      <c r="R207" s="4">
        <v>57.1</v>
      </c>
      <c r="S207" s="4">
        <f t="shared" si="27"/>
        <v>1110.5581502890175</v>
      </c>
      <c r="T207" cm="1">
        <f t="array" ref="T207">_xlfn.STDEV.P(_xlfn._xlws.FILTER($R$2:$R$1201,$G$2:$G$1201=G207))</f>
        <v>859.60878359494041</v>
      </c>
      <c r="U207" s="4">
        <f t="shared" si="28"/>
        <v>1.2587216079435442</v>
      </c>
      <c r="V207" t="str">
        <f t="shared" si="29"/>
        <v>No</v>
      </c>
    </row>
    <row r="208" spans="1:22" x14ac:dyDescent="0.25">
      <c r="A208" t="s">
        <v>391</v>
      </c>
      <c r="B208" s="2">
        <v>45495</v>
      </c>
      <c r="C208">
        <f t="shared" si="23"/>
        <v>2024</v>
      </c>
      <c r="D208" t="str">
        <f t="shared" si="24"/>
        <v>July</v>
      </c>
      <c r="E208" t="str">
        <f t="shared" si="25"/>
        <v>Q3</v>
      </c>
      <c r="F208" t="s">
        <v>1591</v>
      </c>
      <c r="G208" t="s">
        <v>2403</v>
      </c>
      <c r="H208">
        <v>1</v>
      </c>
      <c r="I208" s="4">
        <v>260.26</v>
      </c>
      <c r="J208" t="s">
        <v>2671</v>
      </c>
      <c r="K208" t="s">
        <v>3066</v>
      </c>
      <c r="L208" t="s">
        <v>3074</v>
      </c>
      <c r="M208" t="s">
        <v>3452</v>
      </c>
      <c r="N208">
        <v>5</v>
      </c>
      <c r="O208" t="s">
        <v>4277</v>
      </c>
      <c r="P208" t="str">
        <f t="shared" si="26"/>
        <v>WINTER15</v>
      </c>
      <c r="Q208" t="s">
        <v>4278</v>
      </c>
      <c r="R208" s="4">
        <v>260.26</v>
      </c>
      <c r="S208" s="4">
        <f t="shared" si="27"/>
        <v>1077.6160122699389</v>
      </c>
      <c r="T208" cm="1">
        <f t="array" ref="T208">_xlfn.STDEV.P(_xlfn._xlws.FILTER($R$2:$R$1201,$G$2:$G$1201=G208))</f>
        <v>847.57364644707002</v>
      </c>
      <c r="U208" s="4">
        <f t="shared" si="28"/>
        <v>0.96434807251995158</v>
      </c>
      <c r="V208" t="str">
        <f t="shared" si="29"/>
        <v>No</v>
      </c>
    </row>
    <row r="209" spans="1:22" x14ac:dyDescent="0.25">
      <c r="A209" t="s">
        <v>304</v>
      </c>
      <c r="B209" s="2">
        <v>45051</v>
      </c>
      <c r="C209">
        <f t="shared" si="23"/>
        <v>2023</v>
      </c>
      <c r="D209" t="str">
        <f t="shared" si="24"/>
        <v>May</v>
      </c>
      <c r="E209" t="str">
        <f t="shared" si="25"/>
        <v>Q2</v>
      </c>
      <c r="F209" t="s">
        <v>1504</v>
      </c>
      <c r="G209" t="s">
        <v>2406</v>
      </c>
      <c r="H209">
        <v>3</v>
      </c>
      <c r="I209" s="4">
        <v>99.9</v>
      </c>
      <c r="J209" t="s">
        <v>2575</v>
      </c>
      <c r="K209" t="s">
        <v>3069</v>
      </c>
      <c r="L209" t="s">
        <v>3073</v>
      </c>
      <c r="M209" t="s">
        <v>3365</v>
      </c>
      <c r="N209">
        <v>8</v>
      </c>
      <c r="O209" t="s">
        <v>4276</v>
      </c>
      <c r="P209" t="str">
        <f t="shared" si="26"/>
        <v>FREESHIP</v>
      </c>
      <c r="Q209" t="s">
        <v>4281</v>
      </c>
      <c r="R209" s="4">
        <v>299.7</v>
      </c>
      <c r="S209" s="4">
        <f t="shared" si="27"/>
        <v>1098.989382022472</v>
      </c>
      <c r="T209" cm="1">
        <f t="array" ref="T209">_xlfn.STDEV.P(_xlfn._xlws.FILTER($R$2:$R$1201,$G$2:$G$1201=G209))</f>
        <v>817.71887574565653</v>
      </c>
      <c r="U209" s="4">
        <f t="shared" si="28"/>
        <v>1.2218005620959018</v>
      </c>
      <c r="V209" t="str">
        <f t="shared" si="29"/>
        <v>No</v>
      </c>
    </row>
    <row r="210" spans="1:22" x14ac:dyDescent="0.25">
      <c r="A210" t="s">
        <v>1121</v>
      </c>
      <c r="B210" s="2">
        <v>45838</v>
      </c>
      <c r="C210">
        <f t="shared" si="23"/>
        <v>2025</v>
      </c>
      <c r="D210" t="str">
        <f t="shared" si="24"/>
        <v>June</v>
      </c>
      <c r="E210" t="str">
        <f t="shared" si="25"/>
        <v>Q2</v>
      </c>
      <c r="F210" t="s">
        <v>2312</v>
      </c>
      <c r="G210" t="s">
        <v>2405</v>
      </c>
      <c r="H210">
        <v>2</v>
      </c>
      <c r="I210" s="4">
        <v>63.21</v>
      </c>
      <c r="J210" t="s">
        <v>2839</v>
      </c>
      <c r="K210" t="s">
        <v>3066</v>
      </c>
      <c r="L210" t="s">
        <v>3071</v>
      </c>
      <c r="M210" t="s">
        <v>4182</v>
      </c>
      <c r="N210">
        <v>4</v>
      </c>
      <c r="O210" t="s">
        <v>4275</v>
      </c>
      <c r="P210" t="str">
        <f t="shared" si="26"/>
        <v>SAVE10</v>
      </c>
      <c r="Q210" t="s">
        <v>4282</v>
      </c>
      <c r="R210" s="4">
        <v>126.42</v>
      </c>
      <c r="S210" s="4">
        <f t="shared" si="27"/>
        <v>1042.2846368715084</v>
      </c>
      <c r="T210" cm="1">
        <f t="array" ref="T210">_xlfn.STDEV.P(_xlfn._xlws.FILTER($R$2:$R$1201,$G$2:$G$1201=G210))</f>
        <v>832.06806164607724</v>
      </c>
      <c r="U210" s="4">
        <f t="shared" si="28"/>
        <v>1.1766761422552483</v>
      </c>
      <c r="V210" t="str">
        <f t="shared" si="29"/>
        <v>No</v>
      </c>
    </row>
    <row r="211" spans="1:22" x14ac:dyDescent="0.25">
      <c r="A211" t="s">
        <v>84</v>
      </c>
      <c r="B211" s="2">
        <v>45072</v>
      </c>
      <c r="C211">
        <f t="shared" si="23"/>
        <v>2023</v>
      </c>
      <c r="D211" t="str">
        <f t="shared" si="24"/>
        <v>May</v>
      </c>
      <c r="E211" t="str">
        <f t="shared" si="25"/>
        <v>Q2</v>
      </c>
      <c r="F211" t="s">
        <v>1284</v>
      </c>
      <c r="G211" t="s">
        <v>2409</v>
      </c>
      <c r="H211">
        <v>1</v>
      </c>
      <c r="I211" s="4">
        <v>629.21</v>
      </c>
      <c r="J211" t="s">
        <v>2475</v>
      </c>
      <c r="K211" t="s">
        <v>3068</v>
      </c>
      <c r="L211" t="s">
        <v>3074</v>
      </c>
      <c r="M211" t="s">
        <v>3145</v>
      </c>
      <c r="N211">
        <v>2</v>
      </c>
      <c r="O211" t="s">
        <v>4276</v>
      </c>
      <c r="P211" t="str">
        <f t="shared" si="26"/>
        <v>FREESHIP</v>
      </c>
      <c r="Q211" t="s">
        <v>4278</v>
      </c>
      <c r="R211" s="4">
        <v>629.21</v>
      </c>
      <c r="S211" s="4">
        <f t="shared" si="27"/>
        <v>985.05841176470665</v>
      </c>
      <c r="T211" cm="1">
        <f t="array" ref="T211">_xlfn.STDEV.P(_xlfn._xlws.FILTER($R$2:$R$1201,$G$2:$G$1201=G211))</f>
        <v>745.08439393554579</v>
      </c>
      <c r="U211" s="4">
        <f t="shared" si="28"/>
        <v>0.47759477270099632</v>
      </c>
      <c r="V211" t="str">
        <f t="shared" si="29"/>
        <v>No</v>
      </c>
    </row>
    <row r="212" spans="1:22" x14ac:dyDescent="0.25">
      <c r="A212" t="s">
        <v>484</v>
      </c>
      <c r="B212" s="2">
        <v>45198</v>
      </c>
      <c r="C212">
        <f t="shared" si="23"/>
        <v>2023</v>
      </c>
      <c r="D212" t="str">
        <f t="shared" si="24"/>
        <v>September</v>
      </c>
      <c r="E212" t="str">
        <f t="shared" si="25"/>
        <v>Q3</v>
      </c>
      <c r="F212" t="s">
        <v>1684</v>
      </c>
      <c r="G212" t="s">
        <v>2405</v>
      </c>
      <c r="H212">
        <v>4</v>
      </c>
      <c r="I212" s="4">
        <v>263.62</v>
      </c>
      <c r="J212" t="s">
        <v>2774</v>
      </c>
      <c r="K212" t="s">
        <v>3069</v>
      </c>
      <c r="L212" t="s">
        <v>3070</v>
      </c>
      <c r="M212" t="s">
        <v>3545</v>
      </c>
      <c r="N212">
        <v>5</v>
      </c>
      <c r="O212" t="s">
        <v>4275</v>
      </c>
      <c r="P212" t="str">
        <f t="shared" si="26"/>
        <v>SAVE10</v>
      </c>
      <c r="Q212" t="s">
        <v>4280</v>
      </c>
      <c r="R212" s="4">
        <v>1054.48</v>
      </c>
      <c r="S212" s="4">
        <f t="shared" si="27"/>
        <v>1042.2846368715084</v>
      </c>
      <c r="T212" cm="1">
        <f t="array" ref="T212">_xlfn.STDEV.P(_xlfn._xlws.FILTER($R$2:$R$1201,$G$2:$G$1201=G212))</f>
        <v>832.06806164607724</v>
      </c>
      <c r="U212" s="4">
        <f t="shared" si="28"/>
        <v>0.93581844174030537</v>
      </c>
      <c r="V212" t="str">
        <f t="shared" si="29"/>
        <v>No</v>
      </c>
    </row>
    <row r="213" spans="1:22" x14ac:dyDescent="0.25">
      <c r="A213" t="s">
        <v>1166</v>
      </c>
      <c r="B213" s="2">
        <v>45239</v>
      </c>
      <c r="C213">
        <f t="shared" si="23"/>
        <v>2023</v>
      </c>
      <c r="D213" t="str">
        <f t="shared" si="24"/>
        <v>November</v>
      </c>
      <c r="E213" t="str">
        <f t="shared" si="25"/>
        <v>Q4</v>
      </c>
      <c r="F213" t="s">
        <v>2355</v>
      </c>
      <c r="G213" t="s">
        <v>2405</v>
      </c>
      <c r="H213">
        <v>2</v>
      </c>
      <c r="I213" s="4">
        <v>344.18</v>
      </c>
      <c r="J213" t="s">
        <v>2501</v>
      </c>
      <c r="K213" t="s">
        <v>3067</v>
      </c>
      <c r="L213" t="s">
        <v>3070</v>
      </c>
      <c r="M213" t="s">
        <v>4227</v>
      </c>
      <c r="N213">
        <v>7</v>
      </c>
      <c r="P213" t="str">
        <f t="shared" si="26"/>
        <v>NO COUPON</v>
      </c>
      <c r="Q213" t="s">
        <v>4279</v>
      </c>
      <c r="R213" s="4">
        <v>688.36</v>
      </c>
      <c r="S213" s="4">
        <f t="shared" si="27"/>
        <v>1042.2846368715084</v>
      </c>
      <c r="T213" cm="1">
        <f t="array" ref="T213">_xlfn.STDEV.P(_xlfn._xlws.FILTER($R$2:$R$1201,$G$2:$G$1201=G213))</f>
        <v>832.06806164607724</v>
      </c>
      <c r="U213" s="4">
        <f t="shared" si="28"/>
        <v>0.83899943892865014</v>
      </c>
      <c r="V213" t="str">
        <f t="shared" si="29"/>
        <v>No</v>
      </c>
    </row>
    <row r="214" spans="1:22" x14ac:dyDescent="0.25">
      <c r="A214" t="s">
        <v>722</v>
      </c>
      <c r="B214" s="2">
        <v>45720</v>
      </c>
      <c r="C214">
        <f t="shared" si="23"/>
        <v>2025</v>
      </c>
      <c r="D214" t="str">
        <f t="shared" si="24"/>
        <v>March</v>
      </c>
      <c r="E214" t="str">
        <f t="shared" si="25"/>
        <v>Q1</v>
      </c>
      <c r="F214" t="s">
        <v>1920</v>
      </c>
      <c r="G214" t="s">
        <v>2407</v>
      </c>
      <c r="H214">
        <v>1</v>
      </c>
      <c r="I214" s="4">
        <v>665.11</v>
      </c>
      <c r="J214" t="s">
        <v>2840</v>
      </c>
      <c r="K214" t="s">
        <v>3069</v>
      </c>
      <c r="L214" t="s">
        <v>3074</v>
      </c>
      <c r="M214" t="s">
        <v>3783</v>
      </c>
      <c r="N214">
        <v>3</v>
      </c>
      <c r="O214" t="s">
        <v>4276</v>
      </c>
      <c r="P214" t="str">
        <f t="shared" si="26"/>
        <v>FREESHIP</v>
      </c>
      <c r="Q214" t="s">
        <v>4278</v>
      </c>
      <c r="R214" s="4">
        <v>665.11</v>
      </c>
      <c r="S214" s="4">
        <f t="shared" si="27"/>
        <v>1080.7326519337028</v>
      </c>
      <c r="T214" cm="1">
        <f t="array" ref="T214">_xlfn.STDEV.P(_xlfn._xlws.FILTER($R$2:$R$1201,$G$2:$G$1201=G214))</f>
        <v>851.72193981099019</v>
      </c>
      <c r="U214" s="4">
        <f t="shared" si="28"/>
        <v>0.48797927176319494</v>
      </c>
      <c r="V214" t="str">
        <f t="shared" si="29"/>
        <v>No</v>
      </c>
    </row>
    <row r="215" spans="1:22" x14ac:dyDescent="0.25">
      <c r="A215" t="s">
        <v>477</v>
      </c>
      <c r="B215" s="2">
        <v>45072</v>
      </c>
      <c r="C215">
        <f t="shared" si="23"/>
        <v>2023</v>
      </c>
      <c r="D215" t="str">
        <f t="shared" si="24"/>
        <v>May</v>
      </c>
      <c r="E215" t="str">
        <f t="shared" si="25"/>
        <v>Q2</v>
      </c>
      <c r="F215" t="s">
        <v>1677</v>
      </c>
      <c r="G215" t="s">
        <v>2408</v>
      </c>
      <c r="H215">
        <v>5</v>
      </c>
      <c r="I215" s="4">
        <v>662.78</v>
      </c>
      <c r="J215" t="s">
        <v>2770</v>
      </c>
      <c r="K215" t="s">
        <v>3065</v>
      </c>
      <c r="L215" t="s">
        <v>3070</v>
      </c>
      <c r="M215" t="s">
        <v>3538</v>
      </c>
      <c r="N215">
        <v>9</v>
      </c>
      <c r="O215" t="s">
        <v>4275</v>
      </c>
      <c r="P215" t="str">
        <f t="shared" si="26"/>
        <v>SAVE10</v>
      </c>
      <c r="Q215" t="s">
        <v>4278</v>
      </c>
      <c r="R215" s="4">
        <v>3313.9</v>
      </c>
      <c r="S215" s="4">
        <f t="shared" si="27"/>
        <v>1110.5581502890175</v>
      </c>
      <c r="T215" cm="1">
        <f t="array" ref="T215">_xlfn.STDEV.P(_xlfn._xlws.FILTER($R$2:$R$1201,$G$2:$G$1201=G215))</f>
        <v>859.60878359494041</v>
      </c>
      <c r="U215" s="4">
        <f t="shared" si="28"/>
        <v>0.52090923084380303</v>
      </c>
      <c r="V215" t="str">
        <f t="shared" si="29"/>
        <v>No</v>
      </c>
    </row>
    <row r="216" spans="1:22" x14ac:dyDescent="0.25">
      <c r="A216" t="s">
        <v>401</v>
      </c>
      <c r="B216" s="2">
        <v>45470</v>
      </c>
      <c r="C216">
        <f t="shared" si="23"/>
        <v>2024</v>
      </c>
      <c r="D216" t="str">
        <f t="shared" si="24"/>
        <v>June</v>
      </c>
      <c r="E216" t="str">
        <f t="shared" si="25"/>
        <v>Q2</v>
      </c>
      <c r="F216" t="s">
        <v>1601</v>
      </c>
      <c r="G216" t="s">
        <v>2407</v>
      </c>
      <c r="H216">
        <v>2</v>
      </c>
      <c r="I216" s="4">
        <v>39.53</v>
      </c>
      <c r="J216" t="s">
        <v>2418</v>
      </c>
      <c r="K216" t="s">
        <v>3067</v>
      </c>
      <c r="L216" t="s">
        <v>3070</v>
      </c>
      <c r="M216" t="s">
        <v>3462</v>
      </c>
      <c r="N216">
        <v>3</v>
      </c>
      <c r="O216" t="s">
        <v>4277</v>
      </c>
      <c r="P216" t="str">
        <f t="shared" si="26"/>
        <v>WINTER15</v>
      </c>
      <c r="Q216" t="s">
        <v>4282</v>
      </c>
      <c r="R216" s="4">
        <v>79.06</v>
      </c>
      <c r="S216" s="4">
        <f t="shared" si="27"/>
        <v>1080.7326519337028</v>
      </c>
      <c r="T216" cm="1">
        <f t="array" ref="T216">_xlfn.STDEV.P(_xlfn._xlws.FILTER($R$2:$R$1201,$G$2:$G$1201=G216))</f>
        <v>851.72193981099019</v>
      </c>
      <c r="U216" s="4">
        <f t="shared" si="28"/>
        <v>1.222467806999032</v>
      </c>
      <c r="V216" t="str">
        <f t="shared" si="29"/>
        <v>No</v>
      </c>
    </row>
    <row r="217" spans="1:22" x14ac:dyDescent="0.25">
      <c r="A217" t="s">
        <v>88</v>
      </c>
      <c r="B217" s="2">
        <v>45101</v>
      </c>
      <c r="C217">
        <f t="shared" si="23"/>
        <v>2023</v>
      </c>
      <c r="D217" t="str">
        <f t="shared" si="24"/>
        <v>June</v>
      </c>
      <c r="E217" t="str">
        <f t="shared" si="25"/>
        <v>Q2</v>
      </c>
      <c r="F217" t="s">
        <v>1288</v>
      </c>
      <c r="G217" t="s">
        <v>2404</v>
      </c>
      <c r="H217">
        <v>5</v>
      </c>
      <c r="I217" s="4">
        <v>90.87</v>
      </c>
      <c r="J217" t="s">
        <v>2478</v>
      </c>
      <c r="K217" t="s">
        <v>3069</v>
      </c>
      <c r="L217" t="s">
        <v>3074</v>
      </c>
      <c r="M217" t="s">
        <v>3149</v>
      </c>
      <c r="N217">
        <v>5</v>
      </c>
      <c r="P217" t="str">
        <f t="shared" si="26"/>
        <v>NO COUPON</v>
      </c>
      <c r="Q217" t="s">
        <v>4278</v>
      </c>
      <c r="R217" s="4">
        <v>454.35</v>
      </c>
      <c r="S217" s="4">
        <f t="shared" si="27"/>
        <v>972.57942307692258</v>
      </c>
      <c r="T217" cm="1">
        <f t="array" ref="T217">_xlfn.STDEV.P(_xlfn._xlws.FILTER($R$2:$R$1201,$G$2:$G$1201=G217))</f>
        <v>756.87136793194964</v>
      </c>
      <c r="U217" s="4">
        <f t="shared" si="28"/>
        <v>1.1649395926894108</v>
      </c>
      <c r="V217" t="str">
        <f t="shared" si="29"/>
        <v>No</v>
      </c>
    </row>
    <row r="218" spans="1:22" x14ac:dyDescent="0.25">
      <c r="A218" t="s">
        <v>441</v>
      </c>
      <c r="B218" s="2">
        <v>45644</v>
      </c>
      <c r="C218">
        <f t="shared" si="23"/>
        <v>2024</v>
      </c>
      <c r="D218" t="str">
        <f t="shared" si="24"/>
        <v>December</v>
      </c>
      <c r="E218" t="str">
        <f t="shared" si="25"/>
        <v>Q4</v>
      </c>
      <c r="F218" t="s">
        <v>1641</v>
      </c>
      <c r="G218" t="s">
        <v>2409</v>
      </c>
      <c r="H218">
        <v>1</v>
      </c>
      <c r="I218" s="4">
        <v>161.24</v>
      </c>
      <c r="J218" t="s">
        <v>2748</v>
      </c>
      <c r="K218" t="s">
        <v>3067</v>
      </c>
      <c r="L218" t="s">
        <v>3074</v>
      </c>
      <c r="M218" t="s">
        <v>3502</v>
      </c>
      <c r="N218">
        <v>3</v>
      </c>
      <c r="O218" t="s">
        <v>4277</v>
      </c>
      <c r="P218" t="str">
        <f t="shared" si="26"/>
        <v>WINTER15</v>
      </c>
      <c r="Q218" t="s">
        <v>4278</v>
      </c>
      <c r="R218" s="4">
        <v>161.24</v>
      </c>
      <c r="S218" s="4">
        <f t="shared" si="27"/>
        <v>985.05841176470665</v>
      </c>
      <c r="T218" cm="1">
        <f t="array" ref="T218">_xlfn.STDEV.P(_xlfn._xlws.FILTER($R$2:$R$1201,$G$2:$G$1201=G218))</f>
        <v>745.08439393554579</v>
      </c>
      <c r="U218" s="4">
        <f t="shared" si="28"/>
        <v>1.1056712749186528</v>
      </c>
      <c r="V218" t="str">
        <f t="shared" si="29"/>
        <v>No</v>
      </c>
    </row>
    <row r="219" spans="1:22" x14ac:dyDescent="0.25">
      <c r="A219" t="s">
        <v>1075</v>
      </c>
      <c r="B219" s="2">
        <v>45686</v>
      </c>
      <c r="C219">
        <f t="shared" si="23"/>
        <v>2025</v>
      </c>
      <c r="D219" t="str">
        <f t="shared" si="24"/>
        <v>January</v>
      </c>
      <c r="E219" t="str">
        <f t="shared" si="25"/>
        <v>Q1</v>
      </c>
      <c r="F219" t="s">
        <v>2267</v>
      </c>
      <c r="G219" t="s">
        <v>2408</v>
      </c>
      <c r="H219">
        <v>5</v>
      </c>
      <c r="I219" s="4">
        <v>131.69999999999999</v>
      </c>
      <c r="J219" t="s">
        <v>2442</v>
      </c>
      <c r="K219" t="s">
        <v>3069</v>
      </c>
      <c r="L219" t="s">
        <v>3070</v>
      </c>
      <c r="M219" t="s">
        <v>4136</v>
      </c>
      <c r="N219">
        <v>8</v>
      </c>
      <c r="O219" t="s">
        <v>4276</v>
      </c>
      <c r="P219" t="str">
        <f t="shared" si="26"/>
        <v>FREESHIP</v>
      </c>
      <c r="Q219" t="s">
        <v>4282</v>
      </c>
      <c r="R219" s="4">
        <v>658.5</v>
      </c>
      <c r="S219" s="4">
        <f t="shared" si="27"/>
        <v>1110.5581502890175</v>
      </c>
      <c r="T219" cm="1">
        <f t="array" ref="T219">_xlfn.STDEV.P(_xlfn._xlws.FILTER($R$2:$R$1201,$G$2:$G$1201=G219))</f>
        <v>859.60878359494041</v>
      </c>
      <c r="U219" s="4">
        <f t="shared" si="28"/>
        <v>1.1387251607590239</v>
      </c>
      <c r="V219" t="str">
        <f t="shared" si="29"/>
        <v>No</v>
      </c>
    </row>
    <row r="220" spans="1:22" x14ac:dyDescent="0.25">
      <c r="A220" t="s">
        <v>164</v>
      </c>
      <c r="B220" s="2">
        <v>45273</v>
      </c>
      <c r="C220">
        <f t="shared" si="23"/>
        <v>2023</v>
      </c>
      <c r="D220" t="str">
        <f t="shared" si="24"/>
        <v>December</v>
      </c>
      <c r="E220" t="str">
        <f t="shared" si="25"/>
        <v>Q4</v>
      </c>
      <c r="F220" t="s">
        <v>1364</v>
      </c>
      <c r="G220" t="s">
        <v>2404</v>
      </c>
      <c r="H220">
        <v>2</v>
      </c>
      <c r="I220" s="4">
        <v>105.57</v>
      </c>
      <c r="J220" t="s">
        <v>2549</v>
      </c>
      <c r="K220" t="s">
        <v>3065</v>
      </c>
      <c r="L220" t="s">
        <v>3072</v>
      </c>
      <c r="M220" t="s">
        <v>3225</v>
      </c>
      <c r="N220">
        <v>5</v>
      </c>
      <c r="O220" t="s">
        <v>4277</v>
      </c>
      <c r="P220" t="str">
        <f t="shared" si="26"/>
        <v>WINTER15</v>
      </c>
      <c r="Q220" t="s">
        <v>4282</v>
      </c>
      <c r="R220" s="4">
        <v>211.14</v>
      </c>
      <c r="S220" s="4">
        <f t="shared" si="27"/>
        <v>972.57942307692258</v>
      </c>
      <c r="T220" cm="1">
        <f t="array" ref="T220">_xlfn.STDEV.P(_xlfn._xlws.FILTER($R$2:$R$1201,$G$2:$G$1201=G220))</f>
        <v>756.87136793194964</v>
      </c>
      <c r="U220" s="4">
        <f t="shared" si="28"/>
        <v>1.1455175341695254</v>
      </c>
      <c r="V220" t="str">
        <f t="shared" si="29"/>
        <v>No</v>
      </c>
    </row>
    <row r="221" spans="1:22" x14ac:dyDescent="0.25">
      <c r="A221" t="s">
        <v>706</v>
      </c>
      <c r="B221" s="2">
        <v>44949</v>
      </c>
      <c r="C221">
        <f t="shared" si="23"/>
        <v>2023</v>
      </c>
      <c r="D221" t="str">
        <f t="shared" si="24"/>
        <v>January</v>
      </c>
      <c r="E221" t="str">
        <f t="shared" si="25"/>
        <v>Q1</v>
      </c>
      <c r="F221" t="s">
        <v>1904</v>
      </c>
      <c r="G221" t="s">
        <v>2409</v>
      </c>
      <c r="H221">
        <v>5</v>
      </c>
      <c r="I221" s="4">
        <v>196.84</v>
      </c>
      <c r="J221" t="s">
        <v>2732</v>
      </c>
      <c r="K221" t="s">
        <v>3067</v>
      </c>
      <c r="L221" t="s">
        <v>3073</v>
      </c>
      <c r="M221" t="s">
        <v>3767</v>
      </c>
      <c r="N221">
        <v>5</v>
      </c>
      <c r="O221" t="s">
        <v>4277</v>
      </c>
      <c r="P221" t="str">
        <f t="shared" si="26"/>
        <v>WINTER15</v>
      </c>
      <c r="Q221" t="s">
        <v>4278</v>
      </c>
      <c r="R221" s="4">
        <v>984.2</v>
      </c>
      <c r="S221" s="4">
        <f t="shared" si="27"/>
        <v>985.05841176470665</v>
      </c>
      <c r="T221" cm="1">
        <f t="array" ref="T221">_xlfn.STDEV.P(_xlfn._xlws.FILTER($R$2:$R$1201,$G$2:$G$1201=G221))</f>
        <v>745.08439393554579</v>
      </c>
      <c r="U221" s="4">
        <f t="shared" si="28"/>
        <v>1.057891452539123</v>
      </c>
      <c r="V221" t="str">
        <f t="shared" si="29"/>
        <v>No</v>
      </c>
    </row>
    <row r="222" spans="1:22" x14ac:dyDescent="0.25">
      <c r="A222" t="s">
        <v>832</v>
      </c>
      <c r="B222" s="2">
        <v>44987</v>
      </c>
      <c r="C222">
        <f t="shared" si="23"/>
        <v>2023</v>
      </c>
      <c r="D222" t="str">
        <f t="shared" si="24"/>
        <v>March</v>
      </c>
      <c r="E222" t="str">
        <f t="shared" si="25"/>
        <v>Q1</v>
      </c>
      <c r="F222" t="s">
        <v>2028</v>
      </c>
      <c r="G222" t="s">
        <v>2404</v>
      </c>
      <c r="H222">
        <v>4</v>
      </c>
      <c r="I222" s="4">
        <v>390.84</v>
      </c>
      <c r="J222" t="s">
        <v>2868</v>
      </c>
      <c r="K222" t="s">
        <v>3067</v>
      </c>
      <c r="L222" t="s">
        <v>3071</v>
      </c>
      <c r="M222" t="s">
        <v>3893</v>
      </c>
      <c r="N222">
        <v>9</v>
      </c>
      <c r="O222" t="s">
        <v>4277</v>
      </c>
      <c r="P222" t="str">
        <f t="shared" si="26"/>
        <v>WINTER15</v>
      </c>
      <c r="Q222" t="s">
        <v>4279</v>
      </c>
      <c r="R222" s="4">
        <v>1563.36</v>
      </c>
      <c r="S222" s="4">
        <f t="shared" si="27"/>
        <v>972.57942307692258</v>
      </c>
      <c r="T222" cm="1">
        <f t="array" ref="T222">_xlfn.STDEV.P(_xlfn._xlws.FILTER($R$2:$R$1201,$G$2:$G$1201=G222))</f>
        <v>756.87136793194964</v>
      </c>
      <c r="U222" s="4">
        <f t="shared" si="28"/>
        <v>0.76861068832138302</v>
      </c>
      <c r="V222" t="str">
        <f t="shared" si="29"/>
        <v>No</v>
      </c>
    </row>
    <row r="223" spans="1:22" x14ac:dyDescent="0.25">
      <c r="A223" t="s">
        <v>81</v>
      </c>
      <c r="B223" s="2">
        <v>45635</v>
      </c>
      <c r="C223">
        <f t="shared" si="23"/>
        <v>2024</v>
      </c>
      <c r="D223" t="str">
        <f t="shared" si="24"/>
        <v>December</v>
      </c>
      <c r="E223" t="str">
        <f t="shared" si="25"/>
        <v>Q4</v>
      </c>
      <c r="F223" t="s">
        <v>1281</v>
      </c>
      <c r="G223" t="s">
        <v>2407</v>
      </c>
      <c r="H223">
        <v>4</v>
      </c>
      <c r="I223" s="4">
        <v>12.1</v>
      </c>
      <c r="J223" t="s">
        <v>2473</v>
      </c>
      <c r="K223" t="s">
        <v>3065</v>
      </c>
      <c r="L223" t="s">
        <v>3071</v>
      </c>
      <c r="M223" t="s">
        <v>3142</v>
      </c>
      <c r="N223">
        <v>8</v>
      </c>
      <c r="P223" t="str">
        <f t="shared" si="26"/>
        <v>NO COUPON</v>
      </c>
      <c r="Q223" t="s">
        <v>4282</v>
      </c>
      <c r="R223" s="4">
        <v>48.4</v>
      </c>
      <c r="S223" s="4">
        <f t="shared" si="27"/>
        <v>1080.7326519337028</v>
      </c>
      <c r="T223" cm="1">
        <f t="array" ref="T223">_xlfn.STDEV.P(_xlfn._xlws.FILTER($R$2:$R$1201,$G$2:$G$1201=G223))</f>
        <v>851.72193981099019</v>
      </c>
      <c r="U223" s="4">
        <f t="shared" si="28"/>
        <v>1.2546731532721211</v>
      </c>
      <c r="V223" t="str">
        <f t="shared" si="29"/>
        <v>No</v>
      </c>
    </row>
    <row r="224" spans="1:22" x14ac:dyDescent="0.25">
      <c r="A224" t="s">
        <v>583</v>
      </c>
      <c r="B224" s="2">
        <v>45738</v>
      </c>
      <c r="C224">
        <f t="shared" si="23"/>
        <v>2025</v>
      </c>
      <c r="D224" t="str">
        <f t="shared" si="24"/>
        <v>March</v>
      </c>
      <c r="E224" t="str">
        <f t="shared" si="25"/>
        <v>Q1</v>
      </c>
      <c r="F224" t="s">
        <v>1783</v>
      </c>
      <c r="G224" t="s">
        <v>2409</v>
      </c>
      <c r="H224">
        <v>5</v>
      </c>
      <c r="I224" s="4">
        <v>250.68</v>
      </c>
      <c r="J224" t="s">
        <v>2774</v>
      </c>
      <c r="K224" t="s">
        <v>3069</v>
      </c>
      <c r="L224" t="s">
        <v>3070</v>
      </c>
      <c r="M224" t="s">
        <v>3644</v>
      </c>
      <c r="N224">
        <v>8</v>
      </c>
      <c r="O224" t="s">
        <v>4275</v>
      </c>
      <c r="P224" t="str">
        <f t="shared" si="26"/>
        <v>SAVE10</v>
      </c>
      <c r="Q224" t="s">
        <v>4278</v>
      </c>
      <c r="R224" s="4">
        <v>1253.4000000000001</v>
      </c>
      <c r="S224" s="4">
        <f t="shared" si="27"/>
        <v>985.05841176470665</v>
      </c>
      <c r="T224" cm="1">
        <f t="array" ref="T224">_xlfn.STDEV.P(_xlfn._xlws.FILTER($R$2:$R$1201,$G$2:$G$1201=G224))</f>
        <v>745.08439393554579</v>
      </c>
      <c r="U224" s="4">
        <f t="shared" si="28"/>
        <v>0.98563118183929477</v>
      </c>
      <c r="V224" t="str">
        <f t="shared" si="29"/>
        <v>No</v>
      </c>
    </row>
    <row r="225" spans="1:22" x14ac:dyDescent="0.25">
      <c r="A225" t="s">
        <v>1171</v>
      </c>
      <c r="B225" s="2">
        <v>45441</v>
      </c>
      <c r="C225">
        <f t="shared" si="23"/>
        <v>2024</v>
      </c>
      <c r="D225" t="str">
        <f t="shared" si="24"/>
        <v>May</v>
      </c>
      <c r="E225" t="str">
        <f t="shared" si="25"/>
        <v>Q2</v>
      </c>
      <c r="F225" t="s">
        <v>2360</v>
      </c>
      <c r="G225" t="s">
        <v>2403</v>
      </c>
      <c r="H225">
        <v>3</v>
      </c>
      <c r="I225" s="4">
        <v>301.55</v>
      </c>
      <c r="J225" t="s">
        <v>2605</v>
      </c>
      <c r="K225" t="s">
        <v>3065</v>
      </c>
      <c r="L225" t="s">
        <v>3073</v>
      </c>
      <c r="M225" t="s">
        <v>4232</v>
      </c>
      <c r="N225">
        <v>5</v>
      </c>
      <c r="O225" t="s">
        <v>4276</v>
      </c>
      <c r="P225" t="str">
        <f t="shared" si="26"/>
        <v>FREESHIP</v>
      </c>
      <c r="Q225" t="s">
        <v>4282</v>
      </c>
      <c r="R225" s="4">
        <v>904.65000000000009</v>
      </c>
      <c r="S225" s="4">
        <f t="shared" si="27"/>
        <v>1077.6160122699389</v>
      </c>
      <c r="T225" cm="1">
        <f t="array" ref="T225">_xlfn.STDEV.P(_xlfn._xlws.FILTER($R$2:$R$1201,$G$2:$G$1201=G225))</f>
        <v>847.57364644707002</v>
      </c>
      <c r="U225" s="4">
        <f t="shared" si="28"/>
        <v>0.91563254181287634</v>
      </c>
      <c r="V225" t="str">
        <f t="shared" si="29"/>
        <v>No</v>
      </c>
    </row>
    <row r="226" spans="1:22" x14ac:dyDescent="0.25">
      <c r="A226" t="s">
        <v>889</v>
      </c>
      <c r="B226" s="2">
        <v>45141</v>
      </c>
      <c r="C226">
        <f t="shared" si="23"/>
        <v>2023</v>
      </c>
      <c r="D226" t="str">
        <f t="shared" si="24"/>
        <v>August</v>
      </c>
      <c r="E226" t="str">
        <f t="shared" si="25"/>
        <v>Q3</v>
      </c>
      <c r="F226" t="s">
        <v>2085</v>
      </c>
      <c r="G226" t="s">
        <v>2408</v>
      </c>
      <c r="H226">
        <v>5</v>
      </c>
      <c r="I226" s="4">
        <v>133.38999999999999</v>
      </c>
      <c r="J226" t="s">
        <v>2496</v>
      </c>
      <c r="K226" t="s">
        <v>3067</v>
      </c>
      <c r="L226" t="s">
        <v>3073</v>
      </c>
      <c r="M226" t="s">
        <v>3950</v>
      </c>
      <c r="N226">
        <v>6</v>
      </c>
      <c r="O226" t="s">
        <v>4276</v>
      </c>
      <c r="P226" t="str">
        <f t="shared" si="26"/>
        <v>FREESHIP</v>
      </c>
      <c r="Q226" t="s">
        <v>4279</v>
      </c>
      <c r="R226" s="4">
        <v>666.94999999999993</v>
      </c>
      <c r="S226" s="4">
        <f t="shared" si="27"/>
        <v>1110.5581502890175</v>
      </c>
      <c r="T226" cm="1">
        <f t="array" ref="T226">_xlfn.STDEV.P(_xlfn._xlws.FILTER($R$2:$R$1201,$G$2:$G$1201=G226))</f>
        <v>859.60878359494041</v>
      </c>
      <c r="U226" s="4">
        <f t="shared" si="28"/>
        <v>1.1367591501362238</v>
      </c>
      <c r="V226" t="str">
        <f t="shared" si="29"/>
        <v>No</v>
      </c>
    </row>
    <row r="227" spans="1:22" x14ac:dyDescent="0.25">
      <c r="A227" t="s">
        <v>638</v>
      </c>
      <c r="B227" s="2">
        <v>45307</v>
      </c>
      <c r="C227">
        <f t="shared" si="23"/>
        <v>2024</v>
      </c>
      <c r="D227" t="str">
        <f t="shared" si="24"/>
        <v>January</v>
      </c>
      <c r="E227" t="str">
        <f t="shared" si="25"/>
        <v>Q1</v>
      </c>
      <c r="F227" t="s">
        <v>1837</v>
      </c>
      <c r="G227" t="s">
        <v>2405</v>
      </c>
      <c r="H227">
        <v>5</v>
      </c>
      <c r="I227" s="4">
        <v>341.96</v>
      </c>
      <c r="J227" t="s">
        <v>2710</v>
      </c>
      <c r="K227" t="s">
        <v>3065</v>
      </c>
      <c r="L227" t="s">
        <v>3073</v>
      </c>
      <c r="M227" t="s">
        <v>3699</v>
      </c>
      <c r="N227">
        <v>6</v>
      </c>
      <c r="P227" t="str">
        <f t="shared" si="26"/>
        <v>NO COUPON</v>
      </c>
      <c r="Q227" t="s">
        <v>4280</v>
      </c>
      <c r="R227" s="4">
        <v>1709.8</v>
      </c>
      <c r="S227" s="4">
        <f t="shared" si="27"/>
        <v>1042.2846368715084</v>
      </c>
      <c r="T227" cm="1">
        <f t="array" ref="T227">_xlfn.STDEV.P(_xlfn._xlws.FILTER($R$2:$R$1201,$G$2:$G$1201=G227))</f>
        <v>832.06806164607724</v>
      </c>
      <c r="U227" s="4">
        <f t="shared" si="28"/>
        <v>0.84166748989987505</v>
      </c>
      <c r="V227" t="str">
        <f t="shared" si="29"/>
        <v>No</v>
      </c>
    </row>
    <row r="228" spans="1:22" x14ac:dyDescent="0.25">
      <c r="A228" t="s">
        <v>946</v>
      </c>
      <c r="B228" s="2">
        <v>45011</v>
      </c>
      <c r="C228">
        <f t="shared" si="23"/>
        <v>2023</v>
      </c>
      <c r="D228" t="str">
        <f t="shared" si="24"/>
        <v>March</v>
      </c>
      <c r="E228" t="str">
        <f t="shared" si="25"/>
        <v>Q1</v>
      </c>
      <c r="F228" t="s">
        <v>2142</v>
      </c>
      <c r="G228" t="s">
        <v>2408</v>
      </c>
      <c r="H228">
        <v>2</v>
      </c>
      <c r="I228" s="4">
        <v>72.39</v>
      </c>
      <c r="J228" t="s">
        <v>2982</v>
      </c>
      <c r="K228" t="s">
        <v>3066</v>
      </c>
      <c r="L228" t="s">
        <v>3073</v>
      </c>
      <c r="M228" t="s">
        <v>4007</v>
      </c>
      <c r="N228">
        <v>7</v>
      </c>
      <c r="O228" t="s">
        <v>4277</v>
      </c>
      <c r="P228" t="str">
        <f t="shared" si="26"/>
        <v>WINTER15</v>
      </c>
      <c r="Q228" t="s">
        <v>4278</v>
      </c>
      <c r="R228" s="4">
        <v>144.78</v>
      </c>
      <c r="S228" s="4">
        <f t="shared" si="27"/>
        <v>1110.5581502890175</v>
      </c>
      <c r="T228" cm="1">
        <f t="array" ref="T228">_xlfn.STDEV.P(_xlfn._xlws.FILTER($R$2:$R$1201,$G$2:$G$1201=G228))</f>
        <v>859.60878359494041</v>
      </c>
      <c r="U228" s="4">
        <f t="shared" si="28"/>
        <v>1.2077216637402539</v>
      </c>
      <c r="V228" t="str">
        <f t="shared" si="29"/>
        <v>No</v>
      </c>
    </row>
    <row r="229" spans="1:22" x14ac:dyDescent="0.25">
      <c r="A229" t="s">
        <v>934</v>
      </c>
      <c r="B229" s="2">
        <v>45728</v>
      </c>
      <c r="C229">
        <f t="shared" si="23"/>
        <v>2025</v>
      </c>
      <c r="D229" t="str">
        <f t="shared" si="24"/>
        <v>March</v>
      </c>
      <c r="E229" t="str">
        <f t="shared" si="25"/>
        <v>Q1</v>
      </c>
      <c r="F229" t="s">
        <v>2130</v>
      </c>
      <c r="G229" t="s">
        <v>2405</v>
      </c>
      <c r="H229">
        <v>2</v>
      </c>
      <c r="I229" s="4">
        <v>428.09</v>
      </c>
      <c r="J229" t="s">
        <v>2674</v>
      </c>
      <c r="K229" t="s">
        <v>3067</v>
      </c>
      <c r="L229" t="s">
        <v>3072</v>
      </c>
      <c r="M229" t="s">
        <v>3995</v>
      </c>
      <c r="N229">
        <v>6</v>
      </c>
      <c r="P229" t="str">
        <f t="shared" si="26"/>
        <v>NO COUPON</v>
      </c>
      <c r="Q229" t="s">
        <v>4278</v>
      </c>
      <c r="R229" s="4">
        <v>856.18</v>
      </c>
      <c r="S229" s="4">
        <f t="shared" si="27"/>
        <v>1042.2846368715084</v>
      </c>
      <c r="T229" cm="1">
        <f t="array" ref="T229">_xlfn.STDEV.P(_xlfn._xlws.FILTER($R$2:$R$1201,$G$2:$G$1201=G229))</f>
        <v>832.06806164607724</v>
      </c>
      <c r="U229" s="4">
        <f t="shared" si="28"/>
        <v>0.73815432316492169</v>
      </c>
      <c r="V229" t="str">
        <f t="shared" si="29"/>
        <v>No</v>
      </c>
    </row>
    <row r="230" spans="1:22" x14ac:dyDescent="0.25">
      <c r="A230" t="s">
        <v>1070</v>
      </c>
      <c r="B230" s="2">
        <v>45457</v>
      </c>
      <c r="C230">
        <f t="shared" si="23"/>
        <v>2024</v>
      </c>
      <c r="D230" t="str">
        <f t="shared" si="24"/>
        <v>June</v>
      </c>
      <c r="E230" t="str">
        <f t="shared" si="25"/>
        <v>Q2</v>
      </c>
      <c r="F230" t="s">
        <v>2262</v>
      </c>
      <c r="G230" t="s">
        <v>2404</v>
      </c>
      <c r="H230">
        <v>2</v>
      </c>
      <c r="I230" s="4">
        <v>486.35</v>
      </c>
      <c r="J230" t="s">
        <v>2566</v>
      </c>
      <c r="K230" t="s">
        <v>3066</v>
      </c>
      <c r="L230" t="s">
        <v>3074</v>
      </c>
      <c r="M230" t="s">
        <v>4131</v>
      </c>
      <c r="N230">
        <v>6</v>
      </c>
      <c r="O230" t="s">
        <v>4275</v>
      </c>
      <c r="P230" t="str">
        <f t="shared" si="26"/>
        <v>SAVE10</v>
      </c>
      <c r="Q230" t="s">
        <v>4279</v>
      </c>
      <c r="R230" s="4">
        <v>972.7</v>
      </c>
      <c r="S230" s="4">
        <f t="shared" si="27"/>
        <v>972.57942307692258</v>
      </c>
      <c r="T230" cm="1">
        <f t="array" ref="T230">_xlfn.STDEV.P(_xlfn._xlws.FILTER($R$2:$R$1201,$G$2:$G$1201=G230))</f>
        <v>756.87136793194964</v>
      </c>
      <c r="U230" s="4">
        <f t="shared" si="28"/>
        <v>0.6424201570809579</v>
      </c>
      <c r="V230" t="str">
        <f t="shared" si="29"/>
        <v>No</v>
      </c>
    </row>
    <row r="231" spans="1:22" x14ac:dyDescent="0.25">
      <c r="A231" t="s">
        <v>346</v>
      </c>
      <c r="B231" s="2">
        <v>45476</v>
      </c>
      <c r="C231">
        <f t="shared" si="23"/>
        <v>2024</v>
      </c>
      <c r="D231" t="str">
        <f t="shared" si="24"/>
        <v>July</v>
      </c>
      <c r="E231" t="str">
        <f t="shared" si="25"/>
        <v>Q3</v>
      </c>
      <c r="F231" t="s">
        <v>1546</v>
      </c>
      <c r="G231" t="s">
        <v>2409</v>
      </c>
      <c r="H231">
        <v>5</v>
      </c>
      <c r="I231" s="4">
        <v>125.02</v>
      </c>
      <c r="J231" t="s">
        <v>2686</v>
      </c>
      <c r="K231" t="s">
        <v>3065</v>
      </c>
      <c r="L231" t="s">
        <v>3074</v>
      </c>
      <c r="M231" t="s">
        <v>3407</v>
      </c>
      <c r="N231">
        <v>9</v>
      </c>
      <c r="O231" t="s">
        <v>4275</v>
      </c>
      <c r="P231" t="str">
        <f t="shared" si="26"/>
        <v>SAVE10</v>
      </c>
      <c r="Q231" t="s">
        <v>4282</v>
      </c>
      <c r="R231" s="4">
        <v>625.1</v>
      </c>
      <c r="S231" s="4">
        <f t="shared" si="27"/>
        <v>985.05841176470665</v>
      </c>
      <c r="T231" cm="1">
        <f t="array" ref="T231">_xlfn.STDEV.P(_xlfn._xlws.FILTER($R$2:$R$1201,$G$2:$G$1201=G231))</f>
        <v>745.08439393554579</v>
      </c>
      <c r="U231" s="4">
        <f t="shared" si="28"/>
        <v>1.154283217800298</v>
      </c>
      <c r="V231" t="str">
        <f t="shared" si="29"/>
        <v>No</v>
      </c>
    </row>
    <row r="232" spans="1:22" x14ac:dyDescent="0.25">
      <c r="A232" t="s">
        <v>1046</v>
      </c>
      <c r="B232" s="2">
        <v>45036</v>
      </c>
      <c r="C232">
        <f t="shared" si="23"/>
        <v>2023</v>
      </c>
      <c r="D232" t="str">
        <f t="shared" si="24"/>
        <v>April</v>
      </c>
      <c r="E232" t="str">
        <f t="shared" si="25"/>
        <v>Q2</v>
      </c>
      <c r="F232" t="s">
        <v>2238</v>
      </c>
      <c r="G232" t="s">
        <v>2406</v>
      </c>
      <c r="H232">
        <v>1</v>
      </c>
      <c r="I232" s="4">
        <v>618.67999999999995</v>
      </c>
      <c r="J232" t="s">
        <v>2653</v>
      </c>
      <c r="K232" t="s">
        <v>3066</v>
      </c>
      <c r="L232" t="s">
        <v>3073</v>
      </c>
      <c r="M232" t="s">
        <v>4107</v>
      </c>
      <c r="N232">
        <v>6</v>
      </c>
      <c r="O232" t="s">
        <v>4277</v>
      </c>
      <c r="P232" t="str">
        <f t="shared" si="26"/>
        <v>WINTER15</v>
      </c>
      <c r="Q232" t="s">
        <v>4279</v>
      </c>
      <c r="R232" s="4">
        <v>618.67999999999995</v>
      </c>
      <c r="S232" s="4">
        <f t="shared" si="27"/>
        <v>1098.989382022472</v>
      </c>
      <c r="T232" cm="1">
        <f t="array" ref="T232">_xlfn.STDEV.P(_xlfn._xlws.FILTER($R$2:$R$1201,$G$2:$G$1201=G232))</f>
        <v>817.71887574565653</v>
      </c>
      <c r="U232" s="4">
        <f t="shared" si="28"/>
        <v>0.58737714912657535</v>
      </c>
      <c r="V232" t="str">
        <f t="shared" si="29"/>
        <v>No</v>
      </c>
    </row>
    <row r="233" spans="1:22" x14ac:dyDescent="0.25">
      <c r="A233" t="s">
        <v>1011</v>
      </c>
      <c r="B233" s="2">
        <v>45257</v>
      </c>
      <c r="C233">
        <f t="shared" si="23"/>
        <v>2023</v>
      </c>
      <c r="D233" t="str">
        <f t="shared" si="24"/>
        <v>November</v>
      </c>
      <c r="E233" t="str">
        <f t="shared" si="25"/>
        <v>Q4</v>
      </c>
      <c r="F233" t="s">
        <v>2204</v>
      </c>
      <c r="G233" t="s">
        <v>2408</v>
      </c>
      <c r="H233">
        <v>3</v>
      </c>
      <c r="I233" s="4">
        <v>444.75</v>
      </c>
      <c r="J233" t="s">
        <v>2795</v>
      </c>
      <c r="K233" t="s">
        <v>3069</v>
      </c>
      <c r="L233" t="s">
        <v>3073</v>
      </c>
      <c r="M233" t="s">
        <v>4072</v>
      </c>
      <c r="N233">
        <v>6</v>
      </c>
      <c r="O233" t="s">
        <v>4275</v>
      </c>
      <c r="P233" t="str">
        <f t="shared" si="26"/>
        <v>SAVE10</v>
      </c>
      <c r="Q233" t="s">
        <v>4281</v>
      </c>
      <c r="R233" s="4">
        <v>1334.25</v>
      </c>
      <c r="S233" s="4">
        <f t="shared" si="27"/>
        <v>1110.5581502890175</v>
      </c>
      <c r="T233" cm="1">
        <f t="array" ref="T233">_xlfn.STDEV.P(_xlfn._xlws.FILTER($R$2:$R$1201,$G$2:$G$1201=G233))</f>
        <v>859.60878359494041</v>
      </c>
      <c r="U233" s="4">
        <f t="shared" si="28"/>
        <v>0.77454786758293004</v>
      </c>
      <c r="V233" t="str">
        <f t="shared" si="29"/>
        <v>No</v>
      </c>
    </row>
    <row r="234" spans="1:22" x14ac:dyDescent="0.25">
      <c r="A234" t="s">
        <v>617</v>
      </c>
      <c r="B234" s="2">
        <v>45569</v>
      </c>
      <c r="C234">
        <f t="shared" si="23"/>
        <v>2024</v>
      </c>
      <c r="D234" t="str">
        <f t="shared" si="24"/>
        <v>October</v>
      </c>
      <c r="E234" t="str">
        <f t="shared" si="25"/>
        <v>Q4</v>
      </c>
      <c r="F234" t="s">
        <v>1816</v>
      </c>
      <c r="G234" t="s">
        <v>2405</v>
      </c>
      <c r="H234">
        <v>1</v>
      </c>
      <c r="I234" s="4">
        <v>657.07</v>
      </c>
      <c r="J234" t="s">
        <v>2837</v>
      </c>
      <c r="K234" t="s">
        <v>3069</v>
      </c>
      <c r="L234" t="s">
        <v>3074</v>
      </c>
      <c r="M234" t="s">
        <v>3678</v>
      </c>
      <c r="N234">
        <v>4</v>
      </c>
      <c r="O234" t="s">
        <v>4275</v>
      </c>
      <c r="P234" t="str">
        <f t="shared" si="26"/>
        <v>SAVE10</v>
      </c>
      <c r="Q234" t="s">
        <v>4282</v>
      </c>
      <c r="R234" s="4">
        <v>657.07</v>
      </c>
      <c r="S234" s="4">
        <f t="shared" si="27"/>
        <v>1042.2846368715084</v>
      </c>
      <c r="T234" cm="1">
        <f t="array" ref="T234">_xlfn.STDEV.P(_xlfn._xlws.FILTER($R$2:$R$1201,$G$2:$G$1201=G234))</f>
        <v>832.06806164607724</v>
      </c>
      <c r="U234" s="4">
        <f t="shared" si="28"/>
        <v>0.46296048920498117</v>
      </c>
      <c r="V234" t="str">
        <f t="shared" si="29"/>
        <v>No</v>
      </c>
    </row>
    <row r="235" spans="1:22" x14ac:dyDescent="0.25">
      <c r="A235" t="s">
        <v>1201</v>
      </c>
      <c r="B235" s="2">
        <v>45364</v>
      </c>
      <c r="C235">
        <f t="shared" si="23"/>
        <v>2024</v>
      </c>
      <c r="D235" t="str">
        <f t="shared" si="24"/>
        <v>March</v>
      </c>
      <c r="E235" t="str">
        <f t="shared" si="25"/>
        <v>Q1</v>
      </c>
      <c r="F235" t="s">
        <v>2390</v>
      </c>
      <c r="G235" t="s">
        <v>2409</v>
      </c>
      <c r="H235">
        <v>2</v>
      </c>
      <c r="I235" s="4">
        <v>184.6</v>
      </c>
      <c r="J235" t="s">
        <v>2613</v>
      </c>
      <c r="K235" t="s">
        <v>3068</v>
      </c>
      <c r="L235" t="s">
        <v>3073</v>
      </c>
      <c r="M235" t="s">
        <v>4262</v>
      </c>
      <c r="N235">
        <v>7</v>
      </c>
      <c r="O235" t="s">
        <v>4277</v>
      </c>
      <c r="P235" t="str">
        <f t="shared" si="26"/>
        <v>WINTER15</v>
      </c>
      <c r="Q235" t="s">
        <v>4280</v>
      </c>
      <c r="R235" s="4">
        <v>369.2</v>
      </c>
      <c r="S235" s="4">
        <f t="shared" si="27"/>
        <v>985.05841176470665</v>
      </c>
      <c r="T235" cm="1">
        <f t="array" ref="T235">_xlfn.STDEV.P(_xlfn._xlws.FILTER($R$2:$R$1201,$G$2:$G$1201=G235))</f>
        <v>745.08439393554579</v>
      </c>
      <c r="U235" s="4">
        <f t="shared" si="28"/>
        <v>1.0743191218066916</v>
      </c>
      <c r="V235" t="str">
        <f t="shared" si="29"/>
        <v>No</v>
      </c>
    </row>
    <row r="236" spans="1:22" x14ac:dyDescent="0.25">
      <c r="A236" t="s">
        <v>813</v>
      </c>
      <c r="B236" s="2">
        <v>45032</v>
      </c>
      <c r="C236">
        <f t="shared" si="23"/>
        <v>2023</v>
      </c>
      <c r="D236" t="str">
        <f t="shared" si="24"/>
        <v>April</v>
      </c>
      <c r="E236" t="str">
        <f t="shared" si="25"/>
        <v>Q2</v>
      </c>
      <c r="F236" t="s">
        <v>2010</v>
      </c>
      <c r="G236" t="s">
        <v>2408</v>
      </c>
      <c r="H236">
        <v>4</v>
      </c>
      <c r="I236" s="4">
        <v>328.56</v>
      </c>
      <c r="J236" t="s">
        <v>2638</v>
      </c>
      <c r="K236" t="s">
        <v>3065</v>
      </c>
      <c r="L236" t="s">
        <v>3072</v>
      </c>
      <c r="M236" t="s">
        <v>3874</v>
      </c>
      <c r="N236">
        <v>4</v>
      </c>
      <c r="O236" t="s">
        <v>4276</v>
      </c>
      <c r="P236" t="str">
        <f t="shared" si="26"/>
        <v>FREESHIP</v>
      </c>
      <c r="Q236" t="s">
        <v>4280</v>
      </c>
      <c r="R236" s="4">
        <v>1314.24</v>
      </c>
      <c r="S236" s="4">
        <f t="shared" si="27"/>
        <v>1110.5581502890175</v>
      </c>
      <c r="T236" cm="1">
        <f t="array" ref="T236">_xlfn.STDEV.P(_xlfn._xlws.FILTER($R$2:$R$1201,$G$2:$G$1201=G236))</f>
        <v>859.60878359494041</v>
      </c>
      <c r="U236" s="4">
        <f t="shared" si="28"/>
        <v>0.90971400620018084</v>
      </c>
      <c r="V236" t="str">
        <f t="shared" si="29"/>
        <v>No</v>
      </c>
    </row>
    <row r="237" spans="1:22" x14ac:dyDescent="0.25">
      <c r="A237" t="s">
        <v>45</v>
      </c>
      <c r="B237" s="2">
        <v>45107</v>
      </c>
      <c r="C237">
        <f t="shared" si="23"/>
        <v>2023</v>
      </c>
      <c r="D237" t="str">
        <f t="shared" si="24"/>
        <v>June</v>
      </c>
      <c r="E237" t="str">
        <f t="shared" si="25"/>
        <v>Q2</v>
      </c>
      <c r="F237" t="s">
        <v>1245</v>
      </c>
      <c r="G237" t="s">
        <v>2406</v>
      </c>
      <c r="H237">
        <v>3</v>
      </c>
      <c r="I237" s="4">
        <v>500.08</v>
      </c>
      <c r="J237" t="s">
        <v>2441</v>
      </c>
      <c r="K237" t="s">
        <v>3065</v>
      </c>
      <c r="L237" t="s">
        <v>3072</v>
      </c>
      <c r="M237" t="s">
        <v>3106</v>
      </c>
      <c r="N237">
        <v>6</v>
      </c>
      <c r="P237" t="str">
        <f t="shared" si="26"/>
        <v>NO COUPON</v>
      </c>
      <c r="Q237" t="s">
        <v>4281</v>
      </c>
      <c r="R237" s="4">
        <v>1500.24</v>
      </c>
      <c r="S237" s="4">
        <f t="shared" si="27"/>
        <v>1098.989382022472</v>
      </c>
      <c r="T237" cm="1">
        <f t="array" ref="T237">_xlfn.STDEV.P(_xlfn._xlws.FILTER($R$2:$R$1201,$G$2:$G$1201=G237))</f>
        <v>817.71887574565653</v>
      </c>
      <c r="U237" s="4">
        <f t="shared" si="28"/>
        <v>0.7324147696558212</v>
      </c>
      <c r="V237" t="str">
        <f t="shared" si="29"/>
        <v>No</v>
      </c>
    </row>
    <row r="238" spans="1:22" x14ac:dyDescent="0.25">
      <c r="A238" t="s">
        <v>366</v>
      </c>
      <c r="B238" s="2">
        <v>45169</v>
      </c>
      <c r="C238">
        <f t="shared" si="23"/>
        <v>2023</v>
      </c>
      <c r="D238" t="str">
        <f t="shared" si="24"/>
        <v>August</v>
      </c>
      <c r="E238" t="str">
        <f t="shared" si="25"/>
        <v>Q3</v>
      </c>
      <c r="F238" t="s">
        <v>1566</v>
      </c>
      <c r="G238" t="s">
        <v>2406</v>
      </c>
      <c r="H238">
        <v>5</v>
      </c>
      <c r="I238" s="4">
        <v>173.96</v>
      </c>
      <c r="J238" t="s">
        <v>2705</v>
      </c>
      <c r="K238" t="s">
        <v>3065</v>
      </c>
      <c r="L238" t="s">
        <v>3074</v>
      </c>
      <c r="M238" t="s">
        <v>3427</v>
      </c>
      <c r="N238">
        <v>8</v>
      </c>
      <c r="O238" t="s">
        <v>4277</v>
      </c>
      <c r="P238" t="str">
        <f t="shared" si="26"/>
        <v>WINTER15</v>
      </c>
      <c r="Q238" t="s">
        <v>4278</v>
      </c>
      <c r="R238" s="4">
        <v>869.80000000000007</v>
      </c>
      <c r="S238" s="4">
        <f t="shared" si="27"/>
        <v>1098.989382022472</v>
      </c>
      <c r="T238" cm="1">
        <f t="array" ref="T238">_xlfn.STDEV.P(_xlfn._xlws.FILTER($R$2:$R$1201,$G$2:$G$1201=G238))</f>
        <v>817.71887574565653</v>
      </c>
      <c r="U238" s="4">
        <f t="shared" si="28"/>
        <v>1.1312315386861551</v>
      </c>
      <c r="V238" t="str">
        <f t="shared" si="29"/>
        <v>No</v>
      </c>
    </row>
    <row r="239" spans="1:22" x14ac:dyDescent="0.25">
      <c r="A239" t="s">
        <v>396</v>
      </c>
      <c r="B239" s="2">
        <v>45687</v>
      </c>
      <c r="C239">
        <f t="shared" si="23"/>
        <v>2025</v>
      </c>
      <c r="D239" t="str">
        <f t="shared" si="24"/>
        <v>January</v>
      </c>
      <c r="E239" t="str">
        <f t="shared" si="25"/>
        <v>Q1</v>
      </c>
      <c r="F239" t="s">
        <v>1596</v>
      </c>
      <c r="G239" t="s">
        <v>2407</v>
      </c>
      <c r="H239">
        <v>4</v>
      </c>
      <c r="I239" s="4">
        <v>263.08999999999997</v>
      </c>
      <c r="J239" t="s">
        <v>2724</v>
      </c>
      <c r="K239" t="s">
        <v>3065</v>
      </c>
      <c r="L239" t="s">
        <v>3070</v>
      </c>
      <c r="M239" t="s">
        <v>3457</v>
      </c>
      <c r="N239">
        <v>8</v>
      </c>
      <c r="O239" t="s">
        <v>4275</v>
      </c>
      <c r="P239" t="str">
        <f t="shared" si="26"/>
        <v>SAVE10</v>
      </c>
      <c r="Q239" t="s">
        <v>4282</v>
      </c>
      <c r="R239" s="4">
        <v>1052.3599999999999</v>
      </c>
      <c r="S239" s="4">
        <f t="shared" si="27"/>
        <v>1080.7326519337028</v>
      </c>
      <c r="T239" cm="1">
        <f t="array" ref="T239">_xlfn.STDEV.P(_xlfn._xlws.FILTER($R$2:$R$1201,$G$2:$G$1201=G239))</f>
        <v>851.72193981099019</v>
      </c>
      <c r="U239" s="4">
        <f t="shared" si="28"/>
        <v>0.95998777736681284</v>
      </c>
      <c r="V239" t="str">
        <f t="shared" si="29"/>
        <v>No</v>
      </c>
    </row>
    <row r="240" spans="1:22" x14ac:dyDescent="0.25">
      <c r="A240" t="s">
        <v>229</v>
      </c>
      <c r="B240" s="2">
        <v>45148</v>
      </c>
      <c r="C240">
        <f t="shared" si="23"/>
        <v>2023</v>
      </c>
      <c r="D240" t="str">
        <f t="shared" si="24"/>
        <v>August</v>
      </c>
      <c r="E240" t="str">
        <f t="shared" si="25"/>
        <v>Q3</v>
      </c>
      <c r="F240" t="s">
        <v>1429</v>
      </c>
      <c r="G240" t="s">
        <v>2407</v>
      </c>
      <c r="H240">
        <v>1</v>
      </c>
      <c r="I240" s="4">
        <v>303.60000000000002</v>
      </c>
      <c r="J240" t="s">
        <v>2597</v>
      </c>
      <c r="K240" t="s">
        <v>3069</v>
      </c>
      <c r="L240" t="s">
        <v>3070</v>
      </c>
      <c r="M240" t="s">
        <v>3290</v>
      </c>
      <c r="N240">
        <v>5</v>
      </c>
      <c r="O240" t="s">
        <v>4276</v>
      </c>
      <c r="P240" t="str">
        <f t="shared" si="26"/>
        <v>FREESHIP</v>
      </c>
      <c r="Q240" t="s">
        <v>4281</v>
      </c>
      <c r="R240" s="4">
        <v>303.60000000000002</v>
      </c>
      <c r="S240" s="4">
        <f t="shared" si="27"/>
        <v>1080.7326519337028</v>
      </c>
      <c r="T240" cm="1">
        <f t="array" ref="T240">_xlfn.STDEV.P(_xlfn._xlws.FILTER($R$2:$R$1201,$G$2:$G$1201=G240))</f>
        <v>851.72193981099019</v>
      </c>
      <c r="U240" s="4">
        <f t="shared" si="28"/>
        <v>0.91242530643998676</v>
      </c>
      <c r="V240" t="str">
        <f t="shared" si="29"/>
        <v>No</v>
      </c>
    </row>
    <row r="241" spans="1:22" x14ac:dyDescent="0.25">
      <c r="A241" t="s">
        <v>22</v>
      </c>
      <c r="B241" s="2">
        <v>45749</v>
      </c>
      <c r="C241">
        <f t="shared" si="23"/>
        <v>2025</v>
      </c>
      <c r="D241" t="str">
        <f t="shared" si="24"/>
        <v>April</v>
      </c>
      <c r="E241" t="str">
        <f t="shared" si="25"/>
        <v>Q2</v>
      </c>
      <c r="F241" t="s">
        <v>1222</v>
      </c>
      <c r="G241" t="s">
        <v>2404</v>
      </c>
      <c r="H241">
        <v>2</v>
      </c>
      <c r="I241" s="4">
        <v>134.28</v>
      </c>
      <c r="J241" t="s">
        <v>2418</v>
      </c>
      <c r="K241" t="s">
        <v>3068</v>
      </c>
      <c r="L241" t="s">
        <v>3071</v>
      </c>
      <c r="M241" t="s">
        <v>3083</v>
      </c>
      <c r="N241">
        <v>2</v>
      </c>
      <c r="P241" t="str">
        <f t="shared" si="26"/>
        <v>NO COUPON</v>
      </c>
      <c r="Q241" t="s">
        <v>4280</v>
      </c>
      <c r="R241" s="4">
        <v>268.56</v>
      </c>
      <c r="S241" s="4">
        <f t="shared" si="27"/>
        <v>972.57942307692258</v>
      </c>
      <c r="T241" cm="1">
        <f t="array" ref="T241">_xlfn.STDEV.P(_xlfn._xlws.FILTER($R$2:$R$1201,$G$2:$G$1201=G241))</f>
        <v>756.87136793194964</v>
      </c>
      <c r="U241" s="4">
        <f t="shared" si="28"/>
        <v>1.1075850647745658</v>
      </c>
      <c r="V241" t="str">
        <f t="shared" si="29"/>
        <v>No</v>
      </c>
    </row>
    <row r="242" spans="1:22" x14ac:dyDescent="0.25">
      <c r="A242" t="s">
        <v>370</v>
      </c>
      <c r="B242" s="2">
        <v>45052</v>
      </c>
      <c r="C242">
        <f t="shared" si="23"/>
        <v>2023</v>
      </c>
      <c r="D242" t="str">
        <f t="shared" si="24"/>
        <v>May</v>
      </c>
      <c r="E242" t="str">
        <f t="shared" si="25"/>
        <v>Q2</v>
      </c>
      <c r="F242" t="s">
        <v>1570</v>
      </c>
      <c r="G242" t="s">
        <v>2407</v>
      </c>
      <c r="H242">
        <v>5</v>
      </c>
      <c r="I242" s="4">
        <v>374.58</v>
      </c>
      <c r="J242" t="s">
        <v>2709</v>
      </c>
      <c r="K242" t="s">
        <v>3068</v>
      </c>
      <c r="L242" t="s">
        <v>3071</v>
      </c>
      <c r="M242" t="s">
        <v>3431</v>
      </c>
      <c r="N242">
        <v>10</v>
      </c>
      <c r="O242" t="s">
        <v>4276</v>
      </c>
      <c r="P242" t="str">
        <f t="shared" si="26"/>
        <v>FREESHIP</v>
      </c>
      <c r="Q242" t="s">
        <v>4278</v>
      </c>
      <c r="R242" s="4">
        <v>1872.9</v>
      </c>
      <c r="S242" s="4">
        <f t="shared" si="27"/>
        <v>1080.7326519337028</v>
      </c>
      <c r="T242" cm="1">
        <f t="array" ref="T242">_xlfn.STDEV.P(_xlfn._xlws.FILTER($R$2:$R$1201,$G$2:$G$1201=G242))</f>
        <v>851.72193981099019</v>
      </c>
      <c r="U242" s="4">
        <f t="shared" si="28"/>
        <v>0.82908824925938696</v>
      </c>
      <c r="V242" t="str">
        <f t="shared" si="29"/>
        <v>No</v>
      </c>
    </row>
    <row r="243" spans="1:22" x14ac:dyDescent="0.25">
      <c r="A243" t="s">
        <v>837</v>
      </c>
      <c r="B243" s="2">
        <v>45572</v>
      </c>
      <c r="C243">
        <f t="shared" si="23"/>
        <v>2024</v>
      </c>
      <c r="D243" t="str">
        <f t="shared" si="24"/>
        <v>October</v>
      </c>
      <c r="E243" t="str">
        <f t="shared" si="25"/>
        <v>Q4</v>
      </c>
      <c r="F243" t="s">
        <v>2033</v>
      </c>
      <c r="G243" t="s">
        <v>2408</v>
      </c>
      <c r="H243">
        <v>4</v>
      </c>
      <c r="I243" s="4">
        <v>653.13</v>
      </c>
      <c r="J243" t="s">
        <v>2942</v>
      </c>
      <c r="K243" t="s">
        <v>3067</v>
      </c>
      <c r="L243" t="s">
        <v>3070</v>
      </c>
      <c r="M243" t="s">
        <v>3898</v>
      </c>
      <c r="N243">
        <v>8</v>
      </c>
      <c r="O243" t="s">
        <v>4277</v>
      </c>
      <c r="P243" t="str">
        <f t="shared" si="26"/>
        <v>WINTER15</v>
      </c>
      <c r="Q243" t="s">
        <v>4278</v>
      </c>
      <c r="R243" s="4">
        <v>2612.52</v>
      </c>
      <c r="S243" s="4">
        <f t="shared" si="27"/>
        <v>1110.5581502890175</v>
      </c>
      <c r="T243" cm="1">
        <f t="array" ref="T243">_xlfn.STDEV.P(_xlfn._xlws.FILTER($R$2:$R$1201,$G$2:$G$1201=G243))</f>
        <v>859.60878359494041</v>
      </c>
      <c r="U243" s="4">
        <f t="shared" si="28"/>
        <v>0.53213526783198151</v>
      </c>
      <c r="V243" t="str">
        <f t="shared" si="29"/>
        <v>No</v>
      </c>
    </row>
    <row r="244" spans="1:22" x14ac:dyDescent="0.25">
      <c r="A244" t="s">
        <v>597</v>
      </c>
      <c r="B244" s="2">
        <v>45823</v>
      </c>
      <c r="C244">
        <f t="shared" si="23"/>
        <v>2025</v>
      </c>
      <c r="D244" t="str">
        <f t="shared" si="24"/>
        <v>June</v>
      </c>
      <c r="E244" t="str">
        <f t="shared" si="25"/>
        <v>Q2</v>
      </c>
      <c r="F244" t="s">
        <v>1797</v>
      </c>
      <c r="G244" t="s">
        <v>2406</v>
      </c>
      <c r="H244">
        <v>3</v>
      </c>
      <c r="I244" s="4">
        <v>154.37</v>
      </c>
      <c r="J244" t="s">
        <v>2441</v>
      </c>
      <c r="K244" t="s">
        <v>3068</v>
      </c>
      <c r="L244" t="s">
        <v>3073</v>
      </c>
      <c r="M244" t="s">
        <v>3658</v>
      </c>
      <c r="N244">
        <v>4</v>
      </c>
      <c r="P244" t="str">
        <f t="shared" si="26"/>
        <v>NO COUPON</v>
      </c>
      <c r="Q244" t="s">
        <v>4278</v>
      </c>
      <c r="R244" s="4">
        <v>463.11</v>
      </c>
      <c r="S244" s="4">
        <f t="shared" si="27"/>
        <v>1098.989382022472</v>
      </c>
      <c r="T244" cm="1">
        <f t="array" ref="T244">_xlfn.STDEV.P(_xlfn._xlws.FILTER($R$2:$R$1201,$G$2:$G$1201=G244))</f>
        <v>817.71887574565653</v>
      </c>
      <c r="U244" s="4">
        <f t="shared" si="28"/>
        <v>1.1551884272710449</v>
      </c>
      <c r="V244" t="str">
        <f t="shared" si="29"/>
        <v>No</v>
      </c>
    </row>
    <row r="245" spans="1:22" x14ac:dyDescent="0.25">
      <c r="A245" t="s">
        <v>636</v>
      </c>
      <c r="B245" s="2">
        <v>45598</v>
      </c>
      <c r="C245">
        <f t="shared" si="23"/>
        <v>2024</v>
      </c>
      <c r="D245" t="str">
        <f t="shared" si="24"/>
        <v>November</v>
      </c>
      <c r="E245" t="str">
        <f t="shared" si="25"/>
        <v>Q4</v>
      </c>
      <c r="F245" t="s">
        <v>1835</v>
      </c>
      <c r="G245" t="s">
        <v>2409</v>
      </c>
      <c r="H245">
        <v>5</v>
      </c>
      <c r="I245" s="4">
        <v>236.38</v>
      </c>
      <c r="J245" t="s">
        <v>2445</v>
      </c>
      <c r="K245" t="s">
        <v>3067</v>
      </c>
      <c r="L245" t="s">
        <v>3072</v>
      </c>
      <c r="M245" t="s">
        <v>3697</v>
      </c>
      <c r="N245">
        <v>7</v>
      </c>
      <c r="P245" t="str">
        <f t="shared" si="26"/>
        <v>NO COUPON</v>
      </c>
      <c r="Q245" t="s">
        <v>4281</v>
      </c>
      <c r="R245" s="4">
        <v>1181.9000000000001</v>
      </c>
      <c r="S245" s="4">
        <f t="shared" si="27"/>
        <v>985.05841176470665</v>
      </c>
      <c r="T245" cm="1">
        <f t="array" ref="T245">_xlfn.STDEV.P(_xlfn._xlws.FILTER($R$2:$R$1201,$G$2:$G$1201=G245))</f>
        <v>745.08439393554579</v>
      </c>
      <c r="U245" s="4">
        <f t="shared" si="28"/>
        <v>1.004823638581634</v>
      </c>
      <c r="V245" t="str">
        <f t="shared" si="29"/>
        <v>No</v>
      </c>
    </row>
    <row r="246" spans="1:22" x14ac:dyDescent="0.25">
      <c r="A246" t="s">
        <v>541</v>
      </c>
      <c r="B246" s="2">
        <v>45523</v>
      </c>
      <c r="C246">
        <f t="shared" si="23"/>
        <v>2024</v>
      </c>
      <c r="D246" t="str">
        <f t="shared" si="24"/>
        <v>August</v>
      </c>
      <c r="E246" t="str">
        <f t="shared" si="25"/>
        <v>Q3</v>
      </c>
      <c r="F246" t="s">
        <v>1741</v>
      </c>
      <c r="G246" t="s">
        <v>2406</v>
      </c>
      <c r="H246">
        <v>5</v>
      </c>
      <c r="I246" s="4">
        <v>653.47</v>
      </c>
      <c r="J246" t="s">
        <v>2488</v>
      </c>
      <c r="K246" t="s">
        <v>3067</v>
      </c>
      <c r="L246" t="s">
        <v>3071</v>
      </c>
      <c r="M246" t="s">
        <v>3602</v>
      </c>
      <c r="N246">
        <v>10</v>
      </c>
      <c r="O246" t="s">
        <v>4275</v>
      </c>
      <c r="P246" t="str">
        <f t="shared" si="26"/>
        <v>SAVE10</v>
      </c>
      <c r="Q246" t="s">
        <v>4279</v>
      </c>
      <c r="R246" s="4">
        <v>3267.35</v>
      </c>
      <c r="S246" s="4">
        <f t="shared" si="27"/>
        <v>1098.989382022472</v>
      </c>
      <c r="T246" cm="1">
        <f t="array" ref="T246">_xlfn.STDEV.P(_xlfn._xlws.FILTER($R$2:$R$1201,$G$2:$G$1201=G246))</f>
        <v>817.71887574565653</v>
      </c>
      <c r="U246" s="4">
        <f t="shared" si="28"/>
        <v>0.54483196516188337</v>
      </c>
      <c r="V246" t="str">
        <f t="shared" si="29"/>
        <v>No</v>
      </c>
    </row>
    <row r="247" spans="1:22" x14ac:dyDescent="0.25">
      <c r="A247" t="s">
        <v>298</v>
      </c>
      <c r="B247" s="2">
        <v>44973</v>
      </c>
      <c r="C247">
        <f t="shared" si="23"/>
        <v>2023</v>
      </c>
      <c r="D247" t="str">
        <f t="shared" si="24"/>
        <v>February</v>
      </c>
      <c r="E247" t="str">
        <f t="shared" si="25"/>
        <v>Q1</v>
      </c>
      <c r="F247" t="s">
        <v>1498</v>
      </c>
      <c r="G247" t="s">
        <v>2408</v>
      </c>
      <c r="H247">
        <v>5</v>
      </c>
      <c r="I247" s="4">
        <v>208.17</v>
      </c>
      <c r="J247" t="s">
        <v>2654</v>
      </c>
      <c r="K247" t="s">
        <v>3067</v>
      </c>
      <c r="L247" t="s">
        <v>3072</v>
      </c>
      <c r="M247" t="s">
        <v>3359</v>
      </c>
      <c r="N247">
        <v>6</v>
      </c>
      <c r="O247" t="s">
        <v>4275</v>
      </c>
      <c r="P247" t="str">
        <f t="shared" si="26"/>
        <v>SAVE10</v>
      </c>
      <c r="Q247" t="s">
        <v>4281</v>
      </c>
      <c r="R247" s="4">
        <v>1040.8499999999999</v>
      </c>
      <c r="S247" s="4">
        <f t="shared" si="27"/>
        <v>1110.5581502890175</v>
      </c>
      <c r="T247" cm="1">
        <f t="array" ref="T247">_xlfn.STDEV.P(_xlfn._xlws.FILTER($R$2:$R$1201,$G$2:$G$1201=G247))</f>
        <v>859.60878359494041</v>
      </c>
      <c r="U247" s="4">
        <f t="shared" si="28"/>
        <v>1.0497660883770534</v>
      </c>
      <c r="V247" t="str">
        <f t="shared" si="29"/>
        <v>No</v>
      </c>
    </row>
    <row r="248" spans="1:22" x14ac:dyDescent="0.25">
      <c r="A248" t="s">
        <v>1163</v>
      </c>
      <c r="B248" s="2">
        <v>45498</v>
      </c>
      <c r="C248">
        <f t="shared" si="23"/>
        <v>2024</v>
      </c>
      <c r="D248" t="str">
        <f t="shared" si="24"/>
        <v>July</v>
      </c>
      <c r="E248" t="str">
        <f t="shared" si="25"/>
        <v>Q3</v>
      </c>
      <c r="F248" t="s">
        <v>2352</v>
      </c>
      <c r="G248" t="s">
        <v>2406</v>
      </c>
      <c r="H248">
        <v>2</v>
      </c>
      <c r="I248" s="4">
        <v>695.29</v>
      </c>
      <c r="J248" t="s">
        <v>3046</v>
      </c>
      <c r="K248" t="s">
        <v>3067</v>
      </c>
      <c r="L248" t="s">
        <v>3074</v>
      </c>
      <c r="M248" t="s">
        <v>4224</v>
      </c>
      <c r="N248">
        <v>6</v>
      </c>
      <c r="O248" t="s">
        <v>4276</v>
      </c>
      <c r="P248" t="str">
        <f t="shared" si="26"/>
        <v>FREESHIP</v>
      </c>
      <c r="Q248" t="s">
        <v>4278</v>
      </c>
      <c r="R248" s="4">
        <v>1390.58</v>
      </c>
      <c r="S248" s="4">
        <f t="shared" si="27"/>
        <v>1098.989382022472</v>
      </c>
      <c r="T248" cm="1">
        <f t="array" ref="T248">_xlfn.STDEV.P(_xlfn._xlws.FILTER($R$2:$R$1201,$G$2:$G$1201=G248))</f>
        <v>817.71887574565653</v>
      </c>
      <c r="U248" s="4">
        <f t="shared" si="28"/>
        <v>0.49368969458403306</v>
      </c>
      <c r="V248" t="str">
        <f t="shared" si="29"/>
        <v>No</v>
      </c>
    </row>
    <row r="249" spans="1:22" x14ac:dyDescent="0.25">
      <c r="A249" t="s">
        <v>193</v>
      </c>
      <c r="B249" s="2">
        <v>45620</v>
      </c>
      <c r="C249">
        <f t="shared" si="23"/>
        <v>2024</v>
      </c>
      <c r="D249" t="str">
        <f t="shared" si="24"/>
        <v>November</v>
      </c>
      <c r="E249" t="str">
        <f t="shared" si="25"/>
        <v>Q4</v>
      </c>
      <c r="F249" t="s">
        <v>1393</v>
      </c>
      <c r="G249" t="s">
        <v>2408</v>
      </c>
      <c r="H249">
        <v>3</v>
      </c>
      <c r="I249" s="4">
        <v>539.91</v>
      </c>
      <c r="J249" t="s">
        <v>2571</v>
      </c>
      <c r="K249" t="s">
        <v>3067</v>
      </c>
      <c r="L249" t="s">
        <v>3073</v>
      </c>
      <c r="M249" t="s">
        <v>3254</v>
      </c>
      <c r="N249">
        <v>8</v>
      </c>
      <c r="P249" t="str">
        <f t="shared" si="26"/>
        <v>NO COUPON</v>
      </c>
      <c r="Q249" t="s">
        <v>4280</v>
      </c>
      <c r="R249" s="4">
        <v>1619.73</v>
      </c>
      <c r="S249" s="4">
        <f t="shared" si="27"/>
        <v>1110.5581502890175</v>
      </c>
      <c r="T249" cm="1">
        <f t="array" ref="T249">_xlfn.STDEV.P(_xlfn._xlws.FILTER($R$2:$R$1201,$G$2:$G$1201=G249))</f>
        <v>859.60878359494041</v>
      </c>
      <c r="U249" s="4">
        <f t="shared" si="28"/>
        <v>0.66384634636064266</v>
      </c>
      <c r="V249" t="str">
        <f t="shared" si="29"/>
        <v>No</v>
      </c>
    </row>
    <row r="250" spans="1:22" x14ac:dyDescent="0.25">
      <c r="A250" t="s">
        <v>711</v>
      </c>
      <c r="B250" s="2">
        <v>45692</v>
      </c>
      <c r="C250">
        <f t="shared" si="23"/>
        <v>2025</v>
      </c>
      <c r="D250" t="str">
        <f t="shared" si="24"/>
        <v>February</v>
      </c>
      <c r="E250" t="str">
        <f t="shared" si="25"/>
        <v>Q1</v>
      </c>
      <c r="F250" t="s">
        <v>1909</v>
      </c>
      <c r="G250" t="s">
        <v>2407</v>
      </c>
      <c r="H250">
        <v>5</v>
      </c>
      <c r="I250" s="4">
        <v>94.85</v>
      </c>
      <c r="J250" t="s">
        <v>2840</v>
      </c>
      <c r="K250" t="s">
        <v>3069</v>
      </c>
      <c r="L250" t="s">
        <v>3070</v>
      </c>
      <c r="M250" t="s">
        <v>3772</v>
      </c>
      <c r="N250">
        <v>6</v>
      </c>
      <c r="O250" t="s">
        <v>4277</v>
      </c>
      <c r="P250" t="str">
        <f t="shared" si="26"/>
        <v>WINTER15</v>
      </c>
      <c r="Q250" t="s">
        <v>4280</v>
      </c>
      <c r="R250" s="4">
        <v>474.25</v>
      </c>
      <c r="S250" s="4">
        <f t="shared" si="27"/>
        <v>1080.7326519337028</v>
      </c>
      <c r="T250" cm="1">
        <f t="array" ref="T250">_xlfn.STDEV.P(_xlfn._xlws.FILTER($R$2:$R$1201,$G$2:$G$1201=G250))</f>
        <v>851.72193981099019</v>
      </c>
      <c r="U250" s="4">
        <f t="shared" si="28"/>
        <v>1.1575170320873556</v>
      </c>
      <c r="V250" t="str">
        <f t="shared" si="29"/>
        <v>No</v>
      </c>
    </row>
    <row r="251" spans="1:22" x14ac:dyDescent="0.25">
      <c r="A251" t="s">
        <v>1020</v>
      </c>
      <c r="B251" s="2">
        <v>45439</v>
      </c>
      <c r="C251">
        <f t="shared" si="23"/>
        <v>2024</v>
      </c>
      <c r="D251" t="str">
        <f t="shared" si="24"/>
        <v>May</v>
      </c>
      <c r="E251" t="str">
        <f t="shared" si="25"/>
        <v>Q2</v>
      </c>
      <c r="F251" t="s">
        <v>2213</v>
      </c>
      <c r="G251" t="s">
        <v>2405</v>
      </c>
      <c r="H251">
        <v>5</v>
      </c>
      <c r="I251" s="4">
        <v>420.98</v>
      </c>
      <c r="J251" t="s">
        <v>2868</v>
      </c>
      <c r="K251" t="s">
        <v>3069</v>
      </c>
      <c r="L251" t="s">
        <v>3073</v>
      </c>
      <c r="M251" t="s">
        <v>4081</v>
      </c>
      <c r="N251">
        <v>7</v>
      </c>
      <c r="O251" t="s">
        <v>4275</v>
      </c>
      <c r="P251" t="str">
        <f t="shared" si="26"/>
        <v>SAVE10</v>
      </c>
      <c r="Q251" t="s">
        <v>4281</v>
      </c>
      <c r="R251" s="4">
        <v>2104.9</v>
      </c>
      <c r="S251" s="4">
        <f t="shared" si="27"/>
        <v>1042.2846368715084</v>
      </c>
      <c r="T251" cm="1">
        <f t="array" ref="T251">_xlfn.STDEV.P(_xlfn._xlws.FILTER($R$2:$R$1201,$G$2:$G$1201=G251))</f>
        <v>832.06806164607724</v>
      </c>
      <c r="U251" s="4">
        <f t="shared" si="28"/>
        <v>0.74669929722141193</v>
      </c>
      <c r="V251" t="str">
        <f t="shared" si="29"/>
        <v>No</v>
      </c>
    </row>
    <row r="252" spans="1:22" x14ac:dyDescent="0.25">
      <c r="A252" t="s">
        <v>586</v>
      </c>
      <c r="B252" s="2">
        <v>45241</v>
      </c>
      <c r="C252">
        <f t="shared" si="23"/>
        <v>2023</v>
      </c>
      <c r="D252" t="str">
        <f t="shared" si="24"/>
        <v>November</v>
      </c>
      <c r="E252" t="str">
        <f t="shared" si="25"/>
        <v>Q4</v>
      </c>
      <c r="F252" t="s">
        <v>1786</v>
      </c>
      <c r="G252" t="s">
        <v>2407</v>
      </c>
      <c r="H252">
        <v>1</v>
      </c>
      <c r="I252" s="4">
        <v>70.319999999999993</v>
      </c>
      <c r="J252" t="s">
        <v>2722</v>
      </c>
      <c r="K252" t="s">
        <v>3069</v>
      </c>
      <c r="L252" t="s">
        <v>3072</v>
      </c>
      <c r="M252" t="s">
        <v>3647</v>
      </c>
      <c r="N252">
        <v>4</v>
      </c>
      <c r="O252" t="s">
        <v>4277</v>
      </c>
      <c r="P252" t="str">
        <f t="shared" si="26"/>
        <v>WINTER15</v>
      </c>
      <c r="Q252" t="s">
        <v>4281</v>
      </c>
      <c r="R252" s="4">
        <v>70.319999999999993</v>
      </c>
      <c r="S252" s="4">
        <f t="shared" si="27"/>
        <v>1080.7326519337028</v>
      </c>
      <c r="T252" cm="1">
        <f t="array" ref="T252">_xlfn.STDEV.P(_xlfn._xlws.FILTER($R$2:$R$1201,$G$2:$G$1201=G252))</f>
        <v>851.72193981099019</v>
      </c>
      <c r="U252" s="4">
        <f t="shared" si="28"/>
        <v>1.1863175112736071</v>
      </c>
      <c r="V252" t="str">
        <f t="shared" si="29"/>
        <v>No</v>
      </c>
    </row>
    <row r="253" spans="1:22" x14ac:dyDescent="0.25">
      <c r="A253" t="s">
        <v>1008</v>
      </c>
      <c r="B253" s="2">
        <v>45470</v>
      </c>
      <c r="C253">
        <f t="shared" si="23"/>
        <v>2024</v>
      </c>
      <c r="D253" t="str">
        <f t="shared" si="24"/>
        <v>June</v>
      </c>
      <c r="E253" t="str">
        <f t="shared" si="25"/>
        <v>Q2</v>
      </c>
      <c r="F253" t="s">
        <v>2201</v>
      </c>
      <c r="G253" t="s">
        <v>2405</v>
      </c>
      <c r="H253">
        <v>4</v>
      </c>
      <c r="I253" s="4">
        <v>615.65</v>
      </c>
      <c r="J253" t="s">
        <v>2486</v>
      </c>
      <c r="K253" t="s">
        <v>3065</v>
      </c>
      <c r="L253" t="s">
        <v>3073</v>
      </c>
      <c r="M253" t="s">
        <v>4069</v>
      </c>
      <c r="N253">
        <v>9</v>
      </c>
      <c r="O253" t="s">
        <v>4277</v>
      </c>
      <c r="P253" t="str">
        <f t="shared" si="26"/>
        <v>WINTER15</v>
      </c>
      <c r="Q253" t="s">
        <v>4282</v>
      </c>
      <c r="R253" s="4">
        <v>2462.6</v>
      </c>
      <c r="S253" s="4">
        <f t="shared" si="27"/>
        <v>1042.2846368715084</v>
      </c>
      <c r="T253" cm="1">
        <f t="array" ref="T253">_xlfn.STDEV.P(_xlfn._xlws.FILTER($R$2:$R$1201,$G$2:$G$1201=G253))</f>
        <v>832.06806164607724</v>
      </c>
      <c r="U253" s="4">
        <f t="shared" si="28"/>
        <v>0.51274007083927564</v>
      </c>
      <c r="V253" t="str">
        <f t="shared" si="29"/>
        <v>No</v>
      </c>
    </row>
    <row r="254" spans="1:22" x14ac:dyDescent="0.25">
      <c r="A254" t="s">
        <v>132</v>
      </c>
      <c r="B254" s="2">
        <v>45208</v>
      </c>
      <c r="C254">
        <f t="shared" si="23"/>
        <v>2023</v>
      </c>
      <c r="D254" t="str">
        <f t="shared" si="24"/>
        <v>October</v>
      </c>
      <c r="E254" t="str">
        <f t="shared" si="25"/>
        <v>Q4</v>
      </c>
      <c r="F254" t="s">
        <v>1332</v>
      </c>
      <c r="G254" t="s">
        <v>2407</v>
      </c>
      <c r="H254">
        <v>5</v>
      </c>
      <c r="I254" s="4">
        <v>502.71</v>
      </c>
      <c r="J254" t="s">
        <v>2521</v>
      </c>
      <c r="K254" t="s">
        <v>3068</v>
      </c>
      <c r="L254" t="s">
        <v>3070</v>
      </c>
      <c r="M254" t="s">
        <v>3193</v>
      </c>
      <c r="N254">
        <v>7</v>
      </c>
      <c r="O254" t="s">
        <v>4276</v>
      </c>
      <c r="P254" t="str">
        <f t="shared" si="26"/>
        <v>FREESHIP</v>
      </c>
      <c r="Q254" t="s">
        <v>4282</v>
      </c>
      <c r="R254" s="4">
        <v>2513.5500000000002</v>
      </c>
      <c r="S254" s="4">
        <f t="shared" si="27"/>
        <v>1080.7326519337028</v>
      </c>
      <c r="T254" cm="1">
        <f t="array" ref="T254">_xlfn.STDEV.P(_xlfn._xlws.FILTER($R$2:$R$1201,$G$2:$G$1201=G254))</f>
        <v>851.72193981099019</v>
      </c>
      <c r="U254" s="4">
        <f t="shared" si="28"/>
        <v>0.67865182862610607</v>
      </c>
      <c r="V254" t="str">
        <f t="shared" si="29"/>
        <v>No</v>
      </c>
    </row>
    <row r="255" spans="1:22" x14ac:dyDescent="0.25">
      <c r="A255" t="s">
        <v>1099</v>
      </c>
      <c r="B255" s="2">
        <v>45067</v>
      </c>
      <c r="C255">
        <f t="shared" si="23"/>
        <v>2023</v>
      </c>
      <c r="D255" t="str">
        <f t="shared" si="24"/>
        <v>May</v>
      </c>
      <c r="E255" t="str">
        <f t="shared" si="25"/>
        <v>Q2</v>
      </c>
      <c r="F255" t="s">
        <v>2291</v>
      </c>
      <c r="G255" t="s">
        <v>2407</v>
      </c>
      <c r="H255">
        <v>2</v>
      </c>
      <c r="I255" s="4">
        <v>646.69000000000005</v>
      </c>
      <c r="J255" t="s">
        <v>2545</v>
      </c>
      <c r="K255" t="s">
        <v>3065</v>
      </c>
      <c r="L255" t="s">
        <v>3070</v>
      </c>
      <c r="M255" t="s">
        <v>4160</v>
      </c>
      <c r="N255">
        <v>7</v>
      </c>
      <c r="O255" t="s">
        <v>4277</v>
      </c>
      <c r="P255" t="str">
        <f t="shared" si="26"/>
        <v>WINTER15</v>
      </c>
      <c r="Q255" t="s">
        <v>4278</v>
      </c>
      <c r="R255" s="4">
        <v>1293.3800000000001</v>
      </c>
      <c r="S255" s="4">
        <f t="shared" si="27"/>
        <v>1080.7326519337028</v>
      </c>
      <c r="T255" cm="1">
        <f t="array" ref="T255">_xlfn.STDEV.P(_xlfn._xlws.FILTER($R$2:$R$1201,$G$2:$G$1201=G255))</f>
        <v>851.72193981099019</v>
      </c>
      <c r="U255" s="4">
        <f t="shared" si="28"/>
        <v>0.5096060482251088</v>
      </c>
      <c r="V255" t="str">
        <f t="shared" si="29"/>
        <v>No</v>
      </c>
    </row>
    <row r="256" spans="1:22" x14ac:dyDescent="0.25">
      <c r="A256" t="s">
        <v>1159</v>
      </c>
      <c r="B256" s="2">
        <v>45789</v>
      </c>
      <c r="C256">
        <f t="shared" si="23"/>
        <v>2025</v>
      </c>
      <c r="D256" t="str">
        <f t="shared" si="24"/>
        <v>May</v>
      </c>
      <c r="E256" t="str">
        <f t="shared" si="25"/>
        <v>Q2</v>
      </c>
      <c r="F256" t="s">
        <v>2348</v>
      </c>
      <c r="G256" t="s">
        <v>2409</v>
      </c>
      <c r="H256">
        <v>3</v>
      </c>
      <c r="I256" s="4">
        <v>571.53</v>
      </c>
      <c r="J256" t="s">
        <v>2628</v>
      </c>
      <c r="K256" t="s">
        <v>3065</v>
      </c>
      <c r="L256" t="s">
        <v>3073</v>
      </c>
      <c r="M256" t="s">
        <v>4220</v>
      </c>
      <c r="N256">
        <v>6</v>
      </c>
      <c r="O256" t="s">
        <v>4276</v>
      </c>
      <c r="P256" t="str">
        <f t="shared" si="26"/>
        <v>FREESHIP</v>
      </c>
      <c r="Q256" t="s">
        <v>4281</v>
      </c>
      <c r="R256" s="4">
        <v>1714.59</v>
      </c>
      <c r="S256" s="4">
        <f t="shared" si="27"/>
        <v>985.05841176470665</v>
      </c>
      <c r="T256" cm="1">
        <f t="array" ref="T256">_xlfn.STDEV.P(_xlfn._xlws.FILTER($R$2:$R$1201,$G$2:$G$1201=G256))</f>
        <v>745.08439393554579</v>
      </c>
      <c r="U256" s="4">
        <f t="shared" si="28"/>
        <v>0.55500882199457169</v>
      </c>
      <c r="V256" t="str">
        <f t="shared" si="29"/>
        <v>No</v>
      </c>
    </row>
    <row r="257" spans="1:22" x14ac:dyDescent="0.25">
      <c r="A257" t="s">
        <v>1033</v>
      </c>
      <c r="B257" s="2">
        <v>45388</v>
      </c>
      <c r="C257">
        <f t="shared" si="23"/>
        <v>2024</v>
      </c>
      <c r="D257" t="str">
        <f t="shared" si="24"/>
        <v>April</v>
      </c>
      <c r="E257" t="str">
        <f t="shared" si="25"/>
        <v>Q2</v>
      </c>
      <c r="F257" t="s">
        <v>2225</v>
      </c>
      <c r="G257" t="s">
        <v>2409</v>
      </c>
      <c r="H257">
        <v>1</v>
      </c>
      <c r="I257" s="4">
        <v>277.08999999999997</v>
      </c>
      <c r="J257" t="s">
        <v>2694</v>
      </c>
      <c r="K257" t="s">
        <v>3069</v>
      </c>
      <c r="L257" t="s">
        <v>3072</v>
      </c>
      <c r="M257" t="s">
        <v>4094</v>
      </c>
      <c r="N257">
        <v>2</v>
      </c>
      <c r="O257" t="s">
        <v>4275</v>
      </c>
      <c r="P257" t="str">
        <f t="shared" si="26"/>
        <v>SAVE10</v>
      </c>
      <c r="Q257" t="s">
        <v>4279</v>
      </c>
      <c r="R257" s="4">
        <v>277.08999999999997</v>
      </c>
      <c r="S257" s="4">
        <f t="shared" si="27"/>
        <v>985.05841176470665</v>
      </c>
      <c r="T257" cm="1">
        <f t="array" ref="T257">_xlfn.STDEV.P(_xlfn._xlws.FILTER($R$2:$R$1201,$G$2:$G$1201=G257))</f>
        <v>745.08439393554579</v>
      </c>
      <c r="U257" s="4">
        <f t="shared" si="28"/>
        <v>0.95018553270886263</v>
      </c>
      <c r="V257" t="str">
        <f t="shared" si="29"/>
        <v>No</v>
      </c>
    </row>
    <row r="258" spans="1:22" x14ac:dyDescent="0.25">
      <c r="A258" t="s">
        <v>1039</v>
      </c>
      <c r="B258" s="2">
        <v>45794</v>
      </c>
      <c r="C258">
        <f t="shared" ref="C258:C321" si="30">YEAR(B258)</f>
        <v>2025</v>
      </c>
      <c r="D258" t="str">
        <f t="shared" ref="D258:D321" si="31">TEXT(B258,"mmmm")</f>
        <v>May</v>
      </c>
      <c r="E258" t="str">
        <f t="shared" ref="E258:E321" si="32">"Q"&amp;ROUNDUP(MONTH(B258)/3,0)</f>
        <v>Q2</v>
      </c>
      <c r="F258" t="s">
        <v>2231</v>
      </c>
      <c r="G258" t="s">
        <v>2406</v>
      </c>
      <c r="H258">
        <v>1</v>
      </c>
      <c r="I258" s="4">
        <v>23.53</v>
      </c>
      <c r="J258" t="s">
        <v>2548</v>
      </c>
      <c r="K258" t="s">
        <v>3068</v>
      </c>
      <c r="L258" t="s">
        <v>3073</v>
      </c>
      <c r="M258" t="s">
        <v>4100</v>
      </c>
      <c r="N258">
        <v>2</v>
      </c>
      <c r="O258" t="s">
        <v>4276</v>
      </c>
      <c r="P258" t="str">
        <f t="shared" ref="P258:P321" si="33">IF(ISBLANK(O258),"NO COUPON",O258)</f>
        <v>FREESHIP</v>
      </c>
      <c r="Q258" t="s">
        <v>4278</v>
      </c>
      <c r="R258" s="4">
        <v>23.53</v>
      </c>
      <c r="S258" s="4">
        <f t="shared" si="27"/>
        <v>1098.989382022472</v>
      </c>
      <c r="T258" cm="1">
        <f t="array" ref="T258">_xlfn.STDEV.P(_xlfn._xlws.FILTER($R$2:$R$1201,$G$2:$G$1201=G258))</f>
        <v>817.71887574565653</v>
      </c>
      <c r="U258" s="4">
        <f t="shared" si="28"/>
        <v>1.3151945172377104</v>
      </c>
      <c r="V258" t="str">
        <f t="shared" si="29"/>
        <v>No</v>
      </c>
    </row>
    <row r="259" spans="1:22" x14ac:dyDescent="0.25">
      <c r="A259" t="s">
        <v>487</v>
      </c>
      <c r="B259" s="2">
        <v>45713</v>
      </c>
      <c r="C259">
        <f t="shared" si="30"/>
        <v>2025</v>
      </c>
      <c r="D259" t="str">
        <f t="shared" si="31"/>
        <v>February</v>
      </c>
      <c r="E259" t="str">
        <f t="shared" si="32"/>
        <v>Q1</v>
      </c>
      <c r="F259" t="s">
        <v>1687</v>
      </c>
      <c r="G259" t="s">
        <v>2406</v>
      </c>
      <c r="H259">
        <v>2</v>
      </c>
      <c r="I259" s="4">
        <v>14.93</v>
      </c>
      <c r="J259" t="s">
        <v>2777</v>
      </c>
      <c r="K259" t="s">
        <v>3066</v>
      </c>
      <c r="L259" t="s">
        <v>3070</v>
      </c>
      <c r="M259" t="s">
        <v>3548</v>
      </c>
      <c r="N259">
        <v>4</v>
      </c>
      <c r="P259" t="str">
        <f t="shared" si="33"/>
        <v>NO COUPON</v>
      </c>
      <c r="Q259" t="s">
        <v>4281</v>
      </c>
      <c r="R259" s="4">
        <v>29.86</v>
      </c>
      <c r="S259" s="4">
        <f t="shared" ref="S259:S322" si="34">AVERAGEIF($G$2:$G$1201,G259,$R$2:$R$1201)</f>
        <v>1098.989382022472</v>
      </c>
      <c r="T259" cm="1">
        <f t="array" ref="T259">_xlfn.STDEV.P(_xlfn._xlws.FILTER($R$2:$R$1201,$G$2:$G$1201=G259))</f>
        <v>817.71887574565653</v>
      </c>
      <c r="U259" s="4">
        <f t="shared" ref="U259:U322" si="35">ABS(I259-S259)/T259</f>
        <v>1.3257115790973353</v>
      </c>
      <c r="V259" t="str">
        <f t="shared" ref="V259:V322" si="36">IF(U259&gt;3,"Yes","No")</f>
        <v>No</v>
      </c>
    </row>
    <row r="260" spans="1:22" x14ac:dyDescent="0.25">
      <c r="A260" t="s">
        <v>1010</v>
      </c>
      <c r="B260" s="2">
        <v>45410</v>
      </c>
      <c r="C260">
        <f t="shared" si="30"/>
        <v>2024</v>
      </c>
      <c r="D260" t="str">
        <f t="shared" si="31"/>
        <v>April</v>
      </c>
      <c r="E260" t="str">
        <f t="shared" si="32"/>
        <v>Q2</v>
      </c>
      <c r="F260" t="s">
        <v>2203</v>
      </c>
      <c r="G260" t="s">
        <v>2403</v>
      </c>
      <c r="H260">
        <v>4</v>
      </c>
      <c r="I260" s="4">
        <v>473.86</v>
      </c>
      <c r="J260" t="s">
        <v>2677</v>
      </c>
      <c r="K260" t="s">
        <v>3065</v>
      </c>
      <c r="L260" t="s">
        <v>3073</v>
      </c>
      <c r="M260" t="s">
        <v>4071</v>
      </c>
      <c r="N260">
        <v>7</v>
      </c>
      <c r="O260" t="s">
        <v>4275</v>
      </c>
      <c r="P260" t="str">
        <f t="shared" si="33"/>
        <v>SAVE10</v>
      </c>
      <c r="Q260" t="s">
        <v>4281</v>
      </c>
      <c r="R260" s="4">
        <v>1895.44</v>
      </c>
      <c r="S260" s="4">
        <f t="shared" si="34"/>
        <v>1077.6160122699389</v>
      </c>
      <c r="T260" cm="1">
        <f t="array" ref="T260">_xlfn.STDEV.P(_xlfn._xlws.FILTER($R$2:$R$1201,$G$2:$G$1201=G260))</f>
        <v>847.57364644707002</v>
      </c>
      <c r="U260" s="4">
        <f t="shared" si="35"/>
        <v>0.71233457387545462</v>
      </c>
      <c r="V260" t="str">
        <f t="shared" si="36"/>
        <v>No</v>
      </c>
    </row>
    <row r="261" spans="1:22" x14ac:dyDescent="0.25">
      <c r="A261" t="s">
        <v>56</v>
      </c>
      <c r="B261" s="2">
        <v>45418</v>
      </c>
      <c r="C261">
        <f t="shared" si="30"/>
        <v>2024</v>
      </c>
      <c r="D261" t="str">
        <f t="shared" si="31"/>
        <v>May</v>
      </c>
      <c r="E261" t="str">
        <f t="shared" si="32"/>
        <v>Q2</v>
      </c>
      <c r="F261" t="s">
        <v>1256</v>
      </c>
      <c r="G261" t="s">
        <v>2407</v>
      </c>
      <c r="H261">
        <v>2</v>
      </c>
      <c r="I261" s="4">
        <v>151.66</v>
      </c>
      <c r="J261" t="s">
        <v>2424</v>
      </c>
      <c r="K261" t="s">
        <v>3069</v>
      </c>
      <c r="L261" t="s">
        <v>3071</v>
      </c>
      <c r="M261" t="s">
        <v>3117</v>
      </c>
      <c r="N261">
        <v>6</v>
      </c>
      <c r="P261" t="str">
        <f t="shared" si="33"/>
        <v>NO COUPON</v>
      </c>
      <c r="Q261" t="s">
        <v>4278</v>
      </c>
      <c r="R261" s="4">
        <v>303.32</v>
      </c>
      <c r="S261" s="4">
        <f t="shared" si="34"/>
        <v>1080.7326519337028</v>
      </c>
      <c r="T261" cm="1">
        <f t="array" ref="T261">_xlfn.STDEV.P(_xlfn._xlws.FILTER($R$2:$R$1201,$G$2:$G$1201=G261))</f>
        <v>851.72193981099019</v>
      </c>
      <c r="U261" s="4">
        <f t="shared" si="35"/>
        <v>1.0908168599483041</v>
      </c>
      <c r="V261" t="str">
        <f t="shared" si="36"/>
        <v>No</v>
      </c>
    </row>
    <row r="262" spans="1:22" x14ac:dyDescent="0.25">
      <c r="A262" t="s">
        <v>613</v>
      </c>
      <c r="B262" s="2">
        <v>45107</v>
      </c>
      <c r="C262">
        <f t="shared" si="30"/>
        <v>2023</v>
      </c>
      <c r="D262" t="str">
        <f t="shared" si="31"/>
        <v>June</v>
      </c>
      <c r="E262" t="str">
        <f t="shared" si="32"/>
        <v>Q2</v>
      </c>
      <c r="F262" t="s">
        <v>1813</v>
      </c>
      <c r="G262" t="s">
        <v>2406</v>
      </c>
      <c r="H262">
        <v>3</v>
      </c>
      <c r="I262" s="4">
        <v>556.99</v>
      </c>
      <c r="J262" t="s">
        <v>2739</v>
      </c>
      <c r="K262" t="s">
        <v>3066</v>
      </c>
      <c r="L262" t="s">
        <v>3071</v>
      </c>
      <c r="M262" t="s">
        <v>3674</v>
      </c>
      <c r="N262">
        <v>4</v>
      </c>
      <c r="O262" t="s">
        <v>4276</v>
      </c>
      <c r="P262" t="str">
        <f t="shared" si="33"/>
        <v>FREESHIP</v>
      </c>
      <c r="Q262" t="s">
        <v>4281</v>
      </c>
      <c r="R262" s="4">
        <v>1670.97</v>
      </c>
      <c r="S262" s="4">
        <f t="shared" si="34"/>
        <v>1098.989382022472</v>
      </c>
      <c r="T262" cm="1">
        <f t="array" ref="T262">_xlfn.STDEV.P(_xlfn._xlws.FILTER($R$2:$R$1201,$G$2:$G$1201=G262))</f>
        <v>817.71887574565653</v>
      </c>
      <c r="U262" s="4">
        <f t="shared" si="35"/>
        <v>0.66281872425683808</v>
      </c>
      <c r="V262" t="str">
        <f t="shared" si="36"/>
        <v>No</v>
      </c>
    </row>
    <row r="263" spans="1:22" x14ac:dyDescent="0.25">
      <c r="A263" t="s">
        <v>1186</v>
      </c>
      <c r="B263" s="2">
        <v>45692</v>
      </c>
      <c r="C263">
        <f t="shared" si="30"/>
        <v>2025</v>
      </c>
      <c r="D263" t="str">
        <f t="shared" si="31"/>
        <v>February</v>
      </c>
      <c r="E263" t="str">
        <f t="shared" si="32"/>
        <v>Q1</v>
      </c>
      <c r="F263" t="s">
        <v>2375</v>
      </c>
      <c r="G263" t="s">
        <v>2409</v>
      </c>
      <c r="H263">
        <v>3</v>
      </c>
      <c r="I263" s="4">
        <v>131.96</v>
      </c>
      <c r="J263" t="s">
        <v>2793</v>
      </c>
      <c r="K263" t="s">
        <v>3067</v>
      </c>
      <c r="L263" t="s">
        <v>3074</v>
      </c>
      <c r="M263" t="s">
        <v>4247</v>
      </c>
      <c r="N263">
        <v>8</v>
      </c>
      <c r="P263" t="str">
        <f t="shared" si="33"/>
        <v>NO COUPON</v>
      </c>
      <c r="Q263" t="s">
        <v>4278</v>
      </c>
      <c r="R263" s="4">
        <v>395.88</v>
      </c>
      <c r="S263" s="4">
        <f t="shared" si="34"/>
        <v>985.05841176470665</v>
      </c>
      <c r="T263" cm="1">
        <f t="array" ref="T263">_xlfn.STDEV.P(_xlfn._xlws.FILTER($R$2:$R$1201,$G$2:$G$1201=G263))</f>
        <v>745.08439393554579</v>
      </c>
      <c r="U263" s="4">
        <f t="shared" si="35"/>
        <v>1.1449688366959738</v>
      </c>
      <c r="V263" t="str">
        <f t="shared" si="36"/>
        <v>No</v>
      </c>
    </row>
    <row r="264" spans="1:22" x14ac:dyDescent="0.25">
      <c r="A264" t="s">
        <v>180</v>
      </c>
      <c r="B264" s="2">
        <v>45720</v>
      </c>
      <c r="C264">
        <f t="shared" si="30"/>
        <v>2025</v>
      </c>
      <c r="D264" t="str">
        <f t="shared" si="31"/>
        <v>March</v>
      </c>
      <c r="E264" t="str">
        <f t="shared" si="32"/>
        <v>Q1</v>
      </c>
      <c r="F264" t="s">
        <v>1380</v>
      </c>
      <c r="G264" t="s">
        <v>2406</v>
      </c>
      <c r="H264">
        <v>3</v>
      </c>
      <c r="I264" s="4">
        <v>86.29</v>
      </c>
      <c r="J264" t="s">
        <v>2461</v>
      </c>
      <c r="K264" t="s">
        <v>3069</v>
      </c>
      <c r="L264" t="s">
        <v>3073</v>
      </c>
      <c r="M264" t="s">
        <v>3241</v>
      </c>
      <c r="N264">
        <v>6</v>
      </c>
      <c r="O264" t="s">
        <v>4277</v>
      </c>
      <c r="P264" t="str">
        <f t="shared" si="33"/>
        <v>WINTER15</v>
      </c>
      <c r="Q264" t="s">
        <v>4278</v>
      </c>
      <c r="R264" s="4">
        <v>258.87</v>
      </c>
      <c r="S264" s="4">
        <f t="shared" si="34"/>
        <v>1098.989382022472</v>
      </c>
      <c r="T264" cm="1">
        <f t="array" ref="T264">_xlfn.STDEV.P(_xlfn._xlws.FILTER($R$2:$R$1201,$G$2:$G$1201=G264))</f>
        <v>817.71887574565653</v>
      </c>
      <c r="U264" s="4">
        <f t="shared" si="35"/>
        <v>1.238444423945843</v>
      </c>
      <c r="V264" t="str">
        <f t="shared" si="36"/>
        <v>No</v>
      </c>
    </row>
    <row r="265" spans="1:22" x14ac:dyDescent="0.25">
      <c r="A265" t="s">
        <v>417</v>
      </c>
      <c r="B265" s="2">
        <v>45606</v>
      </c>
      <c r="C265">
        <f t="shared" si="30"/>
        <v>2024</v>
      </c>
      <c r="D265" t="str">
        <f t="shared" si="31"/>
        <v>November</v>
      </c>
      <c r="E265" t="str">
        <f t="shared" si="32"/>
        <v>Q4</v>
      </c>
      <c r="F265" t="s">
        <v>1617</v>
      </c>
      <c r="G265" t="s">
        <v>2405</v>
      </c>
      <c r="H265">
        <v>1</v>
      </c>
      <c r="I265" s="4">
        <v>620.21</v>
      </c>
      <c r="J265" t="s">
        <v>2650</v>
      </c>
      <c r="K265" t="s">
        <v>3066</v>
      </c>
      <c r="L265" t="s">
        <v>3072</v>
      </c>
      <c r="M265" t="s">
        <v>3478</v>
      </c>
      <c r="N265">
        <v>1</v>
      </c>
      <c r="O265" t="s">
        <v>4276</v>
      </c>
      <c r="P265" t="str">
        <f t="shared" si="33"/>
        <v>FREESHIP</v>
      </c>
      <c r="Q265" t="s">
        <v>4279</v>
      </c>
      <c r="R265" s="4">
        <v>620.21</v>
      </c>
      <c r="S265" s="4">
        <f t="shared" si="34"/>
        <v>1042.2846368715084</v>
      </c>
      <c r="T265" cm="1">
        <f t="array" ref="T265">_xlfn.STDEV.P(_xlfn._xlws.FILTER($R$2:$R$1201,$G$2:$G$1201=G265))</f>
        <v>832.06806164607724</v>
      </c>
      <c r="U265" s="4">
        <f t="shared" si="35"/>
        <v>0.50725974992540823</v>
      </c>
      <c r="V265" t="str">
        <f t="shared" si="36"/>
        <v>No</v>
      </c>
    </row>
    <row r="266" spans="1:22" x14ac:dyDescent="0.25">
      <c r="A266" t="s">
        <v>30</v>
      </c>
      <c r="B266" s="2">
        <v>44950</v>
      </c>
      <c r="C266">
        <f t="shared" si="30"/>
        <v>2023</v>
      </c>
      <c r="D266" t="str">
        <f t="shared" si="31"/>
        <v>January</v>
      </c>
      <c r="E266" t="str">
        <f t="shared" si="32"/>
        <v>Q1</v>
      </c>
      <c r="F266" t="s">
        <v>1230</v>
      </c>
      <c r="G266" t="s">
        <v>2407</v>
      </c>
      <c r="H266">
        <v>2</v>
      </c>
      <c r="I266" s="4">
        <v>533.80999999999995</v>
      </c>
      <c r="J266" t="s">
        <v>2426</v>
      </c>
      <c r="K266" t="s">
        <v>3067</v>
      </c>
      <c r="L266" t="s">
        <v>3074</v>
      </c>
      <c r="M266" t="s">
        <v>3091</v>
      </c>
      <c r="N266">
        <v>3</v>
      </c>
      <c r="O266" t="s">
        <v>4276</v>
      </c>
      <c r="P266" t="str">
        <f t="shared" si="33"/>
        <v>FREESHIP</v>
      </c>
      <c r="Q266" t="s">
        <v>4280</v>
      </c>
      <c r="R266" s="4">
        <v>1067.6199999999999</v>
      </c>
      <c r="S266" s="4">
        <f t="shared" si="34"/>
        <v>1080.7326519337028</v>
      </c>
      <c r="T266" cm="1">
        <f t="array" ref="T266">_xlfn.STDEV.P(_xlfn._xlws.FILTER($R$2:$R$1201,$G$2:$G$1201=G266))</f>
        <v>851.72193981099019</v>
      </c>
      <c r="U266" s="4">
        <f t="shared" si="35"/>
        <v>0.64213756435001912</v>
      </c>
      <c r="V266" t="str">
        <f t="shared" si="36"/>
        <v>No</v>
      </c>
    </row>
    <row r="267" spans="1:22" x14ac:dyDescent="0.25">
      <c r="A267" t="s">
        <v>94</v>
      </c>
      <c r="B267" s="2">
        <v>45104</v>
      </c>
      <c r="C267">
        <f t="shared" si="30"/>
        <v>2023</v>
      </c>
      <c r="D267" t="str">
        <f t="shared" si="31"/>
        <v>June</v>
      </c>
      <c r="E267" t="str">
        <f t="shared" si="32"/>
        <v>Q2</v>
      </c>
      <c r="F267" t="s">
        <v>1294</v>
      </c>
      <c r="G267" t="s">
        <v>2404</v>
      </c>
      <c r="H267">
        <v>3</v>
      </c>
      <c r="I267" s="4">
        <v>589.55999999999995</v>
      </c>
      <c r="J267" t="s">
        <v>2484</v>
      </c>
      <c r="K267" t="s">
        <v>3066</v>
      </c>
      <c r="L267" t="s">
        <v>3072</v>
      </c>
      <c r="M267" t="s">
        <v>3155</v>
      </c>
      <c r="N267">
        <v>6</v>
      </c>
      <c r="P267" t="str">
        <f t="shared" si="33"/>
        <v>NO COUPON</v>
      </c>
      <c r="Q267" t="s">
        <v>4281</v>
      </c>
      <c r="R267" s="4">
        <v>1768.68</v>
      </c>
      <c r="S267" s="4">
        <f t="shared" si="34"/>
        <v>972.57942307692258</v>
      </c>
      <c r="T267" cm="1">
        <f t="array" ref="T267">_xlfn.STDEV.P(_xlfn._xlws.FILTER($R$2:$R$1201,$G$2:$G$1201=G267))</f>
        <v>756.87136793194964</v>
      </c>
      <c r="U267" s="4">
        <f t="shared" si="35"/>
        <v>0.50605616661583097</v>
      </c>
      <c r="V267" t="str">
        <f t="shared" si="36"/>
        <v>No</v>
      </c>
    </row>
    <row r="268" spans="1:22" x14ac:dyDescent="0.25">
      <c r="A268" t="s">
        <v>144</v>
      </c>
      <c r="B268" s="2">
        <v>45679</v>
      </c>
      <c r="C268">
        <f t="shared" si="30"/>
        <v>2025</v>
      </c>
      <c r="D268" t="str">
        <f t="shared" si="31"/>
        <v>January</v>
      </c>
      <c r="E268" t="str">
        <f t="shared" si="32"/>
        <v>Q1</v>
      </c>
      <c r="F268" t="s">
        <v>1344</v>
      </c>
      <c r="G268" t="s">
        <v>2409</v>
      </c>
      <c r="H268">
        <v>3</v>
      </c>
      <c r="I268" s="4">
        <v>501.3</v>
      </c>
      <c r="J268" t="s">
        <v>2532</v>
      </c>
      <c r="K268" t="s">
        <v>3066</v>
      </c>
      <c r="L268" t="s">
        <v>3071</v>
      </c>
      <c r="M268" t="s">
        <v>3205</v>
      </c>
      <c r="N268">
        <v>3</v>
      </c>
      <c r="O268" t="s">
        <v>4277</v>
      </c>
      <c r="P268" t="str">
        <f t="shared" si="33"/>
        <v>WINTER15</v>
      </c>
      <c r="Q268" t="s">
        <v>4281</v>
      </c>
      <c r="R268" s="4">
        <v>1503.9</v>
      </c>
      <c r="S268" s="4">
        <f t="shared" si="34"/>
        <v>985.05841176470665</v>
      </c>
      <c r="T268" cm="1">
        <f t="array" ref="T268">_xlfn.STDEV.P(_xlfn._xlws.FILTER($R$2:$R$1201,$G$2:$G$1201=G268))</f>
        <v>745.08439393554579</v>
      </c>
      <c r="U268" s="4">
        <f t="shared" si="35"/>
        <v>0.64926660080677334</v>
      </c>
      <c r="V268" t="str">
        <f t="shared" si="36"/>
        <v>No</v>
      </c>
    </row>
    <row r="269" spans="1:22" x14ac:dyDescent="0.25">
      <c r="A269" t="s">
        <v>741</v>
      </c>
      <c r="B269" s="2">
        <v>45564</v>
      </c>
      <c r="C269">
        <f t="shared" si="30"/>
        <v>2024</v>
      </c>
      <c r="D269" t="str">
        <f t="shared" si="31"/>
        <v>September</v>
      </c>
      <c r="E269" t="str">
        <f t="shared" si="32"/>
        <v>Q3</v>
      </c>
      <c r="F269" t="s">
        <v>1938</v>
      </c>
      <c r="G269" t="s">
        <v>2406</v>
      </c>
      <c r="H269">
        <v>5</v>
      </c>
      <c r="I269" s="4">
        <v>95.75</v>
      </c>
      <c r="J269" t="s">
        <v>2748</v>
      </c>
      <c r="K269" t="s">
        <v>3066</v>
      </c>
      <c r="L269" t="s">
        <v>3070</v>
      </c>
      <c r="M269" t="s">
        <v>3802</v>
      </c>
      <c r="N269">
        <v>8</v>
      </c>
      <c r="O269" t="s">
        <v>4275</v>
      </c>
      <c r="P269" t="str">
        <f t="shared" si="33"/>
        <v>SAVE10</v>
      </c>
      <c r="Q269" t="s">
        <v>4278</v>
      </c>
      <c r="R269" s="4">
        <v>478.75</v>
      </c>
      <c r="S269" s="4">
        <f t="shared" si="34"/>
        <v>1098.989382022472</v>
      </c>
      <c r="T269" cm="1">
        <f t="array" ref="T269">_xlfn.STDEV.P(_xlfn._xlws.FILTER($R$2:$R$1201,$G$2:$G$1201=G269))</f>
        <v>817.71887574565653</v>
      </c>
      <c r="U269" s="4">
        <f t="shared" si="35"/>
        <v>1.2268756559002556</v>
      </c>
      <c r="V269" t="str">
        <f t="shared" si="36"/>
        <v>No</v>
      </c>
    </row>
    <row r="270" spans="1:22" x14ac:dyDescent="0.25">
      <c r="A270" t="s">
        <v>582</v>
      </c>
      <c r="B270" s="2">
        <v>44995</v>
      </c>
      <c r="C270">
        <f t="shared" si="30"/>
        <v>2023</v>
      </c>
      <c r="D270" t="str">
        <f t="shared" si="31"/>
        <v>March</v>
      </c>
      <c r="E270" t="str">
        <f t="shared" si="32"/>
        <v>Q1</v>
      </c>
      <c r="F270" t="s">
        <v>1782</v>
      </c>
      <c r="G270" t="s">
        <v>2408</v>
      </c>
      <c r="H270">
        <v>2</v>
      </c>
      <c r="I270" s="4">
        <v>343.99</v>
      </c>
      <c r="J270" t="s">
        <v>2714</v>
      </c>
      <c r="K270" t="s">
        <v>3066</v>
      </c>
      <c r="L270" t="s">
        <v>3073</v>
      </c>
      <c r="M270" t="s">
        <v>3643</v>
      </c>
      <c r="N270">
        <v>4</v>
      </c>
      <c r="P270" t="str">
        <f t="shared" si="33"/>
        <v>NO COUPON</v>
      </c>
      <c r="Q270" t="s">
        <v>4282</v>
      </c>
      <c r="R270" s="4">
        <v>687.98</v>
      </c>
      <c r="S270" s="4">
        <f t="shared" si="34"/>
        <v>1110.5581502890175</v>
      </c>
      <c r="T270" cm="1">
        <f t="array" ref="T270">_xlfn.STDEV.P(_xlfn._xlws.FILTER($R$2:$R$1201,$G$2:$G$1201=G270))</f>
        <v>859.60878359494041</v>
      </c>
      <c r="U270" s="4">
        <f t="shared" si="35"/>
        <v>0.89176398021804648</v>
      </c>
      <c r="V270" t="str">
        <f t="shared" si="36"/>
        <v>No</v>
      </c>
    </row>
    <row r="271" spans="1:22" x14ac:dyDescent="0.25">
      <c r="A271" t="s">
        <v>498</v>
      </c>
      <c r="B271" s="2">
        <v>45441</v>
      </c>
      <c r="C271">
        <f t="shared" si="30"/>
        <v>2024</v>
      </c>
      <c r="D271" t="str">
        <f t="shared" si="31"/>
        <v>May</v>
      </c>
      <c r="E271" t="str">
        <f t="shared" si="32"/>
        <v>Q2</v>
      </c>
      <c r="F271" t="s">
        <v>1698</v>
      </c>
      <c r="G271" t="s">
        <v>2406</v>
      </c>
      <c r="H271">
        <v>4</v>
      </c>
      <c r="I271" s="4">
        <v>15.01</v>
      </c>
      <c r="J271" t="s">
        <v>2736</v>
      </c>
      <c r="K271" t="s">
        <v>3069</v>
      </c>
      <c r="L271" t="s">
        <v>3071</v>
      </c>
      <c r="M271" t="s">
        <v>3559</v>
      </c>
      <c r="N271">
        <v>6</v>
      </c>
      <c r="P271" t="str">
        <f t="shared" si="33"/>
        <v>NO COUPON</v>
      </c>
      <c r="Q271" t="s">
        <v>4281</v>
      </c>
      <c r="R271" s="4">
        <v>60.04</v>
      </c>
      <c r="S271" s="4">
        <f t="shared" si="34"/>
        <v>1098.989382022472</v>
      </c>
      <c r="T271" cm="1">
        <f t="array" ref="T271">_xlfn.STDEV.P(_xlfn._xlws.FILTER($R$2:$R$1201,$G$2:$G$1201=G271))</f>
        <v>817.71887574565653</v>
      </c>
      <c r="U271" s="4">
        <f t="shared" si="35"/>
        <v>1.3256137459637574</v>
      </c>
      <c r="V271" t="str">
        <f t="shared" si="36"/>
        <v>No</v>
      </c>
    </row>
    <row r="272" spans="1:22" x14ac:dyDescent="0.25">
      <c r="A272" t="s">
        <v>95</v>
      </c>
      <c r="B272" s="2">
        <v>45085</v>
      </c>
      <c r="C272">
        <f t="shared" si="30"/>
        <v>2023</v>
      </c>
      <c r="D272" t="str">
        <f t="shared" si="31"/>
        <v>June</v>
      </c>
      <c r="E272" t="str">
        <f t="shared" si="32"/>
        <v>Q2</v>
      </c>
      <c r="F272" t="s">
        <v>1295</v>
      </c>
      <c r="G272" t="s">
        <v>2403</v>
      </c>
      <c r="H272">
        <v>2</v>
      </c>
      <c r="I272" s="4">
        <v>394.3</v>
      </c>
      <c r="J272" t="s">
        <v>2485</v>
      </c>
      <c r="K272" t="s">
        <v>3069</v>
      </c>
      <c r="L272" t="s">
        <v>3070</v>
      </c>
      <c r="M272" t="s">
        <v>3156</v>
      </c>
      <c r="N272">
        <v>6</v>
      </c>
      <c r="O272" t="s">
        <v>4276</v>
      </c>
      <c r="P272" t="str">
        <f t="shared" si="33"/>
        <v>FREESHIP</v>
      </c>
      <c r="Q272" t="s">
        <v>4280</v>
      </c>
      <c r="R272" s="4">
        <v>788.6</v>
      </c>
      <c r="S272" s="4">
        <f t="shared" si="34"/>
        <v>1077.6160122699389</v>
      </c>
      <c r="T272" cm="1">
        <f t="array" ref="T272">_xlfn.STDEV.P(_xlfn._xlws.FILTER($R$2:$R$1201,$G$2:$G$1201=G272))</f>
        <v>847.57364644707002</v>
      </c>
      <c r="U272" s="4">
        <f t="shared" si="35"/>
        <v>0.806202523089669</v>
      </c>
      <c r="V272" t="str">
        <f t="shared" si="36"/>
        <v>No</v>
      </c>
    </row>
    <row r="273" spans="1:22" x14ac:dyDescent="0.25">
      <c r="A273" t="s">
        <v>704</v>
      </c>
      <c r="B273" s="2">
        <v>45485</v>
      </c>
      <c r="C273">
        <f t="shared" si="30"/>
        <v>2024</v>
      </c>
      <c r="D273" t="str">
        <f t="shared" si="31"/>
        <v>July</v>
      </c>
      <c r="E273" t="str">
        <f t="shared" si="32"/>
        <v>Q3</v>
      </c>
      <c r="F273" t="s">
        <v>1902</v>
      </c>
      <c r="G273" t="s">
        <v>2403</v>
      </c>
      <c r="H273">
        <v>1</v>
      </c>
      <c r="I273" s="4">
        <v>24.48</v>
      </c>
      <c r="J273" t="s">
        <v>2445</v>
      </c>
      <c r="K273" t="s">
        <v>3068</v>
      </c>
      <c r="L273" t="s">
        <v>3072</v>
      </c>
      <c r="M273" t="s">
        <v>3765</v>
      </c>
      <c r="N273">
        <v>1</v>
      </c>
      <c r="P273" t="str">
        <f t="shared" si="33"/>
        <v>NO COUPON</v>
      </c>
      <c r="Q273" t="s">
        <v>4278</v>
      </c>
      <c r="R273" s="4">
        <v>24.48</v>
      </c>
      <c r="S273" s="4">
        <f t="shared" si="34"/>
        <v>1077.6160122699389</v>
      </c>
      <c r="T273" cm="1">
        <f t="array" ref="T273">_xlfn.STDEV.P(_xlfn._xlws.FILTER($R$2:$R$1201,$G$2:$G$1201=G273))</f>
        <v>847.57364644707002</v>
      </c>
      <c r="U273" s="4">
        <f t="shared" si="35"/>
        <v>1.2425303885798742</v>
      </c>
      <c r="V273" t="str">
        <f t="shared" si="36"/>
        <v>No</v>
      </c>
    </row>
    <row r="274" spans="1:22" x14ac:dyDescent="0.25">
      <c r="A274" t="s">
        <v>1176</v>
      </c>
      <c r="B274" s="2">
        <v>45727</v>
      </c>
      <c r="C274">
        <f t="shared" si="30"/>
        <v>2025</v>
      </c>
      <c r="D274" t="str">
        <f t="shared" si="31"/>
        <v>March</v>
      </c>
      <c r="E274" t="str">
        <f t="shared" si="32"/>
        <v>Q1</v>
      </c>
      <c r="F274" t="s">
        <v>2365</v>
      </c>
      <c r="G274" t="s">
        <v>2404</v>
      </c>
      <c r="H274">
        <v>2</v>
      </c>
      <c r="I274" s="4">
        <v>224.37</v>
      </c>
      <c r="J274" t="s">
        <v>3049</v>
      </c>
      <c r="K274" t="s">
        <v>3065</v>
      </c>
      <c r="L274" t="s">
        <v>3073</v>
      </c>
      <c r="M274" t="s">
        <v>4237</v>
      </c>
      <c r="N274">
        <v>3</v>
      </c>
      <c r="O274" t="s">
        <v>4277</v>
      </c>
      <c r="P274" t="str">
        <f t="shared" si="33"/>
        <v>WINTER15</v>
      </c>
      <c r="Q274" t="s">
        <v>4279</v>
      </c>
      <c r="R274" s="4">
        <v>448.74</v>
      </c>
      <c r="S274" s="4">
        <f t="shared" si="34"/>
        <v>972.57942307692258</v>
      </c>
      <c r="T274" cm="1">
        <f t="array" ref="T274">_xlfn.STDEV.P(_xlfn._xlws.FILTER($R$2:$R$1201,$G$2:$G$1201=G274))</f>
        <v>756.87136793194964</v>
      </c>
      <c r="U274" s="4">
        <f t="shared" si="35"/>
        <v>0.98855559184555408</v>
      </c>
      <c r="V274" t="str">
        <f t="shared" si="36"/>
        <v>No</v>
      </c>
    </row>
    <row r="275" spans="1:22" x14ac:dyDescent="0.25">
      <c r="A275" t="s">
        <v>337</v>
      </c>
      <c r="B275" s="2">
        <v>45683</v>
      </c>
      <c r="C275">
        <f t="shared" si="30"/>
        <v>2025</v>
      </c>
      <c r="D275" t="str">
        <f t="shared" si="31"/>
        <v>January</v>
      </c>
      <c r="E275" t="str">
        <f t="shared" si="32"/>
        <v>Q1</v>
      </c>
      <c r="F275" t="s">
        <v>1537</v>
      </c>
      <c r="G275" t="s">
        <v>2408</v>
      </c>
      <c r="H275">
        <v>1</v>
      </c>
      <c r="I275" s="4">
        <v>150.16999999999999</v>
      </c>
      <c r="J275" t="s">
        <v>2681</v>
      </c>
      <c r="K275" t="s">
        <v>3065</v>
      </c>
      <c r="L275" t="s">
        <v>3072</v>
      </c>
      <c r="M275" t="s">
        <v>3398</v>
      </c>
      <c r="N275">
        <v>1</v>
      </c>
      <c r="O275" t="s">
        <v>4275</v>
      </c>
      <c r="P275" t="str">
        <f t="shared" si="33"/>
        <v>SAVE10</v>
      </c>
      <c r="Q275" t="s">
        <v>4279</v>
      </c>
      <c r="R275" s="4">
        <v>150.16999999999999</v>
      </c>
      <c r="S275" s="4">
        <f t="shared" si="34"/>
        <v>1110.5581502890175</v>
      </c>
      <c r="T275" cm="1">
        <f t="array" ref="T275">_xlfn.STDEV.P(_xlfn._xlws.FILTER($R$2:$R$1201,$G$2:$G$1201=G275))</f>
        <v>859.60878359494041</v>
      </c>
      <c r="U275" s="4">
        <f t="shared" si="35"/>
        <v>1.1172386422956395</v>
      </c>
      <c r="V275" t="str">
        <f t="shared" si="36"/>
        <v>No</v>
      </c>
    </row>
    <row r="276" spans="1:22" x14ac:dyDescent="0.25">
      <c r="A276" t="s">
        <v>316</v>
      </c>
      <c r="B276" s="2">
        <v>45062</v>
      </c>
      <c r="C276">
        <f t="shared" si="30"/>
        <v>2023</v>
      </c>
      <c r="D276" t="str">
        <f t="shared" si="31"/>
        <v>May</v>
      </c>
      <c r="E276" t="str">
        <f t="shared" si="32"/>
        <v>Q2</v>
      </c>
      <c r="F276" t="s">
        <v>1516</v>
      </c>
      <c r="G276" t="s">
        <v>2406</v>
      </c>
      <c r="H276">
        <v>3</v>
      </c>
      <c r="I276" s="4">
        <v>468.74</v>
      </c>
      <c r="J276" t="s">
        <v>2665</v>
      </c>
      <c r="K276" t="s">
        <v>3069</v>
      </c>
      <c r="L276" t="s">
        <v>3074</v>
      </c>
      <c r="M276" t="s">
        <v>3377</v>
      </c>
      <c r="N276">
        <v>4</v>
      </c>
      <c r="O276" t="s">
        <v>4276</v>
      </c>
      <c r="P276" t="str">
        <f t="shared" si="33"/>
        <v>FREESHIP</v>
      </c>
      <c r="Q276" t="s">
        <v>4278</v>
      </c>
      <c r="R276" s="4">
        <v>1406.22</v>
      </c>
      <c r="S276" s="4">
        <f t="shared" si="34"/>
        <v>1098.989382022472</v>
      </c>
      <c r="T276" cm="1">
        <f t="array" ref="T276">_xlfn.STDEV.P(_xlfn._xlws.FILTER($R$2:$R$1201,$G$2:$G$1201=G276))</f>
        <v>817.71887574565653</v>
      </c>
      <c r="U276" s="4">
        <f t="shared" si="35"/>
        <v>0.77074089973496573</v>
      </c>
      <c r="V276" t="str">
        <f t="shared" si="36"/>
        <v>No</v>
      </c>
    </row>
    <row r="277" spans="1:22" x14ac:dyDescent="0.25">
      <c r="A277" t="s">
        <v>395</v>
      </c>
      <c r="B277" s="2">
        <v>45084</v>
      </c>
      <c r="C277">
        <f t="shared" si="30"/>
        <v>2023</v>
      </c>
      <c r="D277" t="str">
        <f t="shared" si="31"/>
        <v>June</v>
      </c>
      <c r="E277" t="str">
        <f t="shared" si="32"/>
        <v>Q2</v>
      </c>
      <c r="F277" t="s">
        <v>1595</v>
      </c>
      <c r="G277" t="s">
        <v>2406</v>
      </c>
      <c r="H277">
        <v>1</v>
      </c>
      <c r="I277" s="4">
        <v>191.76</v>
      </c>
      <c r="J277" t="s">
        <v>2454</v>
      </c>
      <c r="K277" t="s">
        <v>3067</v>
      </c>
      <c r="L277" t="s">
        <v>3072</v>
      </c>
      <c r="M277" t="s">
        <v>3456</v>
      </c>
      <c r="N277">
        <v>1</v>
      </c>
      <c r="O277" t="s">
        <v>4276</v>
      </c>
      <c r="P277" t="str">
        <f t="shared" si="33"/>
        <v>FREESHIP</v>
      </c>
      <c r="Q277" t="s">
        <v>4278</v>
      </c>
      <c r="R277" s="4">
        <v>191.76</v>
      </c>
      <c r="S277" s="4">
        <f t="shared" si="34"/>
        <v>1098.989382022472</v>
      </c>
      <c r="T277" cm="1">
        <f t="array" ref="T277">_xlfn.STDEV.P(_xlfn._xlws.FILTER($R$2:$R$1201,$G$2:$G$1201=G277))</f>
        <v>817.71887574565653</v>
      </c>
      <c r="U277" s="4">
        <f t="shared" si="35"/>
        <v>1.1094636664650712</v>
      </c>
      <c r="V277" t="str">
        <f t="shared" si="36"/>
        <v>No</v>
      </c>
    </row>
    <row r="278" spans="1:22" x14ac:dyDescent="0.25">
      <c r="A278" t="s">
        <v>228</v>
      </c>
      <c r="B278" s="2">
        <v>45525</v>
      </c>
      <c r="C278">
        <f t="shared" si="30"/>
        <v>2024</v>
      </c>
      <c r="D278" t="str">
        <f t="shared" si="31"/>
        <v>August</v>
      </c>
      <c r="E278" t="str">
        <f t="shared" si="32"/>
        <v>Q3</v>
      </c>
      <c r="F278" t="s">
        <v>1428</v>
      </c>
      <c r="G278" t="s">
        <v>2409</v>
      </c>
      <c r="H278">
        <v>4</v>
      </c>
      <c r="I278" s="4">
        <v>305.72000000000003</v>
      </c>
      <c r="J278" t="s">
        <v>2523</v>
      </c>
      <c r="K278" t="s">
        <v>3066</v>
      </c>
      <c r="L278" t="s">
        <v>3073</v>
      </c>
      <c r="M278" t="s">
        <v>3289</v>
      </c>
      <c r="N278">
        <v>5</v>
      </c>
      <c r="P278" t="str">
        <f t="shared" si="33"/>
        <v>NO COUPON</v>
      </c>
      <c r="Q278" t="s">
        <v>4281</v>
      </c>
      <c r="R278" s="4">
        <v>1222.8800000000001</v>
      </c>
      <c r="S278" s="4">
        <f t="shared" si="34"/>
        <v>985.05841176470665</v>
      </c>
      <c r="T278" cm="1">
        <f t="array" ref="T278">_xlfn.STDEV.P(_xlfn._xlws.FILTER($R$2:$R$1201,$G$2:$G$1201=G278))</f>
        <v>745.08439393554579</v>
      </c>
      <c r="U278" s="4">
        <f t="shared" si="35"/>
        <v>0.91176035532892052</v>
      </c>
      <c r="V278" t="str">
        <f t="shared" si="36"/>
        <v>No</v>
      </c>
    </row>
    <row r="279" spans="1:22" x14ac:dyDescent="0.25">
      <c r="A279" t="s">
        <v>106</v>
      </c>
      <c r="B279" s="2">
        <v>45453</v>
      </c>
      <c r="C279">
        <f t="shared" si="30"/>
        <v>2024</v>
      </c>
      <c r="D279" t="str">
        <f t="shared" si="31"/>
        <v>June</v>
      </c>
      <c r="E279" t="str">
        <f t="shared" si="32"/>
        <v>Q2</v>
      </c>
      <c r="F279" t="s">
        <v>1306</v>
      </c>
      <c r="G279" t="s">
        <v>2407</v>
      </c>
      <c r="H279">
        <v>4</v>
      </c>
      <c r="I279" s="4">
        <v>48.61</v>
      </c>
      <c r="J279" t="s">
        <v>2496</v>
      </c>
      <c r="K279" t="s">
        <v>3066</v>
      </c>
      <c r="L279" t="s">
        <v>3070</v>
      </c>
      <c r="M279" t="s">
        <v>3167</v>
      </c>
      <c r="N279">
        <v>7</v>
      </c>
      <c r="O279" t="s">
        <v>4276</v>
      </c>
      <c r="P279" t="str">
        <f t="shared" si="33"/>
        <v>FREESHIP</v>
      </c>
      <c r="Q279" t="s">
        <v>4281</v>
      </c>
      <c r="R279" s="4">
        <v>194.44</v>
      </c>
      <c r="S279" s="4">
        <f t="shared" si="34"/>
        <v>1080.7326519337028</v>
      </c>
      <c r="T279" cm="1">
        <f t="array" ref="T279">_xlfn.STDEV.P(_xlfn._xlws.FILTER($R$2:$R$1201,$G$2:$G$1201=G279))</f>
        <v>851.72193981099019</v>
      </c>
      <c r="U279" s="4">
        <f t="shared" si="35"/>
        <v>1.2118070507409335</v>
      </c>
      <c r="V279" t="str">
        <f t="shared" si="36"/>
        <v>No</v>
      </c>
    </row>
    <row r="280" spans="1:22" x14ac:dyDescent="0.25">
      <c r="A280" t="s">
        <v>900</v>
      </c>
      <c r="B280" s="2">
        <v>45224</v>
      </c>
      <c r="C280">
        <f t="shared" si="30"/>
        <v>2023</v>
      </c>
      <c r="D280" t="str">
        <f t="shared" si="31"/>
        <v>October</v>
      </c>
      <c r="E280" t="str">
        <f t="shared" si="32"/>
        <v>Q4</v>
      </c>
      <c r="F280" t="s">
        <v>2096</v>
      </c>
      <c r="G280" t="s">
        <v>2404</v>
      </c>
      <c r="H280">
        <v>1</v>
      </c>
      <c r="I280" s="4">
        <v>460.13</v>
      </c>
      <c r="J280" t="s">
        <v>2970</v>
      </c>
      <c r="K280" t="s">
        <v>3067</v>
      </c>
      <c r="L280" t="s">
        <v>3072</v>
      </c>
      <c r="M280" t="s">
        <v>3961</v>
      </c>
      <c r="N280">
        <v>1</v>
      </c>
      <c r="P280" t="str">
        <f t="shared" si="33"/>
        <v>NO COUPON</v>
      </c>
      <c r="Q280" t="s">
        <v>4282</v>
      </c>
      <c r="R280" s="4">
        <v>460.13</v>
      </c>
      <c r="S280" s="4">
        <f t="shared" si="34"/>
        <v>972.57942307692258</v>
      </c>
      <c r="T280" cm="1">
        <f t="array" ref="T280">_xlfn.STDEV.P(_xlfn._xlws.FILTER($R$2:$R$1201,$G$2:$G$1201=G280))</f>
        <v>756.87136793194964</v>
      </c>
      <c r="U280" s="4">
        <f t="shared" si="35"/>
        <v>0.67706276758377382</v>
      </c>
      <c r="V280" t="str">
        <f t="shared" si="36"/>
        <v>No</v>
      </c>
    </row>
    <row r="281" spans="1:22" x14ac:dyDescent="0.25">
      <c r="A281" t="s">
        <v>588</v>
      </c>
      <c r="B281" s="2">
        <v>45315</v>
      </c>
      <c r="C281">
        <f t="shared" si="30"/>
        <v>2024</v>
      </c>
      <c r="D281" t="str">
        <f t="shared" si="31"/>
        <v>January</v>
      </c>
      <c r="E281" t="str">
        <f t="shared" si="32"/>
        <v>Q1</v>
      </c>
      <c r="F281" t="s">
        <v>1788</v>
      </c>
      <c r="G281" t="s">
        <v>2406</v>
      </c>
      <c r="H281">
        <v>5</v>
      </c>
      <c r="I281" s="4">
        <v>384.69</v>
      </c>
      <c r="J281" t="s">
        <v>2413</v>
      </c>
      <c r="K281" t="s">
        <v>3067</v>
      </c>
      <c r="L281" t="s">
        <v>3074</v>
      </c>
      <c r="M281" t="s">
        <v>3649</v>
      </c>
      <c r="N281">
        <v>6</v>
      </c>
      <c r="O281" t="s">
        <v>4276</v>
      </c>
      <c r="P281" t="str">
        <f t="shared" si="33"/>
        <v>FREESHIP</v>
      </c>
      <c r="Q281" t="s">
        <v>4280</v>
      </c>
      <c r="R281" s="4">
        <v>1923.45</v>
      </c>
      <c r="S281" s="4">
        <f t="shared" si="34"/>
        <v>1098.989382022472</v>
      </c>
      <c r="T281" cm="1">
        <f t="array" ref="T281">_xlfn.STDEV.P(_xlfn._xlws.FILTER($R$2:$R$1201,$G$2:$G$1201=G281))</f>
        <v>817.71887574565653</v>
      </c>
      <c r="U281" s="4">
        <f t="shared" si="35"/>
        <v>0.87352683570025325</v>
      </c>
      <c r="V281" t="str">
        <f t="shared" si="36"/>
        <v>No</v>
      </c>
    </row>
    <row r="282" spans="1:22" x14ac:dyDescent="0.25">
      <c r="A282" t="s">
        <v>475</v>
      </c>
      <c r="B282" s="2">
        <v>45451</v>
      </c>
      <c r="C282">
        <f t="shared" si="30"/>
        <v>2024</v>
      </c>
      <c r="D282" t="str">
        <f t="shared" si="31"/>
        <v>June</v>
      </c>
      <c r="E282" t="str">
        <f t="shared" si="32"/>
        <v>Q2</v>
      </c>
      <c r="F282" t="s">
        <v>1675</v>
      </c>
      <c r="G282" t="s">
        <v>2405</v>
      </c>
      <c r="H282">
        <v>1</v>
      </c>
      <c r="I282" s="4">
        <v>401.82</v>
      </c>
      <c r="J282" t="s">
        <v>2618</v>
      </c>
      <c r="K282" t="s">
        <v>3067</v>
      </c>
      <c r="L282" t="s">
        <v>3070</v>
      </c>
      <c r="M282" t="s">
        <v>3536</v>
      </c>
      <c r="N282">
        <v>5</v>
      </c>
      <c r="O282" t="s">
        <v>4276</v>
      </c>
      <c r="P282" t="str">
        <f t="shared" si="33"/>
        <v>FREESHIP</v>
      </c>
      <c r="Q282" t="s">
        <v>4282</v>
      </c>
      <c r="R282" s="4">
        <v>401.82</v>
      </c>
      <c r="S282" s="4">
        <f t="shared" si="34"/>
        <v>1042.2846368715084</v>
      </c>
      <c r="T282" cm="1">
        <f t="array" ref="T282">_xlfn.STDEV.P(_xlfn._xlws.FILTER($R$2:$R$1201,$G$2:$G$1201=G282))</f>
        <v>832.06806164607724</v>
      </c>
      <c r="U282" s="4">
        <f t="shared" si="35"/>
        <v>0.7697262596577491</v>
      </c>
      <c r="V282" t="str">
        <f t="shared" si="36"/>
        <v>No</v>
      </c>
    </row>
    <row r="283" spans="1:22" x14ac:dyDescent="0.25">
      <c r="A283" t="s">
        <v>788</v>
      </c>
      <c r="B283" s="2">
        <v>45762</v>
      </c>
      <c r="C283">
        <f t="shared" si="30"/>
        <v>2025</v>
      </c>
      <c r="D283" t="str">
        <f t="shared" si="31"/>
        <v>April</v>
      </c>
      <c r="E283" t="str">
        <f t="shared" si="32"/>
        <v>Q2</v>
      </c>
      <c r="F283" t="s">
        <v>1985</v>
      </c>
      <c r="G283" t="s">
        <v>2406</v>
      </c>
      <c r="H283">
        <v>3</v>
      </c>
      <c r="I283" s="4">
        <v>20.54</v>
      </c>
      <c r="J283" t="s">
        <v>2916</v>
      </c>
      <c r="K283" t="s">
        <v>3067</v>
      </c>
      <c r="L283" t="s">
        <v>3071</v>
      </c>
      <c r="M283" t="s">
        <v>3849</v>
      </c>
      <c r="N283">
        <v>3</v>
      </c>
      <c r="O283" t="s">
        <v>4276</v>
      </c>
      <c r="P283" t="str">
        <f t="shared" si="33"/>
        <v>FREESHIP</v>
      </c>
      <c r="Q283" t="s">
        <v>4278</v>
      </c>
      <c r="R283" s="4">
        <v>61.62</v>
      </c>
      <c r="S283" s="4">
        <f t="shared" si="34"/>
        <v>1098.989382022472</v>
      </c>
      <c r="T283" cm="1">
        <f t="array" ref="T283">_xlfn.STDEV.P(_xlfn._xlws.FILTER($R$2:$R$1201,$G$2:$G$1201=G283))</f>
        <v>817.71887574565653</v>
      </c>
      <c r="U283" s="4">
        <f t="shared" si="35"/>
        <v>1.3188510306051846</v>
      </c>
      <c r="V283" t="str">
        <f t="shared" si="36"/>
        <v>No</v>
      </c>
    </row>
    <row r="284" spans="1:22" x14ac:dyDescent="0.25">
      <c r="A284" t="s">
        <v>403</v>
      </c>
      <c r="B284" s="2">
        <v>45277</v>
      </c>
      <c r="C284">
        <f t="shared" si="30"/>
        <v>2023</v>
      </c>
      <c r="D284" t="str">
        <f t="shared" si="31"/>
        <v>December</v>
      </c>
      <c r="E284" t="str">
        <f t="shared" si="32"/>
        <v>Q4</v>
      </c>
      <c r="F284" t="s">
        <v>1603</v>
      </c>
      <c r="G284" t="s">
        <v>2409</v>
      </c>
      <c r="H284">
        <v>4</v>
      </c>
      <c r="I284" s="4">
        <v>697.5</v>
      </c>
      <c r="J284" t="s">
        <v>2727</v>
      </c>
      <c r="K284" t="s">
        <v>3069</v>
      </c>
      <c r="L284" t="s">
        <v>3070</v>
      </c>
      <c r="M284" t="s">
        <v>3464</v>
      </c>
      <c r="N284">
        <v>7</v>
      </c>
      <c r="O284" t="s">
        <v>4276</v>
      </c>
      <c r="P284" t="str">
        <f t="shared" si="33"/>
        <v>FREESHIP</v>
      </c>
      <c r="Q284" t="s">
        <v>4279</v>
      </c>
      <c r="R284" s="4">
        <v>2790</v>
      </c>
      <c r="S284" s="4">
        <f t="shared" si="34"/>
        <v>985.05841176470665</v>
      </c>
      <c r="T284" cm="1">
        <f t="array" ref="T284">_xlfn.STDEV.P(_xlfn._xlws.FILTER($R$2:$R$1201,$G$2:$G$1201=G284))</f>
        <v>745.08439393554579</v>
      </c>
      <c r="U284" s="4">
        <f t="shared" si="35"/>
        <v>0.38594072578251071</v>
      </c>
      <c r="V284" t="str">
        <f t="shared" si="36"/>
        <v>No</v>
      </c>
    </row>
    <row r="285" spans="1:22" x14ac:dyDescent="0.25">
      <c r="A285" t="s">
        <v>286</v>
      </c>
      <c r="B285" s="2">
        <v>45188</v>
      </c>
      <c r="C285">
        <f t="shared" si="30"/>
        <v>2023</v>
      </c>
      <c r="D285" t="str">
        <f t="shared" si="31"/>
        <v>September</v>
      </c>
      <c r="E285" t="str">
        <f t="shared" si="32"/>
        <v>Q3</v>
      </c>
      <c r="F285" t="s">
        <v>1486</v>
      </c>
      <c r="G285" t="s">
        <v>2406</v>
      </c>
      <c r="H285">
        <v>2</v>
      </c>
      <c r="I285" s="4">
        <v>399.32</v>
      </c>
      <c r="J285" t="s">
        <v>2642</v>
      </c>
      <c r="K285" t="s">
        <v>3066</v>
      </c>
      <c r="L285" t="s">
        <v>3074</v>
      </c>
      <c r="M285" t="s">
        <v>3347</v>
      </c>
      <c r="N285">
        <v>6</v>
      </c>
      <c r="O285" t="s">
        <v>4277</v>
      </c>
      <c r="P285" t="str">
        <f t="shared" si="33"/>
        <v>WINTER15</v>
      </c>
      <c r="Q285" t="s">
        <v>4278</v>
      </c>
      <c r="R285" s="4">
        <v>798.64</v>
      </c>
      <c r="S285" s="4">
        <f t="shared" si="34"/>
        <v>1098.989382022472</v>
      </c>
      <c r="T285" cm="1">
        <f t="array" ref="T285">_xlfn.STDEV.P(_xlfn._xlws.FILTER($R$2:$R$1201,$G$2:$G$1201=G285))</f>
        <v>817.71887574565653</v>
      </c>
      <c r="U285" s="4">
        <f t="shared" si="35"/>
        <v>0.85563560139719386</v>
      </c>
      <c r="V285" t="str">
        <f t="shared" si="36"/>
        <v>No</v>
      </c>
    </row>
    <row r="286" spans="1:22" x14ac:dyDescent="0.25">
      <c r="A286" t="s">
        <v>489</v>
      </c>
      <c r="B286" s="2">
        <v>45766</v>
      </c>
      <c r="C286">
        <f t="shared" si="30"/>
        <v>2025</v>
      </c>
      <c r="D286" t="str">
        <f t="shared" si="31"/>
        <v>April</v>
      </c>
      <c r="E286" t="str">
        <f t="shared" si="32"/>
        <v>Q2</v>
      </c>
      <c r="F286" t="s">
        <v>1689</v>
      </c>
      <c r="G286" t="s">
        <v>2405</v>
      </c>
      <c r="H286">
        <v>2</v>
      </c>
      <c r="I286" s="4">
        <v>438.62</v>
      </c>
      <c r="J286" t="s">
        <v>2778</v>
      </c>
      <c r="K286" t="s">
        <v>3069</v>
      </c>
      <c r="L286" t="s">
        <v>3071</v>
      </c>
      <c r="M286" t="s">
        <v>3550</v>
      </c>
      <c r="N286">
        <v>3</v>
      </c>
      <c r="O286" t="s">
        <v>4275</v>
      </c>
      <c r="P286" t="str">
        <f t="shared" si="33"/>
        <v>SAVE10</v>
      </c>
      <c r="Q286" t="s">
        <v>4281</v>
      </c>
      <c r="R286" s="4">
        <v>877.24</v>
      </c>
      <c r="S286" s="4">
        <f t="shared" si="34"/>
        <v>1042.2846368715084</v>
      </c>
      <c r="T286" cm="1">
        <f t="array" ref="T286">_xlfn.STDEV.P(_xlfn._xlws.FILTER($R$2:$R$1201,$G$2:$G$1201=G286))</f>
        <v>832.06806164607724</v>
      </c>
      <c r="U286" s="4">
        <f t="shared" si="35"/>
        <v>0.72549910842303067</v>
      </c>
      <c r="V286" t="str">
        <f t="shared" si="36"/>
        <v>No</v>
      </c>
    </row>
    <row r="287" spans="1:22" x14ac:dyDescent="0.25">
      <c r="A287" t="s">
        <v>1208</v>
      </c>
      <c r="B287" s="2">
        <v>45249</v>
      </c>
      <c r="C287">
        <f t="shared" si="30"/>
        <v>2023</v>
      </c>
      <c r="D287" t="str">
        <f t="shared" si="31"/>
        <v>November</v>
      </c>
      <c r="E287" t="str">
        <f t="shared" si="32"/>
        <v>Q4</v>
      </c>
      <c r="F287" t="s">
        <v>2397</v>
      </c>
      <c r="G287" t="s">
        <v>2407</v>
      </c>
      <c r="H287">
        <v>3</v>
      </c>
      <c r="I287" s="4">
        <v>189.44</v>
      </c>
      <c r="J287" t="s">
        <v>2582</v>
      </c>
      <c r="K287" t="s">
        <v>3069</v>
      </c>
      <c r="L287" t="s">
        <v>3074</v>
      </c>
      <c r="M287" t="s">
        <v>4269</v>
      </c>
      <c r="N287">
        <v>4</v>
      </c>
      <c r="O287" t="s">
        <v>4276</v>
      </c>
      <c r="P287" t="str">
        <f t="shared" si="33"/>
        <v>FREESHIP</v>
      </c>
      <c r="Q287" t="s">
        <v>4280</v>
      </c>
      <c r="R287" s="4">
        <v>568.31999999999994</v>
      </c>
      <c r="S287" s="4">
        <f t="shared" si="34"/>
        <v>1080.7326519337028</v>
      </c>
      <c r="T287" cm="1">
        <f t="array" ref="T287">_xlfn.STDEV.P(_xlfn._xlws.FILTER($R$2:$R$1201,$G$2:$G$1201=G287))</f>
        <v>851.72193981099019</v>
      </c>
      <c r="U287" s="4">
        <f t="shared" si="35"/>
        <v>1.0464596604515011</v>
      </c>
      <c r="V287" t="str">
        <f t="shared" si="36"/>
        <v>No</v>
      </c>
    </row>
    <row r="288" spans="1:22" x14ac:dyDescent="0.25">
      <c r="A288" t="s">
        <v>883</v>
      </c>
      <c r="B288" s="2">
        <v>45368</v>
      </c>
      <c r="C288">
        <f t="shared" si="30"/>
        <v>2024</v>
      </c>
      <c r="D288" t="str">
        <f t="shared" si="31"/>
        <v>March</v>
      </c>
      <c r="E288" t="str">
        <f t="shared" si="32"/>
        <v>Q1</v>
      </c>
      <c r="F288" t="s">
        <v>2079</v>
      </c>
      <c r="G288" t="s">
        <v>2409</v>
      </c>
      <c r="H288">
        <v>2</v>
      </c>
      <c r="I288" s="4">
        <v>533.95000000000005</v>
      </c>
      <c r="J288" t="s">
        <v>2566</v>
      </c>
      <c r="K288" t="s">
        <v>3066</v>
      </c>
      <c r="L288" t="s">
        <v>3073</v>
      </c>
      <c r="M288" t="s">
        <v>3944</v>
      </c>
      <c r="N288">
        <v>5</v>
      </c>
      <c r="O288" t="s">
        <v>4277</v>
      </c>
      <c r="P288" t="str">
        <f t="shared" si="33"/>
        <v>WINTER15</v>
      </c>
      <c r="Q288" t="s">
        <v>4282</v>
      </c>
      <c r="R288" s="4">
        <v>1067.9000000000001</v>
      </c>
      <c r="S288" s="4">
        <f t="shared" si="34"/>
        <v>985.05841176470665</v>
      </c>
      <c r="T288" cm="1">
        <f t="array" ref="T288">_xlfn.STDEV.P(_xlfn._xlws.FILTER($R$2:$R$1201,$G$2:$G$1201=G288))</f>
        <v>745.08439393554579</v>
      </c>
      <c r="U288" s="4">
        <f t="shared" si="35"/>
        <v>0.60544606146150226</v>
      </c>
      <c r="V288" t="str">
        <f t="shared" si="36"/>
        <v>No</v>
      </c>
    </row>
    <row r="289" spans="1:22" x14ac:dyDescent="0.25">
      <c r="A289" t="s">
        <v>1082</v>
      </c>
      <c r="B289" s="2">
        <v>45507</v>
      </c>
      <c r="C289">
        <f t="shared" si="30"/>
        <v>2024</v>
      </c>
      <c r="D289" t="str">
        <f t="shared" si="31"/>
        <v>August</v>
      </c>
      <c r="E289" t="str">
        <f t="shared" si="32"/>
        <v>Q3</v>
      </c>
      <c r="F289" t="s">
        <v>2274</v>
      </c>
      <c r="G289" t="s">
        <v>2408</v>
      </c>
      <c r="H289">
        <v>1</v>
      </c>
      <c r="I289" s="4">
        <v>133.38999999999999</v>
      </c>
      <c r="J289" t="s">
        <v>3020</v>
      </c>
      <c r="K289" t="s">
        <v>3065</v>
      </c>
      <c r="L289" t="s">
        <v>3070</v>
      </c>
      <c r="M289" t="s">
        <v>4143</v>
      </c>
      <c r="N289">
        <v>2</v>
      </c>
      <c r="O289" t="s">
        <v>4275</v>
      </c>
      <c r="P289" t="str">
        <f t="shared" si="33"/>
        <v>SAVE10</v>
      </c>
      <c r="Q289" t="s">
        <v>4279</v>
      </c>
      <c r="R289" s="4">
        <v>133.38999999999999</v>
      </c>
      <c r="S289" s="4">
        <f t="shared" si="34"/>
        <v>1110.5581502890175</v>
      </c>
      <c r="T289" cm="1">
        <f t="array" ref="T289">_xlfn.STDEV.P(_xlfn._xlws.FILTER($R$2:$R$1201,$G$2:$G$1201=G289))</f>
        <v>859.60878359494041</v>
      </c>
      <c r="U289" s="4">
        <f t="shared" si="35"/>
        <v>1.1367591501362238</v>
      </c>
      <c r="V289" t="str">
        <f t="shared" si="36"/>
        <v>No</v>
      </c>
    </row>
    <row r="290" spans="1:22" x14ac:dyDescent="0.25">
      <c r="A290" t="s">
        <v>328</v>
      </c>
      <c r="B290" s="2">
        <v>45203</v>
      </c>
      <c r="C290">
        <f t="shared" si="30"/>
        <v>2023</v>
      </c>
      <c r="D290" t="str">
        <f t="shared" si="31"/>
        <v>October</v>
      </c>
      <c r="E290" t="str">
        <f t="shared" si="32"/>
        <v>Q4</v>
      </c>
      <c r="F290" t="s">
        <v>1528</v>
      </c>
      <c r="G290" t="s">
        <v>2409</v>
      </c>
      <c r="H290">
        <v>4</v>
      </c>
      <c r="I290" s="4">
        <v>153.09</v>
      </c>
      <c r="J290" t="s">
        <v>2675</v>
      </c>
      <c r="K290" t="s">
        <v>3066</v>
      </c>
      <c r="L290" t="s">
        <v>3073</v>
      </c>
      <c r="M290" t="s">
        <v>3389</v>
      </c>
      <c r="N290">
        <v>4</v>
      </c>
      <c r="O290" t="s">
        <v>4276</v>
      </c>
      <c r="P290" t="str">
        <f t="shared" si="33"/>
        <v>FREESHIP</v>
      </c>
      <c r="Q290" t="s">
        <v>4279</v>
      </c>
      <c r="R290" s="4">
        <v>612.36</v>
      </c>
      <c r="S290" s="4">
        <f t="shared" si="34"/>
        <v>985.05841176470665</v>
      </c>
      <c r="T290" cm="1">
        <f t="array" ref="T290">_xlfn.STDEV.P(_xlfn._xlws.FILTER($R$2:$R$1201,$G$2:$G$1201=G290))</f>
        <v>745.08439393554579</v>
      </c>
      <c r="U290" s="4">
        <f t="shared" si="35"/>
        <v>1.1166096331319439</v>
      </c>
      <c r="V290" t="str">
        <f t="shared" si="36"/>
        <v>No</v>
      </c>
    </row>
    <row r="291" spans="1:22" x14ac:dyDescent="0.25">
      <c r="A291" t="s">
        <v>409</v>
      </c>
      <c r="B291" s="2">
        <v>45772</v>
      </c>
      <c r="C291">
        <f t="shared" si="30"/>
        <v>2025</v>
      </c>
      <c r="D291" t="str">
        <f t="shared" si="31"/>
        <v>April</v>
      </c>
      <c r="E291" t="str">
        <f t="shared" si="32"/>
        <v>Q2</v>
      </c>
      <c r="F291" t="s">
        <v>1609</v>
      </c>
      <c r="G291" t="s">
        <v>2404</v>
      </c>
      <c r="H291">
        <v>3</v>
      </c>
      <c r="I291" s="4">
        <v>127.41</v>
      </c>
      <c r="J291" t="s">
        <v>2442</v>
      </c>
      <c r="K291" t="s">
        <v>3068</v>
      </c>
      <c r="L291" t="s">
        <v>3073</v>
      </c>
      <c r="M291" t="s">
        <v>3470</v>
      </c>
      <c r="N291">
        <v>7</v>
      </c>
      <c r="O291" t="s">
        <v>4275</v>
      </c>
      <c r="P291" t="str">
        <f t="shared" si="33"/>
        <v>SAVE10</v>
      </c>
      <c r="Q291" t="s">
        <v>4279</v>
      </c>
      <c r="R291" s="4">
        <v>382.23</v>
      </c>
      <c r="S291" s="4">
        <f t="shared" si="34"/>
        <v>972.57942307692258</v>
      </c>
      <c r="T291" cm="1">
        <f t="array" ref="T291">_xlfn.STDEV.P(_xlfn._xlws.FILTER($R$2:$R$1201,$G$2:$G$1201=G291))</f>
        <v>756.87136793194964</v>
      </c>
      <c r="U291" s="4">
        <f t="shared" si="35"/>
        <v>1.1166619043685531</v>
      </c>
      <c r="V291" t="str">
        <f t="shared" si="36"/>
        <v>No</v>
      </c>
    </row>
    <row r="292" spans="1:22" x14ac:dyDescent="0.25">
      <c r="A292" t="s">
        <v>247</v>
      </c>
      <c r="B292" s="2">
        <v>45528</v>
      </c>
      <c r="C292">
        <f t="shared" si="30"/>
        <v>2024</v>
      </c>
      <c r="D292" t="str">
        <f t="shared" si="31"/>
        <v>August</v>
      </c>
      <c r="E292" t="str">
        <f t="shared" si="32"/>
        <v>Q3</v>
      </c>
      <c r="F292" t="s">
        <v>1447</v>
      </c>
      <c r="G292" t="s">
        <v>2404</v>
      </c>
      <c r="H292">
        <v>3</v>
      </c>
      <c r="I292" s="4">
        <v>311.33</v>
      </c>
      <c r="J292" t="s">
        <v>2482</v>
      </c>
      <c r="K292" t="s">
        <v>3069</v>
      </c>
      <c r="L292" t="s">
        <v>3071</v>
      </c>
      <c r="M292" t="s">
        <v>3308</v>
      </c>
      <c r="N292">
        <v>3</v>
      </c>
      <c r="O292" t="s">
        <v>4277</v>
      </c>
      <c r="P292" t="str">
        <f t="shared" si="33"/>
        <v>WINTER15</v>
      </c>
      <c r="Q292" t="s">
        <v>4278</v>
      </c>
      <c r="R292" s="4">
        <v>933.99</v>
      </c>
      <c r="S292" s="4">
        <f t="shared" si="34"/>
        <v>972.57942307692258</v>
      </c>
      <c r="T292" cm="1">
        <f t="array" ref="T292">_xlfn.STDEV.P(_xlfn._xlws.FILTER($R$2:$R$1201,$G$2:$G$1201=G292))</f>
        <v>756.87136793194964</v>
      </c>
      <c r="U292" s="4">
        <f t="shared" si="35"/>
        <v>0.87366156402996009</v>
      </c>
      <c r="V292" t="str">
        <f t="shared" si="36"/>
        <v>No</v>
      </c>
    </row>
    <row r="293" spans="1:22" x14ac:dyDescent="0.25">
      <c r="A293" t="s">
        <v>411</v>
      </c>
      <c r="B293" s="2">
        <v>45197</v>
      </c>
      <c r="C293">
        <f t="shared" si="30"/>
        <v>2023</v>
      </c>
      <c r="D293" t="str">
        <f t="shared" si="31"/>
        <v>September</v>
      </c>
      <c r="E293" t="str">
        <f t="shared" si="32"/>
        <v>Q3</v>
      </c>
      <c r="F293" t="s">
        <v>1611</v>
      </c>
      <c r="G293" t="s">
        <v>2403</v>
      </c>
      <c r="H293">
        <v>1</v>
      </c>
      <c r="I293" s="4">
        <v>427.06</v>
      </c>
      <c r="J293" t="s">
        <v>2731</v>
      </c>
      <c r="K293" t="s">
        <v>3066</v>
      </c>
      <c r="L293" t="s">
        <v>3071</v>
      </c>
      <c r="M293" t="s">
        <v>3472</v>
      </c>
      <c r="N293">
        <v>1</v>
      </c>
      <c r="O293" t="s">
        <v>4277</v>
      </c>
      <c r="P293" t="str">
        <f t="shared" si="33"/>
        <v>WINTER15</v>
      </c>
      <c r="Q293" t="s">
        <v>4279</v>
      </c>
      <c r="R293" s="4">
        <v>427.06</v>
      </c>
      <c r="S293" s="4">
        <f t="shared" si="34"/>
        <v>1077.6160122699389</v>
      </c>
      <c r="T293" cm="1">
        <f t="array" ref="T293">_xlfn.STDEV.P(_xlfn._xlws.FILTER($R$2:$R$1201,$G$2:$G$1201=G293))</f>
        <v>847.57364644707002</v>
      </c>
      <c r="U293" s="4">
        <f t="shared" si="35"/>
        <v>0.76755101458969843</v>
      </c>
      <c r="V293" t="str">
        <f t="shared" si="36"/>
        <v>No</v>
      </c>
    </row>
    <row r="294" spans="1:22" x14ac:dyDescent="0.25">
      <c r="A294" t="s">
        <v>200</v>
      </c>
      <c r="B294" s="2">
        <v>45267</v>
      </c>
      <c r="C294">
        <f t="shared" si="30"/>
        <v>2023</v>
      </c>
      <c r="D294" t="str">
        <f t="shared" si="31"/>
        <v>December</v>
      </c>
      <c r="E294" t="str">
        <f t="shared" si="32"/>
        <v>Q4</v>
      </c>
      <c r="F294" t="s">
        <v>1400</v>
      </c>
      <c r="G294" t="s">
        <v>2404</v>
      </c>
      <c r="H294">
        <v>2</v>
      </c>
      <c r="I294" s="4">
        <v>133.55000000000001</v>
      </c>
      <c r="J294" t="s">
        <v>2578</v>
      </c>
      <c r="K294" t="s">
        <v>3069</v>
      </c>
      <c r="L294" t="s">
        <v>3074</v>
      </c>
      <c r="M294" t="s">
        <v>3261</v>
      </c>
      <c r="N294">
        <v>7</v>
      </c>
      <c r="O294" t="s">
        <v>4276</v>
      </c>
      <c r="P294" t="str">
        <f t="shared" si="33"/>
        <v>FREESHIP</v>
      </c>
      <c r="Q294" t="s">
        <v>4281</v>
      </c>
      <c r="R294" s="4">
        <v>267.10000000000002</v>
      </c>
      <c r="S294" s="4">
        <f t="shared" si="34"/>
        <v>972.57942307692258</v>
      </c>
      <c r="T294" cm="1">
        <f t="array" ref="T294">_xlfn.STDEV.P(_xlfn._xlws.FILTER($R$2:$R$1201,$G$2:$G$1201=G294))</f>
        <v>756.87136793194964</v>
      </c>
      <c r="U294" s="4">
        <f t="shared" si="35"/>
        <v>1.1085495615582062</v>
      </c>
      <c r="V294" t="str">
        <f t="shared" si="36"/>
        <v>No</v>
      </c>
    </row>
    <row r="295" spans="1:22" x14ac:dyDescent="0.25">
      <c r="A295" t="s">
        <v>296</v>
      </c>
      <c r="B295" s="2">
        <v>45769</v>
      </c>
      <c r="C295">
        <f t="shared" si="30"/>
        <v>2025</v>
      </c>
      <c r="D295" t="str">
        <f t="shared" si="31"/>
        <v>April</v>
      </c>
      <c r="E295" t="str">
        <f t="shared" si="32"/>
        <v>Q2</v>
      </c>
      <c r="F295" t="s">
        <v>1496</v>
      </c>
      <c r="G295" t="s">
        <v>2407</v>
      </c>
      <c r="H295">
        <v>4</v>
      </c>
      <c r="I295" s="4">
        <v>637.79</v>
      </c>
      <c r="J295" t="s">
        <v>2652</v>
      </c>
      <c r="K295" t="s">
        <v>3068</v>
      </c>
      <c r="L295" t="s">
        <v>3071</v>
      </c>
      <c r="M295" t="s">
        <v>3357</v>
      </c>
      <c r="N295">
        <v>9</v>
      </c>
      <c r="O295" t="s">
        <v>4276</v>
      </c>
      <c r="P295" t="str">
        <f t="shared" si="33"/>
        <v>FREESHIP</v>
      </c>
      <c r="Q295" t="s">
        <v>4282</v>
      </c>
      <c r="R295" s="4">
        <v>2551.16</v>
      </c>
      <c r="S295" s="4">
        <f t="shared" si="34"/>
        <v>1080.7326519337028</v>
      </c>
      <c r="T295" cm="1">
        <f t="array" ref="T295">_xlfn.STDEV.P(_xlfn._xlws.FILTER($R$2:$R$1201,$G$2:$G$1201=G295))</f>
        <v>851.72193981099019</v>
      </c>
      <c r="U295" s="4">
        <f t="shared" si="35"/>
        <v>0.52005546790540391</v>
      </c>
      <c r="V295" t="str">
        <f t="shared" si="36"/>
        <v>No</v>
      </c>
    </row>
    <row r="296" spans="1:22" x14ac:dyDescent="0.25">
      <c r="A296" t="s">
        <v>113</v>
      </c>
      <c r="B296" s="2">
        <v>45759</v>
      </c>
      <c r="C296">
        <f t="shared" si="30"/>
        <v>2025</v>
      </c>
      <c r="D296" t="str">
        <f t="shared" si="31"/>
        <v>April</v>
      </c>
      <c r="E296" t="str">
        <f t="shared" si="32"/>
        <v>Q2</v>
      </c>
      <c r="F296" t="s">
        <v>1313</v>
      </c>
      <c r="G296" t="s">
        <v>2407</v>
      </c>
      <c r="H296">
        <v>1</v>
      </c>
      <c r="I296" s="4">
        <v>201.58</v>
      </c>
      <c r="J296" t="s">
        <v>2502</v>
      </c>
      <c r="K296" t="s">
        <v>3065</v>
      </c>
      <c r="L296" t="s">
        <v>3071</v>
      </c>
      <c r="M296" t="s">
        <v>3174</v>
      </c>
      <c r="N296">
        <v>2</v>
      </c>
      <c r="O296" t="s">
        <v>4277</v>
      </c>
      <c r="P296" t="str">
        <f t="shared" si="33"/>
        <v>WINTER15</v>
      </c>
      <c r="Q296" t="s">
        <v>4280</v>
      </c>
      <c r="R296" s="4">
        <v>201.58</v>
      </c>
      <c r="S296" s="4">
        <f t="shared" si="34"/>
        <v>1080.7326519337028</v>
      </c>
      <c r="T296" cm="1">
        <f t="array" ref="T296">_xlfn.STDEV.P(_xlfn._xlws.FILTER($R$2:$R$1201,$G$2:$G$1201=G296))</f>
        <v>851.72193981099019</v>
      </c>
      <c r="U296" s="4">
        <f t="shared" si="35"/>
        <v>1.0322061823707391</v>
      </c>
      <c r="V296" t="str">
        <f t="shared" si="36"/>
        <v>No</v>
      </c>
    </row>
    <row r="297" spans="1:22" x14ac:dyDescent="0.25">
      <c r="A297" t="s">
        <v>66</v>
      </c>
      <c r="B297" s="2">
        <v>45543</v>
      </c>
      <c r="C297">
        <f t="shared" si="30"/>
        <v>2024</v>
      </c>
      <c r="D297" t="str">
        <f t="shared" si="31"/>
        <v>September</v>
      </c>
      <c r="E297" t="str">
        <f t="shared" si="32"/>
        <v>Q3</v>
      </c>
      <c r="F297" t="s">
        <v>1266</v>
      </c>
      <c r="G297" t="s">
        <v>2405</v>
      </c>
      <c r="H297">
        <v>1</v>
      </c>
      <c r="I297" s="4">
        <v>586.44000000000005</v>
      </c>
      <c r="J297" t="s">
        <v>2459</v>
      </c>
      <c r="K297" t="s">
        <v>3066</v>
      </c>
      <c r="L297" t="s">
        <v>3072</v>
      </c>
      <c r="M297" t="s">
        <v>3127</v>
      </c>
      <c r="N297">
        <v>5</v>
      </c>
      <c r="O297" t="s">
        <v>4275</v>
      </c>
      <c r="P297" t="str">
        <f t="shared" si="33"/>
        <v>SAVE10</v>
      </c>
      <c r="Q297" t="s">
        <v>4281</v>
      </c>
      <c r="R297" s="4">
        <v>586.44000000000005</v>
      </c>
      <c r="S297" s="4">
        <f t="shared" si="34"/>
        <v>1042.2846368715084</v>
      </c>
      <c r="T297" cm="1">
        <f t="array" ref="T297">_xlfn.STDEV.P(_xlfn._xlws.FILTER($R$2:$R$1201,$G$2:$G$1201=G297))</f>
        <v>832.06806164607724</v>
      </c>
      <c r="U297" s="4">
        <f t="shared" si="35"/>
        <v>0.54784537213183326</v>
      </c>
      <c r="V297" t="str">
        <f t="shared" si="36"/>
        <v>No</v>
      </c>
    </row>
    <row r="298" spans="1:22" x14ac:dyDescent="0.25">
      <c r="A298" t="s">
        <v>1177</v>
      </c>
      <c r="B298" s="2">
        <v>45454</v>
      </c>
      <c r="C298">
        <f t="shared" si="30"/>
        <v>2024</v>
      </c>
      <c r="D298" t="str">
        <f t="shared" si="31"/>
        <v>June</v>
      </c>
      <c r="E298" t="str">
        <f t="shared" si="32"/>
        <v>Q2</v>
      </c>
      <c r="F298" t="s">
        <v>2366</v>
      </c>
      <c r="G298" t="s">
        <v>2408</v>
      </c>
      <c r="H298">
        <v>3</v>
      </c>
      <c r="I298" s="4">
        <v>306.29000000000002</v>
      </c>
      <c r="J298" t="s">
        <v>3050</v>
      </c>
      <c r="K298" t="s">
        <v>3067</v>
      </c>
      <c r="L298" t="s">
        <v>3072</v>
      </c>
      <c r="M298" t="s">
        <v>4238</v>
      </c>
      <c r="N298">
        <v>7</v>
      </c>
      <c r="O298" t="s">
        <v>4277</v>
      </c>
      <c r="P298" t="str">
        <f t="shared" si="33"/>
        <v>WINTER15</v>
      </c>
      <c r="Q298" t="s">
        <v>4278</v>
      </c>
      <c r="R298" s="4">
        <v>918.87000000000012</v>
      </c>
      <c r="S298" s="4">
        <f t="shared" si="34"/>
        <v>1110.5581502890175</v>
      </c>
      <c r="T298" cm="1">
        <f t="array" ref="T298">_xlfn.STDEV.P(_xlfn._xlws.FILTER($R$2:$R$1201,$G$2:$G$1201=G298))</f>
        <v>859.60878359494041</v>
      </c>
      <c r="U298" s="4">
        <f t="shared" si="35"/>
        <v>0.93562114026512766</v>
      </c>
      <c r="V298" t="str">
        <f t="shared" si="36"/>
        <v>No</v>
      </c>
    </row>
    <row r="299" spans="1:22" x14ac:dyDescent="0.25">
      <c r="A299" t="s">
        <v>532</v>
      </c>
      <c r="B299" s="2">
        <v>45821</v>
      </c>
      <c r="C299">
        <f t="shared" si="30"/>
        <v>2025</v>
      </c>
      <c r="D299" t="str">
        <f t="shared" si="31"/>
        <v>June</v>
      </c>
      <c r="E299" t="str">
        <f t="shared" si="32"/>
        <v>Q2</v>
      </c>
      <c r="F299" t="s">
        <v>1732</v>
      </c>
      <c r="G299" t="s">
        <v>2407</v>
      </c>
      <c r="H299">
        <v>4</v>
      </c>
      <c r="I299" s="4">
        <v>403.58</v>
      </c>
      <c r="J299" t="s">
        <v>2732</v>
      </c>
      <c r="K299" t="s">
        <v>3066</v>
      </c>
      <c r="L299" t="s">
        <v>3074</v>
      </c>
      <c r="M299" t="s">
        <v>3593</v>
      </c>
      <c r="N299">
        <v>9</v>
      </c>
      <c r="O299" t="s">
        <v>4275</v>
      </c>
      <c r="P299" t="str">
        <f t="shared" si="33"/>
        <v>SAVE10</v>
      </c>
      <c r="Q299" t="s">
        <v>4279</v>
      </c>
      <c r="R299" s="4">
        <v>1614.32</v>
      </c>
      <c r="S299" s="4">
        <f t="shared" si="34"/>
        <v>1080.7326519337028</v>
      </c>
      <c r="T299" cm="1">
        <f t="array" ref="T299">_xlfn.STDEV.P(_xlfn._xlws.FILTER($R$2:$R$1201,$G$2:$G$1201=G299))</f>
        <v>851.72193981099019</v>
      </c>
      <c r="U299" s="4">
        <f t="shared" si="35"/>
        <v>0.79503957839101003</v>
      </c>
      <c r="V299" t="str">
        <f t="shared" si="36"/>
        <v>No</v>
      </c>
    </row>
    <row r="300" spans="1:22" x14ac:dyDescent="0.25">
      <c r="A300" t="s">
        <v>313</v>
      </c>
      <c r="B300" s="2">
        <v>45311</v>
      </c>
      <c r="C300">
        <f t="shared" si="30"/>
        <v>2024</v>
      </c>
      <c r="D300" t="str">
        <f t="shared" si="31"/>
        <v>January</v>
      </c>
      <c r="E300" t="str">
        <f t="shared" si="32"/>
        <v>Q1</v>
      </c>
      <c r="F300" t="s">
        <v>1513</v>
      </c>
      <c r="G300" t="s">
        <v>2403</v>
      </c>
      <c r="H300">
        <v>1</v>
      </c>
      <c r="I300" s="4">
        <v>278.66000000000003</v>
      </c>
      <c r="J300" t="s">
        <v>2662</v>
      </c>
      <c r="K300" t="s">
        <v>3068</v>
      </c>
      <c r="L300" t="s">
        <v>3071</v>
      </c>
      <c r="M300" t="s">
        <v>3374</v>
      </c>
      <c r="N300">
        <v>2</v>
      </c>
      <c r="O300" t="s">
        <v>4276</v>
      </c>
      <c r="P300" t="str">
        <f t="shared" si="33"/>
        <v>FREESHIP</v>
      </c>
      <c r="Q300" t="s">
        <v>4278</v>
      </c>
      <c r="R300" s="4">
        <v>278.66000000000003</v>
      </c>
      <c r="S300" s="4">
        <f t="shared" si="34"/>
        <v>1077.6160122699389</v>
      </c>
      <c r="T300" cm="1">
        <f t="array" ref="T300">_xlfn.STDEV.P(_xlfn._xlws.FILTER($R$2:$R$1201,$G$2:$G$1201=G300))</f>
        <v>847.57364644707002</v>
      </c>
      <c r="U300" s="4">
        <f t="shared" si="35"/>
        <v>0.94263904454683001</v>
      </c>
      <c r="V300" t="str">
        <f t="shared" si="36"/>
        <v>No</v>
      </c>
    </row>
    <row r="301" spans="1:22" x14ac:dyDescent="0.25">
      <c r="A301" t="s">
        <v>988</v>
      </c>
      <c r="B301" s="2">
        <v>45196</v>
      </c>
      <c r="C301">
        <f t="shared" si="30"/>
        <v>2023</v>
      </c>
      <c r="D301" t="str">
        <f t="shared" si="31"/>
        <v>September</v>
      </c>
      <c r="E301" t="str">
        <f t="shared" si="32"/>
        <v>Q3</v>
      </c>
      <c r="F301" t="s">
        <v>2181</v>
      </c>
      <c r="G301" t="s">
        <v>2409</v>
      </c>
      <c r="H301">
        <v>5</v>
      </c>
      <c r="I301" s="4">
        <v>266.77999999999997</v>
      </c>
      <c r="J301" t="s">
        <v>2673</v>
      </c>
      <c r="K301" t="s">
        <v>3068</v>
      </c>
      <c r="L301" t="s">
        <v>3071</v>
      </c>
      <c r="M301" t="s">
        <v>4049</v>
      </c>
      <c r="N301">
        <v>5</v>
      </c>
      <c r="P301" t="str">
        <f t="shared" si="33"/>
        <v>NO COUPON</v>
      </c>
      <c r="Q301" t="s">
        <v>4280</v>
      </c>
      <c r="R301" s="4">
        <v>1333.9</v>
      </c>
      <c r="S301" s="4">
        <f t="shared" si="34"/>
        <v>985.05841176470665</v>
      </c>
      <c r="T301" cm="1">
        <f t="array" ref="T301">_xlfn.STDEV.P(_xlfn._xlws.FILTER($R$2:$R$1201,$G$2:$G$1201=G301))</f>
        <v>745.08439393554579</v>
      </c>
      <c r="U301" s="4">
        <f t="shared" si="35"/>
        <v>0.96402289138113662</v>
      </c>
      <c r="V301" t="str">
        <f t="shared" si="36"/>
        <v>No</v>
      </c>
    </row>
    <row r="302" spans="1:22" x14ac:dyDescent="0.25">
      <c r="A302" t="s">
        <v>570</v>
      </c>
      <c r="B302" s="2">
        <v>44954</v>
      </c>
      <c r="C302">
        <f t="shared" si="30"/>
        <v>2023</v>
      </c>
      <c r="D302" t="str">
        <f t="shared" si="31"/>
        <v>January</v>
      </c>
      <c r="E302" t="str">
        <f t="shared" si="32"/>
        <v>Q1</v>
      </c>
      <c r="F302" t="s">
        <v>1770</v>
      </c>
      <c r="G302" t="s">
        <v>2408</v>
      </c>
      <c r="H302">
        <v>1</v>
      </c>
      <c r="I302" s="4">
        <v>654.27</v>
      </c>
      <c r="J302" t="s">
        <v>2817</v>
      </c>
      <c r="K302" t="s">
        <v>3068</v>
      </c>
      <c r="L302" t="s">
        <v>3074</v>
      </c>
      <c r="M302" t="s">
        <v>3631</v>
      </c>
      <c r="N302">
        <v>2</v>
      </c>
      <c r="O302" t="s">
        <v>4275</v>
      </c>
      <c r="P302" t="str">
        <f t="shared" si="33"/>
        <v>SAVE10</v>
      </c>
      <c r="Q302" t="s">
        <v>4281</v>
      </c>
      <c r="R302" s="4">
        <v>654.27</v>
      </c>
      <c r="S302" s="4">
        <f t="shared" si="34"/>
        <v>1110.5581502890175</v>
      </c>
      <c r="T302" cm="1">
        <f t="array" ref="T302">_xlfn.STDEV.P(_xlfn._xlws.FILTER($R$2:$R$1201,$G$2:$G$1201=G302))</f>
        <v>859.60878359494041</v>
      </c>
      <c r="U302" s="4">
        <f t="shared" si="35"/>
        <v>0.53080908315151276</v>
      </c>
      <c r="V302" t="str">
        <f t="shared" si="36"/>
        <v>No</v>
      </c>
    </row>
    <row r="303" spans="1:22" x14ac:dyDescent="0.25">
      <c r="A303" t="s">
        <v>245</v>
      </c>
      <c r="B303" s="2">
        <v>45235</v>
      </c>
      <c r="C303">
        <f t="shared" si="30"/>
        <v>2023</v>
      </c>
      <c r="D303" t="str">
        <f t="shared" si="31"/>
        <v>November</v>
      </c>
      <c r="E303" t="str">
        <f t="shared" si="32"/>
        <v>Q4</v>
      </c>
      <c r="F303" t="s">
        <v>1445</v>
      </c>
      <c r="G303" t="s">
        <v>2404</v>
      </c>
      <c r="H303">
        <v>4</v>
      </c>
      <c r="I303" s="4">
        <v>41.9</v>
      </c>
      <c r="J303" t="s">
        <v>2609</v>
      </c>
      <c r="K303" t="s">
        <v>3068</v>
      </c>
      <c r="L303" t="s">
        <v>3074</v>
      </c>
      <c r="M303" t="s">
        <v>3306</v>
      </c>
      <c r="N303">
        <v>9</v>
      </c>
      <c r="O303" t="s">
        <v>4276</v>
      </c>
      <c r="P303" t="str">
        <f t="shared" si="33"/>
        <v>FREESHIP</v>
      </c>
      <c r="Q303" t="s">
        <v>4278</v>
      </c>
      <c r="R303" s="4">
        <v>167.6</v>
      </c>
      <c r="S303" s="4">
        <f t="shared" si="34"/>
        <v>972.57942307692258</v>
      </c>
      <c r="T303" cm="1">
        <f t="array" ref="T303">_xlfn.STDEV.P(_xlfn._xlws.FILTER($R$2:$R$1201,$G$2:$G$1201=G303))</f>
        <v>756.87136793194964</v>
      </c>
      <c r="U303" s="4">
        <f t="shared" si="35"/>
        <v>1.2296401509015731</v>
      </c>
      <c r="V303" t="str">
        <f t="shared" si="36"/>
        <v>No</v>
      </c>
    </row>
    <row r="304" spans="1:22" x14ac:dyDescent="0.25">
      <c r="A304" t="s">
        <v>220</v>
      </c>
      <c r="B304" s="2">
        <v>45398</v>
      </c>
      <c r="C304">
        <f t="shared" si="30"/>
        <v>2024</v>
      </c>
      <c r="D304" t="str">
        <f t="shared" si="31"/>
        <v>April</v>
      </c>
      <c r="E304" t="str">
        <f t="shared" si="32"/>
        <v>Q2</v>
      </c>
      <c r="F304" t="s">
        <v>1420</v>
      </c>
      <c r="G304" t="s">
        <v>2408</v>
      </c>
      <c r="H304">
        <v>4</v>
      </c>
      <c r="I304" s="4">
        <v>229.1</v>
      </c>
      <c r="J304" t="s">
        <v>2592</v>
      </c>
      <c r="K304" t="s">
        <v>3068</v>
      </c>
      <c r="L304" t="s">
        <v>3072</v>
      </c>
      <c r="M304" t="s">
        <v>3281</v>
      </c>
      <c r="N304">
        <v>8</v>
      </c>
      <c r="O304" t="s">
        <v>4277</v>
      </c>
      <c r="P304" t="str">
        <f t="shared" si="33"/>
        <v>WINTER15</v>
      </c>
      <c r="Q304" t="s">
        <v>4280</v>
      </c>
      <c r="R304" s="4">
        <v>916.4</v>
      </c>
      <c r="S304" s="4">
        <f t="shared" si="34"/>
        <v>1110.5581502890175</v>
      </c>
      <c r="T304" cm="1">
        <f t="array" ref="T304">_xlfn.STDEV.P(_xlfn._xlws.FILTER($R$2:$R$1201,$G$2:$G$1201=G304))</f>
        <v>859.60878359494041</v>
      </c>
      <c r="U304" s="4">
        <f t="shared" si="35"/>
        <v>1.0254178029716048</v>
      </c>
      <c r="V304" t="str">
        <f t="shared" si="36"/>
        <v>No</v>
      </c>
    </row>
    <row r="305" spans="1:22" x14ac:dyDescent="0.25">
      <c r="A305" t="s">
        <v>315</v>
      </c>
      <c r="B305" s="2">
        <v>45057</v>
      </c>
      <c r="C305">
        <f t="shared" si="30"/>
        <v>2023</v>
      </c>
      <c r="D305" t="str">
        <f t="shared" si="31"/>
        <v>May</v>
      </c>
      <c r="E305" t="str">
        <f t="shared" si="32"/>
        <v>Q2</v>
      </c>
      <c r="F305" t="s">
        <v>1515</v>
      </c>
      <c r="G305" t="s">
        <v>2406</v>
      </c>
      <c r="H305">
        <v>1</v>
      </c>
      <c r="I305" s="4">
        <v>583.99</v>
      </c>
      <c r="J305" t="s">
        <v>2664</v>
      </c>
      <c r="K305" t="s">
        <v>3069</v>
      </c>
      <c r="L305" t="s">
        <v>3071</v>
      </c>
      <c r="M305" t="s">
        <v>3376</v>
      </c>
      <c r="N305">
        <v>2</v>
      </c>
      <c r="O305" t="s">
        <v>4275</v>
      </c>
      <c r="P305" t="str">
        <f t="shared" si="33"/>
        <v>SAVE10</v>
      </c>
      <c r="Q305" t="s">
        <v>4280</v>
      </c>
      <c r="R305" s="4">
        <v>583.99</v>
      </c>
      <c r="S305" s="4">
        <f t="shared" si="34"/>
        <v>1098.989382022472</v>
      </c>
      <c r="T305" cm="1">
        <f t="array" ref="T305">_xlfn.STDEV.P(_xlfn._xlws.FILTER($R$2:$R$1201,$G$2:$G$1201=G305))</f>
        <v>817.71887574565653</v>
      </c>
      <c r="U305" s="4">
        <f t="shared" si="35"/>
        <v>0.62980004167429482</v>
      </c>
      <c r="V305" t="str">
        <f t="shared" si="36"/>
        <v>No</v>
      </c>
    </row>
    <row r="306" spans="1:22" x14ac:dyDescent="0.25">
      <c r="A306" t="s">
        <v>1015</v>
      </c>
      <c r="B306" s="2">
        <v>45268</v>
      </c>
      <c r="C306">
        <f t="shared" si="30"/>
        <v>2023</v>
      </c>
      <c r="D306" t="str">
        <f t="shared" si="31"/>
        <v>December</v>
      </c>
      <c r="E306" t="str">
        <f t="shared" si="32"/>
        <v>Q4</v>
      </c>
      <c r="F306" t="s">
        <v>2208</v>
      </c>
      <c r="G306" t="s">
        <v>2407</v>
      </c>
      <c r="H306">
        <v>2</v>
      </c>
      <c r="I306" s="4">
        <v>253.68</v>
      </c>
      <c r="J306" t="s">
        <v>2518</v>
      </c>
      <c r="K306" t="s">
        <v>3068</v>
      </c>
      <c r="L306" t="s">
        <v>3070</v>
      </c>
      <c r="M306" t="s">
        <v>4076</v>
      </c>
      <c r="N306">
        <v>6</v>
      </c>
      <c r="P306" t="str">
        <f t="shared" si="33"/>
        <v>NO COUPON</v>
      </c>
      <c r="Q306" t="s">
        <v>4279</v>
      </c>
      <c r="R306" s="4">
        <v>507.36</v>
      </c>
      <c r="S306" s="4">
        <f t="shared" si="34"/>
        <v>1080.7326519337028</v>
      </c>
      <c r="T306" cm="1">
        <f t="array" ref="T306">_xlfn.STDEV.P(_xlfn._xlws.FILTER($R$2:$R$1201,$G$2:$G$1201=G306))</f>
        <v>851.72193981099019</v>
      </c>
      <c r="U306" s="4">
        <f t="shared" si="35"/>
        <v>0.97103598401755153</v>
      </c>
      <c r="V306" t="str">
        <f t="shared" si="36"/>
        <v>No</v>
      </c>
    </row>
    <row r="307" spans="1:22" x14ac:dyDescent="0.25">
      <c r="A307" t="s">
        <v>472</v>
      </c>
      <c r="B307" s="2">
        <v>45475</v>
      </c>
      <c r="C307">
        <f t="shared" si="30"/>
        <v>2024</v>
      </c>
      <c r="D307" t="str">
        <f t="shared" si="31"/>
        <v>July</v>
      </c>
      <c r="E307" t="str">
        <f t="shared" si="32"/>
        <v>Q3</v>
      </c>
      <c r="F307" t="s">
        <v>1672</v>
      </c>
      <c r="G307" t="s">
        <v>2403</v>
      </c>
      <c r="H307">
        <v>4</v>
      </c>
      <c r="I307" s="4">
        <v>510.58</v>
      </c>
      <c r="J307" t="s">
        <v>2495</v>
      </c>
      <c r="K307" t="s">
        <v>3067</v>
      </c>
      <c r="L307" t="s">
        <v>3072</v>
      </c>
      <c r="M307" t="s">
        <v>3533</v>
      </c>
      <c r="N307">
        <v>7</v>
      </c>
      <c r="O307" t="s">
        <v>4277</v>
      </c>
      <c r="P307" t="str">
        <f t="shared" si="33"/>
        <v>WINTER15</v>
      </c>
      <c r="Q307" t="s">
        <v>4280</v>
      </c>
      <c r="R307" s="4">
        <v>2042.32</v>
      </c>
      <c r="S307" s="4">
        <f t="shared" si="34"/>
        <v>1077.6160122699389</v>
      </c>
      <c r="T307" cm="1">
        <f t="array" ref="T307">_xlfn.STDEV.P(_xlfn._xlws.FILTER($R$2:$R$1201,$G$2:$G$1201=G307))</f>
        <v>847.57364644707002</v>
      </c>
      <c r="U307" s="4">
        <f t="shared" si="35"/>
        <v>0.66901090500735583</v>
      </c>
      <c r="V307" t="str">
        <f t="shared" si="36"/>
        <v>No</v>
      </c>
    </row>
    <row r="308" spans="1:22" x14ac:dyDescent="0.25">
      <c r="A308" t="s">
        <v>240</v>
      </c>
      <c r="B308" s="2">
        <v>45835</v>
      </c>
      <c r="C308">
        <f t="shared" si="30"/>
        <v>2025</v>
      </c>
      <c r="D308" t="str">
        <f t="shared" si="31"/>
        <v>June</v>
      </c>
      <c r="E308" t="str">
        <f t="shared" si="32"/>
        <v>Q2</v>
      </c>
      <c r="F308" t="s">
        <v>1440</v>
      </c>
      <c r="G308" t="s">
        <v>2409</v>
      </c>
      <c r="H308">
        <v>3</v>
      </c>
      <c r="I308" s="4">
        <v>588.04999999999995</v>
      </c>
      <c r="J308" t="s">
        <v>2605</v>
      </c>
      <c r="K308" t="s">
        <v>3068</v>
      </c>
      <c r="L308" t="s">
        <v>3073</v>
      </c>
      <c r="M308" t="s">
        <v>3301</v>
      </c>
      <c r="N308">
        <v>8</v>
      </c>
      <c r="P308" t="str">
        <f t="shared" si="33"/>
        <v>NO COUPON</v>
      </c>
      <c r="Q308" t="s">
        <v>4278</v>
      </c>
      <c r="R308" s="4">
        <v>1764.15</v>
      </c>
      <c r="S308" s="4">
        <f t="shared" si="34"/>
        <v>985.05841176470665</v>
      </c>
      <c r="T308" cm="1">
        <f t="array" ref="T308">_xlfn.STDEV.P(_xlfn._xlws.FILTER($R$2:$R$1201,$G$2:$G$1201=G308))</f>
        <v>745.08439393554579</v>
      </c>
      <c r="U308" s="4">
        <f t="shared" si="35"/>
        <v>0.53283683700272255</v>
      </c>
      <c r="V308" t="str">
        <f t="shared" si="36"/>
        <v>No</v>
      </c>
    </row>
    <row r="309" spans="1:22" x14ac:dyDescent="0.25">
      <c r="A309" t="s">
        <v>377</v>
      </c>
      <c r="B309" s="2">
        <v>45436</v>
      </c>
      <c r="C309">
        <f t="shared" si="30"/>
        <v>2024</v>
      </c>
      <c r="D309" t="str">
        <f t="shared" si="31"/>
        <v>May</v>
      </c>
      <c r="E309" t="str">
        <f t="shared" si="32"/>
        <v>Q2</v>
      </c>
      <c r="F309" t="s">
        <v>1577</v>
      </c>
      <c r="G309" t="s">
        <v>2408</v>
      </c>
      <c r="H309">
        <v>5</v>
      </c>
      <c r="I309" s="4">
        <v>113.87</v>
      </c>
      <c r="J309" t="s">
        <v>2452</v>
      </c>
      <c r="K309" t="s">
        <v>3067</v>
      </c>
      <c r="L309" t="s">
        <v>3074</v>
      </c>
      <c r="M309" t="s">
        <v>3438</v>
      </c>
      <c r="N309">
        <v>6</v>
      </c>
      <c r="O309" t="s">
        <v>4275</v>
      </c>
      <c r="P309" t="str">
        <f t="shared" si="33"/>
        <v>SAVE10</v>
      </c>
      <c r="Q309" t="s">
        <v>4280</v>
      </c>
      <c r="R309" s="4">
        <v>569.35</v>
      </c>
      <c r="S309" s="4">
        <f t="shared" si="34"/>
        <v>1110.5581502890175</v>
      </c>
      <c r="T309" cm="1">
        <f t="array" ref="T309">_xlfn.STDEV.P(_xlfn._xlws.FILTER($R$2:$R$1201,$G$2:$G$1201=G309))</f>
        <v>859.60878359494041</v>
      </c>
      <c r="U309" s="4">
        <f t="shared" si="35"/>
        <v>1.1594671544895134</v>
      </c>
      <c r="V309" t="str">
        <f t="shared" si="36"/>
        <v>No</v>
      </c>
    </row>
    <row r="310" spans="1:22" x14ac:dyDescent="0.25">
      <c r="A310" t="s">
        <v>721</v>
      </c>
      <c r="B310" s="2">
        <v>45597</v>
      </c>
      <c r="C310">
        <f t="shared" si="30"/>
        <v>2024</v>
      </c>
      <c r="D310" t="str">
        <f t="shared" si="31"/>
        <v>November</v>
      </c>
      <c r="E310" t="str">
        <f t="shared" si="32"/>
        <v>Q4</v>
      </c>
      <c r="F310" t="s">
        <v>1919</v>
      </c>
      <c r="G310" t="s">
        <v>2406</v>
      </c>
      <c r="H310">
        <v>4</v>
      </c>
      <c r="I310" s="4">
        <v>650.04</v>
      </c>
      <c r="J310" t="s">
        <v>2487</v>
      </c>
      <c r="K310" t="s">
        <v>3068</v>
      </c>
      <c r="L310" t="s">
        <v>3071</v>
      </c>
      <c r="M310" t="s">
        <v>3782</v>
      </c>
      <c r="N310">
        <v>6</v>
      </c>
      <c r="O310" t="s">
        <v>4275</v>
      </c>
      <c r="P310" t="str">
        <f t="shared" si="33"/>
        <v>SAVE10</v>
      </c>
      <c r="Q310" t="s">
        <v>4281</v>
      </c>
      <c r="R310" s="4">
        <v>2600.16</v>
      </c>
      <c r="S310" s="4">
        <f t="shared" si="34"/>
        <v>1098.989382022472</v>
      </c>
      <c r="T310" cm="1">
        <f t="array" ref="T310">_xlfn.STDEV.P(_xlfn._xlws.FILTER($R$2:$R$1201,$G$2:$G$1201=G310))</f>
        <v>817.71887574565653</v>
      </c>
      <c r="U310" s="4">
        <f t="shared" si="35"/>
        <v>0.54902656076403622</v>
      </c>
      <c r="V310" t="str">
        <f t="shared" si="36"/>
        <v>No</v>
      </c>
    </row>
    <row r="311" spans="1:22" x14ac:dyDescent="0.25">
      <c r="A311" t="s">
        <v>360</v>
      </c>
      <c r="B311" s="2">
        <v>45632</v>
      </c>
      <c r="C311">
        <f t="shared" si="30"/>
        <v>2024</v>
      </c>
      <c r="D311" t="str">
        <f t="shared" si="31"/>
        <v>December</v>
      </c>
      <c r="E311" t="str">
        <f t="shared" si="32"/>
        <v>Q4</v>
      </c>
      <c r="F311" t="s">
        <v>1560</v>
      </c>
      <c r="G311" t="s">
        <v>2405</v>
      </c>
      <c r="H311">
        <v>1</v>
      </c>
      <c r="I311" s="4">
        <v>655.09</v>
      </c>
      <c r="J311" t="s">
        <v>2699</v>
      </c>
      <c r="K311" t="s">
        <v>3069</v>
      </c>
      <c r="L311" t="s">
        <v>3074</v>
      </c>
      <c r="M311" t="s">
        <v>3421</v>
      </c>
      <c r="N311">
        <v>6</v>
      </c>
      <c r="P311" t="str">
        <f t="shared" si="33"/>
        <v>NO COUPON</v>
      </c>
      <c r="Q311" t="s">
        <v>4279</v>
      </c>
      <c r="R311" s="4">
        <v>655.09</v>
      </c>
      <c r="S311" s="4">
        <f t="shared" si="34"/>
        <v>1042.2846368715084</v>
      </c>
      <c r="T311" cm="1">
        <f t="array" ref="T311">_xlfn.STDEV.P(_xlfn._xlws.FILTER($R$2:$R$1201,$G$2:$G$1201=G311))</f>
        <v>832.06806164607724</v>
      </c>
      <c r="U311" s="4">
        <f t="shared" si="35"/>
        <v>0.46534010223337091</v>
      </c>
      <c r="V311" t="str">
        <f t="shared" si="36"/>
        <v>No</v>
      </c>
    </row>
    <row r="312" spans="1:22" x14ac:dyDescent="0.25">
      <c r="A312" t="s">
        <v>368</v>
      </c>
      <c r="B312" s="2">
        <v>45118</v>
      </c>
      <c r="C312">
        <f t="shared" si="30"/>
        <v>2023</v>
      </c>
      <c r="D312" t="str">
        <f t="shared" si="31"/>
        <v>July</v>
      </c>
      <c r="E312" t="str">
        <f t="shared" si="32"/>
        <v>Q3</v>
      </c>
      <c r="F312" t="s">
        <v>1568</v>
      </c>
      <c r="G312" t="s">
        <v>2404</v>
      </c>
      <c r="H312">
        <v>1</v>
      </c>
      <c r="I312" s="4">
        <v>693.41</v>
      </c>
      <c r="J312" t="s">
        <v>2707</v>
      </c>
      <c r="K312" t="s">
        <v>3065</v>
      </c>
      <c r="L312" t="s">
        <v>3070</v>
      </c>
      <c r="M312" t="s">
        <v>3429</v>
      </c>
      <c r="N312">
        <v>4</v>
      </c>
      <c r="P312" t="str">
        <f t="shared" si="33"/>
        <v>NO COUPON</v>
      </c>
      <c r="Q312" t="s">
        <v>4278</v>
      </c>
      <c r="R312" s="4">
        <v>693.41</v>
      </c>
      <c r="S312" s="4">
        <f t="shared" si="34"/>
        <v>972.57942307692258</v>
      </c>
      <c r="T312" cm="1">
        <f t="array" ref="T312">_xlfn.STDEV.P(_xlfn._xlws.FILTER($R$2:$R$1201,$G$2:$G$1201=G312))</f>
        <v>756.87136793194964</v>
      </c>
      <c r="U312" s="4">
        <f t="shared" si="35"/>
        <v>0.36884658992943009</v>
      </c>
      <c r="V312" t="str">
        <f t="shared" si="36"/>
        <v>No</v>
      </c>
    </row>
    <row r="313" spans="1:22" x14ac:dyDescent="0.25">
      <c r="A313" t="s">
        <v>850</v>
      </c>
      <c r="B313" s="2">
        <v>44959</v>
      </c>
      <c r="C313">
        <f t="shared" si="30"/>
        <v>2023</v>
      </c>
      <c r="D313" t="str">
        <f t="shared" si="31"/>
        <v>February</v>
      </c>
      <c r="E313" t="str">
        <f t="shared" si="32"/>
        <v>Q1</v>
      </c>
      <c r="F313" t="s">
        <v>2046</v>
      </c>
      <c r="G313" t="s">
        <v>2404</v>
      </c>
      <c r="H313">
        <v>1</v>
      </c>
      <c r="I313" s="4">
        <v>178.44</v>
      </c>
      <c r="J313" t="s">
        <v>2860</v>
      </c>
      <c r="K313" t="s">
        <v>3067</v>
      </c>
      <c r="L313" t="s">
        <v>3071</v>
      </c>
      <c r="M313" t="s">
        <v>3911</v>
      </c>
      <c r="N313">
        <v>2</v>
      </c>
      <c r="O313" t="s">
        <v>4276</v>
      </c>
      <c r="P313" t="str">
        <f t="shared" si="33"/>
        <v>FREESHIP</v>
      </c>
      <c r="Q313" t="s">
        <v>4282</v>
      </c>
      <c r="R313" s="4">
        <v>178.44</v>
      </c>
      <c r="S313" s="4">
        <f t="shared" si="34"/>
        <v>972.57942307692258</v>
      </c>
      <c r="T313" cm="1">
        <f t="array" ref="T313">_xlfn.STDEV.P(_xlfn._xlws.FILTER($R$2:$R$1201,$G$2:$G$1201=G313))</f>
        <v>756.87136793194964</v>
      </c>
      <c r="U313" s="4">
        <f t="shared" si="35"/>
        <v>1.0492396155066652</v>
      </c>
      <c r="V313" t="str">
        <f t="shared" si="36"/>
        <v>No</v>
      </c>
    </row>
    <row r="314" spans="1:22" x14ac:dyDescent="0.25">
      <c r="A314" t="s">
        <v>23</v>
      </c>
      <c r="B314" s="2">
        <v>45251</v>
      </c>
      <c r="C314">
        <f t="shared" si="30"/>
        <v>2023</v>
      </c>
      <c r="D314" t="str">
        <f t="shared" si="31"/>
        <v>November</v>
      </c>
      <c r="E314" t="str">
        <f t="shared" si="32"/>
        <v>Q4</v>
      </c>
      <c r="F314" t="s">
        <v>1223</v>
      </c>
      <c r="G314" t="s">
        <v>2409</v>
      </c>
      <c r="H314">
        <v>4</v>
      </c>
      <c r="I314" s="4">
        <v>509.38</v>
      </c>
      <c r="J314" t="s">
        <v>2419</v>
      </c>
      <c r="K314" t="s">
        <v>3067</v>
      </c>
      <c r="L314" t="s">
        <v>3070</v>
      </c>
      <c r="M314" t="s">
        <v>3084</v>
      </c>
      <c r="N314">
        <v>6</v>
      </c>
      <c r="O314" t="s">
        <v>4275</v>
      </c>
      <c r="P314" t="str">
        <f t="shared" si="33"/>
        <v>SAVE10</v>
      </c>
      <c r="Q314" t="s">
        <v>4282</v>
      </c>
      <c r="R314" s="4">
        <v>2037.52</v>
      </c>
      <c r="S314" s="4">
        <f t="shared" si="34"/>
        <v>985.05841176470665</v>
      </c>
      <c r="T314" cm="1">
        <f t="array" ref="T314">_xlfn.STDEV.P(_xlfn._xlws.FILTER($R$2:$R$1201,$G$2:$G$1201=G314))</f>
        <v>745.08439393554579</v>
      </c>
      <c r="U314" s="4">
        <f t="shared" si="35"/>
        <v>0.63842219168243064</v>
      </c>
      <c r="V314" t="str">
        <f t="shared" si="36"/>
        <v>No</v>
      </c>
    </row>
    <row r="315" spans="1:22" x14ac:dyDescent="0.25">
      <c r="A315" t="s">
        <v>542</v>
      </c>
      <c r="B315" s="2">
        <v>45714</v>
      </c>
      <c r="C315">
        <f t="shared" si="30"/>
        <v>2025</v>
      </c>
      <c r="D315" t="str">
        <f t="shared" si="31"/>
        <v>February</v>
      </c>
      <c r="E315" t="str">
        <f t="shared" si="32"/>
        <v>Q1</v>
      </c>
      <c r="F315" t="s">
        <v>1742</v>
      </c>
      <c r="G315" t="s">
        <v>2406</v>
      </c>
      <c r="H315">
        <v>1</v>
      </c>
      <c r="I315" s="4">
        <v>628.89</v>
      </c>
      <c r="J315" t="s">
        <v>2765</v>
      </c>
      <c r="K315" t="s">
        <v>3067</v>
      </c>
      <c r="L315" t="s">
        <v>3072</v>
      </c>
      <c r="M315" t="s">
        <v>3603</v>
      </c>
      <c r="N315">
        <v>2</v>
      </c>
      <c r="O315" t="s">
        <v>4275</v>
      </c>
      <c r="P315" t="str">
        <f t="shared" si="33"/>
        <v>SAVE10</v>
      </c>
      <c r="Q315" t="s">
        <v>4279</v>
      </c>
      <c r="R315" s="4">
        <v>628.89</v>
      </c>
      <c r="S315" s="4">
        <f t="shared" si="34"/>
        <v>1098.989382022472</v>
      </c>
      <c r="T315" cm="1">
        <f t="array" ref="T315">_xlfn.STDEV.P(_xlfn._xlws.FILTER($R$2:$R$1201,$G$2:$G$1201=G315))</f>
        <v>817.71887574565653</v>
      </c>
      <c r="U315" s="4">
        <f t="shared" si="35"/>
        <v>0.57489119545369505</v>
      </c>
      <c r="V315" t="str">
        <f t="shared" si="36"/>
        <v>No</v>
      </c>
    </row>
    <row r="316" spans="1:22" x14ac:dyDescent="0.25">
      <c r="A316" t="s">
        <v>92</v>
      </c>
      <c r="B316" s="2">
        <v>45510</v>
      </c>
      <c r="C316">
        <f t="shared" si="30"/>
        <v>2024</v>
      </c>
      <c r="D316" t="str">
        <f t="shared" si="31"/>
        <v>August</v>
      </c>
      <c r="E316" t="str">
        <f t="shared" si="32"/>
        <v>Q3</v>
      </c>
      <c r="F316" t="s">
        <v>1292</v>
      </c>
      <c r="G316" t="s">
        <v>2407</v>
      </c>
      <c r="H316">
        <v>4</v>
      </c>
      <c r="I316" s="4">
        <v>175.36</v>
      </c>
      <c r="J316" t="s">
        <v>2482</v>
      </c>
      <c r="K316" t="s">
        <v>3065</v>
      </c>
      <c r="L316" t="s">
        <v>3073</v>
      </c>
      <c r="M316" t="s">
        <v>3153</v>
      </c>
      <c r="N316">
        <v>4</v>
      </c>
      <c r="O316" t="s">
        <v>4276</v>
      </c>
      <c r="P316" t="str">
        <f t="shared" si="33"/>
        <v>FREESHIP</v>
      </c>
      <c r="Q316" t="s">
        <v>4278</v>
      </c>
      <c r="R316" s="4">
        <v>701.44</v>
      </c>
      <c r="S316" s="4">
        <f t="shared" si="34"/>
        <v>1080.7326519337028</v>
      </c>
      <c r="T316" cm="1">
        <f t="array" ref="T316">_xlfn.STDEV.P(_xlfn._xlws.FILTER($R$2:$R$1201,$G$2:$G$1201=G316))</f>
        <v>851.72193981099019</v>
      </c>
      <c r="U316" s="4">
        <f t="shared" si="35"/>
        <v>1.0629908772041476</v>
      </c>
      <c r="V316" t="str">
        <f t="shared" si="36"/>
        <v>No</v>
      </c>
    </row>
    <row r="317" spans="1:22" x14ac:dyDescent="0.25">
      <c r="A317" t="s">
        <v>1078</v>
      </c>
      <c r="B317" s="2">
        <v>45700</v>
      </c>
      <c r="C317">
        <f t="shared" si="30"/>
        <v>2025</v>
      </c>
      <c r="D317" t="str">
        <f t="shared" si="31"/>
        <v>February</v>
      </c>
      <c r="E317" t="str">
        <f t="shared" si="32"/>
        <v>Q1</v>
      </c>
      <c r="F317" t="s">
        <v>2270</v>
      </c>
      <c r="G317" t="s">
        <v>2408</v>
      </c>
      <c r="H317">
        <v>4</v>
      </c>
      <c r="I317" s="4">
        <v>198.81</v>
      </c>
      <c r="J317" t="s">
        <v>2646</v>
      </c>
      <c r="K317" t="s">
        <v>3069</v>
      </c>
      <c r="L317" t="s">
        <v>3072</v>
      </c>
      <c r="M317" t="s">
        <v>4139</v>
      </c>
      <c r="N317">
        <v>9</v>
      </c>
      <c r="O317" t="s">
        <v>4276</v>
      </c>
      <c r="P317" t="str">
        <f t="shared" si="33"/>
        <v>FREESHIP</v>
      </c>
      <c r="Q317" t="s">
        <v>4279</v>
      </c>
      <c r="R317" s="4">
        <v>795.24</v>
      </c>
      <c r="S317" s="4">
        <f t="shared" si="34"/>
        <v>1110.5581502890175</v>
      </c>
      <c r="T317" cm="1">
        <f t="array" ref="T317">_xlfn.STDEV.P(_xlfn._xlws.FILTER($R$2:$R$1201,$G$2:$G$1201=G317))</f>
        <v>859.60878359494041</v>
      </c>
      <c r="U317" s="4">
        <f t="shared" si="35"/>
        <v>1.0606547625956391</v>
      </c>
      <c r="V317" t="str">
        <f t="shared" si="36"/>
        <v>No</v>
      </c>
    </row>
    <row r="318" spans="1:22" x14ac:dyDescent="0.25">
      <c r="A318" t="s">
        <v>760</v>
      </c>
      <c r="B318" s="2">
        <v>45712</v>
      </c>
      <c r="C318">
        <f t="shared" si="30"/>
        <v>2025</v>
      </c>
      <c r="D318" t="str">
        <f t="shared" si="31"/>
        <v>February</v>
      </c>
      <c r="E318" t="str">
        <f t="shared" si="32"/>
        <v>Q1</v>
      </c>
      <c r="F318" t="s">
        <v>1957</v>
      </c>
      <c r="G318" t="s">
        <v>2409</v>
      </c>
      <c r="H318">
        <v>3</v>
      </c>
      <c r="I318" s="4">
        <v>661.89</v>
      </c>
      <c r="J318" t="s">
        <v>2902</v>
      </c>
      <c r="K318" t="s">
        <v>3066</v>
      </c>
      <c r="L318" t="s">
        <v>3071</v>
      </c>
      <c r="M318" t="s">
        <v>3821</v>
      </c>
      <c r="N318">
        <v>6</v>
      </c>
      <c r="O318" t="s">
        <v>4277</v>
      </c>
      <c r="P318" t="str">
        <f t="shared" si="33"/>
        <v>WINTER15</v>
      </c>
      <c r="Q318" t="s">
        <v>4279</v>
      </c>
      <c r="R318" s="4">
        <v>1985.67</v>
      </c>
      <c r="S318" s="4">
        <f t="shared" si="34"/>
        <v>985.05841176470665</v>
      </c>
      <c r="T318" cm="1">
        <f t="array" ref="T318">_xlfn.STDEV.P(_xlfn._xlws.FILTER($R$2:$R$1201,$G$2:$G$1201=G318))</f>
        <v>745.08439393554579</v>
      </c>
      <c r="U318" s="4">
        <f t="shared" si="35"/>
        <v>0.43373396946046172</v>
      </c>
      <c r="V318" t="str">
        <f t="shared" si="36"/>
        <v>No</v>
      </c>
    </row>
    <row r="319" spans="1:22" x14ac:dyDescent="0.25">
      <c r="A319" t="s">
        <v>1051</v>
      </c>
      <c r="B319" s="2">
        <v>45273</v>
      </c>
      <c r="C319">
        <f t="shared" si="30"/>
        <v>2023</v>
      </c>
      <c r="D319" t="str">
        <f t="shared" si="31"/>
        <v>December</v>
      </c>
      <c r="E319" t="str">
        <f t="shared" si="32"/>
        <v>Q4</v>
      </c>
      <c r="F319" t="s">
        <v>2243</v>
      </c>
      <c r="G319" t="s">
        <v>2407</v>
      </c>
      <c r="H319">
        <v>1</v>
      </c>
      <c r="I319" s="4">
        <v>249.81</v>
      </c>
      <c r="J319" t="s">
        <v>2875</v>
      </c>
      <c r="K319" t="s">
        <v>3069</v>
      </c>
      <c r="L319" t="s">
        <v>3074</v>
      </c>
      <c r="M319" t="s">
        <v>4112</v>
      </c>
      <c r="N319">
        <v>1</v>
      </c>
      <c r="O319" t="s">
        <v>4275</v>
      </c>
      <c r="P319" t="str">
        <f t="shared" si="33"/>
        <v>SAVE10</v>
      </c>
      <c r="Q319" t="s">
        <v>4282</v>
      </c>
      <c r="R319" s="4">
        <v>249.81</v>
      </c>
      <c r="S319" s="4">
        <f t="shared" si="34"/>
        <v>1080.7326519337028</v>
      </c>
      <c r="T319" cm="1">
        <f t="array" ref="T319">_xlfn.STDEV.P(_xlfn._xlws.FILTER($R$2:$R$1201,$G$2:$G$1201=G319))</f>
        <v>851.72193981099019</v>
      </c>
      <c r="U319" s="4">
        <f t="shared" si="35"/>
        <v>0.9755797204403317</v>
      </c>
      <c r="V319" t="str">
        <f t="shared" si="36"/>
        <v>No</v>
      </c>
    </row>
    <row r="320" spans="1:22" x14ac:dyDescent="0.25">
      <c r="A320" t="s">
        <v>1175</v>
      </c>
      <c r="B320" s="2">
        <v>45215</v>
      </c>
      <c r="C320">
        <f t="shared" si="30"/>
        <v>2023</v>
      </c>
      <c r="D320" t="str">
        <f t="shared" si="31"/>
        <v>October</v>
      </c>
      <c r="E320" t="str">
        <f t="shared" si="32"/>
        <v>Q4</v>
      </c>
      <c r="F320" t="s">
        <v>2364</v>
      </c>
      <c r="G320" t="s">
        <v>2404</v>
      </c>
      <c r="H320">
        <v>1</v>
      </c>
      <c r="I320" s="4">
        <v>11.39</v>
      </c>
      <c r="J320" t="s">
        <v>2693</v>
      </c>
      <c r="K320" t="s">
        <v>3069</v>
      </c>
      <c r="L320" t="s">
        <v>3071</v>
      </c>
      <c r="M320" t="s">
        <v>4236</v>
      </c>
      <c r="N320">
        <v>6</v>
      </c>
      <c r="O320" t="s">
        <v>4277</v>
      </c>
      <c r="P320" t="str">
        <f t="shared" si="33"/>
        <v>WINTER15</v>
      </c>
      <c r="Q320" t="s">
        <v>4280</v>
      </c>
      <c r="R320" s="4">
        <v>11.39</v>
      </c>
      <c r="S320" s="4">
        <f t="shared" si="34"/>
        <v>972.57942307692258</v>
      </c>
      <c r="T320" cm="1">
        <f t="array" ref="T320">_xlfn.STDEV.P(_xlfn._xlws.FILTER($R$2:$R$1201,$G$2:$G$1201=G320))</f>
        <v>756.87136793194964</v>
      </c>
      <c r="U320" s="4">
        <f t="shared" si="35"/>
        <v>1.2699508315438657</v>
      </c>
      <c r="V320" t="str">
        <f t="shared" si="36"/>
        <v>No</v>
      </c>
    </row>
    <row r="321" spans="1:22" x14ac:dyDescent="0.25">
      <c r="A321" t="s">
        <v>129</v>
      </c>
      <c r="B321" s="2">
        <v>45257</v>
      </c>
      <c r="C321">
        <f t="shared" si="30"/>
        <v>2023</v>
      </c>
      <c r="D321" t="str">
        <f t="shared" si="31"/>
        <v>November</v>
      </c>
      <c r="E321" t="str">
        <f t="shared" si="32"/>
        <v>Q4</v>
      </c>
      <c r="F321" t="s">
        <v>1329</v>
      </c>
      <c r="G321" t="s">
        <v>2404</v>
      </c>
      <c r="H321">
        <v>5</v>
      </c>
      <c r="I321" s="4">
        <v>374.99</v>
      </c>
      <c r="J321" t="s">
        <v>2518</v>
      </c>
      <c r="K321" t="s">
        <v>3066</v>
      </c>
      <c r="L321" t="s">
        <v>3070</v>
      </c>
      <c r="M321" t="s">
        <v>3190</v>
      </c>
      <c r="N321">
        <v>9</v>
      </c>
      <c r="O321" t="s">
        <v>4275</v>
      </c>
      <c r="P321" t="str">
        <f t="shared" si="33"/>
        <v>SAVE10</v>
      </c>
      <c r="Q321" t="s">
        <v>4281</v>
      </c>
      <c r="R321" s="4">
        <v>1874.95</v>
      </c>
      <c r="S321" s="4">
        <f t="shared" si="34"/>
        <v>972.57942307692258</v>
      </c>
      <c r="T321" cm="1">
        <f t="array" ref="T321">_xlfn.STDEV.P(_xlfn._xlws.FILTER($R$2:$R$1201,$G$2:$G$1201=G321))</f>
        <v>756.87136793194964</v>
      </c>
      <c r="U321" s="4">
        <f t="shared" si="35"/>
        <v>0.78955215958261993</v>
      </c>
      <c r="V321" t="str">
        <f t="shared" si="36"/>
        <v>No</v>
      </c>
    </row>
    <row r="322" spans="1:22" x14ac:dyDescent="0.25">
      <c r="A322" t="s">
        <v>985</v>
      </c>
      <c r="B322" s="2">
        <v>45439</v>
      </c>
      <c r="C322">
        <f t="shared" ref="C322:C385" si="37">YEAR(B322)</f>
        <v>2024</v>
      </c>
      <c r="D322" t="str">
        <f t="shared" ref="D322:D385" si="38">TEXT(B322,"mmmm")</f>
        <v>May</v>
      </c>
      <c r="E322" t="str">
        <f t="shared" ref="E322:E385" si="39">"Q"&amp;ROUNDUP(MONTH(B322)/3,0)</f>
        <v>Q2</v>
      </c>
      <c r="F322" t="s">
        <v>2178</v>
      </c>
      <c r="G322" t="s">
        <v>2403</v>
      </c>
      <c r="H322">
        <v>2</v>
      </c>
      <c r="I322" s="4">
        <v>605.26</v>
      </c>
      <c r="J322" t="s">
        <v>2415</v>
      </c>
      <c r="K322" t="s">
        <v>3069</v>
      </c>
      <c r="L322" t="s">
        <v>3071</v>
      </c>
      <c r="M322" t="s">
        <v>4046</v>
      </c>
      <c r="N322">
        <v>4</v>
      </c>
      <c r="O322" t="s">
        <v>4277</v>
      </c>
      <c r="P322" t="str">
        <f t="shared" ref="P322:P385" si="40">IF(ISBLANK(O322),"NO COUPON",O322)</f>
        <v>WINTER15</v>
      </c>
      <c r="Q322" t="s">
        <v>4279</v>
      </c>
      <c r="R322" s="4">
        <v>1210.52</v>
      </c>
      <c r="S322" s="4">
        <f t="shared" si="34"/>
        <v>1077.6160122699389</v>
      </c>
      <c r="T322" cm="1">
        <f t="array" ref="T322">_xlfn.STDEV.P(_xlfn._xlws.FILTER($R$2:$R$1201,$G$2:$G$1201=G322))</f>
        <v>847.57364644707002</v>
      </c>
      <c r="U322" s="4">
        <f t="shared" si="35"/>
        <v>0.55730379802392427</v>
      </c>
      <c r="V322" t="str">
        <f t="shared" si="36"/>
        <v>No</v>
      </c>
    </row>
    <row r="323" spans="1:22" x14ac:dyDescent="0.25">
      <c r="A323" t="s">
        <v>958</v>
      </c>
      <c r="B323" s="2">
        <v>45642</v>
      </c>
      <c r="C323">
        <f t="shared" si="37"/>
        <v>2024</v>
      </c>
      <c r="D323" t="str">
        <f t="shared" si="38"/>
        <v>December</v>
      </c>
      <c r="E323" t="str">
        <f t="shared" si="39"/>
        <v>Q4</v>
      </c>
      <c r="F323" t="s">
        <v>2153</v>
      </c>
      <c r="G323" t="s">
        <v>2408</v>
      </c>
      <c r="H323">
        <v>2</v>
      </c>
      <c r="I323" s="4">
        <v>426.22</v>
      </c>
      <c r="J323" t="s">
        <v>2964</v>
      </c>
      <c r="K323" t="s">
        <v>3066</v>
      </c>
      <c r="L323" t="s">
        <v>3073</v>
      </c>
      <c r="M323" t="s">
        <v>4019</v>
      </c>
      <c r="N323">
        <v>7</v>
      </c>
      <c r="O323" t="s">
        <v>4277</v>
      </c>
      <c r="P323" t="str">
        <f t="shared" si="40"/>
        <v>WINTER15</v>
      </c>
      <c r="Q323" t="s">
        <v>4282</v>
      </c>
      <c r="R323" s="4">
        <v>852.44</v>
      </c>
      <c r="S323" s="4">
        <f t="shared" ref="S323:S386" si="41">AVERAGEIF($G$2:$G$1201,G323,$R$2:$R$1201)</f>
        <v>1110.5581502890175</v>
      </c>
      <c r="T323" cm="1">
        <f t="array" ref="T323">_xlfn.STDEV.P(_xlfn._xlws.FILTER($R$2:$R$1201,$G$2:$G$1201=G323))</f>
        <v>859.60878359494041</v>
      </c>
      <c r="U323" s="4">
        <f t="shared" ref="U323:U386" si="42">ABS(I323-S323)/T323</f>
        <v>0.79610418524002324</v>
      </c>
      <c r="V323" t="str">
        <f t="shared" ref="V323:V386" si="43">IF(U323&gt;3,"Yes","No")</f>
        <v>No</v>
      </c>
    </row>
    <row r="324" spans="1:22" x14ac:dyDescent="0.25">
      <c r="A324" t="s">
        <v>1067</v>
      </c>
      <c r="B324" s="2">
        <v>45550</v>
      </c>
      <c r="C324">
        <f t="shared" si="37"/>
        <v>2024</v>
      </c>
      <c r="D324" t="str">
        <f t="shared" si="38"/>
        <v>September</v>
      </c>
      <c r="E324" t="str">
        <f t="shared" si="39"/>
        <v>Q3</v>
      </c>
      <c r="F324" t="s">
        <v>2259</v>
      </c>
      <c r="G324" t="s">
        <v>2404</v>
      </c>
      <c r="H324">
        <v>2</v>
      </c>
      <c r="I324" s="4">
        <v>496.62</v>
      </c>
      <c r="J324" t="s">
        <v>2984</v>
      </c>
      <c r="K324" t="s">
        <v>3066</v>
      </c>
      <c r="L324" t="s">
        <v>3074</v>
      </c>
      <c r="M324" t="s">
        <v>4128</v>
      </c>
      <c r="N324">
        <v>2</v>
      </c>
      <c r="O324" t="s">
        <v>4275</v>
      </c>
      <c r="P324" t="str">
        <f t="shared" si="40"/>
        <v>SAVE10</v>
      </c>
      <c r="Q324" t="s">
        <v>4278</v>
      </c>
      <c r="R324" s="4">
        <v>993.24</v>
      </c>
      <c r="S324" s="4">
        <f t="shared" si="41"/>
        <v>972.57942307692258</v>
      </c>
      <c r="T324" cm="1">
        <f t="array" ref="T324">_xlfn.STDEV.P(_xlfn._xlws.FILTER($R$2:$R$1201,$G$2:$G$1201=G324))</f>
        <v>756.87136793194964</v>
      </c>
      <c r="U324" s="4">
        <f t="shared" si="42"/>
        <v>0.62885114068645298</v>
      </c>
      <c r="V324" t="str">
        <f t="shared" si="43"/>
        <v>No</v>
      </c>
    </row>
    <row r="325" spans="1:22" x14ac:dyDescent="0.25">
      <c r="A325" t="s">
        <v>249</v>
      </c>
      <c r="B325" s="2">
        <v>44977</v>
      </c>
      <c r="C325">
        <f t="shared" si="37"/>
        <v>2023</v>
      </c>
      <c r="D325" t="str">
        <f t="shared" si="38"/>
        <v>February</v>
      </c>
      <c r="E325" t="str">
        <f t="shared" si="39"/>
        <v>Q1</v>
      </c>
      <c r="F325" t="s">
        <v>1449</v>
      </c>
      <c r="G325" t="s">
        <v>2409</v>
      </c>
      <c r="H325">
        <v>1</v>
      </c>
      <c r="I325" s="4">
        <v>65.45</v>
      </c>
      <c r="J325" t="s">
        <v>2612</v>
      </c>
      <c r="K325" t="s">
        <v>3069</v>
      </c>
      <c r="L325" t="s">
        <v>3074</v>
      </c>
      <c r="M325" t="s">
        <v>3310</v>
      </c>
      <c r="N325">
        <v>2</v>
      </c>
      <c r="O325" t="s">
        <v>4277</v>
      </c>
      <c r="P325" t="str">
        <f t="shared" si="40"/>
        <v>WINTER15</v>
      </c>
      <c r="Q325" t="s">
        <v>4282</v>
      </c>
      <c r="R325" s="4">
        <v>65.45</v>
      </c>
      <c r="S325" s="4">
        <f t="shared" si="41"/>
        <v>985.05841176470665</v>
      </c>
      <c r="T325" cm="1">
        <f t="array" ref="T325">_xlfn.STDEV.P(_xlfn._xlws.FILTER($R$2:$R$1201,$G$2:$G$1201=G325))</f>
        <v>745.08439393554579</v>
      </c>
      <c r="U325" s="4">
        <f t="shared" si="42"/>
        <v>1.2342338924954832</v>
      </c>
      <c r="V325" t="str">
        <f t="shared" si="43"/>
        <v>No</v>
      </c>
    </row>
    <row r="326" spans="1:22" x14ac:dyDescent="0.25">
      <c r="A326" t="s">
        <v>1072</v>
      </c>
      <c r="B326" s="2">
        <v>45177</v>
      </c>
      <c r="C326">
        <f t="shared" si="37"/>
        <v>2023</v>
      </c>
      <c r="D326" t="str">
        <f t="shared" si="38"/>
        <v>September</v>
      </c>
      <c r="E326" t="str">
        <f t="shared" si="39"/>
        <v>Q3</v>
      </c>
      <c r="F326" t="s">
        <v>2264</v>
      </c>
      <c r="G326" t="s">
        <v>2409</v>
      </c>
      <c r="H326">
        <v>2</v>
      </c>
      <c r="I326" s="4">
        <v>412.14</v>
      </c>
      <c r="J326" t="s">
        <v>2640</v>
      </c>
      <c r="K326" t="s">
        <v>3067</v>
      </c>
      <c r="L326" t="s">
        <v>3072</v>
      </c>
      <c r="M326" t="s">
        <v>4133</v>
      </c>
      <c r="N326">
        <v>2</v>
      </c>
      <c r="O326" t="s">
        <v>4276</v>
      </c>
      <c r="P326" t="str">
        <f t="shared" si="40"/>
        <v>FREESHIP</v>
      </c>
      <c r="Q326" t="s">
        <v>4278</v>
      </c>
      <c r="R326" s="4">
        <v>824.28</v>
      </c>
      <c r="S326" s="4">
        <f t="shared" si="41"/>
        <v>985.05841176470665</v>
      </c>
      <c r="T326" cm="1">
        <f t="array" ref="T326">_xlfn.STDEV.P(_xlfn._xlws.FILTER($R$2:$R$1201,$G$2:$G$1201=G326))</f>
        <v>745.08439393554579</v>
      </c>
      <c r="U326" s="4">
        <f t="shared" si="42"/>
        <v>0.76893089753033739</v>
      </c>
      <c r="V326" t="str">
        <f t="shared" si="43"/>
        <v>No</v>
      </c>
    </row>
    <row r="327" spans="1:22" x14ac:dyDescent="0.25">
      <c r="A327" t="s">
        <v>622</v>
      </c>
      <c r="B327" s="2">
        <v>45497</v>
      </c>
      <c r="C327">
        <f t="shared" si="37"/>
        <v>2024</v>
      </c>
      <c r="D327" t="str">
        <f t="shared" si="38"/>
        <v>July</v>
      </c>
      <c r="E327" t="str">
        <f t="shared" si="39"/>
        <v>Q3</v>
      </c>
      <c r="F327" t="s">
        <v>1821</v>
      </c>
      <c r="G327" t="s">
        <v>2408</v>
      </c>
      <c r="H327">
        <v>5</v>
      </c>
      <c r="I327" s="4">
        <v>543.16</v>
      </c>
      <c r="J327" t="s">
        <v>2840</v>
      </c>
      <c r="K327" t="s">
        <v>3066</v>
      </c>
      <c r="L327" t="s">
        <v>3071</v>
      </c>
      <c r="M327" t="s">
        <v>3683</v>
      </c>
      <c r="N327">
        <v>6</v>
      </c>
      <c r="O327" t="s">
        <v>4275</v>
      </c>
      <c r="P327" t="str">
        <f t="shared" si="40"/>
        <v>SAVE10</v>
      </c>
      <c r="Q327" t="s">
        <v>4278</v>
      </c>
      <c r="R327" s="4">
        <v>2715.8</v>
      </c>
      <c r="S327" s="4">
        <f t="shared" si="41"/>
        <v>1110.5581502890175</v>
      </c>
      <c r="T327" cm="1">
        <f t="array" ref="T327">_xlfn.STDEV.P(_xlfn._xlws.FILTER($R$2:$R$1201,$G$2:$G$1201=G327))</f>
        <v>859.60878359494041</v>
      </c>
      <c r="U327" s="4">
        <f t="shared" si="42"/>
        <v>0.66006555670141154</v>
      </c>
      <c r="V327" t="str">
        <f t="shared" si="43"/>
        <v>No</v>
      </c>
    </row>
    <row r="328" spans="1:22" x14ac:dyDescent="0.25">
      <c r="A328" t="s">
        <v>165</v>
      </c>
      <c r="B328" s="2">
        <v>45261</v>
      </c>
      <c r="C328">
        <f t="shared" si="37"/>
        <v>2023</v>
      </c>
      <c r="D328" t="str">
        <f t="shared" si="38"/>
        <v>December</v>
      </c>
      <c r="E328" t="str">
        <f t="shared" si="39"/>
        <v>Q4</v>
      </c>
      <c r="F328" t="s">
        <v>1365</v>
      </c>
      <c r="G328" t="s">
        <v>2407</v>
      </c>
      <c r="H328">
        <v>5</v>
      </c>
      <c r="I328" s="4">
        <v>444.76</v>
      </c>
      <c r="J328" t="s">
        <v>2550</v>
      </c>
      <c r="K328" t="s">
        <v>3065</v>
      </c>
      <c r="L328" t="s">
        <v>3072</v>
      </c>
      <c r="M328" t="s">
        <v>3226</v>
      </c>
      <c r="N328">
        <v>7</v>
      </c>
      <c r="P328" t="str">
        <f t="shared" si="40"/>
        <v>NO COUPON</v>
      </c>
      <c r="Q328" t="s">
        <v>4280</v>
      </c>
      <c r="R328" s="4">
        <v>2223.8000000000002</v>
      </c>
      <c r="S328" s="4">
        <f t="shared" si="41"/>
        <v>1080.7326519337028</v>
      </c>
      <c r="T328" cm="1">
        <f t="array" ref="T328">_xlfn.STDEV.P(_xlfn._xlws.FILTER($R$2:$R$1201,$G$2:$G$1201=G328))</f>
        <v>851.72193981099019</v>
      </c>
      <c r="U328" s="4">
        <f t="shared" si="42"/>
        <v>0.74669046575791453</v>
      </c>
      <c r="V328" t="str">
        <f t="shared" si="43"/>
        <v>No</v>
      </c>
    </row>
    <row r="329" spans="1:22" x14ac:dyDescent="0.25">
      <c r="A329" t="s">
        <v>1109</v>
      </c>
      <c r="B329" s="2">
        <v>45405</v>
      </c>
      <c r="C329">
        <f t="shared" si="37"/>
        <v>2024</v>
      </c>
      <c r="D329" t="str">
        <f t="shared" si="38"/>
        <v>April</v>
      </c>
      <c r="E329" t="str">
        <f t="shared" si="39"/>
        <v>Q2</v>
      </c>
      <c r="F329" t="s">
        <v>2301</v>
      </c>
      <c r="G329" t="s">
        <v>2404</v>
      </c>
      <c r="H329">
        <v>2</v>
      </c>
      <c r="I329" s="4">
        <v>441.54</v>
      </c>
      <c r="J329" t="s">
        <v>3028</v>
      </c>
      <c r="K329" t="s">
        <v>3066</v>
      </c>
      <c r="L329" t="s">
        <v>3073</v>
      </c>
      <c r="M329" t="s">
        <v>4170</v>
      </c>
      <c r="N329">
        <v>2</v>
      </c>
      <c r="O329" t="s">
        <v>4275</v>
      </c>
      <c r="P329" t="str">
        <f t="shared" si="40"/>
        <v>SAVE10</v>
      </c>
      <c r="Q329" t="s">
        <v>4280</v>
      </c>
      <c r="R329" s="4">
        <v>883.08</v>
      </c>
      <c r="S329" s="4">
        <f t="shared" si="41"/>
        <v>972.57942307692258</v>
      </c>
      <c r="T329" cm="1">
        <f t="array" ref="T329">_xlfn.STDEV.P(_xlfn._xlws.FILTER($R$2:$R$1201,$G$2:$G$1201=G329))</f>
        <v>756.87136793194964</v>
      </c>
      <c r="U329" s="4">
        <f t="shared" si="42"/>
        <v>0.70162440485483957</v>
      </c>
      <c r="V329" t="str">
        <f t="shared" si="43"/>
        <v>No</v>
      </c>
    </row>
    <row r="330" spans="1:22" x14ac:dyDescent="0.25">
      <c r="A330" t="s">
        <v>122</v>
      </c>
      <c r="B330" s="2">
        <v>45654</v>
      </c>
      <c r="C330">
        <f t="shared" si="37"/>
        <v>2024</v>
      </c>
      <c r="D330" t="str">
        <f t="shared" si="38"/>
        <v>December</v>
      </c>
      <c r="E330" t="str">
        <f t="shared" si="39"/>
        <v>Q4</v>
      </c>
      <c r="F330" t="s">
        <v>1322</v>
      </c>
      <c r="G330" t="s">
        <v>2408</v>
      </c>
      <c r="H330">
        <v>5</v>
      </c>
      <c r="I330" s="4">
        <v>48.38</v>
      </c>
      <c r="J330" t="s">
        <v>2511</v>
      </c>
      <c r="K330" t="s">
        <v>3068</v>
      </c>
      <c r="L330" t="s">
        <v>3073</v>
      </c>
      <c r="M330" t="s">
        <v>3183</v>
      </c>
      <c r="N330">
        <v>9</v>
      </c>
      <c r="O330" t="s">
        <v>4277</v>
      </c>
      <c r="P330" t="str">
        <f t="shared" si="40"/>
        <v>WINTER15</v>
      </c>
      <c r="Q330" t="s">
        <v>4280</v>
      </c>
      <c r="R330" s="4">
        <v>241.9</v>
      </c>
      <c r="S330" s="4">
        <f t="shared" si="41"/>
        <v>1110.5581502890175</v>
      </c>
      <c r="T330" cm="1">
        <f t="array" ref="T330">_xlfn.STDEV.P(_xlfn._xlws.FILTER($R$2:$R$1201,$G$2:$G$1201=G330))</f>
        <v>859.60878359494041</v>
      </c>
      <c r="U330" s="4">
        <f t="shared" si="42"/>
        <v>1.2356529744227585</v>
      </c>
      <c r="V330" t="str">
        <f t="shared" si="43"/>
        <v>No</v>
      </c>
    </row>
    <row r="331" spans="1:22" x14ac:dyDescent="0.25">
      <c r="A331" t="s">
        <v>154</v>
      </c>
      <c r="B331" s="2">
        <v>45808</v>
      </c>
      <c r="C331">
        <f t="shared" si="37"/>
        <v>2025</v>
      </c>
      <c r="D331" t="str">
        <f t="shared" si="38"/>
        <v>May</v>
      </c>
      <c r="E331" t="str">
        <f t="shared" si="39"/>
        <v>Q2</v>
      </c>
      <c r="F331" t="s">
        <v>1354</v>
      </c>
      <c r="G331" t="s">
        <v>2406</v>
      </c>
      <c r="H331">
        <v>3</v>
      </c>
      <c r="I331" s="4">
        <v>528.14</v>
      </c>
      <c r="J331" t="s">
        <v>2513</v>
      </c>
      <c r="K331" t="s">
        <v>3066</v>
      </c>
      <c r="L331" t="s">
        <v>3073</v>
      </c>
      <c r="M331" t="s">
        <v>3215</v>
      </c>
      <c r="N331">
        <v>3</v>
      </c>
      <c r="O331" t="s">
        <v>4276</v>
      </c>
      <c r="P331" t="str">
        <f t="shared" si="40"/>
        <v>FREESHIP</v>
      </c>
      <c r="Q331" t="s">
        <v>4280</v>
      </c>
      <c r="R331" s="4">
        <v>1584.42</v>
      </c>
      <c r="S331" s="4">
        <f t="shared" si="41"/>
        <v>1098.989382022472</v>
      </c>
      <c r="T331" cm="1">
        <f t="array" ref="T331">_xlfn.STDEV.P(_xlfn._xlws.FILTER($R$2:$R$1201,$G$2:$G$1201=G331))</f>
        <v>817.71887574565653</v>
      </c>
      <c r="U331" s="4">
        <f t="shared" si="42"/>
        <v>0.69809979805337052</v>
      </c>
      <c r="V331" t="str">
        <f t="shared" si="43"/>
        <v>No</v>
      </c>
    </row>
    <row r="332" spans="1:22" x14ac:dyDescent="0.25">
      <c r="A332" t="s">
        <v>307</v>
      </c>
      <c r="B332" s="2">
        <v>44973</v>
      </c>
      <c r="C332">
        <f t="shared" si="37"/>
        <v>2023</v>
      </c>
      <c r="D332" t="str">
        <f t="shared" si="38"/>
        <v>February</v>
      </c>
      <c r="E332" t="str">
        <f t="shared" si="39"/>
        <v>Q1</v>
      </c>
      <c r="F332" t="s">
        <v>1507</v>
      </c>
      <c r="G332" t="s">
        <v>2405</v>
      </c>
      <c r="H332">
        <v>4</v>
      </c>
      <c r="I332" s="4">
        <v>463.04</v>
      </c>
      <c r="J332" t="s">
        <v>2658</v>
      </c>
      <c r="K332" t="s">
        <v>3068</v>
      </c>
      <c r="L332" t="s">
        <v>3072</v>
      </c>
      <c r="M332" t="s">
        <v>3368</v>
      </c>
      <c r="N332">
        <v>9</v>
      </c>
      <c r="P332" t="str">
        <f t="shared" si="40"/>
        <v>NO COUPON</v>
      </c>
      <c r="Q332" t="s">
        <v>4278</v>
      </c>
      <c r="R332" s="4">
        <v>1852.16</v>
      </c>
      <c r="S332" s="4">
        <f t="shared" si="41"/>
        <v>1042.2846368715084</v>
      </c>
      <c r="T332" cm="1">
        <f t="array" ref="T332">_xlfn.STDEV.P(_xlfn._xlws.FILTER($R$2:$R$1201,$G$2:$G$1201=G332))</f>
        <v>832.06806164607724</v>
      </c>
      <c r="U332" s="4">
        <f t="shared" si="42"/>
        <v>0.69615054773955731</v>
      </c>
      <c r="V332" t="str">
        <f t="shared" si="43"/>
        <v>No</v>
      </c>
    </row>
    <row r="333" spans="1:22" x14ac:dyDescent="0.25">
      <c r="A333" t="s">
        <v>43</v>
      </c>
      <c r="B333" s="2">
        <v>45555</v>
      </c>
      <c r="C333">
        <f t="shared" si="37"/>
        <v>2024</v>
      </c>
      <c r="D333" t="str">
        <f t="shared" si="38"/>
        <v>September</v>
      </c>
      <c r="E333" t="str">
        <f t="shared" si="39"/>
        <v>Q3</v>
      </c>
      <c r="F333" t="s">
        <v>1243</v>
      </c>
      <c r="G333" t="s">
        <v>2409</v>
      </c>
      <c r="H333">
        <v>3</v>
      </c>
      <c r="I333" s="4">
        <v>423.53</v>
      </c>
      <c r="J333" t="s">
        <v>2439</v>
      </c>
      <c r="K333" t="s">
        <v>3067</v>
      </c>
      <c r="L333" t="s">
        <v>3073</v>
      </c>
      <c r="M333" t="s">
        <v>3104</v>
      </c>
      <c r="N333">
        <v>6</v>
      </c>
      <c r="O333" t="s">
        <v>4275</v>
      </c>
      <c r="P333" t="str">
        <f t="shared" si="40"/>
        <v>SAVE10</v>
      </c>
      <c r="Q333" t="s">
        <v>4279</v>
      </c>
      <c r="R333" s="4">
        <v>1270.5899999999999</v>
      </c>
      <c r="S333" s="4">
        <f t="shared" si="41"/>
        <v>985.05841176470665</v>
      </c>
      <c r="T333" cm="1">
        <f t="array" ref="T333">_xlfn.STDEV.P(_xlfn._xlws.FILTER($R$2:$R$1201,$G$2:$G$1201=G333))</f>
        <v>745.08439393554579</v>
      </c>
      <c r="U333" s="4">
        <f t="shared" si="42"/>
        <v>0.7536440386285721</v>
      </c>
      <c r="V333" t="str">
        <f t="shared" si="43"/>
        <v>No</v>
      </c>
    </row>
    <row r="334" spans="1:22" x14ac:dyDescent="0.25">
      <c r="A334" t="s">
        <v>810</v>
      </c>
      <c r="B334" s="2">
        <v>45776</v>
      </c>
      <c r="C334">
        <f t="shared" si="37"/>
        <v>2025</v>
      </c>
      <c r="D334" t="str">
        <f t="shared" si="38"/>
        <v>April</v>
      </c>
      <c r="E334" t="str">
        <f t="shared" si="39"/>
        <v>Q2</v>
      </c>
      <c r="F334" t="s">
        <v>2007</v>
      </c>
      <c r="G334" t="s">
        <v>2404</v>
      </c>
      <c r="H334">
        <v>3</v>
      </c>
      <c r="I334" s="4">
        <v>579.54999999999995</v>
      </c>
      <c r="J334" t="s">
        <v>2599</v>
      </c>
      <c r="K334" t="s">
        <v>3068</v>
      </c>
      <c r="L334" t="s">
        <v>3072</v>
      </c>
      <c r="M334" t="s">
        <v>3871</v>
      </c>
      <c r="N334">
        <v>8</v>
      </c>
      <c r="O334" t="s">
        <v>4277</v>
      </c>
      <c r="P334" t="str">
        <f t="shared" si="40"/>
        <v>WINTER15</v>
      </c>
      <c r="Q334" t="s">
        <v>4281</v>
      </c>
      <c r="R334" s="4">
        <v>1738.65</v>
      </c>
      <c r="S334" s="4">
        <f t="shared" si="41"/>
        <v>972.57942307692258</v>
      </c>
      <c r="T334" cm="1">
        <f t="array" ref="T334">_xlfn.STDEV.P(_xlfn._xlws.FILTER($R$2:$R$1201,$G$2:$G$1201=G334))</f>
        <v>756.87136793194964</v>
      </c>
      <c r="U334" s="4">
        <f t="shared" si="42"/>
        <v>0.51928166360794337</v>
      </c>
      <c r="V334" t="str">
        <f t="shared" si="43"/>
        <v>No</v>
      </c>
    </row>
    <row r="335" spans="1:22" x14ac:dyDescent="0.25">
      <c r="A335" t="s">
        <v>716</v>
      </c>
      <c r="B335" s="2">
        <v>45452</v>
      </c>
      <c r="C335">
        <f t="shared" si="37"/>
        <v>2024</v>
      </c>
      <c r="D335" t="str">
        <f t="shared" si="38"/>
        <v>June</v>
      </c>
      <c r="E335" t="str">
        <f t="shared" si="39"/>
        <v>Q2</v>
      </c>
      <c r="F335" t="s">
        <v>1914</v>
      </c>
      <c r="G335" t="s">
        <v>2407</v>
      </c>
      <c r="H335">
        <v>3</v>
      </c>
      <c r="I335" s="4">
        <v>562.54999999999995</v>
      </c>
      <c r="J335" t="s">
        <v>2842</v>
      </c>
      <c r="K335" t="s">
        <v>3065</v>
      </c>
      <c r="L335" t="s">
        <v>3072</v>
      </c>
      <c r="M335" t="s">
        <v>3777</v>
      </c>
      <c r="N335">
        <v>6</v>
      </c>
      <c r="P335" t="str">
        <f t="shared" si="40"/>
        <v>NO COUPON</v>
      </c>
      <c r="Q335" t="s">
        <v>4280</v>
      </c>
      <c r="R335" s="4">
        <v>1687.65</v>
      </c>
      <c r="S335" s="4">
        <f t="shared" si="41"/>
        <v>1080.7326519337028</v>
      </c>
      <c r="T335" cm="1">
        <f t="array" ref="T335">_xlfn.STDEV.P(_xlfn._xlws.FILTER($R$2:$R$1201,$G$2:$G$1201=G335))</f>
        <v>851.72193981099019</v>
      </c>
      <c r="U335" s="4">
        <f t="shared" si="42"/>
        <v>0.60839415742735858</v>
      </c>
      <c r="V335" t="str">
        <f t="shared" si="43"/>
        <v>No</v>
      </c>
    </row>
    <row r="336" spans="1:22" x14ac:dyDescent="0.25">
      <c r="A336" t="s">
        <v>17</v>
      </c>
      <c r="B336" s="2">
        <v>45214</v>
      </c>
      <c r="C336">
        <f t="shared" si="37"/>
        <v>2023</v>
      </c>
      <c r="D336" t="str">
        <f t="shared" si="38"/>
        <v>October</v>
      </c>
      <c r="E336" t="str">
        <f t="shared" si="39"/>
        <v>Q4</v>
      </c>
      <c r="F336" t="s">
        <v>1217</v>
      </c>
      <c r="G336" t="s">
        <v>2406</v>
      </c>
      <c r="H336">
        <v>1</v>
      </c>
      <c r="I336" s="4">
        <v>273.19</v>
      </c>
      <c r="J336" t="s">
        <v>2413</v>
      </c>
      <c r="K336" t="s">
        <v>3065</v>
      </c>
      <c r="L336" t="s">
        <v>3072</v>
      </c>
      <c r="M336" t="s">
        <v>3078</v>
      </c>
      <c r="N336">
        <v>5</v>
      </c>
      <c r="O336" t="s">
        <v>4275</v>
      </c>
      <c r="P336" t="str">
        <f t="shared" si="40"/>
        <v>SAVE10</v>
      </c>
      <c r="Q336" t="s">
        <v>4281</v>
      </c>
      <c r="R336" s="4">
        <v>273.19</v>
      </c>
      <c r="S336" s="4">
        <f t="shared" si="41"/>
        <v>1098.989382022472</v>
      </c>
      <c r="T336" cm="1">
        <f t="array" ref="T336">_xlfn.STDEV.P(_xlfn._xlws.FILTER($R$2:$R$1201,$G$2:$G$1201=G336))</f>
        <v>817.71887574565653</v>
      </c>
      <c r="U336" s="4">
        <f t="shared" si="42"/>
        <v>1.0098817656244599</v>
      </c>
      <c r="V336" t="str">
        <f t="shared" si="43"/>
        <v>No</v>
      </c>
    </row>
    <row r="337" spans="1:22" x14ac:dyDescent="0.25">
      <c r="A337" t="s">
        <v>574</v>
      </c>
      <c r="B337" s="2">
        <v>44957</v>
      </c>
      <c r="C337">
        <f t="shared" si="37"/>
        <v>2023</v>
      </c>
      <c r="D337" t="str">
        <f t="shared" si="38"/>
        <v>January</v>
      </c>
      <c r="E337" t="str">
        <f t="shared" si="39"/>
        <v>Q1</v>
      </c>
      <c r="F337" t="s">
        <v>1774</v>
      </c>
      <c r="G337" t="s">
        <v>2403</v>
      </c>
      <c r="H337">
        <v>4</v>
      </c>
      <c r="I337" s="4">
        <v>588.85</v>
      </c>
      <c r="J337" t="s">
        <v>2820</v>
      </c>
      <c r="K337" t="s">
        <v>3068</v>
      </c>
      <c r="L337" t="s">
        <v>3074</v>
      </c>
      <c r="M337" t="s">
        <v>3635</v>
      </c>
      <c r="N337">
        <v>7</v>
      </c>
      <c r="P337" t="str">
        <f t="shared" si="40"/>
        <v>NO COUPON</v>
      </c>
      <c r="Q337" t="s">
        <v>4280</v>
      </c>
      <c r="R337" s="4">
        <v>2355.4</v>
      </c>
      <c r="S337" s="4">
        <f t="shared" si="41"/>
        <v>1077.6160122699389</v>
      </c>
      <c r="T337" cm="1">
        <f t="array" ref="T337">_xlfn.STDEV.P(_xlfn._xlws.FILTER($R$2:$R$1201,$G$2:$G$1201=G337))</f>
        <v>847.57364644707002</v>
      </c>
      <c r="U337" s="4">
        <f t="shared" si="42"/>
        <v>0.5766649474282135</v>
      </c>
      <c r="V337" t="str">
        <f t="shared" si="43"/>
        <v>No</v>
      </c>
    </row>
    <row r="338" spans="1:22" x14ac:dyDescent="0.25">
      <c r="A338" t="s">
        <v>1024</v>
      </c>
      <c r="B338" s="2">
        <v>45016</v>
      </c>
      <c r="C338">
        <f t="shared" si="37"/>
        <v>2023</v>
      </c>
      <c r="D338" t="str">
        <f t="shared" si="38"/>
        <v>March</v>
      </c>
      <c r="E338" t="str">
        <f t="shared" si="39"/>
        <v>Q1</v>
      </c>
      <c r="F338" t="s">
        <v>2216</v>
      </c>
      <c r="G338" t="s">
        <v>2403</v>
      </c>
      <c r="H338">
        <v>3</v>
      </c>
      <c r="I338" s="4">
        <v>659.57</v>
      </c>
      <c r="J338" t="s">
        <v>2501</v>
      </c>
      <c r="K338" t="s">
        <v>3067</v>
      </c>
      <c r="L338" t="s">
        <v>3071</v>
      </c>
      <c r="M338" t="s">
        <v>4085</v>
      </c>
      <c r="N338">
        <v>6</v>
      </c>
      <c r="O338" t="s">
        <v>4275</v>
      </c>
      <c r="P338" t="str">
        <f t="shared" si="40"/>
        <v>SAVE10</v>
      </c>
      <c r="Q338" t="s">
        <v>4280</v>
      </c>
      <c r="R338" s="4">
        <v>1978.71</v>
      </c>
      <c r="S338" s="4">
        <f t="shared" si="41"/>
        <v>1077.6160122699389</v>
      </c>
      <c r="T338" cm="1">
        <f t="array" ref="T338">_xlfn.STDEV.P(_xlfn._xlws.FILTER($R$2:$R$1201,$G$2:$G$1201=G338))</f>
        <v>847.57364644707002</v>
      </c>
      <c r="U338" s="4">
        <f t="shared" si="42"/>
        <v>0.49322677034891188</v>
      </c>
      <c r="V338" t="str">
        <f t="shared" si="43"/>
        <v>No</v>
      </c>
    </row>
    <row r="339" spans="1:22" x14ac:dyDescent="0.25">
      <c r="A339" t="s">
        <v>1138</v>
      </c>
      <c r="B339" s="2">
        <v>45055</v>
      </c>
      <c r="C339">
        <f t="shared" si="37"/>
        <v>2023</v>
      </c>
      <c r="D339" t="str">
        <f t="shared" si="38"/>
        <v>May</v>
      </c>
      <c r="E339" t="str">
        <f t="shared" si="39"/>
        <v>Q2</v>
      </c>
      <c r="F339" t="s">
        <v>2328</v>
      </c>
      <c r="G339" t="s">
        <v>2406</v>
      </c>
      <c r="H339">
        <v>4</v>
      </c>
      <c r="I339" s="4">
        <v>576.87</v>
      </c>
      <c r="J339" t="s">
        <v>3037</v>
      </c>
      <c r="K339" t="s">
        <v>3068</v>
      </c>
      <c r="L339" t="s">
        <v>3072</v>
      </c>
      <c r="M339" t="s">
        <v>4199</v>
      </c>
      <c r="N339">
        <v>5</v>
      </c>
      <c r="P339" t="str">
        <f t="shared" si="40"/>
        <v>NO COUPON</v>
      </c>
      <c r="Q339" t="s">
        <v>4278</v>
      </c>
      <c r="R339" s="4">
        <v>2307.48</v>
      </c>
      <c r="S339" s="4">
        <f t="shared" si="41"/>
        <v>1098.989382022472</v>
      </c>
      <c r="T339" cm="1">
        <f t="array" ref="T339">_xlfn.STDEV.P(_xlfn._xlws.FILTER($R$2:$R$1201,$G$2:$G$1201=G339))</f>
        <v>817.71887574565653</v>
      </c>
      <c r="U339" s="4">
        <f t="shared" si="42"/>
        <v>0.63850719056272842</v>
      </c>
      <c r="V339" t="str">
        <f t="shared" si="43"/>
        <v>No</v>
      </c>
    </row>
    <row r="340" spans="1:22" x14ac:dyDescent="0.25">
      <c r="A340" t="s">
        <v>786</v>
      </c>
      <c r="B340" s="2">
        <v>45501</v>
      </c>
      <c r="C340">
        <f t="shared" si="37"/>
        <v>2024</v>
      </c>
      <c r="D340" t="str">
        <f t="shared" si="38"/>
        <v>July</v>
      </c>
      <c r="E340" t="str">
        <f t="shared" si="39"/>
        <v>Q3</v>
      </c>
      <c r="F340" t="s">
        <v>1983</v>
      </c>
      <c r="G340" t="s">
        <v>2403</v>
      </c>
      <c r="H340">
        <v>1</v>
      </c>
      <c r="I340" s="4">
        <v>604.87</v>
      </c>
      <c r="J340" t="s">
        <v>2914</v>
      </c>
      <c r="K340" t="s">
        <v>3066</v>
      </c>
      <c r="L340" t="s">
        <v>3073</v>
      </c>
      <c r="M340" t="s">
        <v>3847</v>
      </c>
      <c r="N340">
        <v>4</v>
      </c>
      <c r="P340" t="str">
        <f t="shared" si="40"/>
        <v>NO COUPON</v>
      </c>
      <c r="Q340" t="s">
        <v>4278</v>
      </c>
      <c r="R340" s="4">
        <v>604.87</v>
      </c>
      <c r="S340" s="4">
        <f t="shared" si="41"/>
        <v>1077.6160122699389</v>
      </c>
      <c r="T340" cm="1">
        <f t="array" ref="T340">_xlfn.STDEV.P(_xlfn._xlws.FILTER($R$2:$R$1201,$G$2:$G$1201=G340))</f>
        <v>847.57364644707002</v>
      </c>
      <c r="U340" s="4">
        <f t="shared" si="42"/>
        <v>0.55776393502987631</v>
      </c>
      <c r="V340" t="str">
        <f t="shared" si="43"/>
        <v>No</v>
      </c>
    </row>
    <row r="341" spans="1:22" x14ac:dyDescent="0.25">
      <c r="A341" t="s">
        <v>186</v>
      </c>
      <c r="B341" s="2">
        <v>45753</v>
      </c>
      <c r="C341">
        <f t="shared" si="37"/>
        <v>2025</v>
      </c>
      <c r="D341" t="str">
        <f t="shared" si="38"/>
        <v>April</v>
      </c>
      <c r="E341" t="str">
        <f t="shared" si="39"/>
        <v>Q2</v>
      </c>
      <c r="F341" t="s">
        <v>1386</v>
      </c>
      <c r="G341" t="s">
        <v>2407</v>
      </c>
      <c r="H341">
        <v>1</v>
      </c>
      <c r="I341" s="4">
        <v>254.12</v>
      </c>
      <c r="J341" t="s">
        <v>2529</v>
      </c>
      <c r="K341" t="s">
        <v>3066</v>
      </c>
      <c r="L341" t="s">
        <v>3073</v>
      </c>
      <c r="M341" t="s">
        <v>3247</v>
      </c>
      <c r="N341">
        <v>1</v>
      </c>
      <c r="O341" t="s">
        <v>4277</v>
      </c>
      <c r="P341" t="str">
        <f t="shared" si="40"/>
        <v>WINTER15</v>
      </c>
      <c r="Q341" t="s">
        <v>4280</v>
      </c>
      <c r="R341" s="4">
        <v>254.12</v>
      </c>
      <c r="S341" s="4">
        <f t="shared" si="41"/>
        <v>1080.7326519337028</v>
      </c>
      <c r="T341" cm="1">
        <f t="array" ref="T341">_xlfn.STDEV.P(_xlfn._xlws.FILTER($R$2:$R$1201,$G$2:$G$1201=G341))</f>
        <v>851.72193981099019</v>
      </c>
      <c r="U341" s="4">
        <f t="shared" si="42"/>
        <v>0.97051938349403144</v>
      </c>
      <c r="V341" t="str">
        <f t="shared" si="43"/>
        <v>No</v>
      </c>
    </row>
    <row r="342" spans="1:22" x14ac:dyDescent="0.25">
      <c r="A342" t="s">
        <v>563</v>
      </c>
      <c r="B342" s="2">
        <v>45713</v>
      </c>
      <c r="C342">
        <f t="shared" si="37"/>
        <v>2025</v>
      </c>
      <c r="D342" t="str">
        <f t="shared" si="38"/>
        <v>February</v>
      </c>
      <c r="E342" t="str">
        <f t="shared" si="39"/>
        <v>Q1</v>
      </c>
      <c r="F342" t="s">
        <v>1763</v>
      </c>
      <c r="G342" t="s">
        <v>2403</v>
      </c>
      <c r="H342">
        <v>4</v>
      </c>
      <c r="I342" s="4">
        <v>629.88</v>
      </c>
      <c r="J342" t="s">
        <v>2815</v>
      </c>
      <c r="K342" t="s">
        <v>3065</v>
      </c>
      <c r="L342" t="s">
        <v>3071</v>
      </c>
      <c r="M342" t="s">
        <v>3624</v>
      </c>
      <c r="N342">
        <v>8</v>
      </c>
      <c r="O342" t="s">
        <v>4277</v>
      </c>
      <c r="P342" t="str">
        <f t="shared" si="40"/>
        <v>WINTER15</v>
      </c>
      <c r="Q342" t="s">
        <v>4278</v>
      </c>
      <c r="R342" s="4">
        <v>2519.52</v>
      </c>
      <c r="S342" s="4">
        <f t="shared" si="41"/>
        <v>1077.6160122699389</v>
      </c>
      <c r="T342" cm="1">
        <f t="array" ref="T342">_xlfn.STDEV.P(_xlfn._xlws.FILTER($R$2:$R$1201,$G$2:$G$1201=G342))</f>
        <v>847.57364644707002</v>
      </c>
      <c r="U342" s="4">
        <f t="shared" si="42"/>
        <v>0.52825617472510633</v>
      </c>
      <c r="V342" t="str">
        <f t="shared" si="43"/>
        <v>No</v>
      </c>
    </row>
    <row r="343" spans="1:22" x14ac:dyDescent="0.25">
      <c r="A343" t="s">
        <v>1140</v>
      </c>
      <c r="B343" s="2">
        <v>45495</v>
      </c>
      <c r="C343">
        <f t="shared" si="37"/>
        <v>2024</v>
      </c>
      <c r="D343" t="str">
        <f t="shared" si="38"/>
        <v>July</v>
      </c>
      <c r="E343" t="str">
        <f t="shared" si="39"/>
        <v>Q3</v>
      </c>
      <c r="F343" t="s">
        <v>2330</v>
      </c>
      <c r="G343" t="s">
        <v>2404</v>
      </c>
      <c r="H343">
        <v>5</v>
      </c>
      <c r="I343" s="4">
        <v>190.11</v>
      </c>
      <c r="J343" t="s">
        <v>3038</v>
      </c>
      <c r="K343" t="s">
        <v>3069</v>
      </c>
      <c r="L343" t="s">
        <v>3073</v>
      </c>
      <c r="M343" t="s">
        <v>4201</v>
      </c>
      <c r="N343">
        <v>7</v>
      </c>
      <c r="O343" t="s">
        <v>4275</v>
      </c>
      <c r="P343" t="str">
        <f t="shared" si="40"/>
        <v>SAVE10</v>
      </c>
      <c r="Q343" t="s">
        <v>4282</v>
      </c>
      <c r="R343" s="4">
        <v>950.55000000000007</v>
      </c>
      <c r="S343" s="4">
        <f t="shared" si="41"/>
        <v>972.57942307692258</v>
      </c>
      <c r="T343" cm="1">
        <f t="array" ref="T343">_xlfn.STDEV.P(_xlfn._xlws.FILTER($R$2:$R$1201,$G$2:$G$1201=G343))</f>
        <v>756.87136793194964</v>
      </c>
      <c r="U343" s="4">
        <f t="shared" si="42"/>
        <v>1.0338208792531236</v>
      </c>
      <c r="V343" t="str">
        <f t="shared" si="43"/>
        <v>No</v>
      </c>
    </row>
    <row r="344" spans="1:22" x14ac:dyDescent="0.25">
      <c r="A344" t="s">
        <v>36</v>
      </c>
      <c r="B344" s="2">
        <v>44955</v>
      </c>
      <c r="C344">
        <f t="shared" si="37"/>
        <v>2023</v>
      </c>
      <c r="D344" t="str">
        <f t="shared" si="38"/>
        <v>January</v>
      </c>
      <c r="E344" t="str">
        <f t="shared" si="39"/>
        <v>Q1</v>
      </c>
      <c r="F344" t="s">
        <v>1236</v>
      </c>
      <c r="G344" t="s">
        <v>2403</v>
      </c>
      <c r="H344">
        <v>2</v>
      </c>
      <c r="I344" s="4">
        <v>49.62</v>
      </c>
      <c r="J344" t="s">
        <v>2432</v>
      </c>
      <c r="K344" t="s">
        <v>3066</v>
      </c>
      <c r="L344" t="s">
        <v>3074</v>
      </c>
      <c r="M344" t="s">
        <v>3097</v>
      </c>
      <c r="N344">
        <v>2</v>
      </c>
      <c r="O344" t="s">
        <v>4275</v>
      </c>
      <c r="P344" t="str">
        <f t="shared" si="40"/>
        <v>SAVE10</v>
      </c>
      <c r="Q344" t="s">
        <v>4282</v>
      </c>
      <c r="R344" s="4">
        <v>99.24</v>
      </c>
      <c r="S344" s="4">
        <f t="shared" si="41"/>
        <v>1077.6160122699389</v>
      </c>
      <c r="T344" cm="1">
        <f t="array" ref="T344">_xlfn.STDEV.P(_xlfn._xlws.FILTER($R$2:$R$1201,$G$2:$G$1201=G344))</f>
        <v>847.57364644707002</v>
      </c>
      <c r="U344" s="4">
        <f t="shared" si="42"/>
        <v>1.2128692492731203</v>
      </c>
      <c r="V344" t="str">
        <f t="shared" si="43"/>
        <v>No</v>
      </c>
    </row>
    <row r="345" spans="1:22" x14ac:dyDescent="0.25">
      <c r="A345" t="s">
        <v>1120</v>
      </c>
      <c r="B345" s="2">
        <v>44997</v>
      </c>
      <c r="C345">
        <f t="shared" si="37"/>
        <v>2023</v>
      </c>
      <c r="D345" t="str">
        <f t="shared" si="38"/>
        <v>March</v>
      </c>
      <c r="E345" t="str">
        <f t="shared" si="39"/>
        <v>Q1</v>
      </c>
      <c r="F345" t="s">
        <v>2311</v>
      </c>
      <c r="G345" t="s">
        <v>2406</v>
      </c>
      <c r="H345">
        <v>1</v>
      </c>
      <c r="I345" s="4">
        <v>372.8</v>
      </c>
      <c r="J345" t="s">
        <v>2423</v>
      </c>
      <c r="K345" t="s">
        <v>3069</v>
      </c>
      <c r="L345" t="s">
        <v>3071</v>
      </c>
      <c r="M345" t="s">
        <v>4181</v>
      </c>
      <c r="N345">
        <v>6</v>
      </c>
      <c r="O345" t="s">
        <v>4275</v>
      </c>
      <c r="P345" t="str">
        <f t="shared" si="40"/>
        <v>SAVE10</v>
      </c>
      <c r="Q345" t="s">
        <v>4281</v>
      </c>
      <c r="R345" s="4">
        <v>372.8</v>
      </c>
      <c r="S345" s="4">
        <f t="shared" si="41"/>
        <v>1098.989382022472</v>
      </c>
      <c r="T345" cm="1">
        <f t="array" ref="T345">_xlfn.STDEV.P(_xlfn._xlws.FILTER($R$2:$R$1201,$G$2:$G$1201=G345))</f>
        <v>817.71887574565653</v>
      </c>
      <c r="U345" s="4">
        <f t="shared" si="42"/>
        <v>0.88806728517826972</v>
      </c>
      <c r="V345" t="str">
        <f t="shared" si="43"/>
        <v>No</v>
      </c>
    </row>
    <row r="346" spans="1:22" x14ac:dyDescent="0.25">
      <c r="A346" t="s">
        <v>814</v>
      </c>
      <c r="B346" s="2">
        <v>45744</v>
      </c>
      <c r="C346">
        <f t="shared" si="37"/>
        <v>2025</v>
      </c>
      <c r="D346" t="str">
        <f t="shared" si="38"/>
        <v>March</v>
      </c>
      <c r="E346" t="str">
        <f t="shared" si="39"/>
        <v>Q1</v>
      </c>
      <c r="F346" t="s">
        <v>2011</v>
      </c>
      <c r="G346" t="s">
        <v>2405</v>
      </c>
      <c r="H346">
        <v>1</v>
      </c>
      <c r="I346" s="4">
        <v>68.39</v>
      </c>
      <c r="J346" t="s">
        <v>2930</v>
      </c>
      <c r="K346" t="s">
        <v>3066</v>
      </c>
      <c r="L346" t="s">
        <v>3072</v>
      </c>
      <c r="M346" t="s">
        <v>3875</v>
      </c>
      <c r="N346">
        <v>3</v>
      </c>
      <c r="O346" t="s">
        <v>4277</v>
      </c>
      <c r="P346" t="str">
        <f t="shared" si="40"/>
        <v>WINTER15</v>
      </c>
      <c r="Q346" t="s">
        <v>4281</v>
      </c>
      <c r="R346" s="4">
        <v>68.39</v>
      </c>
      <c r="S346" s="4">
        <f t="shared" si="41"/>
        <v>1042.2846368715084</v>
      </c>
      <c r="T346" cm="1">
        <f t="array" ref="T346">_xlfn.STDEV.P(_xlfn._xlws.FILTER($R$2:$R$1201,$G$2:$G$1201=G346))</f>
        <v>832.06806164607724</v>
      </c>
      <c r="U346" s="4">
        <f t="shared" si="42"/>
        <v>1.170450689989057</v>
      </c>
      <c r="V346" t="str">
        <f t="shared" si="43"/>
        <v>No</v>
      </c>
    </row>
    <row r="347" spans="1:22" x14ac:dyDescent="0.25">
      <c r="A347" t="s">
        <v>1065</v>
      </c>
      <c r="B347" s="2">
        <v>45721</v>
      </c>
      <c r="C347">
        <f t="shared" si="37"/>
        <v>2025</v>
      </c>
      <c r="D347" t="str">
        <f t="shared" si="38"/>
        <v>March</v>
      </c>
      <c r="E347" t="str">
        <f t="shared" si="39"/>
        <v>Q1</v>
      </c>
      <c r="F347" t="s">
        <v>2257</v>
      </c>
      <c r="G347" t="s">
        <v>2403</v>
      </c>
      <c r="H347">
        <v>5</v>
      </c>
      <c r="I347" s="4">
        <v>26.43</v>
      </c>
      <c r="J347" t="s">
        <v>3017</v>
      </c>
      <c r="K347" t="s">
        <v>3068</v>
      </c>
      <c r="L347" t="s">
        <v>3070</v>
      </c>
      <c r="M347" t="s">
        <v>4126</v>
      </c>
      <c r="N347">
        <v>5</v>
      </c>
      <c r="O347" t="s">
        <v>4276</v>
      </c>
      <c r="P347" t="str">
        <f t="shared" si="40"/>
        <v>FREESHIP</v>
      </c>
      <c r="Q347" t="s">
        <v>4281</v>
      </c>
      <c r="R347" s="4">
        <v>132.15</v>
      </c>
      <c r="S347" s="4">
        <f t="shared" si="41"/>
        <v>1077.6160122699389</v>
      </c>
      <c r="T347" cm="1">
        <f t="array" ref="T347">_xlfn.STDEV.P(_xlfn._xlws.FILTER($R$2:$R$1201,$G$2:$G$1201=G347))</f>
        <v>847.57364644707002</v>
      </c>
      <c r="U347" s="4">
        <f t="shared" si="42"/>
        <v>1.240229703550114</v>
      </c>
      <c r="V347" t="str">
        <f t="shared" si="43"/>
        <v>No</v>
      </c>
    </row>
    <row r="348" spans="1:22" x14ac:dyDescent="0.25">
      <c r="A348" t="s">
        <v>175</v>
      </c>
      <c r="B348" s="2">
        <v>45380</v>
      </c>
      <c r="C348">
        <f t="shared" si="37"/>
        <v>2024</v>
      </c>
      <c r="D348" t="str">
        <f t="shared" si="38"/>
        <v>March</v>
      </c>
      <c r="E348" t="str">
        <f t="shared" si="39"/>
        <v>Q1</v>
      </c>
      <c r="F348" t="s">
        <v>1375</v>
      </c>
      <c r="G348" t="s">
        <v>2403</v>
      </c>
      <c r="H348">
        <v>1</v>
      </c>
      <c r="I348" s="4">
        <v>211.14</v>
      </c>
      <c r="J348" t="s">
        <v>2532</v>
      </c>
      <c r="K348" t="s">
        <v>3067</v>
      </c>
      <c r="L348" t="s">
        <v>3071</v>
      </c>
      <c r="M348" t="s">
        <v>3236</v>
      </c>
      <c r="N348">
        <v>1</v>
      </c>
      <c r="O348" t="s">
        <v>4275</v>
      </c>
      <c r="P348" t="str">
        <f t="shared" si="40"/>
        <v>SAVE10</v>
      </c>
      <c r="Q348" t="s">
        <v>4281</v>
      </c>
      <c r="R348" s="4">
        <v>211.14</v>
      </c>
      <c r="S348" s="4">
        <f t="shared" si="41"/>
        <v>1077.6160122699389</v>
      </c>
      <c r="T348" cm="1">
        <f t="array" ref="T348">_xlfn.STDEV.P(_xlfn._xlws.FILTER($R$2:$R$1201,$G$2:$G$1201=G348))</f>
        <v>847.57364644707002</v>
      </c>
      <c r="U348" s="4">
        <f t="shared" si="42"/>
        <v>1.0223017385003714</v>
      </c>
      <c r="V348" t="str">
        <f t="shared" si="43"/>
        <v>No</v>
      </c>
    </row>
    <row r="349" spans="1:22" x14ac:dyDescent="0.25">
      <c r="A349" t="s">
        <v>162</v>
      </c>
      <c r="B349" s="2">
        <v>45641</v>
      </c>
      <c r="C349">
        <f t="shared" si="37"/>
        <v>2024</v>
      </c>
      <c r="D349" t="str">
        <f t="shared" si="38"/>
        <v>December</v>
      </c>
      <c r="E349" t="str">
        <f t="shared" si="39"/>
        <v>Q4</v>
      </c>
      <c r="F349" t="s">
        <v>1362</v>
      </c>
      <c r="G349" t="s">
        <v>2404</v>
      </c>
      <c r="H349">
        <v>2</v>
      </c>
      <c r="I349" s="4">
        <v>319.91000000000003</v>
      </c>
      <c r="J349" t="s">
        <v>2547</v>
      </c>
      <c r="K349" t="s">
        <v>3067</v>
      </c>
      <c r="L349" t="s">
        <v>3071</v>
      </c>
      <c r="M349" t="s">
        <v>3223</v>
      </c>
      <c r="N349">
        <v>3</v>
      </c>
      <c r="O349" t="s">
        <v>4277</v>
      </c>
      <c r="P349" t="str">
        <f t="shared" si="40"/>
        <v>WINTER15</v>
      </c>
      <c r="Q349" t="s">
        <v>4282</v>
      </c>
      <c r="R349" s="4">
        <v>639.82000000000005</v>
      </c>
      <c r="S349" s="4">
        <f t="shared" si="41"/>
        <v>972.57942307692258</v>
      </c>
      <c r="T349" cm="1">
        <f t="array" ref="T349">_xlfn.STDEV.P(_xlfn._xlws.FILTER($R$2:$R$1201,$G$2:$G$1201=G349))</f>
        <v>756.87136793194964</v>
      </c>
      <c r="U349" s="4">
        <f t="shared" si="42"/>
        <v>0.86232542375100674</v>
      </c>
      <c r="V349" t="str">
        <f t="shared" si="43"/>
        <v>No</v>
      </c>
    </row>
    <row r="350" spans="1:22" x14ac:dyDescent="0.25">
      <c r="A350" t="s">
        <v>922</v>
      </c>
      <c r="B350" s="2">
        <v>45783</v>
      </c>
      <c r="C350">
        <f t="shared" si="37"/>
        <v>2025</v>
      </c>
      <c r="D350" t="str">
        <f t="shared" si="38"/>
        <v>May</v>
      </c>
      <c r="E350" t="str">
        <f t="shared" si="39"/>
        <v>Q2</v>
      </c>
      <c r="F350" t="s">
        <v>2118</v>
      </c>
      <c r="G350" t="s">
        <v>2409</v>
      </c>
      <c r="H350">
        <v>2</v>
      </c>
      <c r="I350" s="4">
        <v>697.93</v>
      </c>
      <c r="J350" t="s">
        <v>2567</v>
      </c>
      <c r="K350" t="s">
        <v>3067</v>
      </c>
      <c r="L350" t="s">
        <v>3071</v>
      </c>
      <c r="M350" t="s">
        <v>3983</v>
      </c>
      <c r="N350">
        <v>2</v>
      </c>
      <c r="O350" t="s">
        <v>4275</v>
      </c>
      <c r="P350" t="str">
        <f t="shared" si="40"/>
        <v>SAVE10</v>
      </c>
      <c r="Q350" t="s">
        <v>4282</v>
      </c>
      <c r="R350" s="4">
        <v>1395.86</v>
      </c>
      <c r="S350" s="4">
        <f t="shared" si="41"/>
        <v>985.05841176470665</v>
      </c>
      <c r="T350" cm="1">
        <f t="array" ref="T350">_xlfn.STDEV.P(_xlfn._xlws.FILTER($R$2:$R$1201,$G$2:$G$1201=G350))</f>
        <v>745.08439393554579</v>
      </c>
      <c r="U350" s="4">
        <f t="shared" si="42"/>
        <v>0.38536360995039848</v>
      </c>
      <c r="V350" t="str">
        <f t="shared" si="43"/>
        <v>No</v>
      </c>
    </row>
    <row r="351" spans="1:22" x14ac:dyDescent="0.25">
      <c r="A351" t="s">
        <v>753</v>
      </c>
      <c r="B351" s="2">
        <v>45456</v>
      </c>
      <c r="C351">
        <f t="shared" si="37"/>
        <v>2024</v>
      </c>
      <c r="D351" t="str">
        <f t="shared" si="38"/>
        <v>June</v>
      </c>
      <c r="E351" t="str">
        <f t="shared" si="39"/>
        <v>Q2</v>
      </c>
      <c r="F351" t="s">
        <v>1950</v>
      </c>
      <c r="G351" t="s">
        <v>2404</v>
      </c>
      <c r="H351">
        <v>4</v>
      </c>
      <c r="I351" s="4">
        <v>386.73</v>
      </c>
      <c r="J351" t="s">
        <v>2532</v>
      </c>
      <c r="K351" t="s">
        <v>3069</v>
      </c>
      <c r="L351" t="s">
        <v>3073</v>
      </c>
      <c r="M351" t="s">
        <v>3814</v>
      </c>
      <c r="N351">
        <v>4</v>
      </c>
      <c r="O351" t="s">
        <v>4275</v>
      </c>
      <c r="P351" t="str">
        <f t="shared" si="40"/>
        <v>SAVE10</v>
      </c>
      <c r="Q351" t="s">
        <v>4281</v>
      </c>
      <c r="R351" s="4">
        <v>1546.92</v>
      </c>
      <c r="S351" s="4">
        <f t="shared" si="41"/>
        <v>972.57942307692258</v>
      </c>
      <c r="T351" cm="1">
        <f t="array" ref="T351">_xlfn.STDEV.P(_xlfn._xlws.FILTER($R$2:$R$1201,$G$2:$G$1201=G351))</f>
        <v>756.87136793194964</v>
      </c>
      <c r="U351" s="4">
        <f t="shared" si="42"/>
        <v>0.77404093733612644</v>
      </c>
      <c r="V351" t="str">
        <f t="shared" si="43"/>
        <v>No</v>
      </c>
    </row>
    <row r="352" spans="1:22" x14ac:dyDescent="0.25">
      <c r="A352" t="s">
        <v>1122</v>
      </c>
      <c r="B352" s="2">
        <v>45005</v>
      </c>
      <c r="C352">
        <f t="shared" si="37"/>
        <v>2023</v>
      </c>
      <c r="D352" t="str">
        <f t="shared" si="38"/>
        <v>March</v>
      </c>
      <c r="E352" t="str">
        <f t="shared" si="39"/>
        <v>Q1</v>
      </c>
      <c r="F352" t="s">
        <v>2313</v>
      </c>
      <c r="G352" t="s">
        <v>2408</v>
      </c>
      <c r="H352">
        <v>1</v>
      </c>
      <c r="I352" s="4">
        <v>634.94000000000005</v>
      </c>
      <c r="J352" t="s">
        <v>3034</v>
      </c>
      <c r="K352" t="s">
        <v>3066</v>
      </c>
      <c r="L352" t="s">
        <v>3071</v>
      </c>
      <c r="M352" t="s">
        <v>4183</v>
      </c>
      <c r="N352">
        <v>5</v>
      </c>
      <c r="O352" t="s">
        <v>4277</v>
      </c>
      <c r="P352" t="str">
        <f t="shared" si="40"/>
        <v>WINTER15</v>
      </c>
      <c r="Q352" t="s">
        <v>4278</v>
      </c>
      <c r="R352" s="4">
        <v>634.94000000000005</v>
      </c>
      <c r="S352" s="4">
        <f t="shared" si="41"/>
        <v>1110.5581502890175</v>
      </c>
      <c r="T352" cm="1">
        <f t="array" ref="T352">_xlfn.STDEV.P(_xlfn._xlws.FILTER($R$2:$R$1201,$G$2:$G$1201=G352))</f>
        <v>859.60878359494041</v>
      </c>
      <c r="U352" s="4">
        <f t="shared" si="42"/>
        <v>0.55329605672472437</v>
      </c>
      <c r="V352" t="str">
        <f t="shared" si="43"/>
        <v>No</v>
      </c>
    </row>
    <row r="353" spans="1:22" x14ac:dyDescent="0.25">
      <c r="A353" t="s">
        <v>765</v>
      </c>
      <c r="B353" s="2">
        <v>44950</v>
      </c>
      <c r="C353">
        <f t="shared" si="37"/>
        <v>2023</v>
      </c>
      <c r="D353" t="str">
        <f t="shared" si="38"/>
        <v>January</v>
      </c>
      <c r="E353" t="str">
        <f t="shared" si="39"/>
        <v>Q1</v>
      </c>
      <c r="F353" t="s">
        <v>1962</v>
      </c>
      <c r="G353" t="s">
        <v>2405</v>
      </c>
      <c r="H353">
        <v>2</v>
      </c>
      <c r="I353" s="4">
        <v>599.86</v>
      </c>
      <c r="J353" t="s">
        <v>2906</v>
      </c>
      <c r="K353" t="s">
        <v>3068</v>
      </c>
      <c r="L353" t="s">
        <v>3074</v>
      </c>
      <c r="M353" t="s">
        <v>3826</v>
      </c>
      <c r="N353">
        <v>7</v>
      </c>
      <c r="O353" t="s">
        <v>4276</v>
      </c>
      <c r="P353" t="str">
        <f t="shared" si="40"/>
        <v>FREESHIP</v>
      </c>
      <c r="Q353" t="s">
        <v>4281</v>
      </c>
      <c r="R353" s="4">
        <v>1199.72</v>
      </c>
      <c r="S353" s="4">
        <f t="shared" si="41"/>
        <v>1042.2846368715084</v>
      </c>
      <c r="T353" cm="1">
        <f t="array" ref="T353">_xlfn.STDEV.P(_xlfn._xlws.FILTER($R$2:$R$1201,$G$2:$G$1201=G353))</f>
        <v>832.06806164607724</v>
      </c>
      <c r="U353" s="4">
        <f t="shared" si="42"/>
        <v>0.53171688382830284</v>
      </c>
      <c r="V353" t="str">
        <f t="shared" si="43"/>
        <v>No</v>
      </c>
    </row>
    <row r="354" spans="1:22" x14ac:dyDescent="0.25">
      <c r="A354" t="s">
        <v>394</v>
      </c>
      <c r="B354" s="2">
        <v>45402</v>
      </c>
      <c r="C354">
        <f t="shared" si="37"/>
        <v>2024</v>
      </c>
      <c r="D354" t="str">
        <f t="shared" si="38"/>
        <v>April</v>
      </c>
      <c r="E354" t="str">
        <f t="shared" si="39"/>
        <v>Q2</v>
      </c>
      <c r="F354" t="s">
        <v>1594</v>
      </c>
      <c r="G354" t="s">
        <v>2407</v>
      </c>
      <c r="H354">
        <v>4</v>
      </c>
      <c r="I354" s="4">
        <v>331.9</v>
      </c>
      <c r="J354" t="s">
        <v>2640</v>
      </c>
      <c r="K354" t="s">
        <v>3069</v>
      </c>
      <c r="L354" t="s">
        <v>3074</v>
      </c>
      <c r="M354" t="s">
        <v>3455</v>
      </c>
      <c r="N354">
        <v>5</v>
      </c>
      <c r="O354" t="s">
        <v>4275</v>
      </c>
      <c r="P354" t="str">
        <f t="shared" si="40"/>
        <v>SAVE10</v>
      </c>
      <c r="Q354" t="s">
        <v>4278</v>
      </c>
      <c r="R354" s="4">
        <v>1327.6</v>
      </c>
      <c r="S354" s="4">
        <f t="shared" si="41"/>
        <v>1080.7326519337028</v>
      </c>
      <c r="T354" cm="1">
        <f t="array" ref="T354">_xlfn.STDEV.P(_xlfn._xlws.FILTER($R$2:$R$1201,$G$2:$G$1201=G354))</f>
        <v>851.72193981099019</v>
      </c>
      <c r="U354" s="4">
        <f t="shared" si="42"/>
        <v>0.87919850004084654</v>
      </c>
      <c r="V354" t="str">
        <f t="shared" si="43"/>
        <v>No</v>
      </c>
    </row>
    <row r="355" spans="1:22" x14ac:dyDescent="0.25">
      <c r="A355" t="s">
        <v>834</v>
      </c>
      <c r="B355" s="2">
        <v>45073</v>
      </c>
      <c r="C355">
        <f t="shared" si="37"/>
        <v>2023</v>
      </c>
      <c r="D355" t="str">
        <f t="shared" si="38"/>
        <v>May</v>
      </c>
      <c r="E355" t="str">
        <f t="shared" si="39"/>
        <v>Q2</v>
      </c>
      <c r="F355" t="s">
        <v>2030</v>
      </c>
      <c r="G355" t="s">
        <v>2404</v>
      </c>
      <c r="H355">
        <v>5</v>
      </c>
      <c r="I355" s="4">
        <v>623.80999999999995</v>
      </c>
      <c r="J355" t="s">
        <v>2706</v>
      </c>
      <c r="K355" t="s">
        <v>3069</v>
      </c>
      <c r="L355" t="s">
        <v>3072</v>
      </c>
      <c r="M355" t="s">
        <v>3895</v>
      </c>
      <c r="N355">
        <v>6</v>
      </c>
      <c r="O355" t="s">
        <v>4276</v>
      </c>
      <c r="P355" t="str">
        <f t="shared" si="40"/>
        <v>FREESHIP</v>
      </c>
      <c r="Q355" t="s">
        <v>4280</v>
      </c>
      <c r="R355" s="4">
        <v>3119.05</v>
      </c>
      <c r="S355" s="4">
        <f t="shared" si="41"/>
        <v>972.57942307692258</v>
      </c>
      <c r="T355" cm="1">
        <f t="array" ref="T355">_xlfn.STDEV.P(_xlfn._xlws.FILTER($R$2:$R$1201,$G$2:$G$1201=G355))</f>
        <v>756.87136793194964</v>
      </c>
      <c r="U355" s="4">
        <f t="shared" si="42"/>
        <v>0.46080409149296886</v>
      </c>
      <c r="V355" t="str">
        <f t="shared" si="43"/>
        <v>No</v>
      </c>
    </row>
    <row r="356" spans="1:22" x14ac:dyDescent="0.25">
      <c r="A356" t="s">
        <v>326</v>
      </c>
      <c r="B356" s="2">
        <v>45801</v>
      </c>
      <c r="C356">
        <f t="shared" si="37"/>
        <v>2025</v>
      </c>
      <c r="D356" t="str">
        <f t="shared" si="38"/>
        <v>May</v>
      </c>
      <c r="E356" t="str">
        <f t="shared" si="39"/>
        <v>Q2</v>
      </c>
      <c r="F356" t="s">
        <v>1526</v>
      </c>
      <c r="G356" t="s">
        <v>2407</v>
      </c>
      <c r="H356">
        <v>5</v>
      </c>
      <c r="I356" s="4">
        <v>66.31</v>
      </c>
      <c r="J356" t="s">
        <v>2606</v>
      </c>
      <c r="K356" t="s">
        <v>3068</v>
      </c>
      <c r="L356" t="s">
        <v>3074</v>
      </c>
      <c r="M356" t="s">
        <v>3387</v>
      </c>
      <c r="N356">
        <v>7</v>
      </c>
      <c r="O356" t="s">
        <v>4276</v>
      </c>
      <c r="P356" t="str">
        <f t="shared" si="40"/>
        <v>FREESHIP</v>
      </c>
      <c r="Q356" t="s">
        <v>4279</v>
      </c>
      <c r="R356" s="4">
        <v>331.55</v>
      </c>
      <c r="S356" s="4">
        <f t="shared" si="41"/>
        <v>1080.7326519337028</v>
      </c>
      <c r="T356" cm="1">
        <f t="array" ref="T356">_xlfn.STDEV.P(_xlfn._xlws.FILTER($R$2:$R$1201,$G$2:$G$1201=G356))</f>
        <v>851.72193981099019</v>
      </c>
      <c r="U356" s="4">
        <f t="shared" si="42"/>
        <v>1.1910256205902343</v>
      </c>
      <c r="V356" t="str">
        <f t="shared" si="43"/>
        <v>No</v>
      </c>
    </row>
    <row r="357" spans="1:22" x14ac:dyDescent="0.25">
      <c r="A357" t="s">
        <v>204</v>
      </c>
      <c r="B357" s="2">
        <v>45535</v>
      </c>
      <c r="C357">
        <f t="shared" si="37"/>
        <v>2024</v>
      </c>
      <c r="D357" t="str">
        <f t="shared" si="38"/>
        <v>August</v>
      </c>
      <c r="E357" t="str">
        <f t="shared" si="39"/>
        <v>Q3</v>
      </c>
      <c r="F357" t="s">
        <v>1404</v>
      </c>
      <c r="G357" t="s">
        <v>2407</v>
      </c>
      <c r="H357">
        <v>3</v>
      </c>
      <c r="I357" s="4">
        <v>223.7</v>
      </c>
      <c r="J357" t="s">
        <v>2582</v>
      </c>
      <c r="K357" t="s">
        <v>3069</v>
      </c>
      <c r="L357" t="s">
        <v>3072</v>
      </c>
      <c r="M357" t="s">
        <v>3265</v>
      </c>
      <c r="N357">
        <v>3</v>
      </c>
      <c r="O357" t="s">
        <v>4275</v>
      </c>
      <c r="P357" t="str">
        <f t="shared" si="40"/>
        <v>SAVE10</v>
      </c>
      <c r="Q357" t="s">
        <v>4280</v>
      </c>
      <c r="R357" s="4">
        <v>671.09999999999991</v>
      </c>
      <c r="S357" s="4">
        <f t="shared" si="41"/>
        <v>1080.7326519337028</v>
      </c>
      <c r="T357" cm="1">
        <f t="array" ref="T357">_xlfn.STDEV.P(_xlfn._xlws.FILTER($R$2:$R$1201,$G$2:$G$1201=G357))</f>
        <v>851.72193981099019</v>
      </c>
      <c r="U357" s="4">
        <f t="shared" si="42"/>
        <v>1.0062352651428599</v>
      </c>
      <c r="V357" t="str">
        <f t="shared" si="43"/>
        <v>No</v>
      </c>
    </row>
    <row r="358" spans="1:22" x14ac:dyDescent="0.25">
      <c r="A358" t="s">
        <v>941</v>
      </c>
      <c r="B358" s="2">
        <v>44971</v>
      </c>
      <c r="C358">
        <f t="shared" si="37"/>
        <v>2023</v>
      </c>
      <c r="D358" t="str">
        <f t="shared" si="38"/>
        <v>February</v>
      </c>
      <c r="E358" t="str">
        <f t="shared" si="39"/>
        <v>Q1</v>
      </c>
      <c r="F358" t="s">
        <v>2137</v>
      </c>
      <c r="G358" t="s">
        <v>2408</v>
      </c>
      <c r="H358">
        <v>4</v>
      </c>
      <c r="I358" s="4">
        <v>64.69</v>
      </c>
      <c r="J358" t="s">
        <v>2873</v>
      </c>
      <c r="K358" t="s">
        <v>3065</v>
      </c>
      <c r="L358" t="s">
        <v>3070</v>
      </c>
      <c r="M358" t="s">
        <v>4002</v>
      </c>
      <c r="N358">
        <v>7</v>
      </c>
      <c r="O358" t="s">
        <v>4277</v>
      </c>
      <c r="P358" t="str">
        <f t="shared" si="40"/>
        <v>WINTER15</v>
      </c>
      <c r="Q358" t="s">
        <v>4282</v>
      </c>
      <c r="R358" s="4">
        <v>258.76</v>
      </c>
      <c r="S358" s="4">
        <f t="shared" si="41"/>
        <v>1110.5581502890175</v>
      </c>
      <c r="T358" cm="1">
        <f t="array" ref="T358">_xlfn.STDEV.P(_xlfn._xlws.FILTER($R$2:$R$1201,$G$2:$G$1201=G358))</f>
        <v>859.60878359494041</v>
      </c>
      <c r="U358" s="4">
        <f t="shared" si="42"/>
        <v>1.2166792269328939</v>
      </c>
      <c r="V358" t="str">
        <f t="shared" si="43"/>
        <v>No</v>
      </c>
    </row>
    <row r="359" spans="1:22" x14ac:dyDescent="0.25">
      <c r="A359" t="s">
        <v>398</v>
      </c>
      <c r="B359" s="2">
        <v>45620</v>
      </c>
      <c r="C359">
        <f t="shared" si="37"/>
        <v>2024</v>
      </c>
      <c r="D359" t="str">
        <f t="shared" si="38"/>
        <v>November</v>
      </c>
      <c r="E359" t="str">
        <f t="shared" si="39"/>
        <v>Q4</v>
      </c>
      <c r="F359" t="s">
        <v>1598</v>
      </c>
      <c r="G359" t="s">
        <v>2406</v>
      </c>
      <c r="H359">
        <v>3</v>
      </c>
      <c r="I359" s="4">
        <v>553.57000000000005</v>
      </c>
      <c r="J359" t="s">
        <v>2725</v>
      </c>
      <c r="K359" t="s">
        <v>3067</v>
      </c>
      <c r="L359" t="s">
        <v>3072</v>
      </c>
      <c r="M359" t="s">
        <v>3459</v>
      </c>
      <c r="N359">
        <v>4</v>
      </c>
      <c r="O359" t="s">
        <v>4276</v>
      </c>
      <c r="P359" t="str">
        <f t="shared" si="40"/>
        <v>FREESHIP</v>
      </c>
      <c r="Q359" t="s">
        <v>4281</v>
      </c>
      <c r="R359" s="4">
        <v>1660.71</v>
      </c>
      <c r="S359" s="4">
        <f t="shared" si="41"/>
        <v>1098.989382022472</v>
      </c>
      <c r="T359" cm="1">
        <f t="array" ref="T359">_xlfn.STDEV.P(_xlfn._xlws.FILTER($R$2:$R$1201,$G$2:$G$1201=G359))</f>
        <v>817.71887574565653</v>
      </c>
      <c r="U359" s="4">
        <f t="shared" si="42"/>
        <v>0.66700109071729352</v>
      </c>
      <c r="V359" t="str">
        <f t="shared" si="43"/>
        <v>No</v>
      </c>
    </row>
    <row r="360" spans="1:22" x14ac:dyDescent="0.25">
      <c r="A360" t="s">
        <v>930</v>
      </c>
      <c r="B360" s="2">
        <v>45464</v>
      </c>
      <c r="C360">
        <f t="shared" si="37"/>
        <v>2024</v>
      </c>
      <c r="D360" t="str">
        <f t="shared" si="38"/>
        <v>June</v>
      </c>
      <c r="E360" t="str">
        <f t="shared" si="39"/>
        <v>Q2</v>
      </c>
      <c r="F360" t="s">
        <v>2126</v>
      </c>
      <c r="G360" t="s">
        <v>2407</v>
      </c>
      <c r="H360">
        <v>5</v>
      </c>
      <c r="I360" s="4">
        <v>578.83000000000004</v>
      </c>
      <c r="J360" t="s">
        <v>2913</v>
      </c>
      <c r="K360" t="s">
        <v>3069</v>
      </c>
      <c r="L360" t="s">
        <v>3072</v>
      </c>
      <c r="M360" t="s">
        <v>3991</v>
      </c>
      <c r="N360">
        <v>6</v>
      </c>
      <c r="P360" t="str">
        <f t="shared" si="40"/>
        <v>NO COUPON</v>
      </c>
      <c r="Q360" t="s">
        <v>4279</v>
      </c>
      <c r="R360" s="4">
        <v>2894.15</v>
      </c>
      <c r="S360" s="4">
        <f t="shared" si="41"/>
        <v>1080.7326519337028</v>
      </c>
      <c r="T360" cm="1">
        <f t="array" ref="T360">_xlfn.STDEV.P(_xlfn._xlws.FILTER($R$2:$R$1201,$G$2:$G$1201=G360))</f>
        <v>851.72193981099019</v>
      </c>
      <c r="U360" s="4">
        <f t="shared" si="42"/>
        <v>0.58927993805711099</v>
      </c>
      <c r="V360" t="str">
        <f t="shared" si="43"/>
        <v>No</v>
      </c>
    </row>
    <row r="361" spans="1:22" x14ac:dyDescent="0.25">
      <c r="A361" t="s">
        <v>680</v>
      </c>
      <c r="B361" s="2">
        <v>45535</v>
      </c>
      <c r="C361">
        <f t="shared" si="37"/>
        <v>2024</v>
      </c>
      <c r="D361" t="str">
        <f t="shared" si="38"/>
        <v>August</v>
      </c>
      <c r="E361" t="str">
        <f t="shared" si="39"/>
        <v>Q3</v>
      </c>
      <c r="F361" t="s">
        <v>1878</v>
      </c>
      <c r="G361" t="s">
        <v>2403</v>
      </c>
      <c r="H361">
        <v>4</v>
      </c>
      <c r="I361" s="4">
        <v>327.12</v>
      </c>
      <c r="J361" t="s">
        <v>2840</v>
      </c>
      <c r="K361" t="s">
        <v>3067</v>
      </c>
      <c r="L361" t="s">
        <v>3071</v>
      </c>
      <c r="M361" t="s">
        <v>3741</v>
      </c>
      <c r="N361">
        <v>4</v>
      </c>
      <c r="P361" t="str">
        <f t="shared" si="40"/>
        <v>NO COUPON</v>
      </c>
      <c r="Q361" t="s">
        <v>4280</v>
      </c>
      <c r="R361" s="4">
        <v>1308.48</v>
      </c>
      <c r="S361" s="4">
        <f t="shared" si="41"/>
        <v>1077.6160122699389</v>
      </c>
      <c r="T361" cm="1">
        <f t="array" ref="T361">_xlfn.STDEV.P(_xlfn._xlws.FILTER($R$2:$R$1201,$G$2:$G$1201=G361))</f>
        <v>847.57364644707002</v>
      </c>
      <c r="U361" s="4">
        <f t="shared" si="42"/>
        <v>0.88546407196109833</v>
      </c>
      <c r="V361" t="str">
        <f t="shared" si="43"/>
        <v>No</v>
      </c>
    </row>
    <row r="362" spans="1:22" x14ac:dyDescent="0.25">
      <c r="A362" t="s">
        <v>183</v>
      </c>
      <c r="B362" s="2">
        <v>45389</v>
      </c>
      <c r="C362">
        <f t="shared" si="37"/>
        <v>2024</v>
      </c>
      <c r="D362" t="str">
        <f t="shared" si="38"/>
        <v>April</v>
      </c>
      <c r="E362" t="str">
        <f t="shared" si="39"/>
        <v>Q2</v>
      </c>
      <c r="F362" t="s">
        <v>1383</v>
      </c>
      <c r="G362" t="s">
        <v>2407</v>
      </c>
      <c r="H362">
        <v>1</v>
      </c>
      <c r="I362" s="4">
        <v>427.82</v>
      </c>
      <c r="J362" t="s">
        <v>2562</v>
      </c>
      <c r="K362" t="s">
        <v>3066</v>
      </c>
      <c r="L362" t="s">
        <v>3073</v>
      </c>
      <c r="M362" t="s">
        <v>3244</v>
      </c>
      <c r="N362">
        <v>2</v>
      </c>
      <c r="O362" t="s">
        <v>4277</v>
      </c>
      <c r="P362" t="str">
        <f t="shared" si="40"/>
        <v>WINTER15</v>
      </c>
      <c r="Q362" t="s">
        <v>4280</v>
      </c>
      <c r="R362" s="4">
        <v>427.82</v>
      </c>
      <c r="S362" s="4">
        <f t="shared" si="41"/>
        <v>1080.7326519337028</v>
      </c>
      <c r="T362" cm="1">
        <f t="array" ref="T362">_xlfn.STDEV.P(_xlfn._xlws.FILTER($R$2:$R$1201,$G$2:$G$1201=G362))</f>
        <v>851.72193981099019</v>
      </c>
      <c r="U362" s="4">
        <f t="shared" si="42"/>
        <v>0.76657958591344244</v>
      </c>
      <c r="V362" t="str">
        <f t="shared" si="43"/>
        <v>No</v>
      </c>
    </row>
    <row r="363" spans="1:22" x14ac:dyDescent="0.25">
      <c r="A363" t="s">
        <v>496</v>
      </c>
      <c r="B363" s="2">
        <v>45718</v>
      </c>
      <c r="C363">
        <f t="shared" si="37"/>
        <v>2025</v>
      </c>
      <c r="D363" t="str">
        <f t="shared" si="38"/>
        <v>March</v>
      </c>
      <c r="E363" t="str">
        <f t="shared" si="39"/>
        <v>Q1</v>
      </c>
      <c r="F363" t="s">
        <v>1696</v>
      </c>
      <c r="G363" t="s">
        <v>2403</v>
      </c>
      <c r="H363">
        <v>3</v>
      </c>
      <c r="I363" s="4">
        <v>381.41</v>
      </c>
      <c r="J363" t="s">
        <v>2487</v>
      </c>
      <c r="K363" t="s">
        <v>3066</v>
      </c>
      <c r="L363" t="s">
        <v>3074</v>
      </c>
      <c r="M363" t="s">
        <v>3557</v>
      </c>
      <c r="N363">
        <v>6</v>
      </c>
      <c r="P363" t="str">
        <f t="shared" si="40"/>
        <v>NO COUPON</v>
      </c>
      <c r="Q363" t="s">
        <v>4278</v>
      </c>
      <c r="R363" s="4">
        <v>1144.23</v>
      </c>
      <c r="S363" s="4">
        <f t="shared" si="41"/>
        <v>1077.6160122699389</v>
      </c>
      <c r="T363" cm="1">
        <f t="array" ref="T363">_xlfn.STDEV.P(_xlfn._xlws.FILTER($R$2:$R$1201,$G$2:$G$1201=G363))</f>
        <v>847.57364644707002</v>
      </c>
      <c r="U363" s="4">
        <f t="shared" si="42"/>
        <v>0.82141064105562189</v>
      </c>
      <c r="V363" t="str">
        <f t="shared" si="43"/>
        <v>No</v>
      </c>
    </row>
    <row r="364" spans="1:22" x14ac:dyDescent="0.25">
      <c r="A364" t="s">
        <v>616</v>
      </c>
      <c r="B364" s="2">
        <v>45356</v>
      </c>
      <c r="C364">
        <f t="shared" si="37"/>
        <v>2024</v>
      </c>
      <c r="D364" t="str">
        <f t="shared" si="38"/>
        <v>March</v>
      </c>
      <c r="E364" t="str">
        <f t="shared" si="39"/>
        <v>Q1</v>
      </c>
      <c r="F364" t="s">
        <v>1696</v>
      </c>
      <c r="G364" t="s">
        <v>2405</v>
      </c>
      <c r="H364">
        <v>4</v>
      </c>
      <c r="I364" s="4">
        <v>26.04</v>
      </c>
      <c r="J364" t="s">
        <v>2782</v>
      </c>
      <c r="K364" t="s">
        <v>3066</v>
      </c>
      <c r="L364" t="s">
        <v>3074</v>
      </c>
      <c r="M364" t="s">
        <v>3677</v>
      </c>
      <c r="N364">
        <v>5</v>
      </c>
      <c r="O364" t="s">
        <v>4275</v>
      </c>
      <c r="P364" t="str">
        <f t="shared" si="40"/>
        <v>SAVE10</v>
      </c>
      <c r="Q364" t="s">
        <v>4278</v>
      </c>
      <c r="R364" s="4">
        <v>104.16</v>
      </c>
      <c r="S364" s="4">
        <f t="shared" si="41"/>
        <v>1042.2846368715084</v>
      </c>
      <c r="T364" cm="1">
        <f t="array" ref="T364">_xlfn.STDEV.P(_xlfn._xlws.FILTER($R$2:$R$1201,$G$2:$G$1201=G364))</f>
        <v>832.06806164607724</v>
      </c>
      <c r="U364" s="4">
        <f t="shared" si="42"/>
        <v>1.2213479686518376</v>
      </c>
      <c r="V364" t="str">
        <f t="shared" si="43"/>
        <v>No</v>
      </c>
    </row>
    <row r="365" spans="1:22" x14ac:dyDescent="0.25">
      <c r="A365" t="s">
        <v>223</v>
      </c>
      <c r="B365" s="2">
        <v>45167</v>
      </c>
      <c r="C365">
        <f t="shared" si="37"/>
        <v>2023</v>
      </c>
      <c r="D365" t="str">
        <f t="shared" si="38"/>
        <v>August</v>
      </c>
      <c r="E365" t="str">
        <f t="shared" si="39"/>
        <v>Q3</v>
      </c>
      <c r="F365" t="s">
        <v>1423</v>
      </c>
      <c r="G365" t="s">
        <v>2405</v>
      </c>
      <c r="H365">
        <v>5</v>
      </c>
      <c r="I365" s="4">
        <v>187.97</v>
      </c>
      <c r="J365" t="s">
        <v>2417</v>
      </c>
      <c r="K365" t="s">
        <v>3069</v>
      </c>
      <c r="L365" t="s">
        <v>3072</v>
      </c>
      <c r="M365" t="s">
        <v>3284</v>
      </c>
      <c r="N365">
        <v>9</v>
      </c>
      <c r="O365" t="s">
        <v>4275</v>
      </c>
      <c r="P365" t="str">
        <f t="shared" si="40"/>
        <v>SAVE10</v>
      </c>
      <c r="Q365" t="s">
        <v>4282</v>
      </c>
      <c r="R365" s="4">
        <v>939.85</v>
      </c>
      <c r="S365" s="4">
        <f t="shared" si="41"/>
        <v>1042.2846368715084</v>
      </c>
      <c r="T365" cm="1">
        <f t="array" ref="T365">_xlfn.STDEV.P(_xlfn._xlws.FILTER($R$2:$R$1201,$G$2:$G$1201=G365))</f>
        <v>832.06806164607724</v>
      </c>
      <c r="U365" s="4">
        <f t="shared" si="42"/>
        <v>1.0267364849714586</v>
      </c>
      <c r="V365" t="str">
        <f t="shared" si="43"/>
        <v>No</v>
      </c>
    </row>
    <row r="366" spans="1:22" x14ac:dyDescent="0.25">
      <c r="A366" t="s">
        <v>778</v>
      </c>
      <c r="B366" s="2">
        <v>45361</v>
      </c>
      <c r="C366">
        <f t="shared" si="37"/>
        <v>2024</v>
      </c>
      <c r="D366" t="str">
        <f t="shared" si="38"/>
        <v>March</v>
      </c>
      <c r="E366" t="str">
        <f t="shared" si="39"/>
        <v>Q1</v>
      </c>
      <c r="F366" t="s">
        <v>1975</v>
      </c>
      <c r="G366" t="s">
        <v>2408</v>
      </c>
      <c r="H366">
        <v>5</v>
      </c>
      <c r="I366" s="4">
        <v>627.42999999999995</v>
      </c>
      <c r="J366" t="s">
        <v>2565</v>
      </c>
      <c r="K366" t="s">
        <v>3067</v>
      </c>
      <c r="L366" t="s">
        <v>3071</v>
      </c>
      <c r="M366" t="s">
        <v>3839</v>
      </c>
      <c r="N366">
        <v>10</v>
      </c>
      <c r="O366" t="s">
        <v>4276</v>
      </c>
      <c r="P366" t="str">
        <f t="shared" si="40"/>
        <v>FREESHIP</v>
      </c>
      <c r="Q366" t="s">
        <v>4280</v>
      </c>
      <c r="R366" s="4">
        <v>3137.15</v>
      </c>
      <c r="S366" s="4">
        <f t="shared" si="41"/>
        <v>1110.5581502890175</v>
      </c>
      <c r="T366" cm="1">
        <f t="array" ref="T366">_xlfn.STDEV.P(_xlfn._xlws.FILTER($R$2:$R$1201,$G$2:$G$1201=G366))</f>
        <v>859.60878359494041</v>
      </c>
      <c r="U366" s="4">
        <f t="shared" si="42"/>
        <v>0.56203258913728626</v>
      </c>
      <c r="V366" t="str">
        <f t="shared" si="43"/>
        <v>No</v>
      </c>
    </row>
    <row r="367" spans="1:22" x14ac:dyDescent="0.25">
      <c r="A367" t="s">
        <v>782</v>
      </c>
      <c r="B367" s="2">
        <v>45173</v>
      </c>
      <c r="C367">
        <f t="shared" si="37"/>
        <v>2023</v>
      </c>
      <c r="D367" t="str">
        <f t="shared" si="38"/>
        <v>September</v>
      </c>
      <c r="E367" t="str">
        <f t="shared" si="39"/>
        <v>Q3</v>
      </c>
      <c r="F367" t="s">
        <v>1979</v>
      </c>
      <c r="G367" t="s">
        <v>2405</v>
      </c>
      <c r="H367">
        <v>5</v>
      </c>
      <c r="I367" s="4">
        <v>653.46</v>
      </c>
      <c r="J367" t="s">
        <v>2913</v>
      </c>
      <c r="K367" t="s">
        <v>3069</v>
      </c>
      <c r="L367" t="s">
        <v>3071</v>
      </c>
      <c r="M367" t="s">
        <v>3843</v>
      </c>
      <c r="N367">
        <v>9</v>
      </c>
      <c r="O367" t="s">
        <v>4277</v>
      </c>
      <c r="P367" t="str">
        <f t="shared" si="40"/>
        <v>WINTER15</v>
      </c>
      <c r="Q367" t="s">
        <v>4280</v>
      </c>
      <c r="R367" s="4">
        <v>3267.3</v>
      </c>
      <c r="S367" s="4">
        <f t="shared" si="41"/>
        <v>1042.2846368715084</v>
      </c>
      <c r="T367" cm="1">
        <f t="array" ref="T367">_xlfn.STDEV.P(_xlfn._xlws.FILTER($R$2:$R$1201,$G$2:$G$1201=G367))</f>
        <v>832.06806164607724</v>
      </c>
      <c r="U367" s="4">
        <f t="shared" si="42"/>
        <v>0.46729907659512609</v>
      </c>
      <c r="V367" t="str">
        <f t="shared" si="43"/>
        <v>No</v>
      </c>
    </row>
    <row r="368" spans="1:22" x14ac:dyDescent="0.25">
      <c r="A368" t="s">
        <v>519</v>
      </c>
      <c r="B368" s="2">
        <v>45088</v>
      </c>
      <c r="C368">
        <f t="shared" si="37"/>
        <v>2023</v>
      </c>
      <c r="D368" t="str">
        <f t="shared" si="38"/>
        <v>June</v>
      </c>
      <c r="E368" t="str">
        <f t="shared" si="39"/>
        <v>Q2</v>
      </c>
      <c r="F368" t="s">
        <v>1719</v>
      </c>
      <c r="G368" t="s">
        <v>2407</v>
      </c>
      <c r="H368">
        <v>2</v>
      </c>
      <c r="I368" s="4">
        <v>434.97</v>
      </c>
      <c r="J368" t="s">
        <v>2727</v>
      </c>
      <c r="K368" t="s">
        <v>3066</v>
      </c>
      <c r="L368" t="s">
        <v>3070</v>
      </c>
      <c r="M368" t="s">
        <v>3580</v>
      </c>
      <c r="N368">
        <v>7</v>
      </c>
      <c r="P368" t="str">
        <f t="shared" si="40"/>
        <v>NO COUPON</v>
      </c>
      <c r="Q368" t="s">
        <v>4280</v>
      </c>
      <c r="R368" s="4">
        <v>869.94</v>
      </c>
      <c r="S368" s="4">
        <f t="shared" si="41"/>
        <v>1080.7326519337028</v>
      </c>
      <c r="T368" cm="1">
        <f t="array" ref="T368">_xlfn.STDEV.P(_xlfn._xlws.FILTER($R$2:$R$1201,$G$2:$G$1201=G368))</f>
        <v>851.72193981099019</v>
      </c>
      <c r="U368" s="4">
        <f t="shared" si="42"/>
        <v>0.75818482740623905</v>
      </c>
      <c r="V368" t="str">
        <f t="shared" si="43"/>
        <v>No</v>
      </c>
    </row>
    <row r="369" spans="1:22" x14ac:dyDescent="0.25">
      <c r="A369" t="s">
        <v>705</v>
      </c>
      <c r="B369" s="2">
        <v>45620</v>
      </c>
      <c r="C369">
        <f t="shared" si="37"/>
        <v>2024</v>
      </c>
      <c r="D369" t="str">
        <f t="shared" si="38"/>
        <v>November</v>
      </c>
      <c r="E369" t="str">
        <f t="shared" si="39"/>
        <v>Q4</v>
      </c>
      <c r="F369" t="s">
        <v>1903</v>
      </c>
      <c r="G369" t="s">
        <v>2408</v>
      </c>
      <c r="H369">
        <v>3</v>
      </c>
      <c r="I369" s="4">
        <v>239.08</v>
      </c>
      <c r="J369" t="s">
        <v>2877</v>
      </c>
      <c r="K369" t="s">
        <v>3069</v>
      </c>
      <c r="L369" t="s">
        <v>3070</v>
      </c>
      <c r="M369" t="s">
        <v>3766</v>
      </c>
      <c r="N369">
        <v>8</v>
      </c>
      <c r="P369" t="str">
        <f t="shared" si="40"/>
        <v>NO COUPON</v>
      </c>
      <c r="Q369" t="s">
        <v>4282</v>
      </c>
      <c r="R369" s="4">
        <v>717.24</v>
      </c>
      <c r="S369" s="4">
        <f t="shared" si="41"/>
        <v>1110.5581502890175</v>
      </c>
      <c r="T369" cm="1">
        <f t="array" ref="T369">_xlfn.STDEV.P(_xlfn._xlws.FILTER($R$2:$R$1201,$G$2:$G$1201=G369))</f>
        <v>859.60878359494041</v>
      </c>
      <c r="U369" s="4">
        <f t="shared" si="42"/>
        <v>1.0138078704180273</v>
      </c>
      <c r="V369" t="str">
        <f t="shared" si="43"/>
        <v>No</v>
      </c>
    </row>
    <row r="370" spans="1:22" x14ac:dyDescent="0.25">
      <c r="A370" t="s">
        <v>779</v>
      </c>
      <c r="B370" s="2">
        <v>45205</v>
      </c>
      <c r="C370">
        <f t="shared" si="37"/>
        <v>2023</v>
      </c>
      <c r="D370" t="str">
        <f t="shared" si="38"/>
        <v>October</v>
      </c>
      <c r="E370" t="str">
        <f t="shared" si="39"/>
        <v>Q4</v>
      </c>
      <c r="F370" t="s">
        <v>1976</v>
      </c>
      <c r="G370" t="s">
        <v>2408</v>
      </c>
      <c r="H370">
        <v>2</v>
      </c>
      <c r="I370" s="4">
        <v>534.91</v>
      </c>
      <c r="J370" t="s">
        <v>2888</v>
      </c>
      <c r="K370" t="s">
        <v>3065</v>
      </c>
      <c r="L370" t="s">
        <v>3072</v>
      </c>
      <c r="M370" t="s">
        <v>3840</v>
      </c>
      <c r="N370">
        <v>5</v>
      </c>
      <c r="O370" t="s">
        <v>4275</v>
      </c>
      <c r="P370" t="str">
        <f t="shared" si="40"/>
        <v>SAVE10</v>
      </c>
      <c r="Q370" t="s">
        <v>4282</v>
      </c>
      <c r="R370" s="4">
        <v>1069.82</v>
      </c>
      <c r="S370" s="4">
        <f t="shared" si="41"/>
        <v>1110.5581502890175</v>
      </c>
      <c r="T370" cm="1">
        <f t="array" ref="T370">_xlfn.STDEV.P(_xlfn._xlws.FILTER($R$2:$R$1201,$G$2:$G$1201=G370))</f>
        <v>859.60878359494041</v>
      </c>
      <c r="U370" s="4">
        <f t="shared" si="42"/>
        <v>0.66966294583638286</v>
      </c>
      <c r="V370" t="str">
        <f t="shared" si="43"/>
        <v>No</v>
      </c>
    </row>
    <row r="371" spans="1:22" x14ac:dyDescent="0.25">
      <c r="A371" t="s">
        <v>924</v>
      </c>
      <c r="B371" s="2">
        <v>45443</v>
      </c>
      <c r="C371">
        <f t="shared" si="37"/>
        <v>2024</v>
      </c>
      <c r="D371" t="str">
        <f t="shared" si="38"/>
        <v>May</v>
      </c>
      <c r="E371" t="str">
        <f t="shared" si="39"/>
        <v>Q2</v>
      </c>
      <c r="F371" t="s">
        <v>2120</v>
      </c>
      <c r="G371" t="s">
        <v>2407</v>
      </c>
      <c r="H371">
        <v>3</v>
      </c>
      <c r="I371" s="4">
        <v>308.98</v>
      </c>
      <c r="J371" t="s">
        <v>2481</v>
      </c>
      <c r="K371" t="s">
        <v>3069</v>
      </c>
      <c r="L371" t="s">
        <v>3073</v>
      </c>
      <c r="M371" t="s">
        <v>3985</v>
      </c>
      <c r="N371">
        <v>3</v>
      </c>
      <c r="O371" t="s">
        <v>4275</v>
      </c>
      <c r="P371" t="str">
        <f t="shared" si="40"/>
        <v>SAVE10</v>
      </c>
      <c r="Q371" t="s">
        <v>4278</v>
      </c>
      <c r="R371" s="4">
        <v>926.94</v>
      </c>
      <c r="S371" s="4">
        <f t="shared" si="41"/>
        <v>1080.7326519337028</v>
      </c>
      <c r="T371" cm="1">
        <f t="array" ref="T371">_xlfn.STDEV.P(_xlfn._xlws.FILTER($R$2:$R$1201,$G$2:$G$1201=G371))</f>
        <v>851.72193981099019</v>
      </c>
      <c r="U371" s="4">
        <f t="shared" si="42"/>
        <v>0.9061086909478534</v>
      </c>
      <c r="V371" t="str">
        <f t="shared" si="43"/>
        <v>No</v>
      </c>
    </row>
    <row r="372" spans="1:22" x14ac:dyDescent="0.25">
      <c r="A372" t="s">
        <v>1160</v>
      </c>
      <c r="B372" s="2">
        <v>45568</v>
      </c>
      <c r="C372">
        <f t="shared" si="37"/>
        <v>2024</v>
      </c>
      <c r="D372" t="str">
        <f t="shared" si="38"/>
        <v>October</v>
      </c>
      <c r="E372" t="str">
        <f t="shared" si="39"/>
        <v>Q4</v>
      </c>
      <c r="F372" t="s">
        <v>2349</v>
      </c>
      <c r="G372" t="s">
        <v>2403</v>
      </c>
      <c r="H372">
        <v>5</v>
      </c>
      <c r="I372" s="4">
        <v>421.44</v>
      </c>
      <c r="J372" t="s">
        <v>2761</v>
      </c>
      <c r="K372" t="s">
        <v>3069</v>
      </c>
      <c r="L372" t="s">
        <v>3074</v>
      </c>
      <c r="M372" t="s">
        <v>4221</v>
      </c>
      <c r="N372">
        <v>5</v>
      </c>
      <c r="O372" t="s">
        <v>4275</v>
      </c>
      <c r="P372" t="str">
        <f t="shared" si="40"/>
        <v>SAVE10</v>
      </c>
      <c r="Q372" t="s">
        <v>4278</v>
      </c>
      <c r="R372" s="4">
        <v>2107.1999999999998</v>
      </c>
      <c r="S372" s="4">
        <f t="shared" si="41"/>
        <v>1077.6160122699389</v>
      </c>
      <c r="T372" cm="1">
        <f t="array" ref="T372">_xlfn.STDEV.P(_xlfn._xlws.FILTER($R$2:$R$1201,$G$2:$G$1201=G372))</f>
        <v>847.57364644707002</v>
      </c>
      <c r="U372" s="4">
        <f t="shared" si="42"/>
        <v>0.77418170682931475</v>
      </c>
      <c r="V372" t="str">
        <f t="shared" si="43"/>
        <v>No</v>
      </c>
    </row>
    <row r="373" spans="1:22" x14ac:dyDescent="0.25">
      <c r="A373" t="s">
        <v>464</v>
      </c>
      <c r="B373" s="2">
        <v>45306</v>
      </c>
      <c r="C373">
        <f t="shared" si="37"/>
        <v>2024</v>
      </c>
      <c r="D373" t="str">
        <f t="shared" si="38"/>
        <v>January</v>
      </c>
      <c r="E373" t="str">
        <f t="shared" si="39"/>
        <v>Q1</v>
      </c>
      <c r="F373" t="s">
        <v>1664</v>
      </c>
      <c r="G373" t="s">
        <v>2403</v>
      </c>
      <c r="H373">
        <v>5</v>
      </c>
      <c r="I373" s="4">
        <v>615.1</v>
      </c>
      <c r="J373" t="s">
        <v>2762</v>
      </c>
      <c r="K373" t="s">
        <v>3068</v>
      </c>
      <c r="L373" t="s">
        <v>3072</v>
      </c>
      <c r="M373" t="s">
        <v>3525</v>
      </c>
      <c r="N373">
        <v>10</v>
      </c>
      <c r="O373" t="s">
        <v>4277</v>
      </c>
      <c r="P373" t="str">
        <f t="shared" si="40"/>
        <v>WINTER15</v>
      </c>
      <c r="Q373" t="s">
        <v>4278</v>
      </c>
      <c r="R373" s="4">
        <v>3075.5</v>
      </c>
      <c r="S373" s="4">
        <f t="shared" si="41"/>
        <v>1077.6160122699389</v>
      </c>
      <c r="T373" cm="1">
        <f t="array" ref="T373">_xlfn.STDEV.P(_xlfn._xlws.FILTER($R$2:$R$1201,$G$2:$G$1201=G373))</f>
        <v>847.57364644707002</v>
      </c>
      <c r="U373" s="4">
        <f t="shared" si="42"/>
        <v>0.54569418741221143</v>
      </c>
      <c r="V373" t="str">
        <f t="shared" si="43"/>
        <v>No</v>
      </c>
    </row>
    <row r="374" spans="1:22" x14ac:dyDescent="0.25">
      <c r="A374" t="s">
        <v>466</v>
      </c>
      <c r="B374" s="2">
        <v>45130</v>
      </c>
      <c r="C374">
        <f t="shared" si="37"/>
        <v>2023</v>
      </c>
      <c r="D374" t="str">
        <f t="shared" si="38"/>
        <v>July</v>
      </c>
      <c r="E374" t="str">
        <f t="shared" si="39"/>
        <v>Q3</v>
      </c>
      <c r="F374" t="s">
        <v>1666</v>
      </c>
      <c r="G374" t="s">
        <v>2407</v>
      </c>
      <c r="H374">
        <v>1</v>
      </c>
      <c r="I374" s="4">
        <v>75.78</v>
      </c>
      <c r="J374" t="s">
        <v>2763</v>
      </c>
      <c r="K374" t="s">
        <v>3069</v>
      </c>
      <c r="L374" t="s">
        <v>3074</v>
      </c>
      <c r="M374" t="s">
        <v>3527</v>
      </c>
      <c r="N374">
        <v>5</v>
      </c>
      <c r="O374" t="s">
        <v>4275</v>
      </c>
      <c r="P374" t="str">
        <f t="shared" si="40"/>
        <v>SAVE10</v>
      </c>
      <c r="Q374" t="s">
        <v>4282</v>
      </c>
      <c r="R374" s="4">
        <v>75.78</v>
      </c>
      <c r="S374" s="4">
        <f t="shared" si="41"/>
        <v>1080.7326519337028</v>
      </c>
      <c r="T374" cm="1">
        <f t="array" ref="T374">_xlfn.STDEV.P(_xlfn._xlws.FILTER($R$2:$R$1201,$G$2:$G$1201=G374))</f>
        <v>851.72193981099019</v>
      </c>
      <c r="U374" s="4">
        <f t="shared" si="42"/>
        <v>1.1799069684135608</v>
      </c>
      <c r="V374" t="str">
        <f t="shared" si="43"/>
        <v>No</v>
      </c>
    </row>
    <row r="375" spans="1:22" x14ac:dyDescent="0.25">
      <c r="A375" t="s">
        <v>481</v>
      </c>
      <c r="B375" s="2">
        <v>45534</v>
      </c>
      <c r="C375">
        <f t="shared" si="37"/>
        <v>2024</v>
      </c>
      <c r="D375" t="str">
        <f t="shared" si="38"/>
        <v>August</v>
      </c>
      <c r="E375" t="str">
        <f t="shared" si="39"/>
        <v>Q3</v>
      </c>
      <c r="F375" t="s">
        <v>1681</v>
      </c>
      <c r="G375" t="s">
        <v>2409</v>
      </c>
      <c r="H375">
        <v>1</v>
      </c>
      <c r="I375" s="4">
        <v>45.94</v>
      </c>
      <c r="J375" t="s">
        <v>2577</v>
      </c>
      <c r="K375" t="s">
        <v>3069</v>
      </c>
      <c r="L375" t="s">
        <v>3071</v>
      </c>
      <c r="M375" t="s">
        <v>3542</v>
      </c>
      <c r="N375">
        <v>2</v>
      </c>
      <c r="O375" t="s">
        <v>4277</v>
      </c>
      <c r="P375" t="str">
        <f t="shared" si="40"/>
        <v>WINTER15</v>
      </c>
      <c r="Q375" t="s">
        <v>4280</v>
      </c>
      <c r="R375" s="4">
        <v>45.94</v>
      </c>
      <c r="S375" s="4">
        <f t="shared" si="41"/>
        <v>985.05841176470665</v>
      </c>
      <c r="T375" cm="1">
        <f t="array" ref="T375">_xlfn.STDEV.P(_xlfn._xlws.FILTER($R$2:$R$1201,$G$2:$G$1201=G375))</f>
        <v>745.08439393554579</v>
      </c>
      <c r="U375" s="4">
        <f t="shared" si="42"/>
        <v>1.2604188457152761</v>
      </c>
      <c r="V375" t="str">
        <f t="shared" si="43"/>
        <v>No</v>
      </c>
    </row>
    <row r="376" spans="1:22" x14ac:dyDescent="0.25">
      <c r="A376" t="s">
        <v>76</v>
      </c>
      <c r="B376" s="2">
        <v>45160</v>
      </c>
      <c r="C376">
        <f t="shared" si="37"/>
        <v>2023</v>
      </c>
      <c r="D376" t="str">
        <f t="shared" si="38"/>
        <v>August</v>
      </c>
      <c r="E376" t="str">
        <f t="shared" si="39"/>
        <v>Q3</v>
      </c>
      <c r="F376" t="s">
        <v>1276</v>
      </c>
      <c r="G376" t="s">
        <v>2409</v>
      </c>
      <c r="H376">
        <v>2</v>
      </c>
      <c r="I376" s="4">
        <v>43.15</v>
      </c>
      <c r="J376" t="s">
        <v>2468</v>
      </c>
      <c r="K376" t="s">
        <v>3065</v>
      </c>
      <c r="L376" t="s">
        <v>3074</v>
      </c>
      <c r="M376" t="s">
        <v>3137</v>
      </c>
      <c r="N376">
        <v>3</v>
      </c>
      <c r="O376" t="s">
        <v>4277</v>
      </c>
      <c r="P376" t="str">
        <f t="shared" si="40"/>
        <v>WINTER15</v>
      </c>
      <c r="Q376" t="s">
        <v>4280</v>
      </c>
      <c r="R376" s="4">
        <v>86.3</v>
      </c>
      <c r="S376" s="4">
        <f t="shared" si="41"/>
        <v>985.05841176470665</v>
      </c>
      <c r="T376" cm="1">
        <f t="array" ref="T376">_xlfn.STDEV.P(_xlfn._xlws.FILTER($R$2:$R$1201,$G$2:$G$1201=G376))</f>
        <v>745.08439393554579</v>
      </c>
      <c r="U376" s="4">
        <f t="shared" si="42"/>
        <v>1.2641633879747953</v>
      </c>
      <c r="V376" t="str">
        <f t="shared" si="43"/>
        <v>No</v>
      </c>
    </row>
    <row r="377" spans="1:22" x14ac:dyDescent="0.25">
      <c r="A377" t="s">
        <v>905</v>
      </c>
      <c r="B377" s="2">
        <v>45241</v>
      </c>
      <c r="C377">
        <f t="shared" si="37"/>
        <v>2023</v>
      </c>
      <c r="D377" t="str">
        <f t="shared" si="38"/>
        <v>November</v>
      </c>
      <c r="E377" t="str">
        <f t="shared" si="39"/>
        <v>Q4</v>
      </c>
      <c r="F377" t="s">
        <v>2101</v>
      </c>
      <c r="G377" t="s">
        <v>2403</v>
      </c>
      <c r="H377">
        <v>3</v>
      </c>
      <c r="I377" s="4">
        <v>654.54</v>
      </c>
      <c r="J377" t="s">
        <v>2974</v>
      </c>
      <c r="K377" t="s">
        <v>3069</v>
      </c>
      <c r="L377" t="s">
        <v>3072</v>
      </c>
      <c r="M377" t="s">
        <v>3966</v>
      </c>
      <c r="N377">
        <v>7</v>
      </c>
      <c r="O377" t="s">
        <v>4275</v>
      </c>
      <c r="P377" t="str">
        <f t="shared" si="40"/>
        <v>SAVE10</v>
      </c>
      <c r="Q377" t="s">
        <v>4279</v>
      </c>
      <c r="R377" s="4">
        <v>1963.62</v>
      </c>
      <c r="S377" s="4">
        <f t="shared" si="41"/>
        <v>1077.6160122699389</v>
      </c>
      <c r="T377" cm="1">
        <f t="array" ref="T377">_xlfn.STDEV.P(_xlfn._xlws.FILTER($R$2:$R$1201,$G$2:$G$1201=G377))</f>
        <v>847.57364644707002</v>
      </c>
      <c r="U377" s="4">
        <f t="shared" si="42"/>
        <v>0.49916135788721638</v>
      </c>
      <c r="V377" t="str">
        <f t="shared" si="43"/>
        <v>No</v>
      </c>
    </row>
    <row r="378" spans="1:22" x14ac:dyDescent="0.25">
      <c r="A378" t="s">
        <v>104</v>
      </c>
      <c r="B378" s="2">
        <v>45187</v>
      </c>
      <c r="C378">
        <f t="shared" si="37"/>
        <v>2023</v>
      </c>
      <c r="D378" t="str">
        <f t="shared" si="38"/>
        <v>September</v>
      </c>
      <c r="E378" t="str">
        <f t="shared" si="39"/>
        <v>Q3</v>
      </c>
      <c r="F378" t="s">
        <v>1304</v>
      </c>
      <c r="G378" t="s">
        <v>2406</v>
      </c>
      <c r="H378">
        <v>4</v>
      </c>
      <c r="I378" s="4">
        <v>182.08</v>
      </c>
      <c r="J378" t="s">
        <v>2494</v>
      </c>
      <c r="K378" t="s">
        <v>3068</v>
      </c>
      <c r="L378" t="s">
        <v>3073</v>
      </c>
      <c r="M378" t="s">
        <v>3165</v>
      </c>
      <c r="N378">
        <v>4</v>
      </c>
      <c r="O378" t="s">
        <v>4275</v>
      </c>
      <c r="P378" t="str">
        <f t="shared" si="40"/>
        <v>SAVE10</v>
      </c>
      <c r="Q378" t="s">
        <v>4280</v>
      </c>
      <c r="R378" s="4">
        <v>728.32</v>
      </c>
      <c r="S378" s="4">
        <f t="shared" si="41"/>
        <v>1098.989382022472</v>
      </c>
      <c r="T378" cm="1">
        <f t="array" ref="T378">_xlfn.STDEV.P(_xlfn._xlws.FILTER($R$2:$R$1201,$G$2:$G$1201=G378))</f>
        <v>817.71887574565653</v>
      </c>
      <c r="U378" s="4">
        <f t="shared" si="42"/>
        <v>1.1213014756279978</v>
      </c>
      <c r="V378" t="str">
        <f t="shared" si="43"/>
        <v>No</v>
      </c>
    </row>
    <row r="379" spans="1:22" x14ac:dyDescent="0.25">
      <c r="A379" t="s">
        <v>447</v>
      </c>
      <c r="B379" s="2">
        <v>45164</v>
      </c>
      <c r="C379">
        <f t="shared" si="37"/>
        <v>2023</v>
      </c>
      <c r="D379" t="str">
        <f t="shared" si="38"/>
        <v>August</v>
      </c>
      <c r="E379" t="str">
        <f t="shared" si="39"/>
        <v>Q3</v>
      </c>
      <c r="F379" t="s">
        <v>1647</v>
      </c>
      <c r="G379" t="s">
        <v>2403</v>
      </c>
      <c r="H379">
        <v>3</v>
      </c>
      <c r="I379" s="4">
        <v>631.64</v>
      </c>
      <c r="J379" t="s">
        <v>2624</v>
      </c>
      <c r="K379" t="s">
        <v>3067</v>
      </c>
      <c r="L379" t="s">
        <v>3072</v>
      </c>
      <c r="M379" t="s">
        <v>3508</v>
      </c>
      <c r="N379">
        <v>3</v>
      </c>
      <c r="O379" t="s">
        <v>4276</v>
      </c>
      <c r="P379" t="str">
        <f t="shared" si="40"/>
        <v>FREESHIP</v>
      </c>
      <c r="Q379" t="s">
        <v>4281</v>
      </c>
      <c r="R379" s="4">
        <v>1894.92</v>
      </c>
      <c r="S379" s="4">
        <f t="shared" si="41"/>
        <v>1077.6160122699389</v>
      </c>
      <c r="T379" cm="1">
        <f t="array" ref="T379">_xlfn.STDEV.P(_xlfn._xlws.FILTER($R$2:$R$1201,$G$2:$G$1201=G379))</f>
        <v>847.57364644707002</v>
      </c>
      <c r="U379" s="4">
        <f t="shared" si="42"/>
        <v>0.52617965900593822</v>
      </c>
      <c r="V379" t="str">
        <f t="shared" si="43"/>
        <v>No</v>
      </c>
    </row>
    <row r="380" spans="1:22" x14ac:dyDescent="0.25">
      <c r="A380" t="s">
        <v>625</v>
      </c>
      <c r="B380" s="2">
        <v>45037</v>
      </c>
      <c r="C380">
        <f t="shared" si="37"/>
        <v>2023</v>
      </c>
      <c r="D380" t="str">
        <f t="shared" si="38"/>
        <v>April</v>
      </c>
      <c r="E380" t="str">
        <f t="shared" si="39"/>
        <v>Q2</v>
      </c>
      <c r="F380" t="s">
        <v>1824</v>
      </c>
      <c r="G380" t="s">
        <v>2409</v>
      </c>
      <c r="H380">
        <v>1</v>
      </c>
      <c r="I380" s="4">
        <v>305.17</v>
      </c>
      <c r="J380" t="s">
        <v>2835</v>
      </c>
      <c r="K380" t="s">
        <v>3068</v>
      </c>
      <c r="L380" t="s">
        <v>3072</v>
      </c>
      <c r="M380" t="s">
        <v>3686</v>
      </c>
      <c r="N380">
        <v>3</v>
      </c>
      <c r="O380" t="s">
        <v>4277</v>
      </c>
      <c r="P380" t="str">
        <f t="shared" si="40"/>
        <v>WINTER15</v>
      </c>
      <c r="Q380" t="s">
        <v>4279</v>
      </c>
      <c r="R380" s="4">
        <v>305.17</v>
      </c>
      <c r="S380" s="4">
        <f t="shared" si="41"/>
        <v>985.05841176470665</v>
      </c>
      <c r="T380" cm="1">
        <f t="array" ref="T380">_xlfn.STDEV.P(_xlfn._xlws.FILTER($R$2:$R$1201,$G$2:$G$1201=G380))</f>
        <v>745.08439393554579</v>
      </c>
      <c r="U380" s="4">
        <f t="shared" si="42"/>
        <v>0.91249852674208753</v>
      </c>
      <c r="V380" t="str">
        <f t="shared" si="43"/>
        <v>No</v>
      </c>
    </row>
    <row r="381" spans="1:22" x14ac:dyDescent="0.25">
      <c r="A381" t="s">
        <v>903</v>
      </c>
      <c r="B381" s="2">
        <v>45592</v>
      </c>
      <c r="C381">
        <f t="shared" si="37"/>
        <v>2024</v>
      </c>
      <c r="D381" t="str">
        <f t="shared" si="38"/>
        <v>October</v>
      </c>
      <c r="E381" t="str">
        <f t="shared" si="39"/>
        <v>Q4</v>
      </c>
      <c r="F381" t="s">
        <v>2099</v>
      </c>
      <c r="G381" t="s">
        <v>2403</v>
      </c>
      <c r="H381">
        <v>5</v>
      </c>
      <c r="I381" s="4">
        <v>650.72</v>
      </c>
      <c r="J381" t="s">
        <v>2973</v>
      </c>
      <c r="K381" t="s">
        <v>3067</v>
      </c>
      <c r="L381" t="s">
        <v>3071</v>
      </c>
      <c r="M381" t="s">
        <v>3964</v>
      </c>
      <c r="N381">
        <v>8</v>
      </c>
      <c r="O381" t="s">
        <v>4277</v>
      </c>
      <c r="P381" t="str">
        <f t="shared" si="40"/>
        <v>WINTER15</v>
      </c>
      <c r="Q381" t="s">
        <v>4280</v>
      </c>
      <c r="R381" s="4">
        <v>3253.6</v>
      </c>
      <c r="S381" s="4">
        <f t="shared" si="41"/>
        <v>1077.6160122699389</v>
      </c>
      <c r="T381" cm="1">
        <f t="array" ref="T381">_xlfn.STDEV.P(_xlfn._xlws.FILTER($R$2:$R$1201,$G$2:$G$1201=G381))</f>
        <v>847.57364644707002</v>
      </c>
      <c r="U381" s="4">
        <f t="shared" si="42"/>
        <v>0.50366834086859258</v>
      </c>
      <c r="V381" t="str">
        <f t="shared" si="43"/>
        <v>No</v>
      </c>
    </row>
    <row r="382" spans="1:22" x14ac:dyDescent="0.25">
      <c r="A382" t="s">
        <v>65</v>
      </c>
      <c r="B382" s="2">
        <v>45656</v>
      </c>
      <c r="C382">
        <f t="shared" si="37"/>
        <v>2024</v>
      </c>
      <c r="D382" t="str">
        <f t="shared" si="38"/>
        <v>December</v>
      </c>
      <c r="E382" t="str">
        <f t="shared" si="39"/>
        <v>Q4</v>
      </c>
      <c r="F382" t="s">
        <v>1265</v>
      </c>
      <c r="G382" t="s">
        <v>2405</v>
      </c>
      <c r="H382">
        <v>1</v>
      </c>
      <c r="I382" s="4">
        <v>388.33</v>
      </c>
      <c r="J382" t="s">
        <v>2458</v>
      </c>
      <c r="K382" t="s">
        <v>3069</v>
      </c>
      <c r="L382" t="s">
        <v>3072</v>
      </c>
      <c r="M382" t="s">
        <v>3126</v>
      </c>
      <c r="N382">
        <v>2</v>
      </c>
      <c r="O382" t="s">
        <v>4275</v>
      </c>
      <c r="P382" t="str">
        <f t="shared" si="40"/>
        <v>SAVE10</v>
      </c>
      <c r="Q382" t="s">
        <v>4281</v>
      </c>
      <c r="R382" s="4">
        <v>388.33</v>
      </c>
      <c r="S382" s="4">
        <f t="shared" si="41"/>
        <v>1042.2846368715084</v>
      </c>
      <c r="T382" cm="1">
        <f t="array" ref="T382">_xlfn.STDEV.P(_xlfn._xlws.FILTER($R$2:$R$1201,$G$2:$G$1201=G382))</f>
        <v>832.06806164607724</v>
      </c>
      <c r="U382" s="4">
        <f t="shared" si="42"/>
        <v>0.78593887569460652</v>
      </c>
      <c r="V382" t="str">
        <f t="shared" si="43"/>
        <v>No</v>
      </c>
    </row>
    <row r="383" spans="1:22" x14ac:dyDescent="0.25">
      <c r="A383" t="s">
        <v>713</v>
      </c>
      <c r="B383" s="2">
        <v>45243</v>
      </c>
      <c r="C383">
        <f t="shared" si="37"/>
        <v>2023</v>
      </c>
      <c r="D383" t="str">
        <f t="shared" si="38"/>
        <v>November</v>
      </c>
      <c r="E383" t="str">
        <f t="shared" si="39"/>
        <v>Q4</v>
      </c>
      <c r="F383" t="s">
        <v>1911</v>
      </c>
      <c r="G383" t="s">
        <v>2408</v>
      </c>
      <c r="H383">
        <v>3</v>
      </c>
      <c r="I383" s="4">
        <v>614.15</v>
      </c>
      <c r="J383" t="s">
        <v>2880</v>
      </c>
      <c r="K383" t="s">
        <v>3068</v>
      </c>
      <c r="L383" t="s">
        <v>3071</v>
      </c>
      <c r="M383" t="s">
        <v>3774</v>
      </c>
      <c r="N383">
        <v>3</v>
      </c>
      <c r="P383" t="str">
        <f t="shared" si="40"/>
        <v>NO COUPON</v>
      </c>
      <c r="Q383" t="s">
        <v>4281</v>
      </c>
      <c r="R383" s="4">
        <v>1842.45</v>
      </c>
      <c r="S383" s="4">
        <f t="shared" si="41"/>
        <v>1110.5581502890175</v>
      </c>
      <c r="T383" cm="1">
        <f t="array" ref="T383">_xlfn.STDEV.P(_xlfn._xlws.FILTER($R$2:$R$1201,$G$2:$G$1201=G383))</f>
        <v>859.60878359494041</v>
      </c>
      <c r="U383" s="4">
        <f t="shared" si="42"/>
        <v>0.57748147734485211</v>
      </c>
      <c r="V383" t="str">
        <f t="shared" si="43"/>
        <v>No</v>
      </c>
    </row>
    <row r="384" spans="1:22" x14ac:dyDescent="0.25">
      <c r="A384" t="s">
        <v>811</v>
      </c>
      <c r="B384" s="2">
        <v>44984</v>
      </c>
      <c r="C384">
        <f t="shared" si="37"/>
        <v>2023</v>
      </c>
      <c r="D384" t="str">
        <f t="shared" si="38"/>
        <v>February</v>
      </c>
      <c r="E384" t="str">
        <f t="shared" si="39"/>
        <v>Q1</v>
      </c>
      <c r="F384" t="s">
        <v>2008</v>
      </c>
      <c r="G384" t="s">
        <v>2408</v>
      </c>
      <c r="H384">
        <v>2</v>
      </c>
      <c r="I384" s="4">
        <v>438.76</v>
      </c>
      <c r="J384" t="s">
        <v>2929</v>
      </c>
      <c r="K384" t="s">
        <v>3065</v>
      </c>
      <c r="L384" t="s">
        <v>3072</v>
      </c>
      <c r="M384" t="s">
        <v>3872</v>
      </c>
      <c r="N384">
        <v>2</v>
      </c>
      <c r="P384" t="str">
        <f t="shared" si="40"/>
        <v>NO COUPON</v>
      </c>
      <c r="Q384" t="s">
        <v>4281</v>
      </c>
      <c r="R384" s="4">
        <v>877.52</v>
      </c>
      <c r="S384" s="4">
        <f t="shared" si="41"/>
        <v>1110.5581502890175</v>
      </c>
      <c r="T384" cm="1">
        <f t="array" ref="T384">_xlfn.STDEV.P(_xlfn._xlws.FILTER($R$2:$R$1201,$G$2:$G$1201=G384))</f>
        <v>859.60878359494041</v>
      </c>
      <c r="U384" s="4">
        <f t="shared" si="42"/>
        <v>0.78151615375486683</v>
      </c>
      <c r="V384" t="str">
        <f t="shared" si="43"/>
        <v>No</v>
      </c>
    </row>
    <row r="385" spans="1:22" x14ac:dyDescent="0.25">
      <c r="A385" t="s">
        <v>216</v>
      </c>
      <c r="B385" s="2">
        <v>45694</v>
      </c>
      <c r="C385">
        <f t="shared" si="37"/>
        <v>2025</v>
      </c>
      <c r="D385" t="str">
        <f t="shared" si="38"/>
        <v>February</v>
      </c>
      <c r="E385" t="str">
        <f t="shared" si="39"/>
        <v>Q1</v>
      </c>
      <c r="F385" t="s">
        <v>1416</v>
      </c>
      <c r="G385" t="s">
        <v>2403</v>
      </c>
      <c r="H385">
        <v>3</v>
      </c>
      <c r="I385" s="4">
        <v>253.98</v>
      </c>
      <c r="J385" t="s">
        <v>2535</v>
      </c>
      <c r="K385" t="s">
        <v>3067</v>
      </c>
      <c r="L385" t="s">
        <v>3071</v>
      </c>
      <c r="M385" t="s">
        <v>3277</v>
      </c>
      <c r="N385">
        <v>3</v>
      </c>
      <c r="O385" t="s">
        <v>4276</v>
      </c>
      <c r="P385" t="str">
        <f t="shared" si="40"/>
        <v>FREESHIP</v>
      </c>
      <c r="Q385" t="s">
        <v>4280</v>
      </c>
      <c r="R385" s="4">
        <v>761.93999999999994</v>
      </c>
      <c r="S385" s="4">
        <f t="shared" si="41"/>
        <v>1077.6160122699389</v>
      </c>
      <c r="T385" cm="1">
        <f t="array" ref="T385">_xlfn.STDEV.P(_xlfn._xlws.FILTER($R$2:$R$1201,$G$2:$G$1201=G385))</f>
        <v>847.57364644707002</v>
      </c>
      <c r="U385" s="4">
        <f t="shared" si="42"/>
        <v>0.97175745815425607</v>
      </c>
      <c r="V385" t="str">
        <f t="shared" si="43"/>
        <v>No</v>
      </c>
    </row>
    <row r="386" spans="1:22" x14ac:dyDescent="0.25">
      <c r="A386" t="s">
        <v>1179</v>
      </c>
      <c r="B386" s="2">
        <v>45121</v>
      </c>
      <c r="C386">
        <f t="shared" ref="C386:C449" si="44">YEAR(B386)</f>
        <v>2023</v>
      </c>
      <c r="D386" t="str">
        <f t="shared" ref="D386:D449" si="45">TEXT(B386,"mmmm")</f>
        <v>July</v>
      </c>
      <c r="E386" t="str">
        <f t="shared" ref="E386:E449" si="46">"Q"&amp;ROUNDUP(MONTH(B386)/3,0)</f>
        <v>Q3</v>
      </c>
      <c r="F386" t="s">
        <v>2368</v>
      </c>
      <c r="G386" t="s">
        <v>2406</v>
      </c>
      <c r="H386">
        <v>3</v>
      </c>
      <c r="I386" s="4">
        <v>223.79</v>
      </c>
      <c r="J386" t="s">
        <v>3051</v>
      </c>
      <c r="K386" t="s">
        <v>3065</v>
      </c>
      <c r="L386" t="s">
        <v>3074</v>
      </c>
      <c r="M386" t="s">
        <v>4240</v>
      </c>
      <c r="N386">
        <v>3</v>
      </c>
      <c r="P386" t="str">
        <f t="shared" ref="P386:P449" si="47">IF(ISBLANK(O386),"NO COUPON",O386)</f>
        <v>NO COUPON</v>
      </c>
      <c r="Q386" t="s">
        <v>4282</v>
      </c>
      <c r="R386" s="4">
        <v>671.37</v>
      </c>
      <c r="S386" s="4">
        <f t="shared" si="41"/>
        <v>1098.989382022472</v>
      </c>
      <c r="T386" cm="1">
        <f t="array" ref="T386">_xlfn.STDEV.P(_xlfn._xlws.FILTER($R$2:$R$1201,$G$2:$G$1201=G386))</f>
        <v>817.71887574565653</v>
      </c>
      <c r="U386" s="4">
        <f t="shared" si="42"/>
        <v>1.070293725608817</v>
      </c>
      <c r="V386" t="str">
        <f t="shared" si="43"/>
        <v>No</v>
      </c>
    </row>
    <row r="387" spans="1:22" x14ac:dyDescent="0.25">
      <c r="A387" t="s">
        <v>743</v>
      </c>
      <c r="B387" s="2">
        <v>45177</v>
      </c>
      <c r="C387">
        <f t="shared" si="44"/>
        <v>2023</v>
      </c>
      <c r="D387" t="str">
        <f t="shared" si="45"/>
        <v>September</v>
      </c>
      <c r="E387" t="str">
        <f t="shared" si="46"/>
        <v>Q3</v>
      </c>
      <c r="F387" t="s">
        <v>1940</v>
      </c>
      <c r="G387" t="s">
        <v>2404</v>
      </c>
      <c r="H387">
        <v>4</v>
      </c>
      <c r="I387" s="4">
        <v>186.41</v>
      </c>
      <c r="J387" t="s">
        <v>2555</v>
      </c>
      <c r="K387" t="s">
        <v>3068</v>
      </c>
      <c r="L387" t="s">
        <v>3074</v>
      </c>
      <c r="M387" t="s">
        <v>3804</v>
      </c>
      <c r="N387">
        <v>6</v>
      </c>
      <c r="O387" t="s">
        <v>4275</v>
      </c>
      <c r="P387" t="str">
        <f t="shared" si="47"/>
        <v>SAVE10</v>
      </c>
      <c r="Q387" t="s">
        <v>4282</v>
      </c>
      <c r="R387" s="4">
        <v>745.64</v>
      </c>
      <c r="S387" s="4">
        <f t="shared" ref="S387:S450" si="48">AVERAGEIF($G$2:$G$1201,G387,$R$2:$R$1201)</f>
        <v>972.57942307692258</v>
      </c>
      <c r="T387" cm="1">
        <f t="array" ref="T387">_xlfn.STDEV.P(_xlfn._xlws.FILTER($R$2:$R$1201,$G$2:$G$1201=G387))</f>
        <v>756.87136793194964</v>
      </c>
      <c r="U387" s="4">
        <f t="shared" ref="U387:U450" si="49">ABS(I387-S387)/T387</f>
        <v>1.0387094245948634</v>
      </c>
      <c r="V387" t="str">
        <f t="shared" ref="V387:V450" si="50">IF(U387&gt;3,"Yes","No")</f>
        <v>No</v>
      </c>
    </row>
    <row r="388" spans="1:22" x14ac:dyDescent="0.25">
      <c r="A388" t="s">
        <v>282</v>
      </c>
      <c r="B388" s="2">
        <v>45149</v>
      </c>
      <c r="C388">
        <f t="shared" si="44"/>
        <v>2023</v>
      </c>
      <c r="D388" t="str">
        <f t="shared" si="45"/>
        <v>August</v>
      </c>
      <c r="E388" t="str">
        <f t="shared" si="46"/>
        <v>Q3</v>
      </c>
      <c r="F388" t="s">
        <v>1482</v>
      </c>
      <c r="G388" t="s">
        <v>2404</v>
      </c>
      <c r="H388">
        <v>2</v>
      </c>
      <c r="I388" s="4">
        <v>423.88</v>
      </c>
      <c r="J388" t="s">
        <v>2639</v>
      </c>
      <c r="K388" t="s">
        <v>3065</v>
      </c>
      <c r="L388" t="s">
        <v>3073</v>
      </c>
      <c r="M388" t="s">
        <v>3343</v>
      </c>
      <c r="N388">
        <v>7</v>
      </c>
      <c r="O388" t="s">
        <v>4275</v>
      </c>
      <c r="P388" t="str">
        <f t="shared" si="47"/>
        <v>SAVE10</v>
      </c>
      <c r="Q388" t="s">
        <v>4279</v>
      </c>
      <c r="R388" s="4">
        <v>847.76</v>
      </c>
      <c r="S388" s="4">
        <f t="shared" si="48"/>
        <v>972.57942307692258</v>
      </c>
      <c r="T388" cm="1">
        <f t="array" ref="T388">_xlfn.STDEV.P(_xlfn._xlws.FILTER($R$2:$R$1201,$G$2:$G$1201=G388))</f>
        <v>756.87136793194964</v>
      </c>
      <c r="U388" s="4">
        <f t="shared" si="49"/>
        <v>0.72495729964811695</v>
      </c>
      <c r="V388" t="str">
        <f t="shared" si="50"/>
        <v>No</v>
      </c>
    </row>
    <row r="389" spans="1:22" x14ac:dyDescent="0.25">
      <c r="A389" t="s">
        <v>775</v>
      </c>
      <c r="B389" s="2">
        <v>45079</v>
      </c>
      <c r="C389">
        <f t="shared" si="44"/>
        <v>2023</v>
      </c>
      <c r="D389" t="str">
        <f t="shared" si="45"/>
        <v>June</v>
      </c>
      <c r="E389" t="str">
        <f t="shared" si="46"/>
        <v>Q2</v>
      </c>
      <c r="F389" t="s">
        <v>1972</v>
      </c>
      <c r="G389" t="s">
        <v>2409</v>
      </c>
      <c r="H389">
        <v>4</v>
      </c>
      <c r="I389" s="4">
        <v>37.76</v>
      </c>
      <c r="J389" t="s">
        <v>2911</v>
      </c>
      <c r="K389" t="s">
        <v>3065</v>
      </c>
      <c r="L389" t="s">
        <v>3073</v>
      </c>
      <c r="M389" t="s">
        <v>3836</v>
      </c>
      <c r="N389">
        <v>7</v>
      </c>
      <c r="P389" t="str">
        <f t="shared" si="47"/>
        <v>NO COUPON</v>
      </c>
      <c r="Q389" t="s">
        <v>4282</v>
      </c>
      <c r="R389" s="4">
        <v>151.04</v>
      </c>
      <c r="S389" s="4">
        <f t="shared" si="48"/>
        <v>985.05841176470665</v>
      </c>
      <c r="T389" cm="1">
        <f t="array" ref="T389">_xlfn.STDEV.P(_xlfn._xlws.FILTER($R$2:$R$1201,$G$2:$G$1201=G389))</f>
        <v>745.08439393554579</v>
      </c>
      <c r="U389" s="4">
        <f t="shared" si="49"/>
        <v>1.2713974678238309</v>
      </c>
      <c r="V389" t="str">
        <f t="shared" si="50"/>
        <v>No</v>
      </c>
    </row>
    <row r="390" spans="1:22" x14ac:dyDescent="0.25">
      <c r="A390" t="s">
        <v>19</v>
      </c>
      <c r="B390" s="2">
        <v>45222</v>
      </c>
      <c r="C390">
        <f t="shared" si="44"/>
        <v>2023</v>
      </c>
      <c r="D390" t="str">
        <f t="shared" si="45"/>
        <v>October</v>
      </c>
      <c r="E390" t="str">
        <f t="shared" si="46"/>
        <v>Q4</v>
      </c>
      <c r="F390" t="s">
        <v>1219</v>
      </c>
      <c r="G390" t="s">
        <v>2404</v>
      </c>
      <c r="H390">
        <v>2</v>
      </c>
      <c r="I390" s="4">
        <v>245.86</v>
      </c>
      <c r="J390" t="s">
        <v>2415</v>
      </c>
      <c r="K390" t="s">
        <v>3067</v>
      </c>
      <c r="L390" t="s">
        <v>3070</v>
      </c>
      <c r="M390" t="s">
        <v>3080</v>
      </c>
      <c r="N390">
        <v>4</v>
      </c>
      <c r="O390" t="s">
        <v>4275</v>
      </c>
      <c r="P390" t="str">
        <f t="shared" si="47"/>
        <v>SAVE10</v>
      </c>
      <c r="Q390" t="s">
        <v>4278</v>
      </c>
      <c r="R390" s="4">
        <v>491.72</v>
      </c>
      <c r="S390" s="4">
        <f t="shared" si="48"/>
        <v>972.57942307692258</v>
      </c>
      <c r="T390" cm="1">
        <f t="array" ref="T390">_xlfn.STDEV.P(_xlfn._xlws.FILTER($R$2:$R$1201,$G$2:$G$1201=G390))</f>
        <v>756.87136793194964</v>
      </c>
      <c r="U390" s="4">
        <f t="shared" si="49"/>
        <v>0.96016239200934073</v>
      </c>
      <c r="V390" t="str">
        <f t="shared" si="50"/>
        <v>No</v>
      </c>
    </row>
    <row r="391" spans="1:22" x14ac:dyDescent="0.25">
      <c r="A391" t="s">
        <v>424</v>
      </c>
      <c r="B391" s="2">
        <v>45309</v>
      </c>
      <c r="C391">
        <f t="shared" si="44"/>
        <v>2024</v>
      </c>
      <c r="D391" t="str">
        <f t="shared" si="45"/>
        <v>January</v>
      </c>
      <c r="E391" t="str">
        <f t="shared" si="46"/>
        <v>Q1</v>
      </c>
      <c r="F391" t="s">
        <v>1624</v>
      </c>
      <c r="G391" t="s">
        <v>2405</v>
      </c>
      <c r="H391">
        <v>2</v>
      </c>
      <c r="I391" s="4">
        <v>518.23</v>
      </c>
      <c r="J391" t="s">
        <v>2737</v>
      </c>
      <c r="K391" t="s">
        <v>3065</v>
      </c>
      <c r="L391" t="s">
        <v>3070</v>
      </c>
      <c r="M391" t="s">
        <v>3485</v>
      </c>
      <c r="N391">
        <v>5</v>
      </c>
      <c r="P391" t="str">
        <f t="shared" si="47"/>
        <v>NO COUPON</v>
      </c>
      <c r="Q391" t="s">
        <v>4280</v>
      </c>
      <c r="R391" s="4">
        <v>1036.46</v>
      </c>
      <c r="S391" s="4">
        <f t="shared" si="48"/>
        <v>1042.2846368715084</v>
      </c>
      <c r="T391" cm="1">
        <f t="array" ref="T391">_xlfn.STDEV.P(_xlfn._xlws.FILTER($R$2:$R$1201,$G$2:$G$1201=G391))</f>
        <v>832.06806164607724</v>
      </c>
      <c r="U391" s="4">
        <f t="shared" si="49"/>
        <v>0.62982183913509793</v>
      </c>
      <c r="V391" t="str">
        <f t="shared" si="50"/>
        <v>No</v>
      </c>
    </row>
    <row r="392" spans="1:22" x14ac:dyDescent="0.25">
      <c r="A392" t="s">
        <v>480</v>
      </c>
      <c r="B392" s="2">
        <v>45125</v>
      </c>
      <c r="C392">
        <f t="shared" si="44"/>
        <v>2023</v>
      </c>
      <c r="D392" t="str">
        <f t="shared" si="45"/>
        <v>July</v>
      </c>
      <c r="E392" t="str">
        <f t="shared" si="46"/>
        <v>Q3</v>
      </c>
      <c r="F392" t="s">
        <v>1680</v>
      </c>
      <c r="G392" t="s">
        <v>2404</v>
      </c>
      <c r="H392">
        <v>1</v>
      </c>
      <c r="I392" s="4">
        <v>432.47</v>
      </c>
      <c r="J392" t="s">
        <v>2440</v>
      </c>
      <c r="K392" t="s">
        <v>3069</v>
      </c>
      <c r="L392" t="s">
        <v>3073</v>
      </c>
      <c r="M392" t="s">
        <v>3541</v>
      </c>
      <c r="N392">
        <v>4</v>
      </c>
      <c r="O392" t="s">
        <v>4276</v>
      </c>
      <c r="P392" t="str">
        <f t="shared" si="47"/>
        <v>FREESHIP</v>
      </c>
      <c r="Q392" t="s">
        <v>4279</v>
      </c>
      <c r="R392" s="4">
        <v>432.47</v>
      </c>
      <c r="S392" s="4">
        <f t="shared" si="48"/>
        <v>972.57942307692258</v>
      </c>
      <c r="T392" cm="1">
        <f t="array" ref="T392">_xlfn.STDEV.P(_xlfn._xlws.FILTER($R$2:$R$1201,$G$2:$G$1201=G392))</f>
        <v>756.87136793194964</v>
      </c>
      <c r="U392" s="4">
        <f t="shared" si="49"/>
        <v>0.71360794708445596</v>
      </c>
      <c r="V392" t="str">
        <f t="shared" si="50"/>
        <v>No</v>
      </c>
    </row>
    <row r="393" spans="1:22" x14ac:dyDescent="0.25">
      <c r="A393" t="s">
        <v>85</v>
      </c>
      <c r="B393" s="2">
        <v>45818</v>
      </c>
      <c r="C393">
        <f t="shared" si="44"/>
        <v>2025</v>
      </c>
      <c r="D393" t="str">
        <f t="shared" si="45"/>
        <v>June</v>
      </c>
      <c r="E393" t="str">
        <f t="shared" si="46"/>
        <v>Q2</v>
      </c>
      <c r="F393" t="s">
        <v>1285</v>
      </c>
      <c r="G393" t="s">
        <v>2403</v>
      </c>
      <c r="H393">
        <v>3</v>
      </c>
      <c r="I393" s="4">
        <v>434.45</v>
      </c>
      <c r="J393" t="s">
        <v>2476</v>
      </c>
      <c r="K393" t="s">
        <v>3067</v>
      </c>
      <c r="L393" t="s">
        <v>3074</v>
      </c>
      <c r="M393" t="s">
        <v>3146</v>
      </c>
      <c r="N393">
        <v>4</v>
      </c>
      <c r="P393" t="str">
        <f t="shared" si="47"/>
        <v>NO COUPON</v>
      </c>
      <c r="Q393" t="s">
        <v>4279</v>
      </c>
      <c r="R393" s="4">
        <v>1303.3499999999999</v>
      </c>
      <c r="S393" s="4">
        <f t="shared" si="48"/>
        <v>1077.6160122699389</v>
      </c>
      <c r="T393" cm="1">
        <f t="array" ref="T393">_xlfn.STDEV.P(_xlfn._xlws.FILTER($R$2:$R$1201,$G$2:$G$1201=G393))</f>
        <v>847.57364644707002</v>
      </c>
      <c r="U393" s="4">
        <f t="shared" si="49"/>
        <v>0.75883200824614572</v>
      </c>
      <c r="V393" t="str">
        <f t="shared" si="50"/>
        <v>No</v>
      </c>
    </row>
    <row r="394" spans="1:22" x14ac:dyDescent="0.25">
      <c r="A394" t="s">
        <v>635</v>
      </c>
      <c r="B394" s="2">
        <v>45221</v>
      </c>
      <c r="C394">
        <f t="shared" si="44"/>
        <v>2023</v>
      </c>
      <c r="D394" t="str">
        <f t="shared" si="45"/>
        <v>October</v>
      </c>
      <c r="E394" t="str">
        <f t="shared" si="46"/>
        <v>Q4</v>
      </c>
      <c r="F394" t="s">
        <v>1834</v>
      </c>
      <c r="G394" t="s">
        <v>2404</v>
      </c>
      <c r="H394">
        <v>5</v>
      </c>
      <c r="I394" s="4">
        <v>476.01</v>
      </c>
      <c r="J394" t="s">
        <v>2482</v>
      </c>
      <c r="K394" t="s">
        <v>3067</v>
      </c>
      <c r="L394" t="s">
        <v>3073</v>
      </c>
      <c r="M394" t="s">
        <v>3696</v>
      </c>
      <c r="N394">
        <v>7</v>
      </c>
      <c r="O394" t="s">
        <v>4277</v>
      </c>
      <c r="P394" t="str">
        <f t="shared" si="47"/>
        <v>WINTER15</v>
      </c>
      <c r="Q394" t="s">
        <v>4282</v>
      </c>
      <c r="R394" s="4">
        <v>2380.0500000000002</v>
      </c>
      <c r="S394" s="4">
        <f t="shared" si="48"/>
        <v>972.57942307692258</v>
      </c>
      <c r="T394" cm="1">
        <f t="array" ref="T394">_xlfn.STDEV.P(_xlfn._xlws.FILTER($R$2:$R$1201,$G$2:$G$1201=G394))</f>
        <v>756.87136793194964</v>
      </c>
      <c r="U394" s="4">
        <f t="shared" si="49"/>
        <v>0.65608165946841468</v>
      </c>
      <c r="V394" t="str">
        <f t="shared" si="50"/>
        <v>No</v>
      </c>
    </row>
    <row r="395" spans="1:22" x14ac:dyDescent="0.25">
      <c r="A395" t="s">
        <v>557</v>
      </c>
      <c r="B395" s="2">
        <v>45360</v>
      </c>
      <c r="C395">
        <f t="shared" si="44"/>
        <v>2024</v>
      </c>
      <c r="D395" t="str">
        <f t="shared" si="45"/>
        <v>March</v>
      </c>
      <c r="E395" t="str">
        <f t="shared" si="46"/>
        <v>Q1</v>
      </c>
      <c r="F395" t="s">
        <v>1757</v>
      </c>
      <c r="G395" t="s">
        <v>2409</v>
      </c>
      <c r="H395">
        <v>5</v>
      </c>
      <c r="I395" s="4">
        <v>269.86</v>
      </c>
      <c r="J395" t="s">
        <v>2569</v>
      </c>
      <c r="K395" t="s">
        <v>3069</v>
      </c>
      <c r="L395" t="s">
        <v>3070</v>
      </c>
      <c r="M395" t="s">
        <v>3618</v>
      </c>
      <c r="N395">
        <v>6</v>
      </c>
      <c r="O395" t="s">
        <v>4277</v>
      </c>
      <c r="P395" t="str">
        <f t="shared" si="47"/>
        <v>WINTER15</v>
      </c>
      <c r="Q395" t="s">
        <v>4281</v>
      </c>
      <c r="R395" s="4">
        <v>1349.3</v>
      </c>
      <c r="S395" s="4">
        <f t="shared" si="48"/>
        <v>985.05841176470665</v>
      </c>
      <c r="T395" cm="1">
        <f t="array" ref="T395">_xlfn.STDEV.P(_xlfn._xlws.FILTER($R$2:$R$1201,$G$2:$G$1201=G395))</f>
        <v>745.08439393554579</v>
      </c>
      <c r="U395" s="4">
        <f t="shared" si="49"/>
        <v>0.95988913146740196</v>
      </c>
      <c r="V395" t="str">
        <f t="shared" si="50"/>
        <v>No</v>
      </c>
    </row>
    <row r="396" spans="1:22" x14ac:dyDescent="0.25">
      <c r="A396" t="s">
        <v>212</v>
      </c>
      <c r="B396" s="2">
        <v>45454</v>
      </c>
      <c r="C396">
        <f t="shared" si="44"/>
        <v>2024</v>
      </c>
      <c r="D396" t="str">
        <f t="shared" si="45"/>
        <v>June</v>
      </c>
      <c r="E396" t="str">
        <f t="shared" si="46"/>
        <v>Q2</v>
      </c>
      <c r="F396" t="s">
        <v>1412</v>
      </c>
      <c r="G396" t="s">
        <v>2408</v>
      </c>
      <c r="H396">
        <v>4</v>
      </c>
      <c r="I396" s="4">
        <v>340.3</v>
      </c>
      <c r="J396" t="s">
        <v>2444</v>
      </c>
      <c r="K396" t="s">
        <v>3069</v>
      </c>
      <c r="L396" t="s">
        <v>3071</v>
      </c>
      <c r="M396" t="s">
        <v>3273</v>
      </c>
      <c r="N396">
        <v>8</v>
      </c>
      <c r="O396" t="s">
        <v>4275</v>
      </c>
      <c r="P396" t="str">
        <f t="shared" si="47"/>
        <v>SAVE10</v>
      </c>
      <c r="Q396" t="s">
        <v>4279</v>
      </c>
      <c r="R396" s="4">
        <v>1361.2</v>
      </c>
      <c r="S396" s="4">
        <f t="shared" si="48"/>
        <v>1110.5581502890175</v>
      </c>
      <c r="T396" cm="1">
        <f t="array" ref="T396">_xlfn.STDEV.P(_xlfn._xlws.FILTER($R$2:$R$1201,$G$2:$G$1201=G396))</f>
        <v>859.60878359494041</v>
      </c>
      <c r="U396" s="4">
        <f t="shared" si="49"/>
        <v>0.89605663063114283</v>
      </c>
      <c r="V396" t="str">
        <f t="shared" si="50"/>
        <v>No</v>
      </c>
    </row>
    <row r="397" spans="1:22" x14ac:dyDescent="0.25">
      <c r="A397" t="s">
        <v>876</v>
      </c>
      <c r="B397" s="2">
        <v>45262</v>
      </c>
      <c r="C397">
        <f t="shared" si="44"/>
        <v>2023</v>
      </c>
      <c r="D397" t="str">
        <f t="shared" si="45"/>
        <v>December</v>
      </c>
      <c r="E397" t="str">
        <f t="shared" si="46"/>
        <v>Q4</v>
      </c>
      <c r="F397" t="s">
        <v>2072</v>
      </c>
      <c r="G397" t="s">
        <v>2409</v>
      </c>
      <c r="H397">
        <v>3</v>
      </c>
      <c r="I397" s="4">
        <v>120.82</v>
      </c>
      <c r="J397" t="s">
        <v>2882</v>
      </c>
      <c r="K397" t="s">
        <v>3067</v>
      </c>
      <c r="L397" t="s">
        <v>3070</v>
      </c>
      <c r="M397" t="s">
        <v>3937</v>
      </c>
      <c r="N397">
        <v>5</v>
      </c>
      <c r="O397" t="s">
        <v>4275</v>
      </c>
      <c r="P397" t="str">
        <f t="shared" si="47"/>
        <v>SAVE10</v>
      </c>
      <c r="Q397" t="s">
        <v>4279</v>
      </c>
      <c r="R397" s="4">
        <v>362.46</v>
      </c>
      <c r="S397" s="4">
        <f t="shared" si="48"/>
        <v>985.05841176470665</v>
      </c>
      <c r="T397" cm="1">
        <f t="array" ref="T397">_xlfn.STDEV.P(_xlfn._xlws.FILTER($R$2:$R$1201,$G$2:$G$1201=G397))</f>
        <v>745.08439393554579</v>
      </c>
      <c r="U397" s="4">
        <f t="shared" si="49"/>
        <v>1.1599201631372087</v>
      </c>
      <c r="V397" t="str">
        <f t="shared" si="50"/>
        <v>No</v>
      </c>
    </row>
    <row r="398" spans="1:22" x14ac:dyDescent="0.25">
      <c r="A398" t="s">
        <v>1074</v>
      </c>
      <c r="B398" s="2">
        <v>45419</v>
      </c>
      <c r="C398">
        <f t="shared" si="44"/>
        <v>2024</v>
      </c>
      <c r="D398" t="str">
        <f t="shared" si="45"/>
        <v>May</v>
      </c>
      <c r="E398" t="str">
        <f t="shared" si="46"/>
        <v>Q2</v>
      </c>
      <c r="F398" t="s">
        <v>2266</v>
      </c>
      <c r="G398" t="s">
        <v>2405</v>
      </c>
      <c r="H398">
        <v>2</v>
      </c>
      <c r="I398" s="4">
        <v>273.43</v>
      </c>
      <c r="J398" t="s">
        <v>2702</v>
      </c>
      <c r="K398" t="s">
        <v>3069</v>
      </c>
      <c r="L398" t="s">
        <v>3070</v>
      </c>
      <c r="M398" t="s">
        <v>4135</v>
      </c>
      <c r="N398">
        <v>7</v>
      </c>
      <c r="O398" t="s">
        <v>4277</v>
      </c>
      <c r="P398" t="str">
        <f t="shared" si="47"/>
        <v>WINTER15</v>
      </c>
      <c r="Q398" t="s">
        <v>4279</v>
      </c>
      <c r="R398" s="4">
        <v>546.86</v>
      </c>
      <c r="S398" s="4">
        <f t="shared" si="48"/>
        <v>1042.2846368715084</v>
      </c>
      <c r="T398" cm="1">
        <f t="array" ref="T398">_xlfn.STDEV.P(_xlfn._xlws.FILTER($R$2:$R$1201,$G$2:$G$1201=G398))</f>
        <v>832.06806164607724</v>
      </c>
      <c r="U398" s="4">
        <f t="shared" si="49"/>
        <v>0.92402854082691976</v>
      </c>
      <c r="V398" t="str">
        <f t="shared" si="50"/>
        <v>No</v>
      </c>
    </row>
    <row r="399" spans="1:22" x14ac:dyDescent="0.25">
      <c r="A399" t="s">
        <v>1019</v>
      </c>
      <c r="B399" s="2">
        <v>44987</v>
      </c>
      <c r="C399">
        <f t="shared" si="44"/>
        <v>2023</v>
      </c>
      <c r="D399" t="str">
        <f t="shared" si="45"/>
        <v>March</v>
      </c>
      <c r="E399" t="str">
        <f t="shared" si="46"/>
        <v>Q1</v>
      </c>
      <c r="F399" t="s">
        <v>2212</v>
      </c>
      <c r="G399" t="s">
        <v>2407</v>
      </c>
      <c r="H399">
        <v>3</v>
      </c>
      <c r="I399" s="4">
        <v>392.85</v>
      </c>
      <c r="J399" t="s">
        <v>2929</v>
      </c>
      <c r="K399" t="s">
        <v>3067</v>
      </c>
      <c r="L399" t="s">
        <v>3072</v>
      </c>
      <c r="M399" t="s">
        <v>4080</v>
      </c>
      <c r="N399">
        <v>6</v>
      </c>
      <c r="P399" t="str">
        <f t="shared" si="47"/>
        <v>NO COUPON</v>
      </c>
      <c r="Q399" t="s">
        <v>4282</v>
      </c>
      <c r="R399" s="4">
        <v>1178.55</v>
      </c>
      <c r="S399" s="4">
        <f t="shared" si="48"/>
        <v>1080.7326519337028</v>
      </c>
      <c r="T399" cm="1">
        <f t="array" ref="T399">_xlfn.STDEV.P(_xlfn._xlws.FILTER($R$2:$R$1201,$G$2:$G$1201=G399))</f>
        <v>851.72193981099019</v>
      </c>
      <c r="U399" s="4">
        <f t="shared" si="49"/>
        <v>0.80763758661230933</v>
      </c>
      <c r="V399" t="str">
        <f t="shared" si="50"/>
        <v>No</v>
      </c>
    </row>
    <row r="400" spans="1:22" x14ac:dyDescent="0.25">
      <c r="A400" t="s">
        <v>344</v>
      </c>
      <c r="B400" s="2">
        <v>45445</v>
      </c>
      <c r="C400">
        <f t="shared" si="44"/>
        <v>2024</v>
      </c>
      <c r="D400" t="str">
        <f t="shared" si="45"/>
        <v>June</v>
      </c>
      <c r="E400" t="str">
        <f t="shared" si="46"/>
        <v>Q2</v>
      </c>
      <c r="F400" t="s">
        <v>1544</v>
      </c>
      <c r="G400" t="s">
        <v>2409</v>
      </c>
      <c r="H400">
        <v>5</v>
      </c>
      <c r="I400" s="4">
        <v>260.52999999999997</v>
      </c>
      <c r="J400" t="s">
        <v>2685</v>
      </c>
      <c r="K400" t="s">
        <v>3068</v>
      </c>
      <c r="L400" t="s">
        <v>3074</v>
      </c>
      <c r="M400" t="s">
        <v>3405</v>
      </c>
      <c r="N400">
        <v>5</v>
      </c>
      <c r="O400" t="s">
        <v>4275</v>
      </c>
      <c r="P400" t="str">
        <f t="shared" si="47"/>
        <v>SAVE10</v>
      </c>
      <c r="Q400" t="s">
        <v>4278</v>
      </c>
      <c r="R400" s="4">
        <v>1302.6500000000001</v>
      </c>
      <c r="S400" s="4">
        <f t="shared" si="48"/>
        <v>985.05841176470665</v>
      </c>
      <c r="T400" cm="1">
        <f t="array" ref="T400">_xlfn.STDEV.P(_xlfn._xlws.FILTER($R$2:$R$1201,$G$2:$G$1201=G400))</f>
        <v>745.08439393554579</v>
      </c>
      <c r="U400" s="4">
        <f t="shared" si="49"/>
        <v>0.97241120289439675</v>
      </c>
      <c r="V400" t="str">
        <f t="shared" si="50"/>
        <v>No</v>
      </c>
    </row>
    <row r="401" spans="1:22" x14ac:dyDescent="0.25">
      <c r="A401" t="s">
        <v>443</v>
      </c>
      <c r="B401" s="2">
        <v>45645</v>
      </c>
      <c r="C401">
        <f t="shared" si="44"/>
        <v>2024</v>
      </c>
      <c r="D401" t="str">
        <f t="shared" si="45"/>
        <v>December</v>
      </c>
      <c r="E401" t="str">
        <f t="shared" si="46"/>
        <v>Q4</v>
      </c>
      <c r="F401" t="s">
        <v>1643</v>
      </c>
      <c r="G401" t="s">
        <v>2407</v>
      </c>
      <c r="H401">
        <v>4</v>
      </c>
      <c r="I401" s="4">
        <v>515.19000000000005</v>
      </c>
      <c r="J401" t="s">
        <v>2511</v>
      </c>
      <c r="K401" t="s">
        <v>3067</v>
      </c>
      <c r="L401" t="s">
        <v>3074</v>
      </c>
      <c r="M401" t="s">
        <v>3504</v>
      </c>
      <c r="N401">
        <v>9</v>
      </c>
      <c r="O401" t="s">
        <v>4275</v>
      </c>
      <c r="P401" t="str">
        <f t="shared" si="47"/>
        <v>SAVE10</v>
      </c>
      <c r="Q401" t="s">
        <v>4281</v>
      </c>
      <c r="R401" s="4">
        <v>2060.7600000000002</v>
      </c>
      <c r="S401" s="4">
        <f t="shared" si="48"/>
        <v>1080.7326519337028</v>
      </c>
      <c r="T401" cm="1">
        <f t="array" ref="T401">_xlfn.STDEV.P(_xlfn._xlws.FILTER($R$2:$R$1201,$G$2:$G$1201=G401))</f>
        <v>851.72193981099019</v>
      </c>
      <c r="U401" s="4">
        <f t="shared" si="49"/>
        <v>0.66399915923171482</v>
      </c>
      <c r="V401" t="str">
        <f t="shared" si="50"/>
        <v>No</v>
      </c>
    </row>
    <row r="402" spans="1:22" x14ac:dyDescent="0.25">
      <c r="A402" t="s">
        <v>61</v>
      </c>
      <c r="B402" s="2">
        <v>45126</v>
      </c>
      <c r="C402">
        <f t="shared" si="44"/>
        <v>2023</v>
      </c>
      <c r="D402" t="str">
        <f t="shared" si="45"/>
        <v>July</v>
      </c>
      <c r="E402" t="str">
        <f t="shared" si="46"/>
        <v>Q3</v>
      </c>
      <c r="F402" t="s">
        <v>1261</v>
      </c>
      <c r="G402" t="s">
        <v>2409</v>
      </c>
      <c r="H402">
        <v>2</v>
      </c>
      <c r="I402" s="4">
        <v>209.94</v>
      </c>
      <c r="J402" t="s">
        <v>2455</v>
      </c>
      <c r="K402" t="s">
        <v>3067</v>
      </c>
      <c r="L402" t="s">
        <v>3072</v>
      </c>
      <c r="M402" t="s">
        <v>3122</v>
      </c>
      <c r="N402">
        <v>3</v>
      </c>
      <c r="O402" t="s">
        <v>4276</v>
      </c>
      <c r="P402" t="str">
        <f t="shared" si="47"/>
        <v>FREESHIP</v>
      </c>
      <c r="Q402" t="s">
        <v>4280</v>
      </c>
      <c r="R402" s="4">
        <v>419.88</v>
      </c>
      <c r="S402" s="4">
        <f t="shared" si="48"/>
        <v>985.05841176470665</v>
      </c>
      <c r="T402" cm="1">
        <f t="array" ref="T402">_xlfn.STDEV.P(_xlfn._xlws.FILTER($R$2:$R$1201,$G$2:$G$1201=G402))</f>
        <v>745.08439393554579</v>
      </c>
      <c r="U402" s="4">
        <f t="shared" si="49"/>
        <v>1.0403095516073297</v>
      </c>
      <c r="V402" t="str">
        <f t="shared" si="50"/>
        <v>No</v>
      </c>
    </row>
    <row r="403" spans="1:22" x14ac:dyDescent="0.25">
      <c r="A403" t="s">
        <v>695</v>
      </c>
      <c r="B403" s="2">
        <v>45321</v>
      </c>
      <c r="C403">
        <f t="shared" si="44"/>
        <v>2024</v>
      </c>
      <c r="D403" t="str">
        <f t="shared" si="45"/>
        <v>January</v>
      </c>
      <c r="E403" t="str">
        <f t="shared" si="46"/>
        <v>Q1</v>
      </c>
      <c r="F403" t="s">
        <v>1893</v>
      </c>
      <c r="G403" t="s">
        <v>2405</v>
      </c>
      <c r="H403">
        <v>1</v>
      </c>
      <c r="I403" s="4">
        <v>155.27000000000001</v>
      </c>
      <c r="J403" t="s">
        <v>2870</v>
      </c>
      <c r="K403" t="s">
        <v>3065</v>
      </c>
      <c r="L403" t="s">
        <v>3070</v>
      </c>
      <c r="M403" t="s">
        <v>3756</v>
      </c>
      <c r="N403">
        <v>6</v>
      </c>
      <c r="P403" t="str">
        <f t="shared" si="47"/>
        <v>NO COUPON</v>
      </c>
      <c r="Q403" t="s">
        <v>4280</v>
      </c>
      <c r="R403" s="4">
        <v>155.27000000000001</v>
      </c>
      <c r="S403" s="4">
        <f t="shared" si="48"/>
        <v>1042.2846368715084</v>
      </c>
      <c r="T403" cm="1">
        <f t="array" ref="T403">_xlfn.STDEV.P(_xlfn._xlws.FILTER($R$2:$R$1201,$G$2:$G$1201=G403))</f>
        <v>832.06806164607724</v>
      </c>
      <c r="U403" s="4">
        <f t="shared" si="49"/>
        <v>1.0660361546827437</v>
      </c>
      <c r="V403" t="str">
        <f t="shared" si="50"/>
        <v>No</v>
      </c>
    </row>
    <row r="404" spans="1:22" x14ac:dyDescent="0.25">
      <c r="A404" t="s">
        <v>864</v>
      </c>
      <c r="B404" s="2">
        <v>45774</v>
      </c>
      <c r="C404">
        <f t="shared" si="44"/>
        <v>2025</v>
      </c>
      <c r="D404" t="str">
        <f t="shared" si="45"/>
        <v>April</v>
      </c>
      <c r="E404" t="str">
        <f t="shared" si="46"/>
        <v>Q2</v>
      </c>
      <c r="F404" t="s">
        <v>2060</v>
      </c>
      <c r="G404" t="s">
        <v>2403</v>
      </c>
      <c r="H404">
        <v>3</v>
      </c>
      <c r="I404" s="4">
        <v>638.5</v>
      </c>
      <c r="J404" t="s">
        <v>2893</v>
      </c>
      <c r="K404" t="s">
        <v>3065</v>
      </c>
      <c r="L404" t="s">
        <v>3071</v>
      </c>
      <c r="M404" t="s">
        <v>3925</v>
      </c>
      <c r="N404">
        <v>4</v>
      </c>
      <c r="O404" t="s">
        <v>4276</v>
      </c>
      <c r="P404" t="str">
        <f t="shared" si="47"/>
        <v>FREESHIP</v>
      </c>
      <c r="Q404" t="s">
        <v>4278</v>
      </c>
      <c r="R404" s="4">
        <v>1915.5</v>
      </c>
      <c r="S404" s="4">
        <f t="shared" si="48"/>
        <v>1077.6160122699389</v>
      </c>
      <c r="T404" cm="1">
        <f t="array" ref="T404">_xlfn.STDEV.P(_xlfn._xlws.FILTER($R$2:$R$1201,$G$2:$G$1201=G404))</f>
        <v>847.57364644707002</v>
      </c>
      <c r="U404" s="4">
        <f t="shared" si="49"/>
        <v>0.51808596705508958</v>
      </c>
      <c r="V404" t="str">
        <f t="shared" si="50"/>
        <v>No</v>
      </c>
    </row>
    <row r="405" spans="1:22" x14ac:dyDescent="0.25">
      <c r="A405" t="s">
        <v>1106</v>
      </c>
      <c r="B405" s="2">
        <v>45159</v>
      </c>
      <c r="C405">
        <f t="shared" si="44"/>
        <v>2023</v>
      </c>
      <c r="D405" t="str">
        <f t="shared" si="45"/>
        <v>August</v>
      </c>
      <c r="E405" t="str">
        <f t="shared" si="46"/>
        <v>Q3</v>
      </c>
      <c r="F405" t="s">
        <v>2298</v>
      </c>
      <c r="G405" t="s">
        <v>2408</v>
      </c>
      <c r="H405">
        <v>5</v>
      </c>
      <c r="I405" s="4">
        <v>209.2</v>
      </c>
      <c r="J405" t="s">
        <v>2439</v>
      </c>
      <c r="K405" t="s">
        <v>3065</v>
      </c>
      <c r="L405" t="s">
        <v>3073</v>
      </c>
      <c r="M405" t="s">
        <v>4167</v>
      </c>
      <c r="N405">
        <v>6</v>
      </c>
      <c r="O405" t="s">
        <v>4277</v>
      </c>
      <c r="P405" t="str">
        <f t="shared" si="47"/>
        <v>WINTER15</v>
      </c>
      <c r="Q405" t="s">
        <v>4280</v>
      </c>
      <c r="R405" s="4">
        <v>1046</v>
      </c>
      <c r="S405" s="4">
        <f t="shared" si="48"/>
        <v>1110.5581502890175</v>
      </c>
      <c r="T405" cm="1">
        <f t="array" ref="T405">_xlfn.STDEV.P(_xlfn._xlws.FILTER($R$2:$R$1201,$G$2:$G$1201=G405))</f>
        <v>859.60878359494041</v>
      </c>
      <c r="U405" s="4">
        <f t="shared" si="49"/>
        <v>1.0485678688850508</v>
      </c>
      <c r="V405" t="str">
        <f t="shared" si="50"/>
        <v>No</v>
      </c>
    </row>
    <row r="406" spans="1:22" x14ac:dyDescent="0.25">
      <c r="A406" t="s">
        <v>174</v>
      </c>
      <c r="B406" s="2">
        <v>44974</v>
      </c>
      <c r="C406">
        <f t="shared" si="44"/>
        <v>2023</v>
      </c>
      <c r="D406" t="str">
        <f t="shared" si="45"/>
        <v>February</v>
      </c>
      <c r="E406" t="str">
        <f t="shared" si="46"/>
        <v>Q1</v>
      </c>
      <c r="F406" t="s">
        <v>1374</v>
      </c>
      <c r="G406" t="s">
        <v>2403</v>
      </c>
      <c r="H406">
        <v>4</v>
      </c>
      <c r="I406" s="4">
        <v>101.32</v>
      </c>
      <c r="J406" t="s">
        <v>2556</v>
      </c>
      <c r="K406" t="s">
        <v>3069</v>
      </c>
      <c r="L406" t="s">
        <v>3074</v>
      </c>
      <c r="M406" t="s">
        <v>3235</v>
      </c>
      <c r="N406">
        <v>7</v>
      </c>
      <c r="P406" t="str">
        <f t="shared" si="47"/>
        <v>NO COUPON</v>
      </c>
      <c r="Q406" t="s">
        <v>4279</v>
      </c>
      <c r="R406" s="4">
        <v>405.28</v>
      </c>
      <c r="S406" s="4">
        <f t="shared" si="48"/>
        <v>1077.6160122699389</v>
      </c>
      <c r="T406" cm="1">
        <f t="array" ref="T406">_xlfn.STDEV.P(_xlfn._xlws.FILTER($R$2:$R$1201,$G$2:$G$1201=G406))</f>
        <v>847.57364644707002</v>
      </c>
      <c r="U406" s="4">
        <f t="shared" si="49"/>
        <v>1.1518716000225562</v>
      </c>
      <c r="V406" t="str">
        <f t="shared" si="50"/>
        <v>No</v>
      </c>
    </row>
    <row r="407" spans="1:22" x14ac:dyDescent="0.25">
      <c r="A407" t="s">
        <v>26</v>
      </c>
      <c r="B407" s="2">
        <v>45580</v>
      </c>
      <c r="C407">
        <f t="shared" si="44"/>
        <v>2024</v>
      </c>
      <c r="D407" t="str">
        <f t="shared" si="45"/>
        <v>October</v>
      </c>
      <c r="E407" t="str">
        <f t="shared" si="46"/>
        <v>Q4</v>
      </c>
      <c r="F407" t="s">
        <v>1226</v>
      </c>
      <c r="G407" t="s">
        <v>2403</v>
      </c>
      <c r="H407">
        <v>2</v>
      </c>
      <c r="I407" s="4">
        <v>180.5</v>
      </c>
      <c r="J407" t="s">
        <v>2422</v>
      </c>
      <c r="K407" t="s">
        <v>3065</v>
      </c>
      <c r="L407" t="s">
        <v>3074</v>
      </c>
      <c r="M407" t="s">
        <v>3087</v>
      </c>
      <c r="N407">
        <v>6</v>
      </c>
      <c r="O407" t="s">
        <v>4276</v>
      </c>
      <c r="P407" t="str">
        <f t="shared" si="47"/>
        <v>FREESHIP</v>
      </c>
      <c r="Q407" t="s">
        <v>4279</v>
      </c>
      <c r="R407" s="4">
        <v>361</v>
      </c>
      <c r="S407" s="4">
        <f t="shared" si="48"/>
        <v>1077.6160122699389</v>
      </c>
      <c r="T407" cm="1">
        <f t="array" ref="T407">_xlfn.STDEV.P(_xlfn._xlws.FILTER($R$2:$R$1201,$G$2:$G$1201=G407))</f>
        <v>847.57364644707002</v>
      </c>
      <c r="U407" s="4">
        <f t="shared" si="49"/>
        <v>1.0584519894295259</v>
      </c>
      <c r="V407" t="str">
        <f t="shared" si="50"/>
        <v>No</v>
      </c>
    </row>
    <row r="408" spans="1:22" x14ac:dyDescent="0.25">
      <c r="A408" t="s">
        <v>280</v>
      </c>
      <c r="B408" s="2">
        <v>45451</v>
      </c>
      <c r="C408">
        <f t="shared" si="44"/>
        <v>2024</v>
      </c>
      <c r="D408" t="str">
        <f t="shared" si="45"/>
        <v>June</v>
      </c>
      <c r="E408" t="str">
        <f t="shared" si="46"/>
        <v>Q2</v>
      </c>
      <c r="F408" t="s">
        <v>1480</v>
      </c>
      <c r="G408" t="s">
        <v>2406</v>
      </c>
      <c r="H408">
        <v>4</v>
      </c>
      <c r="I408" s="4">
        <v>583.07000000000005</v>
      </c>
      <c r="J408" t="s">
        <v>2637</v>
      </c>
      <c r="K408" t="s">
        <v>3067</v>
      </c>
      <c r="L408" t="s">
        <v>3071</v>
      </c>
      <c r="M408" t="s">
        <v>3341</v>
      </c>
      <c r="N408">
        <v>6</v>
      </c>
      <c r="O408" t="s">
        <v>4276</v>
      </c>
      <c r="P408" t="str">
        <f t="shared" si="47"/>
        <v>FREESHIP</v>
      </c>
      <c r="Q408" t="s">
        <v>4279</v>
      </c>
      <c r="R408" s="4">
        <v>2332.2800000000002</v>
      </c>
      <c r="S408" s="4">
        <f t="shared" si="48"/>
        <v>1098.989382022472</v>
      </c>
      <c r="T408" cm="1">
        <f t="array" ref="T408">_xlfn.STDEV.P(_xlfn._xlws.FILTER($R$2:$R$1201,$G$2:$G$1201=G408))</f>
        <v>817.71887574565653</v>
      </c>
      <c r="U408" s="4">
        <f t="shared" si="49"/>
        <v>0.63092512271044066</v>
      </c>
      <c r="V408" t="str">
        <f t="shared" si="50"/>
        <v>No</v>
      </c>
    </row>
    <row r="409" spans="1:22" x14ac:dyDescent="0.25">
      <c r="A409" t="s">
        <v>1136</v>
      </c>
      <c r="B409" s="2">
        <v>45084</v>
      </c>
      <c r="C409">
        <f t="shared" si="44"/>
        <v>2023</v>
      </c>
      <c r="D409" t="str">
        <f t="shared" si="45"/>
        <v>June</v>
      </c>
      <c r="E409" t="str">
        <f t="shared" si="46"/>
        <v>Q2</v>
      </c>
      <c r="F409" t="s">
        <v>1480</v>
      </c>
      <c r="G409" t="s">
        <v>2403</v>
      </c>
      <c r="H409">
        <v>5</v>
      </c>
      <c r="I409" s="4">
        <v>678.19</v>
      </c>
      <c r="J409" t="s">
        <v>3008</v>
      </c>
      <c r="K409" t="s">
        <v>3066</v>
      </c>
      <c r="L409" t="s">
        <v>3072</v>
      </c>
      <c r="M409" t="s">
        <v>4197</v>
      </c>
      <c r="N409">
        <v>8</v>
      </c>
      <c r="P409" t="str">
        <f t="shared" si="47"/>
        <v>NO COUPON</v>
      </c>
      <c r="Q409" t="s">
        <v>4281</v>
      </c>
      <c r="R409" s="4">
        <v>3390.95</v>
      </c>
      <c r="S409" s="4">
        <f t="shared" si="48"/>
        <v>1077.6160122699389</v>
      </c>
      <c r="T409" cm="1">
        <f t="array" ref="T409">_xlfn.STDEV.P(_xlfn._xlws.FILTER($R$2:$R$1201,$G$2:$G$1201=G409))</f>
        <v>847.57364644707002</v>
      </c>
      <c r="U409" s="4">
        <f t="shared" si="49"/>
        <v>0.47125817791089442</v>
      </c>
      <c r="V409" t="str">
        <f t="shared" si="50"/>
        <v>No</v>
      </c>
    </row>
    <row r="410" spans="1:22" x14ac:dyDescent="0.25">
      <c r="A410" t="s">
        <v>633</v>
      </c>
      <c r="B410" s="2">
        <v>45489</v>
      </c>
      <c r="C410">
        <f t="shared" si="44"/>
        <v>2024</v>
      </c>
      <c r="D410" t="str">
        <f t="shared" si="45"/>
        <v>July</v>
      </c>
      <c r="E410" t="str">
        <f t="shared" si="46"/>
        <v>Q3</v>
      </c>
      <c r="F410" t="s">
        <v>1832</v>
      </c>
      <c r="G410" t="s">
        <v>2408</v>
      </c>
      <c r="H410">
        <v>1</v>
      </c>
      <c r="I410" s="4">
        <v>532.89</v>
      </c>
      <c r="J410" t="s">
        <v>2783</v>
      </c>
      <c r="K410" t="s">
        <v>3068</v>
      </c>
      <c r="L410" t="s">
        <v>3074</v>
      </c>
      <c r="M410" t="s">
        <v>3694</v>
      </c>
      <c r="N410">
        <v>2</v>
      </c>
      <c r="P410" t="str">
        <f t="shared" si="47"/>
        <v>NO COUPON</v>
      </c>
      <c r="Q410" t="s">
        <v>4279</v>
      </c>
      <c r="R410" s="4">
        <v>532.89</v>
      </c>
      <c r="S410" s="4">
        <f t="shared" si="48"/>
        <v>1110.5581502890175</v>
      </c>
      <c r="T410" cm="1">
        <f t="array" ref="T410">_xlfn.STDEV.P(_xlfn._xlws.FILTER($R$2:$R$1201,$G$2:$G$1201=G410))</f>
        <v>859.60878359494041</v>
      </c>
      <c r="U410" s="4">
        <f t="shared" si="49"/>
        <v>0.67201285202458183</v>
      </c>
      <c r="V410" t="str">
        <f t="shared" si="50"/>
        <v>No</v>
      </c>
    </row>
    <row r="411" spans="1:22" x14ac:dyDescent="0.25">
      <c r="A411" t="s">
        <v>804</v>
      </c>
      <c r="B411" s="2">
        <v>45549</v>
      </c>
      <c r="C411">
        <f t="shared" si="44"/>
        <v>2024</v>
      </c>
      <c r="D411" t="str">
        <f t="shared" si="45"/>
        <v>September</v>
      </c>
      <c r="E411" t="str">
        <f t="shared" si="46"/>
        <v>Q3</v>
      </c>
      <c r="F411" t="s">
        <v>2001</v>
      </c>
      <c r="G411" t="s">
        <v>2408</v>
      </c>
      <c r="H411">
        <v>4</v>
      </c>
      <c r="I411" s="4">
        <v>417.89</v>
      </c>
      <c r="J411" t="s">
        <v>2925</v>
      </c>
      <c r="K411" t="s">
        <v>3068</v>
      </c>
      <c r="L411" t="s">
        <v>3074</v>
      </c>
      <c r="M411" t="s">
        <v>3865</v>
      </c>
      <c r="N411">
        <v>4</v>
      </c>
      <c r="P411" t="str">
        <f t="shared" si="47"/>
        <v>NO COUPON</v>
      </c>
      <c r="Q411" t="s">
        <v>4282</v>
      </c>
      <c r="R411" s="4">
        <v>1671.56</v>
      </c>
      <c r="S411" s="4">
        <f t="shared" si="48"/>
        <v>1110.5581502890175</v>
      </c>
      <c r="T411" cm="1">
        <f t="array" ref="T411">_xlfn.STDEV.P(_xlfn._xlws.FILTER($R$2:$R$1201,$G$2:$G$1201=G411))</f>
        <v>859.60878359494041</v>
      </c>
      <c r="U411" s="4">
        <f t="shared" si="49"/>
        <v>0.80579463996660639</v>
      </c>
      <c r="V411" t="str">
        <f t="shared" si="50"/>
        <v>No</v>
      </c>
    </row>
    <row r="412" spans="1:22" x14ac:dyDescent="0.25">
      <c r="A412" t="s">
        <v>195</v>
      </c>
      <c r="B412" s="2">
        <v>45535</v>
      </c>
      <c r="C412">
        <f t="shared" si="44"/>
        <v>2024</v>
      </c>
      <c r="D412" t="str">
        <f t="shared" si="45"/>
        <v>August</v>
      </c>
      <c r="E412" t="str">
        <f t="shared" si="46"/>
        <v>Q3</v>
      </c>
      <c r="F412" t="s">
        <v>1395</v>
      </c>
      <c r="G412" t="s">
        <v>2407</v>
      </c>
      <c r="H412">
        <v>5</v>
      </c>
      <c r="I412" s="4">
        <v>404.39</v>
      </c>
      <c r="J412" t="s">
        <v>2573</v>
      </c>
      <c r="K412" t="s">
        <v>3066</v>
      </c>
      <c r="L412" t="s">
        <v>3070</v>
      </c>
      <c r="M412" t="s">
        <v>3256</v>
      </c>
      <c r="N412">
        <v>10</v>
      </c>
      <c r="P412" t="str">
        <f t="shared" si="47"/>
        <v>NO COUPON</v>
      </c>
      <c r="Q412" t="s">
        <v>4279</v>
      </c>
      <c r="R412" s="4">
        <v>2021.95</v>
      </c>
      <c r="S412" s="4">
        <f t="shared" si="48"/>
        <v>1080.7326519337028</v>
      </c>
      <c r="T412" cm="1">
        <f t="array" ref="T412">_xlfn.STDEV.P(_xlfn._xlws.FILTER($R$2:$R$1201,$G$2:$G$1201=G412))</f>
        <v>851.72193981099019</v>
      </c>
      <c r="U412" s="4">
        <f t="shared" si="49"/>
        <v>0.79408856379089321</v>
      </c>
      <c r="V412" t="str">
        <f t="shared" si="50"/>
        <v>No</v>
      </c>
    </row>
    <row r="413" spans="1:22" x14ac:dyDescent="0.25">
      <c r="A413" t="s">
        <v>314</v>
      </c>
      <c r="B413" s="2">
        <v>45537</v>
      </c>
      <c r="C413">
        <f t="shared" si="44"/>
        <v>2024</v>
      </c>
      <c r="D413" t="str">
        <f t="shared" si="45"/>
        <v>September</v>
      </c>
      <c r="E413" t="str">
        <f t="shared" si="46"/>
        <v>Q3</v>
      </c>
      <c r="F413" t="s">
        <v>1514</v>
      </c>
      <c r="G413" t="s">
        <v>2404</v>
      </c>
      <c r="H413">
        <v>1</v>
      </c>
      <c r="I413" s="4">
        <v>287.45999999999998</v>
      </c>
      <c r="J413" t="s">
        <v>2663</v>
      </c>
      <c r="K413" t="s">
        <v>3065</v>
      </c>
      <c r="L413" t="s">
        <v>3072</v>
      </c>
      <c r="M413" t="s">
        <v>3375</v>
      </c>
      <c r="N413">
        <v>3</v>
      </c>
      <c r="O413" t="s">
        <v>4276</v>
      </c>
      <c r="P413" t="str">
        <f t="shared" si="47"/>
        <v>FREESHIP</v>
      </c>
      <c r="Q413" t="s">
        <v>4281</v>
      </c>
      <c r="R413" s="4">
        <v>287.45999999999998</v>
      </c>
      <c r="S413" s="4">
        <f t="shared" si="48"/>
        <v>972.57942307692258</v>
      </c>
      <c r="T413" cm="1">
        <f t="array" ref="T413">_xlfn.STDEV.P(_xlfn._xlws.FILTER($R$2:$R$1201,$G$2:$G$1201=G413))</f>
        <v>756.87136793194964</v>
      </c>
      <c r="U413" s="4">
        <f t="shared" si="49"/>
        <v>0.90519928762653601</v>
      </c>
      <c r="V413" t="str">
        <f t="shared" si="50"/>
        <v>No</v>
      </c>
    </row>
    <row r="414" spans="1:22" x14ac:dyDescent="0.25">
      <c r="A414" t="s">
        <v>952</v>
      </c>
      <c r="B414" s="2">
        <v>45119</v>
      </c>
      <c r="C414">
        <f t="shared" si="44"/>
        <v>2023</v>
      </c>
      <c r="D414" t="str">
        <f t="shared" si="45"/>
        <v>July</v>
      </c>
      <c r="E414" t="str">
        <f t="shared" si="46"/>
        <v>Q3</v>
      </c>
      <c r="F414" t="s">
        <v>2148</v>
      </c>
      <c r="G414" t="s">
        <v>2406</v>
      </c>
      <c r="H414">
        <v>3</v>
      </c>
      <c r="I414" s="4">
        <v>331.46</v>
      </c>
      <c r="J414" t="s">
        <v>2796</v>
      </c>
      <c r="K414" t="s">
        <v>3067</v>
      </c>
      <c r="L414" t="s">
        <v>3071</v>
      </c>
      <c r="M414" t="s">
        <v>4013</v>
      </c>
      <c r="N414">
        <v>6</v>
      </c>
      <c r="O414" t="s">
        <v>4277</v>
      </c>
      <c r="P414" t="str">
        <f t="shared" si="47"/>
        <v>WINTER15</v>
      </c>
      <c r="Q414" t="s">
        <v>4279</v>
      </c>
      <c r="R414" s="4">
        <v>994.37999999999988</v>
      </c>
      <c r="S414" s="4">
        <f t="shared" si="48"/>
        <v>1098.989382022472</v>
      </c>
      <c r="T414" cm="1">
        <f t="array" ref="T414">_xlfn.STDEV.P(_xlfn._xlws.FILTER($R$2:$R$1201,$G$2:$G$1201=G414))</f>
        <v>817.71887574565653</v>
      </c>
      <c r="U414" s="4">
        <f t="shared" si="49"/>
        <v>0.93862255695465258</v>
      </c>
      <c r="V414" t="str">
        <f t="shared" si="50"/>
        <v>No</v>
      </c>
    </row>
    <row r="415" spans="1:22" x14ac:dyDescent="0.25">
      <c r="A415" t="s">
        <v>506</v>
      </c>
      <c r="B415" s="2">
        <v>45224</v>
      </c>
      <c r="C415">
        <f t="shared" si="44"/>
        <v>2023</v>
      </c>
      <c r="D415" t="str">
        <f t="shared" si="45"/>
        <v>October</v>
      </c>
      <c r="E415" t="str">
        <f t="shared" si="46"/>
        <v>Q4</v>
      </c>
      <c r="F415" t="s">
        <v>1706</v>
      </c>
      <c r="G415" t="s">
        <v>2408</v>
      </c>
      <c r="H415">
        <v>5</v>
      </c>
      <c r="I415" s="4">
        <v>606.52</v>
      </c>
      <c r="J415" t="s">
        <v>2483</v>
      </c>
      <c r="K415" t="s">
        <v>3065</v>
      </c>
      <c r="L415" t="s">
        <v>3070</v>
      </c>
      <c r="M415" t="s">
        <v>3567</v>
      </c>
      <c r="N415">
        <v>6</v>
      </c>
      <c r="O415" t="s">
        <v>4275</v>
      </c>
      <c r="P415" t="str">
        <f t="shared" si="47"/>
        <v>SAVE10</v>
      </c>
      <c r="Q415" t="s">
        <v>4278</v>
      </c>
      <c r="R415" s="4">
        <v>3032.6</v>
      </c>
      <c r="S415" s="4">
        <f t="shared" si="48"/>
        <v>1110.5581502890175</v>
      </c>
      <c r="T415" cm="1">
        <f t="array" ref="T415">_xlfn.STDEV.P(_xlfn._xlws.FILTER($R$2:$R$1201,$G$2:$G$1201=G415))</f>
        <v>859.60878359494041</v>
      </c>
      <c r="U415" s="4">
        <f t="shared" si="49"/>
        <v>0.58635760814483173</v>
      </c>
      <c r="V415" t="str">
        <f t="shared" si="50"/>
        <v>No</v>
      </c>
    </row>
    <row r="416" spans="1:22" x14ac:dyDescent="0.25">
      <c r="A416" t="s">
        <v>263</v>
      </c>
      <c r="B416" s="2">
        <v>45329</v>
      </c>
      <c r="C416">
        <f t="shared" si="44"/>
        <v>2024</v>
      </c>
      <c r="D416" t="str">
        <f t="shared" si="45"/>
        <v>February</v>
      </c>
      <c r="E416" t="str">
        <f t="shared" si="46"/>
        <v>Q1</v>
      </c>
      <c r="F416" t="s">
        <v>1463</v>
      </c>
      <c r="G416" t="s">
        <v>2407</v>
      </c>
      <c r="H416">
        <v>1</v>
      </c>
      <c r="I416" s="4">
        <v>546.19000000000005</v>
      </c>
      <c r="J416" t="s">
        <v>2626</v>
      </c>
      <c r="K416" t="s">
        <v>3069</v>
      </c>
      <c r="L416" t="s">
        <v>3074</v>
      </c>
      <c r="M416" t="s">
        <v>3324</v>
      </c>
      <c r="N416">
        <v>5</v>
      </c>
      <c r="O416" t="s">
        <v>4276</v>
      </c>
      <c r="P416" t="str">
        <f t="shared" si="47"/>
        <v>FREESHIP</v>
      </c>
      <c r="Q416" t="s">
        <v>4279</v>
      </c>
      <c r="R416" s="4">
        <v>546.19000000000005</v>
      </c>
      <c r="S416" s="4">
        <f t="shared" si="48"/>
        <v>1080.7326519337028</v>
      </c>
      <c r="T416" cm="1">
        <f t="array" ref="T416">_xlfn.STDEV.P(_xlfn._xlws.FILTER($R$2:$R$1201,$G$2:$G$1201=G416))</f>
        <v>851.72193981099019</v>
      </c>
      <c r="U416" s="4">
        <f t="shared" si="49"/>
        <v>0.62760230416551877</v>
      </c>
      <c r="V416" t="str">
        <f t="shared" si="50"/>
        <v>No</v>
      </c>
    </row>
    <row r="417" spans="1:22" x14ac:dyDescent="0.25">
      <c r="A417" t="s">
        <v>800</v>
      </c>
      <c r="B417" s="2">
        <v>45161</v>
      </c>
      <c r="C417">
        <f t="shared" si="44"/>
        <v>2023</v>
      </c>
      <c r="D417" t="str">
        <f t="shared" si="45"/>
        <v>August</v>
      </c>
      <c r="E417" t="str">
        <f t="shared" si="46"/>
        <v>Q3</v>
      </c>
      <c r="F417" t="s">
        <v>1997</v>
      </c>
      <c r="G417" t="s">
        <v>2406</v>
      </c>
      <c r="H417">
        <v>5</v>
      </c>
      <c r="I417" s="4">
        <v>45.31</v>
      </c>
      <c r="J417" t="s">
        <v>2921</v>
      </c>
      <c r="K417" t="s">
        <v>3066</v>
      </c>
      <c r="L417" t="s">
        <v>3071</v>
      </c>
      <c r="M417" t="s">
        <v>3861</v>
      </c>
      <c r="N417">
        <v>8</v>
      </c>
      <c r="P417" t="str">
        <f t="shared" si="47"/>
        <v>NO COUPON</v>
      </c>
      <c r="Q417" t="s">
        <v>4279</v>
      </c>
      <c r="R417" s="4">
        <v>226.55</v>
      </c>
      <c r="S417" s="4">
        <f t="shared" si="48"/>
        <v>1098.989382022472</v>
      </c>
      <c r="T417" cm="1">
        <f t="array" ref="T417">_xlfn.STDEV.P(_xlfn._xlws.FILTER($R$2:$R$1201,$G$2:$G$1201=G417))</f>
        <v>817.71887574565653</v>
      </c>
      <c r="U417" s="4">
        <f t="shared" si="49"/>
        <v>1.2885594466211254</v>
      </c>
      <c r="V417" t="str">
        <f t="shared" si="50"/>
        <v>No</v>
      </c>
    </row>
    <row r="418" spans="1:22" x14ac:dyDescent="0.25">
      <c r="A418" t="s">
        <v>478</v>
      </c>
      <c r="B418" s="2">
        <v>44999</v>
      </c>
      <c r="C418">
        <f t="shared" si="44"/>
        <v>2023</v>
      </c>
      <c r="D418" t="str">
        <f t="shared" si="45"/>
        <v>March</v>
      </c>
      <c r="E418" t="str">
        <f t="shared" si="46"/>
        <v>Q1</v>
      </c>
      <c r="F418" t="s">
        <v>1678</v>
      </c>
      <c r="G418" t="s">
        <v>2405</v>
      </c>
      <c r="H418">
        <v>4</v>
      </c>
      <c r="I418" s="4">
        <v>434.42</v>
      </c>
      <c r="J418" t="s">
        <v>2771</v>
      </c>
      <c r="K418" t="s">
        <v>3066</v>
      </c>
      <c r="L418" t="s">
        <v>3071</v>
      </c>
      <c r="M418" t="s">
        <v>3539</v>
      </c>
      <c r="N418">
        <v>6</v>
      </c>
      <c r="O418" t="s">
        <v>4276</v>
      </c>
      <c r="P418" t="str">
        <f t="shared" si="47"/>
        <v>FREESHIP</v>
      </c>
      <c r="Q418" t="s">
        <v>4282</v>
      </c>
      <c r="R418" s="4">
        <v>1737.68</v>
      </c>
      <c r="S418" s="4">
        <f t="shared" si="48"/>
        <v>1042.2846368715084</v>
      </c>
      <c r="T418" cm="1">
        <f t="array" ref="T418">_xlfn.STDEV.P(_xlfn._xlws.FILTER($R$2:$R$1201,$G$2:$G$1201=G418))</f>
        <v>832.06806164607724</v>
      </c>
      <c r="U418" s="4">
        <f t="shared" si="49"/>
        <v>0.73054677242264521</v>
      </c>
      <c r="V418" t="str">
        <f t="shared" si="50"/>
        <v>No</v>
      </c>
    </row>
    <row r="419" spans="1:22" x14ac:dyDescent="0.25">
      <c r="A419" t="s">
        <v>197</v>
      </c>
      <c r="B419" s="2">
        <v>45400</v>
      </c>
      <c r="C419">
        <f t="shared" si="44"/>
        <v>2024</v>
      </c>
      <c r="D419" t="str">
        <f t="shared" si="45"/>
        <v>April</v>
      </c>
      <c r="E419" t="str">
        <f t="shared" si="46"/>
        <v>Q2</v>
      </c>
      <c r="F419" t="s">
        <v>1397</v>
      </c>
      <c r="G419" t="s">
        <v>2403</v>
      </c>
      <c r="H419">
        <v>5</v>
      </c>
      <c r="I419" s="4">
        <v>186.28</v>
      </c>
      <c r="J419" t="s">
        <v>2575</v>
      </c>
      <c r="K419" t="s">
        <v>3065</v>
      </c>
      <c r="L419" t="s">
        <v>3073</v>
      </c>
      <c r="M419" t="s">
        <v>3258</v>
      </c>
      <c r="N419">
        <v>8</v>
      </c>
      <c r="O419" t="s">
        <v>4275</v>
      </c>
      <c r="P419" t="str">
        <f t="shared" si="47"/>
        <v>SAVE10</v>
      </c>
      <c r="Q419" t="s">
        <v>4280</v>
      </c>
      <c r="R419" s="4">
        <v>931.4</v>
      </c>
      <c r="S419" s="4">
        <f t="shared" si="48"/>
        <v>1077.6160122699389</v>
      </c>
      <c r="T419" cm="1">
        <f t="array" ref="T419">_xlfn.STDEV.P(_xlfn._xlws.FILTER($R$2:$R$1201,$G$2:$G$1201=G419))</f>
        <v>847.57364644707002</v>
      </c>
      <c r="U419" s="4">
        <f t="shared" si="49"/>
        <v>1.0516325230336214</v>
      </c>
      <c r="V419" t="str">
        <f t="shared" si="50"/>
        <v>No</v>
      </c>
    </row>
    <row r="420" spans="1:22" x14ac:dyDescent="0.25">
      <c r="A420" t="s">
        <v>74</v>
      </c>
      <c r="B420" s="2">
        <v>45525</v>
      </c>
      <c r="C420">
        <f t="shared" si="44"/>
        <v>2024</v>
      </c>
      <c r="D420" t="str">
        <f t="shared" si="45"/>
        <v>August</v>
      </c>
      <c r="E420" t="str">
        <f t="shared" si="46"/>
        <v>Q3</v>
      </c>
      <c r="F420" t="s">
        <v>1274</v>
      </c>
      <c r="G420" t="s">
        <v>2409</v>
      </c>
      <c r="H420">
        <v>1</v>
      </c>
      <c r="I420" s="4">
        <v>417.1</v>
      </c>
      <c r="J420" t="s">
        <v>2466</v>
      </c>
      <c r="K420" t="s">
        <v>3065</v>
      </c>
      <c r="L420" t="s">
        <v>3072</v>
      </c>
      <c r="M420" t="s">
        <v>3135</v>
      </c>
      <c r="N420">
        <v>3</v>
      </c>
      <c r="O420" t="s">
        <v>4276</v>
      </c>
      <c r="P420" t="str">
        <f t="shared" si="47"/>
        <v>FREESHIP</v>
      </c>
      <c r="Q420" t="s">
        <v>4279</v>
      </c>
      <c r="R420" s="4">
        <v>417.1</v>
      </c>
      <c r="S420" s="4">
        <f t="shared" si="48"/>
        <v>985.05841176470665</v>
      </c>
      <c r="T420" cm="1">
        <f t="array" ref="T420">_xlfn.STDEV.P(_xlfn._xlws.FILTER($R$2:$R$1201,$G$2:$G$1201=G420))</f>
        <v>745.08439393554579</v>
      </c>
      <c r="U420" s="4">
        <f t="shared" si="49"/>
        <v>0.76227393351341399</v>
      </c>
      <c r="V420" t="str">
        <f t="shared" si="50"/>
        <v>No</v>
      </c>
    </row>
    <row r="421" spans="1:22" x14ac:dyDescent="0.25">
      <c r="A421" t="s">
        <v>1190</v>
      </c>
      <c r="B421" s="2">
        <v>45151</v>
      </c>
      <c r="C421">
        <f t="shared" si="44"/>
        <v>2023</v>
      </c>
      <c r="D421" t="str">
        <f t="shared" si="45"/>
        <v>August</v>
      </c>
      <c r="E421" t="str">
        <f t="shared" si="46"/>
        <v>Q3</v>
      </c>
      <c r="F421" t="s">
        <v>2379</v>
      </c>
      <c r="G421" t="s">
        <v>2405</v>
      </c>
      <c r="H421">
        <v>2</v>
      </c>
      <c r="I421" s="4">
        <v>213.83</v>
      </c>
      <c r="J421" t="s">
        <v>3056</v>
      </c>
      <c r="K421" t="s">
        <v>3065</v>
      </c>
      <c r="L421" t="s">
        <v>3071</v>
      </c>
      <c r="M421" t="s">
        <v>4251</v>
      </c>
      <c r="N421">
        <v>2</v>
      </c>
      <c r="O421" t="s">
        <v>4277</v>
      </c>
      <c r="P421" t="str">
        <f t="shared" si="47"/>
        <v>WINTER15</v>
      </c>
      <c r="Q421" t="s">
        <v>4280</v>
      </c>
      <c r="R421" s="4">
        <v>427.66</v>
      </c>
      <c r="S421" s="4">
        <f t="shared" si="48"/>
        <v>1042.2846368715084</v>
      </c>
      <c r="T421" cm="1">
        <f t="array" ref="T421">_xlfn.STDEV.P(_xlfn._xlws.FILTER($R$2:$R$1201,$G$2:$G$1201=G421))</f>
        <v>832.06806164607724</v>
      </c>
      <c r="U421" s="4">
        <f t="shared" si="49"/>
        <v>0.99565729663097458</v>
      </c>
      <c r="V421" t="str">
        <f t="shared" si="50"/>
        <v>No</v>
      </c>
    </row>
    <row r="422" spans="1:22" x14ac:dyDescent="0.25">
      <c r="A422" t="s">
        <v>29</v>
      </c>
      <c r="B422" s="2">
        <v>45124</v>
      </c>
      <c r="C422">
        <f t="shared" si="44"/>
        <v>2023</v>
      </c>
      <c r="D422" t="str">
        <f t="shared" si="45"/>
        <v>July</v>
      </c>
      <c r="E422" t="str">
        <f t="shared" si="46"/>
        <v>Q3</v>
      </c>
      <c r="F422" t="s">
        <v>1229</v>
      </c>
      <c r="G422" t="s">
        <v>2407</v>
      </c>
      <c r="H422">
        <v>1</v>
      </c>
      <c r="I422" s="4">
        <v>473.96</v>
      </c>
      <c r="J422" t="s">
        <v>2425</v>
      </c>
      <c r="K422" t="s">
        <v>3069</v>
      </c>
      <c r="L422" t="s">
        <v>3073</v>
      </c>
      <c r="M422" t="s">
        <v>3090</v>
      </c>
      <c r="N422">
        <v>3</v>
      </c>
      <c r="P422" t="str">
        <f t="shared" si="47"/>
        <v>NO COUPON</v>
      </c>
      <c r="Q422" t="s">
        <v>4282</v>
      </c>
      <c r="R422" s="4">
        <v>473.96</v>
      </c>
      <c r="S422" s="4">
        <f t="shared" si="48"/>
        <v>1080.7326519337028</v>
      </c>
      <c r="T422" cm="1">
        <f t="array" ref="T422">_xlfn.STDEV.P(_xlfn._xlws.FILTER($R$2:$R$1201,$G$2:$G$1201=G422))</f>
        <v>851.72193981099019</v>
      </c>
      <c r="U422" s="4">
        <f t="shared" si="49"/>
        <v>0.71240697646975559</v>
      </c>
      <c r="V422" t="str">
        <f t="shared" si="50"/>
        <v>No</v>
      </c>
    </row>
    <row r="423" spans="1:22" x14ac:dyDescent="0.25">
      <c r="A423" t="s">
        <v>866</v>
      </c>
      <c r="B423" s="2">
        <v>45589</v>
      </c>
      <c r="C423">
        <f t="shared" si="44"/>
        <v>2024</v>
      </c>
      <c r="D423" t="str">
        <f t="shared" si="45"/>
        <v>October</v>
      </c>
      <c r="E423" t="str">
        <f t="shared" si="46"/>
        <v>Q4</v>
      </c>
      <c r="F423" t="s">
        <v>2062</v>
      </c>
      <c r="G423" t="s">
        <v>2409</v>
      </c>
      <c r="H423">
        <v>3</v>
      </c>
      <c r="I423" s="4">
        <v>568.04999999999995</v>
      </c>
      <c r="J423" t="s">
        <v>2955</v>
      </c>
      <c r="K423" t="s">
        <v>3068</v>
      </c>
      <c r="L423" t="s">
        <v>3074</v>
      </c>
      <c r="M423" t="s">
        <v>3927</v>
      </c>
      <c r="N423">
        <v>6</v>
      </c>
      <c r="O423" t="s">
        <v>4275</v>
      </c>
      <c r="P423" t="str">
        <f t="shared" si="47"/>
        <v>SAVE10</v>
      </c>
      <c r="Q423" t="s">
        <v>4282</v>
      </c>
      <c r="R423" s="4">
        <v>1704.15</v>
      </c>
      <c r="S423" s="4">
        <f t="shared" si="48"/>
        <v>985.05841176470665</v>
      </c>
      <c r="T423" cm="1">
        <f t="array" ref="T423">_xlfn.STDEV.P(_xlfn._xlws.FILTER($R$2:$R$1201,$G$2:$G$1201=G423))</f>
        <v>745.08439393554579</v>
      </c>
      <c r="U423" s="4">
        <f t="shared" si="49"/>
        <v>0.55967943384515495</v>
      </c>
      <c r="V423" t="str">
        <f t="shared" si="50"/>
        <v>No</v>
      </c>
    </row>
    <row r="424" spans="1:22" x14ac:dyDescent="0.25">
      <c r="A424" t="s">
        <v>522</v>
      </c>
      <c r="B424" s="2">
        <v>45791</v>
      </c>
      <c r="C424">
        <f t="shared" si="44"/>
        <v>2025</v>
      </c>
      <c r="D424" t="str">
        <f t="shared" si="45"/>
        <v>May</v>
      </c>
      <c r="E424" t="str">
        <f t="shared" si="46"/>
        <v>Q2</v>
      </c>
      <c r="F424" t="s">
        <v>1722</v>
      </c>
      <c r="G424" t="s">
        <v>2404</v>
      </c>
      <c r="H424">
        <v>1</v>
      </c>
      <c r="I424" s="4">
        <v>558.27</v>
      </c>
      <c r="J424" t="s">
        <v>2797</v>
      </c>
      <c r="K424" t="s">
        <v>3066</v>
      </c>
      <c r="L424" t="s">
        <v>3073</v>
      </c>
      <c r="M424" t="s">
        <v>3583</v>
      </c>
      <c r="N424">
        <v>1</v>
      </c>
      <c r="P424" t="str">
        <f t="shared" si="47"/>
        <v>NO COUPON</v>
      </c>
      <c r="Q424" t="s">
        <v>4279</v>
      </c>
      <c r="R424" s="4">
        <v>558.27</v>
      </c>
      <c r="S424" s="4">
        <f t="shared" si="48"/>
        <v>972.57942307692258</v>
      </c>
      <c r="T424" cm="1">
        <f t="array" ref="T424">_xlfn.STDEV.P(_xlfn._xlws.FILTER($R$2:$R$1201,$G$2:$G$1201=G424))</f>
        <v>756.87136793194964</v>
      </c>
      <c r="U424" s="4">
        <f t="shared" si="49"/>
        <v>0.54739740546530125</v>
      </c>
      <c r="V424" t="str">
        <f t="shared" si="50"/>
        <v>No</v>
      </c>
    </row>
    <row r="425" spans="1:22" x14ac:dyDescent="0.25">
      <c r="A425" t="s">
        <v>843</v>
      </c>
      <c r="B425" s="2">
        <v>44962</v>
      </c>
      <c r="C425">
        <f t="shared" si="44"/>
        <v>2023</v>
      </c>
      <c r="D425" t="str">
        <f t="shared" si="45"/>
        <v>February</v>
      </c>
      <c r="E425" t="str">
        <f t="shared" si="46"/>
        <v>Q1</v>
      </c>
      <c r="F425" t="s">
        <v>2039</v>
      </c>
      <c r="G425" t="s">
        <v>2403</v>
      </c>
      <c r="H425">
        <v>1</v>
      </c>
      <c r="I425" s="4">
        <v>76.930000000000007</v>
      </c>
      <c r="J425" t="s">
        <v>2946</v>
      </c>
      <c r="K425" t="s">
        <v>3065</v>
      </c>
      <c r="L425" t="s">
        <v>3073</v>
      </c>
      <c r="M425" t="s">
        <v>3904</v>
      </c>
      <c r="N425">
        <v>6</v>
      </c>
      <c r="O425" t="s">
        <v>4277</v>
      </c>
      <c r="P425" t="str">
        <f t="shared" si="47"/>
        <v>WINTER15</v>
      </c>
      <c r="Q425" t="s">
        <v>4278</v>
      </c>
      <c r="R425" s="4">
        <v>76.930000000000007</v>
      </c>
      <c r="S425" s="4">
        <f t="shared" si="48"/>
        <v>1077.6160122699389</v>
      </c>
      <c r="T425" cm="1">
        <f t="array" ref="T425">_xlfn.STDEV.P(_xlfn._xlws.FILTER($R$2:$R$1201,$G$2:$G$1201=G425))</f>
        <v>847.57364644707002</v>
      </c>
      <c r="U425" s="4">
        <f t="shared" si="49"/>
        <v>1.1806478604717101</v>
      </c>
      <c r="V425" t="str">
        <f t="shared" si="50"/>
        <v>No</v>
      </c>
    </row>
    <row r="426" spans="1:22" x14ac:dyDescent="0.25">
      <c r="A426" t="s">
        <v>949</v>
      </c>
      <c r="B426" s="2">
        <v>45254</v>
      </c>
      <c r="C426">
        <f t="shared" si="44"/>
        <v>2023</v>
      </c>
      <c r="D426" t="str">
        <f t="shared" si="45"/>
        <v>November</v>
      </c>
      <c r="E426" t="str">
        <f t="shared" si="46"/>
        <v>Q4</v>
      </c>
      <c r="F426" t="s">
        <v>2145</v>
      </c>
      <c r="G426" t="s">
        <v>2404</v>
      </c>
      <c r="H426">
        <v>3</v>
      </c>
      <c r="I426" s="4">
        <v>692.71</v>
      </c>
      <c r="J426" t="s">
        <v>2692</v>
      </c>
      <c r="K426" t="s">
        <v>3067</v>
      </c>
      <c r="L426" t="s">
        <v>3073</v>
      </c>
      <c r="M426" t="s">
        <v>4010</v>
      </c>
      <c r="N426">
        <v>3</v>
      </c>
      <c r="O426" t="s">
        <v>4276</v>
      </c>
      <c r="P426" t="str">
        <f t="shared" si="47"/>
        <v>FREESHIP</v>
      </c>
      <c r="Q426" t="s">
        <v>4278</v>
      </c>
      <c r="R426" s="4">
        <v>2078.13</v>
      </c>
      <c r="S426" s="4">
        <f t="shared" si="48"/>
        <v>972.57942307692258</v>
      </c>
      <c r="T426" cm="1">
        <f t="array" ref="T426">_xlfn.STDEV.P(_xlfn._xlws.FILTER($R$2:$R$1201,$G$2:$G$1201=G426))</f>
        <v>756.87136793194964</v>
      </c>
      <c r="U426" s="4">
        <f t="shared" si="49"/>
        <v>0.36977144985894833</v>
      </c>
      <c r="V426" t="str">
        <f t="shared" si="50"/>
        <v>No</v>
      </c>
    </row>
    <row r="427" spans="1:22" x14ac:dyDescent="0.25">
      <c r="A427" t="s">
        <v>297</v>
      </c>
      <c r="B427" s="2">
        <v>45716</v>
      </c>
      <c r="C427">
        <f t="shared" si="44"/>
        <v>2025</v>
      </c>
      <c r="D427" t="str">
        <f t="shared" si="45"/>
        <v>February</v>
      </c>
      <c r="E427" t="str">
        <f t="shared" si="46"/>
        <v>Q1</v>
      </c>
      <c r="F427" t="s">
        <v>1497</v>
      </c>
      <c r="G427" t="s">
        <v>2408</v>
      </c>
      <c r="H427">
        <v>4</v>
      </c>
      <c r="I427" s="4">
        <v>540.33000000000004</v>
      </c>
      <c r="J427" t="s">
        <v>2653</v>
      </c>
      <c r="K427" t="s">
        <v>3069</v>
      </c>
      <c r="L427" t="s">
        <v>3070</v>
      </c>
      <c r="M427" t="s">
        <v>3358</v>
      </c>
      <c r="N427">
        <v>6</v>
      </c>
      <c r="P427" t="str">
        <f t="shared" si="47"/>
        <v>NO COUPON</v>
      </c>
      <c r="Q427" t="s">
        <v>4282</v>
      </c>
      <c r="R427" s="4">
        <v>2161.3200000000002</v>
      </c>
      <c r="S427" s="4">
        <f t="shared" si="48"/>
        <v>1110.5581502890175</v>
      </c>
      <c r="T427" cm="1">
        <f t="array" ref="T427">_xlfn.STDEV.P(_xlfn._xlws.FILTER($R$2:$R$1201,$G$2:$G$1201=G427))</f>
        <v>859.60878359494041</v>
      </c>
      <c r="U427" s="4">
        <f t="shared" si="49"/>
        <v>0.66335775200468039</v>
      </c>
      <c r="V427" t="str">
        <f t="shared" si="50"/>
        <v>No</v>
      </c>
    </row>
    <row r="428" spans="1:22" x14ac:dyDescent="0.25">
      <c r="A428" t="s">
        <v>306</v>
      </c>
      <c r="B428" s="2">
        <v>45672</v>
      </c>
      <c r="C428">
        <f t="shared" si="44"/>
        <v>2025</v>
      </c>
      <c r="D428" t="str">
        <f t="shared" si="45"/>
        <v>January</v>
      </c>
      <c r="E428" t="str">
        <f t="shared" si="46"/>
        <v>Q1</v>
      </c>
      <c r="F428" t="s">
        <v>1506</v>
      </c>
      <c r="G428" t="s">
        <v>2403</v>
      </c>
      <c r="H428">
        <v>1</v>
      </c>
      <c r="I428" s="4">
        <v>65.95</v>
      </c>
      <c r="J428" t="s">
        <v>2594</v>
      </c>
      <c r="K428" t="s">
        <v>3067</v>
      </c>
      <c r="L428" t="s">
        <v>3073</v>
      </c>
      <c r="M428" t="s">
        <v>3367</v>
      </c>
      <c r="N428">
        <v>5</v>
      </c>
      <c r="P428" t="str">
        <f t="shared" si="47"/>
        <v>NO COUPON</v>
      </c>
      <c r="Q428" t="s">
        <v>4281</v>
      </c>
      <c r="R428" s="4">
        <v>65.95</v>
      </c>
      <c r="S428" s="4">
        <f t="shared" si="48"/>
        <v>1077.6160122699389</v>
      </c>
      <c r="T428" cm="1">
        <f t="array" ref="T428">_xlfn.STDEV.P(_xlfn._xlws.FILTER($R$2:$R$1201,$G$2:$G$1201=G428))</f>
        <v>847.57364644707002</v>
      </c>
      <c r="U428" s="4">
        <f t="shared" si="49"/>
        <v>1.193602486946975</v>
      </c>
      <c r="V428" t="str">
        <f t="shared" si="50"/>
        <v>No</v>
      </c>
    </row>
    <row r="429" spans="1:22" x14ac:dyDescent="0.25">
      <c r="A429" t="s">
        <v>363</v>
      </c>
      <c r="B429" s="2">
        <v>45260</v>
      </c>
      <c r="C429">
        <f t="shared" si="44"/>
        <v>2023</v>
      </c>
      <c r="D429" t="str">
        <f t="shared" si="45"/>
        <v>November</v>
      </c>
      <c r="E429" t="str">
        <f t="shared" si="46"/>
        <v>Q4</v>
      </c>
      <c r="F429" t="s">
        <v>1563</v>
      </c>
      <c r="G429" t="s">
        <v>2406</v>
      </c>
      <c r="H429">
        <v>1</v>
      </c>
      <c r="I429" s="4">
        <v>465.33</v>
      </c>
      <c r="J429" t="s">
        <v>2702</v>
      </c>
      <c r="K429" t="s">
        <v>3068</v>
      </c>
      <c r="L429" t="s">
        <v>3073</v>
      </c>
      <c r="M429" t="s">
        <v>3424</v>
      </c>
      <c r="N429">
        <v>2</v>
      </c>
      <c r="O429" t="s">
        <v>4276</v>
      </c>
      <c r="P429" t="str">
        <f t="shared" si="47"/>
        <v>FREESHIP</v>
      </c>
      <c r="Q429" t="s">
        <v>4282</v>
      </c>
      <c r="R429" s="4">
        <v>465.33</v>
      </c>
      <c r="S429" s="4">
        <f t="shared" si="48"/>
        <v>1098.989382022472</v>
      </c>
      <c r="T429" cm="1">
        <f t="array" ref="T429">_xlfn.STDEV.P(_xlfn._xlws.FILTER($R$2:$R$1201,$G$2:$G$1201=G429))</f>
        <v>817.71887574565653</v>
      </c>
      <c r="U429" s="4">
        <f t="shared" si="49"/>
        <v>0.77491103705372411</v>
      </c>
      <c r="V429" t="str">
        <f t="shared" si="50"/>
        <v>No</v>
      </c>
    </row>
    <row r="430" spans="1:22" x14ac:dyDescent="0.25">
      <c r="A430" t="s">
        <v>880</v>
      </c>
      <c r="B430" s="2">
        <v>45499</v>
      </c>
      <c r="C430">
        <f t="shared" si="44"/>
        <v>2024</v>
      </c>
      <c r="D430" t="str">
        <f t="shared" si="45"/>
        <v>July</v>
      </c>
      <c r="E430" t="str">
        <f t="shared" si="46"/>
        <v>Q3</v>
      </c>
      <c r="F430" t="s">
        <v>2076</v>
      </c>
      <c r="G430" t="s">
        <v>2409</v>
      </c>
      <c r="H430">
        <v>5</v>
      </c>
      <c r="I430" s="4">
        <v>189.25</v>
      </c>
      <c r="J430" t="s">
        <v>2959</v>
      </c>
      <c r="K430" t="s">
        <v>3065</v>
      </c>
      <c r="L430" t="s">
        <v>3071</v>
      </c>
      <c r="M430" t="s">
        <v>3941</v>
      </c>
      <c r="N430">
        <v>10</v>
      </c>
      <c r="O430" t="s">
        <v>4277</v>
      </c>
      <c r="P430" t="str">
        <f t="shared" si="47"/>
        <v>WINTER15</v>
      </c>
      <c r="Q430" t="s">
        <v>4280</v>
      </c>
      <c r="R430" s="4">
        <v>946.25</v>
      </c>
      <c r="S430" s="4">
        <f t="shared" si="48"/>
        <v>985.05841176470665</v>
      </c>
      <c r="T430" cm="1">
        <f t="array" ref="T430">_xlfn.STDEV.P(_xlfn._xlws.FILTER($R$2:$R$1201,$G$2:$G$1201=G430))</f>
        <v>745.08439393554579</v>
      </c>
      <c r="U430" s="4">
        <f t="shared" si="49"/>
        <v>1.0680782180408261</v>
      </c>
      <c r="V430" t="str">
        <f t="shared" si="50"/>
        <v>No</v>
      </c>
    </row>
    <row r="431" spans="1:22" x14ac:dyDescent="0.25">
      <c r="A431" t="s">
        <v>163</v>
      </c>
      <c r="B431" s="2">
        <v>45287</v>
      </c>
      <c r="C431">
        <f t="shared" si="44"/>
        <v>2023</v>
      </c>
      <c r="D431" t="str">
        <f t="shared" si="45"/>
        <v>December</v>
      </c>
      <c r="E431" t="str">
        <f t="shared" si="46"/>
        <v>Q4</v>
      </c>
      <c r="F431" t="s">
        <v>1363</v>
      </c>
      <c r="G431" t="s">
        <v>2408</v>
      </c>
      <c r="H431">
        <v>1</v>
      </c>
      <c r="I431" s="4">
        <v>217.56</v>
      </c>
      <c r="J431" t="s">
        <v>2548</v>
      </c>
      <c r="K431" t="s">
        <v>3065</v>
      </c>
      <c r="L431" t="s">
        <v>3073</v>
      </c>
      <c r="M431" t="s">
        <v>3224</v>
      </c>
      <c r="N431">
        <v>3</v>
      </c>
      <c r="P431" t="str">
        <f t="shared" si="47"/>
        <v>NO COUPON</v>
      </c>
      <c r="Q431" t="s">
        <v>4281</v>
      </c>
      <c r="R431" s="4">
        <v>217.56</v>
      </c>
      <c r="S431" s="4">
        <f t="shared" si="48"/>
        <v>1110.5581502890175</v>
      </c>
      <c r="T431" cm="1">
        <f t="array" ref="T431">_xlfn.STDEV.P(_xlfn._xlws.FILTER($R$2:$R$1201,$G$2:$G$1201=G431))</f>
        <v>859.60878359494041</v>
      </c>
      <c r="U431" s="4">
        <f t="shared" si="49"/>
        <v>1.0388425145616131</v>
      </c>
      <c r="V431" t="str">
        <f t="shared" si="50"/>
        <v>No</v>
      </c>
    </row>
    <row r="432" spans="1:22" x14ac:dyDescent="0.25">
      <c r="A432" t="s">
        <v>951</v>
      </c>
      <c r="B432" s="2">
        <v>45307</v>
      </c>
      <c r="C432">
        <f t="shared" si="44"/>
        <v>2024</v>
      </c>
      <c r="D432" t="str">
        <f t="shared" si="45"/>
        <v>January</v>
      </c>
      <c r="E432" t="str">
        <f t="shared" si="46"/>
        <v>Q1</v>
      </c>
      <c r="F432" t="s">
        <v>2147</v>
      </c>
      <c r="G432" t="s">
        <v>2406</v>
      </c>
      <c r="H432">
        <v>2</v>
      </c>
      <c r="I432" s="4">
        <v>298.52999999999997</v>
      </c>
      <c r="J432" t="s">
        <v>2735</v>
      </c>
      <c r="K432" t="s">
        <v>3065</v>
      </c>
      <c r="L432" t="s">
        <v>3071</v>
      </c>
      <c r="M432" t="s">
        <v>4012</v>
      </c>
      <c r="N432">
        <v>5</v>
      </c>
      <c r="O432" t="s">
        <v>4277</v>
      </c>
      <c r="P432" t="str">
        <f t="shared" si="47"/>
        <v>WINTER15</v>
      </c>
      <c r="Q432" t="s">
        <v>4280</v>
      </c>
      <c r="R432" s="4">
        <v>597.05999999999995</v>
      </c>
      <c r="S432" s="4">
        <f t="shared" si="48"/>
        <v>1098.989382022472</v>
      </c>
      <c r="T432" cm="1">
        <f t="array" ref="T432">_xlfn.STDEV.P(_xlfn._xlws.FILTER($R$2:$R$1201,$G$2:$G$1201=G432))</f>
        <v>817.71887574565653</v>
      </c>
      <c r="U432" s="4">
        <f t="shared" si="49"/>
        <v>0.97889312056365818</v>
      </c>
      <c r="V432" t="str">
        <f t="shared" si="50"/>
        <v>No</v>
      </c>
    </row>
    <row r="433" spans="1:22" x14ac:dyDescent="0.25">
      <c r="A433" t="s">
        <v>407</v>
      </c>
      <c r="B433" s="2">
        <v>45487</v>
      </c>
      <c r="C433">
        <f t="shared" si="44"/>
        <v>2024</v>
      </c>
      <c r="D433" t="str">
        <f t="shared" si="45"/>
        <v>July</v>
      </c>
      <c r="E433" t="str">
        <f t="shared" si="46"/>
        <v>Q3</v>
      </c>
      <c r="F433" t="s">
        <v>1607</v>
      </c>
      <c r="G433" t="s">
        <v>2407</v>
      </c>
      <c r="H433">
        <v>1</v>
      </c>
      <c r="I433" s="4">
        <v>75.010000000000005</v>
      </c>
      <c r="J433" t="s">
        <v>2728</v>
      </c>
      <c r="K433" t="s">
        <v>3067</v>
      </c>
      <c r="L433" t="s">
        <v>3072</v>
      </c>
      <c r="M433" t="s">
        <v>3468</v>
      </c>
      <c r="N433">
        <v>3</v>
      </c>
      <c r="P433" t="str">
        <f t="shared" si="47"/>
        <v>NO COUPON</v>
      </c>
      <c r="Q433" t="s">
        <v>4282</v>
      </c>
      <c r="R433" s="4">
        <v>75.010000000000005</v>
      </c>
      <c r="S433" s="4">
        <f t="shared" si="48"/>
        <v>1080.7326519337028</v>
      </c>
      <c r="T433" cm="1">
        <f t="array" ref="T433">_xlfn.STDEV.P(_xlfn._xlws.FILTER($R$2:$R$1201,$G$2:$G$1201=G433))</f>
        <v>851.72193981099019</v>
      </c>
      <c r="U433" s="4">
        <f t="shared" si="49"/>
        <v>1.1808110193297212</v>
      </c>
      <c r="V433" t="str">
        <f t="shared" si="50"/>
        <v>No</v>
      </c>
    </row>
    <row r="434" spans="1:22" x14ac:dyDescent="0.25">
      <c r="A434" t="s">
        <v>1185</v>
      </c>
      <c r="B434" s="2">
        <v>45166</v>
      </c>
      <c r="C434">
        <f t="shared" si="44"/>
        <v>2023</v>
      </c>
      <c r="D434" t="str">
        <f t="shared" si="45"/>
        <v>August</v>
      </c>
      <c r="E434" t="str">
        <f t="shared" si="46"/>
        <v>Q3</v>
      </c>
      <c r="F434" t="s">
        <v>2374</v>
      </c>
      <c r="G434" t="s">
        <v>2404</v>
      </c>
      <c r="H434">
        <v>4</v>
      </c>
      <c r="I434" s="4">
        <v>518.4</v>
      </c>
      <c r="J434" t="s">
        <v>3054</v>
      </c>
      <c r="K434" t="s">
        <v>3067</v>
      </c>
      <c r="L434" t="s">
        <v>3073</v>
      </c>
      <c r="M434" t="s">
        <v>4246</v>
      </c>
      <c r="N434">
        <v>7</v>
      </c>
      <c r="O434" t="s">
        <v>4275</v>
      </c>
      <c r="P434" t="str">
        <f t="shared" si="47"/>
        <v>SAVE10</v>
      </c>
      <c r="Q434" t="s">
        <v>4281</v>
      </c>
      <c r="R434" s="4">
        <v>2073.6</v>
      </c>
      <c r="S434" s="4">
        <f t="shared" si="48"/>
        <v>972.57942307692258</v>
      </c>
      <c r="T434" cm="1">
        <f t="array" ref="T434">_xlfn.STDEV.P(_xlfn._xlws.FILTER($R$2:$R$1201,$G$2:$G$1201=G434))</f>
        <v>756.87136793194964</v>
      </c>
      <c r="U434" s="4">
        <f t="shared" si="49"/>
        <v>0.60007478459372487</v>
      </c>
      <c r="V434" t="str">
        <f t="shared" si="50"/>
        <v>No</v>
      </c>
    </row>
    <row r="435" spans="1:22" x14ac:dyDescent="0.25">
      <c r="A435" t="s">
        <v>501</v>
      </c>
      <c r="B435" s="2">
        <v>44994</v>
      </c>
      <c r="C435">
        <f t="shared" si="44"/>
        <v>2023</v>
      </c>
      <c r="D435" t="str">
        <f t="shared" si="45"/>
        <v>March</v>
      </c>
      <c r="E435" t="str">
        <f t="shared" si="46"/>
        <v>Q1</v>
      </c>
      <c r="F435" t="s">
        <v>1701</v>
      </c>
      <c r="G435" t="s">
        <v>2407</v>
      </c>
      <c r="H435">
        <v>3</v>
      </c>
      <c r="I435" s="4">
        <v>346.52</v>
      </c>
      <c r="J435" t="s">
        <v>2784</v>
      </c>
      <c r="K435" t="s">
        <v>3067</v>
      </c>
      <c r="L435" t="s">
        <v>3074</v>
      </c>
      <c r="M435" t="s">
        <v>3562</v>
      </c>
      <c r="N435">
        <v>3</v>
      </c>
      <c r="O435" t="s">
        <v>4275</v>
      </c>
      <c r="P435" t="str">
        <f t="shared" si="47"/>
        <v>SAVE10</v>
      </c>
      <c r="Q435" t="s">
        <v>4282</v>
      </c>
      <c r="R435" s="4">
        <v>1039.56</v>
      </c>
      <c r="S435" s="4">
        <f t="shared" si="48"/>
        <v>1080.7326519337028</v>
      </c>
      <c r="T435" cm="1">
        <f t="array" ref="T435">_xlfn.STDEV.P(_xlfn._xlws.FILTER($R$2:$R$1201,$G$2:$G$1201=G435))</f>
        <v>851.72193981099019</v>
      </c>
      <c r="U435" s="4">
        <f t="shared" si="49"/>
        <v>0.86203327355478887</v>
      </c>
      <c r="V435" t="str">
        <f t="shared" si="50"/>
        <v>No</v>
      </c>
    </row>
    <row r="436" spans="1:22" x14ac:dyDescent="0.25">
      <c r="A436" t="s">
        <v>608</v>
      </c>
      <c r="B436" s="2">
        <v>45343</v>
      </c>
      <c r="C436">
        <f t="shared" si="44"/>
        <v>2024</v>
      </c>
      <c r="D436" t="str">
        <f t="shared" si="45"/>
        <v>February</v>
      </c>
      <c r="E436" t="str">
        <f t="shared" si="46"/>
        <v>Q1</v>
      </c>
      <c r="F436" t="s">
        <v>1808</v>
      </c>
      <c r="G436" t="s">
        <v>2404</v>
      </c>
      <c r="H436">
        <v>5</v>
      </c>
      <c r="I436" s="4">
        <v>72.64</v>
      </c>
      <c r="J436" t="s">
        <v>2538</v>
      </c>
      <c r="K436" t="s">
        <v>3067</v>
      </c>
      <c r="L436" t="s">
        <v>3071</v>
      </c>
      <c r="M436" t="s">
        <v>3669</v>
      </c>
      <c r="N436">
        <v>7</v>
      </c>
      <c r="P436" t="str">
        <f t="shared" si="47"/>
        <v>NO COUPON</v>
      </c>
      <c r="Q436" t="s">
        <v>4280</v>
      </c>
      <c r="R436" s="4">
        <v>363.2</v>
      </c>
      <c r="S436" s="4">
        <f t="shared" si="48"/>
        <v>972.57942307692258</v>
      </c>
      <c r="T436" cm="1">
        <f t="array" ref="T436">_xlfn.STDEV.P(_xlfn._xlws.FILTER($R$2:$R$1201,$G$2:$G$1201=G436))</f>
        <v>756.87136793194964</v>
      </c>
      <c r="U436" s="4">
        <f t="shared" si="49"/>
        <v>1.1890255877110101</v>
      </c>
      <c r="V436" t="str">
        <f t="shared" si="50"/>
        <v>No</v>
      </c>
    </row>
    <row r="437" spans="1:22" x14ac:dyDescent="0.25">
      <c r="A437" t="s">
        <v>714</v>
      </c>
      <c r="B437" s="2">
        <v>45560</v>
      </c>
      <c r="C437">
        <f t="shared" si="44"/>
        <v>2024</v>
      </c>
      <c r="D437" t="str">
        <f t="shared" si="45"/>
        <v>September</v>
      </c>
      <c r="E437" t="str">
        <f t="shared" si="46"/>
        <v>Q3</v>
      </c>
      <c r="F437" t="s">
        <v>1912</v>
      </c>
      <c r="G437" t="s">
        <v>2408</v>
      </c>
      <c r="H437">
        <v>2</v>
      </c>
      <c r="I437" s="4">
        <v>92.91</v>
      </c>
      <c r="J437" t="s">
        <v>2881</v>
      </c>
      <c r="K437" t="s">
        <v>3069</v>
      </c>
      <c r="L437" t="s">
        <v>3072</v>
      </c>
      <c r="M437" t="s">
        <v>3775</v>
      </c>
      <c r="N437">
        <v>3</v>
      </c>
      <c r="O437" t="s">
        <v>4277</v>
      </c>
      <c r="P437" t="str">
        <f t="shared" si="47"/>
        <v>WINTER15</v>
      </c>
      <c r="Q437" t="s">
        <v>4278</v>
      </c>
      <c r="R437" s="4">
        <v>185.82</v>
      </c>
      <c r="S437" s="4">
        <f t="shared" si="48"/>
        <v>1110.5581502890175</v>
      </c>
      <c r="T437" cm="1">
        <f t="array" ref="T437">_xlfn.STDEV.P(_xlfn._xlws.FILTER($R$2:$R$1201,$G$2:$G$1201=G437))</f>
        <v>859.60878359494041</v>
      </c>
      <c r="U437" s="4">
        <f t="shared" si="49"/>
        <v>1.1838503394918163</v>
      </c>
      <c r="V437" t="str">
        <f t="shared" si="50"/>
        <v>No</v>
      </c>
    </row>
    <row r="438" spans="1:22" x14ac:dyDescent="0.25">
      <c r="A438" t="s">
        <v>948</v>
      </c>
      <c r="B438" s="2">
        <v>45809</v>
      </c>
      <c r="C438">
        <f t="shared" si="44"/>
        <v>2025</v>
      </c>
      <c r="D438" t="str">
        <f t="shared" si="45"/>
        <v>June</v>
      </c>
      <c r="E438" t="str">
        <f t="shared" si="46"/>
        <v>Q2</v>
      </c>
      <c r="F438" t="s">
        <v>2144</v>
      </c>
      <c r="G438" t="s">
        <v>2408</v>
      </c>
      <c r="H438">
        <v>4</v>
      </c>
      <c r="I438" s="4">
        <v>119.84</v>
      </c>
      <c r="J438" t="s">
        <v>2604</v>
      </c>
      <c r="K438" t="s">
        <v>3068</v>
      </c>
      <c r="L438" t="s">
        <v>3070</v>
      </c>
      <c r="M438" t="s">
        <v>4009</v>
      </c>
      <c r="N438">
        <v>8</v>
      </c>
      <c r="O438" t="s">
        <v>4276</v>
      </c>
      <c r="P438" t="str">
        <f t="shared" si="47"/>
        <v>FREESHIP</v>
      </c>
      <c r="Q438" t="s">
        <v>4279</v>
      </c>
      <c r="R438" s="4">
        <v>479.36</v>
      </c>
      <c r="S438" s="4">
        <f t="shared" si="48"/>
        <v>1110.5581502890175</v>
      </c>
      <c r="T438" cm="1">
        <f t="array" ref="T438">_xlfn.STDEV.P(_xlfn._xlws.FILTER($R$2:$R$1201,$G$2:$G$1201=G438))</f>
        <v>859.60878359494041</v>
      </c>
      <c r="U438" s="4">
        <f t="shared" si="49"/>
        <v>1.1525221347154795</v>
      </c>
      <c r="V438" t="str">
        <f t="shared" si="50"/>
        <v>No</v>
      </c>
    </row>
    <row r="439" spans="1:22" x14ac:dyDescent="0.25">
      <c r="A439" t="s">
        <v>561</v>
      </c>
      <c r="B439" s="2">
        <v>45158</v>
      </c>
      <c r="C439">
        <f t="shared" si="44"/>
        <v>2023</v>
      </c>
      <c r="D439" t="str">
        <f t="shared" si="45"/>
        <v>August</v>
      </c>
      <c r="E439" t="str">
        <f t="shared" si="46"/>
        <v>Q3</v>
      </c>
      <c r="F439" t="s">
        <v>1761</v>
      </c>
      <c r="G439" t="s">
        <v>2404</v>
      </c>
      <c r="H439">
        <v>1</v>
      </c>
      <c r="I439" s="4">
        <v>613.98</v>
      </c>
      <c r="J439" t="s">
        <v>2814</v>
      </c>
      <c r="K439" t="s">
        <v>3066</v>
      </c>
      <c r="L439" t="s">
        <v>3073</v>
      </c>
      <c r="M439" t="s">
        <v>3622</v>
      </c>
      <c r="N439">
        <v>4</v>
      </c>
      <c r="O439" t="s">
        <v>4276</v>
      </c>
      <c r="P439" t="str">
        <f t="shared" si="47"/>
        <v>FREESHIP</v>
      </c>
      <c r="Q439" t="s">
        <v>4281</v>
      </c>
      <c r="R439" s="4">
        <v>613.98</v>
      </c>
      <c r="S439" s="4">
        <f t="shared" si="48"/>
        <v>972.57942307692258</v>
      </c>
      <c r="T439" cm="1">
        <f t="array" ref="T439">_xlfn.STDEV.P(_xlfn._xlws.FILTER($R$2:$R$1201,$G$2:$G$1201=G439))</f>
        <v>756.87136793194964</v>
      </c>
      <c r="U439" s="4">
        <f t="shared" si="49"/>
        <v>0.47379176736034789</v>
      </c>
      <c r="V439" t="str">
        <f t="shared" si="50"/>
        <v>No</v>
      </c>
    </row>
    <row r="440" spans="1:22" x14ac:dyDescent="0.25">
      <c r="A440" t="s">
        <v>1174</v>
      </c>
      <c r="B440" s="2">
        <v>45539</v>
      </c>
      <c r="C440">
        <f t="shared" si="44"/>
        <v>2024</v>
      </c>
      <c r="D440" t="str">
        <f t="shared" si="45"/>
        <v>September</v>
      </c>
      <c r="E440" t="str">
        <f t="shared" si="46"/>
        <v>Q3</v>
      </c>
      <c r="F440" t="s">
        <v>2363</v>
      </c>
      <c r="G440" t="s">
        <v>2409</v>
      </c>
      <c r="H440">
        <v>1</v>
      </c>
      <c r="I440" s="4">
        <v>541.64</v>
      </c>
      <c r="J440" t="s">
        <v>2777</v>
      </c>
      <c r="K440" t="s">
        <v>3065</v>
      </c>
      <c r="L440" t="s">
        <v>3070</v>
      </c>
      <c r="M440" t="s">
        <v>4235</v>
      </c>
      <c r="N440">
        <v>5</v>
      </c>
      <c r="O440" t="s">
        <v>4275</v>
      </c>
      <c r="P440" t="str">
        <f t="shared" si="47"/>
        <v>SAVE10</v>
      </c>
      <c r="Q440" t="s">
        <v>4280</v>
      </c>
      <c r="R440" s="4">
        <v>541.64</v>
      </c>
      <c r="S440" s="4">
        <f t="shared" si="48"/>
        <v>985.05841176470665</v>
      </c>
      <c r="T440" cm="1">
        <f t="array" ref="T440">_xlfn.STDEV.P(_xlfn._xlws.FILTER($R$2:$R$1201,$G$2:$G$1201=G440))</f>
        <v>745.08439393554579</v>
      </c>
      <c r="U440" s="4">
        <f t="shared" si="49"/>
        <v>0.59512508297558708</v>
      </c>
      <c r="V440" t="str">
        <f t="shared" si="50"/>
        <v>No</v>
      </c>
    </row>
    <row r="441" spans="1:22" x14ac:dyDescent="0.25">
      <c r="A441" t="s">
        <v>611</v>
      </c>
      <c r="B441" s="2">
        <v>45621</v>
      </c>
      <c r="C441">
        <f t="shared" si="44"/>
        <v>2024</v>
      </c>
      <c r="D441" t="str">
        <f t="shared" si="45"/>
        <v>November</v>
      </c>
      <c r="E441" t="str">
        <f t="shared" si="46"/>
        <v>Q4</v>
      </c>
      <c r="F441" t="s">
        <v>1811</v>
      </c>
      <c r="G441" t="s">
        <v>2409</v>
      </c>
      <c r="H441">
        <v>2</v>
      </c>
      <c r="I441" s="4">
        <v>211.82</v>
      </c>
      <c r="J441" t="s">
        <v>2835</v>
      </c>
      <c r="K441" t="s">
        <v>3068</v>
      </c>
      <c r="L441" t="s">
        <v>3071</v>
      </c>
      <c r="M441" t="s">
        <v>3672</v>
      </c>
      <c r="N441">
        <v>4</v>
      </c>
      <c r="O441" t="s">
        <v>4277</v>
      </c>
      <c r="P441" t="str">
        <f t="shared" si="47"/>
        <v>WINTER15</v>
      </c>
      <c r="Q441" t="s">
        <v>4280</v>
      </c>
      <c r="R441" s="4">
        <v>423.64</v>
      </c>
      <c r="S441" s="4">
        <f t="shared" si="48"/>
        <v>985.05841176470665</v>
      </c>
      <c r="T441" cm="1">
        <f t="array" ref="T441">_xlfn.STDEV.P(_xlfn._xlws.FILTER($R$2:$R$1201,$G$2:$G$1201=G441))</f>
        <v>745.08439393554579</v>
      </c>
      <c r="U441" s="4">
        <f t="shared" si="49"/>
        <v>1.0377863475041409</v>
      </c>
      <c r="V441" t="str">
        <f t="shared" si="50"/>
        <v>No</v>
      </c>
    </row>
    <row r="442" spans="1:22" x14ac:dyDescent="0.25">
      <c r="A442" t="s">
        <v>439</v>
      </c>
      <c r="B442" s="2">
        <v>44994</v>
      </c>
      <c r="C442">
        <f t="shared" si="44"/>
        <v>2023</v>
      </c>
      <c r="D442" t="str">
        <f t="shared" si="45"/>
        <v>March</v>
      </c>
      <c r="E442" t="str">
        <f t="shared" si="46"/>
        <v>Q1</v>
      </c>
      <c r="F442" t="s">
        <v>1639</v>
      </c>
      <c r="G442" t="s">
        <v>2408</v>
      </c>
      <c r="H442">
        <v>2</v>
      </c>
      <c r="I442" s="4">
        <v>301.88</v>
      </c>
      <c r="J442" t="s">
        <v>2746</v>
      </c>
      <c r="K442" t="s">
        <v>3068</v>
      </c>
      <c r="L442" t="s">
        <v>3072</v>
      </c>
      <c r="M442" t="s">
        <v>3500</v>
      </c>
      <c r="N442">
        <v>5</v>
      </c>
      <c r="O442" t="s">
        <v>4277</v>
      </c>
      <c r="P442" t="str">
        <f t="shared" si="47"/>
        <v>WINTER15</v>
      </c>
      <c r="Q442" t="s">
        <v>4280</v>
      </c>
      <c r="R442" s="4">
        <v>603.76</v>
      </c>
      <c r="S442" s="4">
        <f t="shared" si="48"/>
        <v>1110.5581502890175</v>
      </c>
      <c r="T442" cm="1">
        <f t="array" ref="T442">_xlfn.STDEV.P(_xlfn._xlws.FILTER($R$2:$R$1201,$G$2:$G$1201=G442))</f>
        <v>859.60878359494041</v>
      </c>
      <c r="U442" s="4">
        <f t="shared" si="49"/>
        <v>0.94075138100273048</v>
      </c>
      <c r="V442" t="str">
        <f t="shared" si="50"/>
        <v>No</v>
      </c>
    </row>
    <row r="443" spans="1:22" x14ac:dyDescent="0.25">
      <c r="A443" t="s">
        <v>835</v>
      </c>
      <c r="B443" s="2">
        <v>45640</v>
      </c>
      <c r="C443">
        <f t="shared" si="44"/>
        <v>2024</v>
      </c>
      <c r="D443" t="str">
        <f t="shared" si="45"/>
        <v>December</v>
      </c>
      <c r="E443" t="str">
        <f t="shared" si="46"/>
        <v>Q4</v>
      </c>
      <c r="F443" t="s">
        <v>2031</v>
      </c>
      <c r="G443" t="s">
        <v>2408</v>
      </c>
      <c r="H443">
        <v>4</v>
      </c>
      <c r="I443" s="4">
        <v>174.49</v>
      </c>
      <c r="J443" t="s">
        <v>2698</v>
      </c>
      <c r="K443" t="s">
        <v>3067</v>
      </c>
      <c r="L443" t="s">
        <v>3073</v>
      </c>
      <c r="M443" t="s">
        <v>3896</v>
      </c>
      <c r="N443">
        <v>5</v>
      </c>
      <c r="O443" t="s">
        <v>4275</v>
      </c>
      <c r="P443" t="str">
        <f t="shared" si="47"/>
        <v>SAVE10</v>
      </c>
      <c r="Q443" t="s">
        <v>4281</v>
      </c>
      <c r="R443" s="4">
        <v>697.96</v>
      </c>
      <c r="S443" s="4">
        <f t="shared" si="48"/>
        <v>1110.5581502890175</v>
      </c>
      <c r="T443" cm="1">
        <f t="array" ref="T443">_xlfn.STDEV.P(_xlfn._xlws.FILTER($R$2:$R$1201,$G$2:$G$1201=G443))</f>
        <v>859.60878359494041</v>
      </c>
      <c r="U443" s="4">
        <f t="shared" si="49"/>
        <v>1.0889467024456392</v>
      </c>
      <c r="V443" t="str">
        <f t="shared" si="50"/>
        <v>No</v>
      </c>
    </row>
    <row r="444" spans="1:22" x14ac:dyDescent="0.25">
      <c r="A444" t="s">
        <v>693</v>
      </c>
      <c r="B444" s="2">
        <v>44959</v>
      </c>
      <c r="C444">
        <f t="shared" si="44"/>
        <v>2023</v>
      </c>
      <c r="D444" t="str">
        <f t="shared" si="45"/>
        <v>February</v>
      </c>
      <c r="E444" t="str">
        <f t="shared" si="46"/>
        <v>Q1</v>
      </c>
      <c r="F444" t="s">
        <v>1891</v>
      </c>
      <c r="G444" t="s">
        <v>2405</v>
      </c>
      <c r="H444">
        <v>3</v>
      </c>
      <c r="I444" s="4">
        <v>360.66</v>
      </c>
      <c r="J444" t="s">
        <v>2733</v>
      </c>
      <c r="K444" t="s">
        <v>3066</v>
      </c>
      <c r="L444" t="s">
        <v>3072</v>
      </c>
      <c r="M444" t="s">
        <v>3754</v>
      </c>
      <c r="N444">
        <v>5</v>
      </c>
      <c r="O444" t="s">
        <v>4276</v>
      </c>
      <c r="P444" t="str">
        <f t="shared" si="47"/>
        <v>FREESHIP</v>
      </c>
      <c r="Q444" t="s">
        <v>4278</v>
      </c>
      <c r="R444" s="4">
        <v>1081.98</v>
      </c>
      <c r="S444" s="4">
        <f t="shared" si="48"/>
        <v>1042.2846368715084</v>
      </c>
      <c r="T444" cm="1">
        <f t="array" ref="T444">_xlfn.STDEV.P(_xlfn._xlws.FILTER($R$2:$R$1201,$G$2:$G$1201=G444))</f>
        <v>832.06806164607724</v>
      </c>
      <c r="U444" s="4">
        <f t="shared" si="49"/>
        <v>0.81919336685397193</v>
      </c>
      <c r="V444" t="str">
        <f t="shared" si="50"/>
        <v>No</v>
      </c>
    </row>
    <row r="445" spans="1:22" x14ac:dyDescent="0.25">
      <c r="A445" t="s">
        <v>692</v>
      </c>
      <c r="B445" s="2">
        <v>45620</v>
      </c>
      <c r="C445">
        <f t="shared" si="44"/>
        <v>2024</v>
      </c>
      <c r="D445" t="str">
        <f t="shared" si="45"/>
        <v>November</v>
      </c>
      <c r="E445" t="str">
        <f t="shared" si="46"/>
        <v>Q4</v>
      </c>
      <c r="F445" t="s">
        <v>1890</v>
      </c>
      <c r="G445" t="s">
        <v>2406</v>
      </c>
      <c r="H445">
        <v>3</v>
      </c>
      <c r="I445" s="4">
        <v>163.13</v>
      </c>
      <c r="J445" t="s">
        <v>2600</v>
      </c>
      <c r="K445" t="s">
        <v>3068</v>
      </c>
      <c r="L445" t="s">
        <v>3070</v>
      </c>
      <c r="M445" t="s">
        <v>3753</v>
      </c>
      <c r="N445">
        <v>5</v>
      </c>
      <c r="O445" t="s">
        <v>4277</v>
      </c>
      <c r="P445" t="str">
        <f t="shared" si="47"/>
        <v>WINTER15</v>
      </c>
      <c r="Q445" t="s">
        <v>4281</v>
      </c>
      <c r="R445" s="4">
        <v>489.39</v>
      </c>
      <c r="S445" s="4">
        <f t="shared" si="48"/>
        <v>1098.989382022472</v>
      </c>
      <c r="T445" cm="1">
        <f t="array" ref="T445">_xlfn.STDEV.P(_xlfn._xlws.FILTER($R$2:$R$1201,$G$2:$G$1201=G445))</f>
        <v>817.71887574565653</v>
      </c>
      <c r="U445" s="4">
        <f t="shared" si="49"/>
        <v>1.1444756991442642</v>
      </c>
      <c r="V445" t="str">
        <f t="shared" si="50"/>
        <v>No</v>
      </c>
    </row>
    <row r="446" spans="1:22" x14ac:dyDescent="0.25">
      <c r="A446" t="s">
        <v>210</v>
      </c>
      <c r="B446" s="2">
        <v>45681</v>
      </c>
      <c r="C446">
        <f t="shared" si="44"/>
        <v>2025</v>
      </c>
      <c r="D446" t="str">
        <f t="shared" si="45"/>
        <v>January</v>
      </c>
      <c r="E446" t="str">
        <f t="shared" si="46"/>
        <v>Q1</v>
      </c>
      <c r="F446" t="s">
        <v>1410</v>
      </c>
      <c r="G446" t="s">
        <v>2409</v>
      </c>
      <c r="H446">
        <v>4</v>
      </c>
      <c r="I446" s="4">
        <v>217.13</v>
      </c>
      <c r="J446" t="s">
        <v>2587</v>
      </c>
      <c r="K446" t="s">
        <v>3069</v>
      </c>
      <c r="L446" t="s">
        <v>3073</v>
      </c>
      <c r="M446" t="s">
        <v>3271</v>
      </c>
      <c r="N446">
        <v>8</v>
      </c>
      <c r="O446" t="s">
        <v>4277</v>
      </c>
      <c r="P446" t="str">
        <f t="shared" si="47"/>
        <v>WINTER15</v>
      </c>
      <c r="Q446" t="s">
        <v>4280</v>
      </c>
      <c r="R446" s="4">
        <v>868.52</v>
      </c>
      <c r="S446" s="4">
        <f t="shared" si="48"/>
        <v>985.05841176470665</v>
      </c>
      <c r="T446" cm="1">
        <f t="array" ref="T446">_xlfn.STDEV.P(_xlfn._xlws.FILTER($R$2:$R$1201,$G$2:$G$1201=G446))</f>
        <v>745.08439393554579</v>
      </c>
      <c r="U446" s="4">
        <f t="shared" si="49"/>
        <v>1.0306596380424753</v>
      </c>
      <c r="V446" t="str">
        <f t="shared" si="50"/>
        <v>No</v>
      </c>
    </row>
    <row r="447" spans="1:22" x14ac:dyDescent="0.25">
      <c r="A447" t="s">
        <v>1089</v>
      </c>
      <c r="B447" s="2">
        <v>45535</v>
      </c>
      <c r="C447">
        <f t="shared" si="44"/>
        <v>2024</v>
      </c>
      <c r="D447" t="str">
        <f t="shared" si="45"/>
        <v>August</v>
      </c>
      <c r="E447" t="str">
        <f t="shared" si="46"/>
        <v>Q3</v>
      </c>
      <c r="F447" t="s">
        <v>2281</v>
      </c>
      <c r="G447" t="s">
        <v>2403</v>
      </c>
      <c r="H447">
        <v>2</v>
      </c>
      <c r="I447" s="4">
        <v>552.63</v>
      </c>
      <c r="J447" t="s">
        <v>2591</v>
      </c>
      <c r="K447" t="s">
        <v>3065</v>
      </c>
      <c r="L447" t="s">
        <v>3073</v>
      </c>
      <c r="M447" t="s">
        <v>4150</v>
      </c>
      <c r="N447">
        <v>7</v>
      </c>
      <c r="O447" t="s">
        <v>4277</v>
      </c>
      <c r="P447" t="str">
        <f t="shared" si="47"/>
        <v>WINTER15</v>
      </c>
      <c r="Q447" t="s">
        <v>4278</v>
      </c>
      <c r="R447" s="4">
        <v>1105.26</v>
      </c>
      <c r="S447" s="4">
        <f t="shared" si="48"/>
        <v>1077.6160122699389</v>
      </c>
      <c r="T447" cm="1">
        <f t="array" ref="T447">_xlfn.STDEV.P(_xlfn._xlws.FILTER($R$2:$R$1201,$G$2:$G$1201=G447))</f>
        <v>847.57364644707002</v>
      </c>
      <c r="U447" s="4">
        <f t="shared" si="49"/>
        <v>0.6193986970579124</v>
      </c>
      <c r="V447" t="str">
        <f t="shared" si="50"/>
        <v>No</v>
      </c>
    </row>
    <row r="448" spans="1:22" x14ac:dyDescent="0.25">
      <c r="A448" t="s">
        <v>440</v>
      </c>
      <c r="B448" s="2">
        <v>45732</v>
      </c>
      <c r="C448">
        <f t="shared" si="44"/>
        <v>2025</v>
      </c>
      <c r="D448" t="str">
        <f t="shared" si="45"/>
        <v>March</v>
      </c>
      <c r="E448" t="str">
        <f t="shared" si="46"/>
        <v>Q1</v>
      </c>
      <c r="F448" t="s">
        <v>1640</v>
      </c>
      <c r="G448" t="s">
        <v>2403</v>
      </c>
      <c r="H448">
        <v>5</v>
      </c>
      <c r="I448" s="4">
        <v>57.45</v>
      </c>
      <c r="J448" t="s">
        <v>2747</v>
      </c>
      <c r="K448" t="s">
        <v>3069</v>
      </c>
      <c r="L448" t="s">
        <v>3071</v>
      </c>
      <c r="M448" t="s">
        <v>3501</v>
      </c>
      <c r="N448">
        <v>10</v>
      </c>
      <c r="P448" t="str">
        <f t="shared" si="47"/>
        <v>NO COUPON</v>
      </c>
      <c r="Q448" t="s">
        <v>4281</v>
      </c>
      <c r="R448" s="4">
        <v>287.25</v>
      </c>
      <c r="S448" s="4">
        <f t="shared" si="48"/>
        <v>1077.6160122699389</v>
      </c>
      <c r="T448" cm="1">
        <f t="array" ref="T448">_xlfn.STDEV.P(_xlfn._xlws.FILTER($R$2:$R$1201,$G$2:$G$1201=G448))</f>
        <v>847.57364644707002</v>
      </c>
      <c r="U448" s="4">
        <f t="shared" si="49"/>
        <v>1.2036311139997755</v>
      </c>
      <c r="V448" t="str">
        <f t="shared" si="50"/>
        <v>No</v>
      </c>
    </row>
    <row r="449" spans="1:22" x14ac:dyDescent="0.25">
      <c r="A449" t="s">
        <v>1157</v>
      </c>
      <c r="B449" s="2">
        <v>45019</v>
      </c>
      <c r="C449">
        <f t="shared" si="44"/>
        <v>2023</v>
      </c>
      <c r="D449" t="str">
        <f t="shared" si="45"/>
        <v>April</v>
      </c>
      <c r="E449" t="str">
        <f t="shared" si="46"/>
        <v>Q2</v>
      </c>
      <c r="F449" t="s">
        <v>2346</v>
      </c>
      <c r="G449" t="s">
        <v>2406</v>
      </c>
      <c r="H449">
        <v>1</v>
      </c>
      <c r="I449" s="4">
        <v>381.61</v>
      </c>
      <c r="J449" t="s">
        <v>3042</v>
      </c>
      <c r="K449" t="s">
        <v>3065</v>
      </c>
      <c r="L449" t="s">
        <v>3074</v>
      </c>
      <c r="M449" t="s">
        <v>4218</v>
      </c>
      <c r="N449">
        <v>5</v>
      </c>
      <c r="P449" t="str">
        <f t="shared" si="47"/>
        <v>NO COUPON</v>
      </c>
      <c r="Q449" t="s">
        <v>4280</v>
      </c>
      <c r="R449" s="4">
        <v>381.61</v>
      </c>
      <c r="S449" s="4">
        <f t="shared" si="48"/>
        <v>1098.989382022472</v>
      </c>
      <c r="T449" cm="1">
        <f t="array" ref="T449">_xlfn.STDEV.P(_xlfn._xlws.FILTER($R$2:$R$1201,$G$2:$G$1201=G449))</f>
        <v>817.71887574565653</v>
      </c>
      <c r="U449" s="4">
        <f t="shared" si="49"/>
        <v>0.87729341134300276</v>
      </c>
      <c r="V449" t="str">
        <f t="shared" si="50"/>
        <v>No</v>
      </c>
    </row>
    <row r="450" spans="1:22" x14ac:dyDescent="0.25">
      <c r="A450" t="s">
        <v>623</v>
      </c>
      <c r="B450" s="2">
        <v>45684</v>
      </c>
      <c r="C450">
        <f t="shared" ref="C450:C513" si="51">YEAR(B450)</f>
        <v>2025</v>
      </c>
      <c r="D450" t="str">
        <f t="shared" ref="D450:D513" si="52">TEXT(B450,"mmmm")</f>
        <v>January</v>
      </c>
      <c r="E450" t="str">
        <f t="shared" ref="E450:E513" si="53">"Q"&amp;ROUNDUP(MONTH(B450)/3,0)</f>
        <v>Q1</v>
      </c>
      <c r="F450" t="s">
        <v>1822</v>
      </c>
      <c r="G450" t="s">
        <v>2406</v>
      </c>
      <c r="H450">
        <v>3</v>
      </c>
      <c r="I450" s="4">
        <v>449.13</v>
      </c>
      <c r="J450" t="s">
        <v>2841</v>
      </c>
      <c r="K450" t="s">
        <v>3069</v>
      </c>
      <c r="L450" t="s">
        <v>3072</v>
      </c>
      <c r="M450" t="s">
        <v>3684</v>
      </c>
      <c r="N450">
        <v>5</v>
      </c>
      <c r="O450" t="s">
        <v>4277</v>
      </c>
      <c r="P450" t="str">
        <f t="shared" ref="P450:P513" si="54">IF(ISBLANK(O450),"NO COUPON",O450)</f>
        <v>WINTER15</v>
      </c>
      <c r="Q450" t="s">
        <v>4279</v>
      </c>
      <c r="R450" s="4">
        <v>1347.39</v>
      </c>
      <c r="S450" s="4">
        <f t="shared" si="48"/>
        <v>1098.989382022472</v>
      </c>
      <c r="T450" cm="1">
        <f t="array" ref="T450">_xlfn.STDEV.P(_xlfn._xlws.FILTER($R$2:$R$1201,$G$2:$G$1201=G450))</f>
        <v>817.71887574565653</v>
      </c>
      <c r="U450" s="4">
        <f t="shared" si="49"/>
        <v>0.79472224660324997</v>
      </c>
      <c r="V450" t="str">
        <f t="shared" si="50"/>
        <v>No</v>
      </c>
    </row>
    <row r="451" spans="1:22" x14ac:dyDescent="0.25">
      <c r="A451" t="s">
        <v>794</v>
      </c>
      <c r="B451" s="2">
        <v>45382</v>
      </c>
      <c r="C451">
        <f t="shared" si="51"/>
        <v>2024</v>
      </c>
      <c r="D451" t="str">
        <f t="shared" si="52"/>
        <v>March</v>
      </c>
      <c r="E451" t="str">
        <f t="shared" si="53"/>
        <v>Q1</v>
      </c>
      <c r="F451" t="s">
        <v>1991</v>
      </c>
      <c r="G451" t="s">
        <v>2408</v>
      </c>
      <c r="H451">
        <v>4</v>
      </c>
      <c r="I451" s="4">
        <v>184.48</v>
      </c>
      <c r="J451" t="s">
        <v>2755</v>
      </c>
      <c r="K451" t="s">
        <v>3066</v>
      </c>
      <c r="L451" t="s">
        <v>3071</v>
      </c>
      <c r="M451" t="s">
        <v>3855</v>
      </c>
      <c r="N451">
        <v>4</v>
      </c>
      <c r="O451" t="s">
        <v>4277</v>
      </c>
      <c r="P451" t="str">
        <f t="shared" si="54"/>
        <v>WINTER15</v>
      </c>
      <c r="Q451" t="s">
        <v>4282</v>
      </c>
      <c r="R451" s="4">
        <v>737.92</v>
      </c>
      <c r="S451" s="4">
        <f t="shared" ref="S451:S514" si="55">AVERAGEIF($G$2:$G$1201,G451,$R$2:$R$1201)</f>
        <v>1110.5581502890175</v>
      </c>
      <c r="T451" cm="1">
        <f t="array" ref="T451">_xlfn.STDEV.P(_xlfn._xlws.FILTER($R$2:$R$1201,$G$2:$G$1201=G451))</f>
        <v>859.60878359494041</v>
      </c>
      <c r="U451" s="4">
        <f t="shared" ref="U451:U514" si="56">ABS(I451-S451)/T451</f>
        <v>1.0773251366931103</v>
      </c>
      <c r="V451" t="str">
        <f t="shared" ref="V451:V514" si="57">IF(U451&gt;3,"Yes","No")</f>
        <v>No</v>
      </c>
    </row>
    <row r="452" spans="1:22" x14ac:dyDescent="0.25">
      <c r="A452" t="s">
        <v>829</v>
      </c>
      <c r="B452" s="2">
        <v>45508</v>
      </c>
      <c r="C452">
        <f t="shared" si="51"/>
        <v>2024</v>
      </c>
      <c r="D452" t="str">
        <f t="shared" si="52"/>
        <v>August</v>
      </c>
      <c r="E452" t="str">
        <f t="shared" si="53"/>
        <v>Q3</v>
      </c>
      <c r="F452" t="s">
        <v>2025</v>
      </c>
      <c r="G452" t="s">
        <v>2407</v>
      </c>
      <c r="H452">
        <v>3</v>
      </c>
      <c r="I452" s="4">
        <v>569.84</v>
      </c>
      <c r="J452" t="s">
        <v>2939</v>
      </c>
      <c r="K452" t="s">
        <v>3068</v>
      </c>
      <c r="L452" t="s">
        <v>3071</v>
      </c>
      <c r="M452" t="s">
        <v>3890</v>
      </c>
      <c r="N452">
        <v>8</v>
      </c>
      <c r="O452" t="s">
        <v>4277</v>
      </c>
      <c r="P452" t="str">
        <f t="shared" si="54"/>
        <v>WINTER15</v>
      </c>
      <c r="Q452" t="s">
        <v>4278</v>
      </c>
      <c r="R452" s="4">
        <v>1709.52</v>
      </c>
      <c r="S452" s="4">
        <f t="shared" si="55"/>
        <v>1080.7326519337028</v>
      </c>
      <c r="T452" cm="1">
        <f t="array" ref="T452">_xlfn.STDEV.P(_xlfn._xlws.FILTER($R$2:$R$1201,$G$2:$G$1201=G452))</f>
        <v>851.72193981099019</v>
      </c>
      <c r="U452" s="4">
        <f t="shared" si="56"/>
        <v>0.59983502602630789</v>
      </c>
      <c r="V452" t="str">
        <f t="shared" si="57"/>
        <v>No</v>
      </c>
    </row>
    <row r="453" spans="1:22" x14ac:dyDescent="0.25">
      <c r="A453" t="s">
        <v>869</v>
      </c>
      <c r="B453" s="2">
        <v>45071</v>
      </c>
      <c r="C453">
        <f t="shared" si="51"/>
        <v>2023</v>
      </c>
      <c r="D453" t="str">
        <f t="shared" si="52"/>
        <v>May</v>
      </c>
      <c r="E453" t="str">
        <f t="shared" si="53"/>
        <v>Q2</v>
      </c>
      <c r="F453" t="s">
        <v>2065</v>
      </c>
      <c r="G453" t="s">
        <v>2403</v>
      </c>
      <c r="H453">
        <v>5</v>
      </c>
      <c r="I453" s="4">
        <v>240.61</v>
      </c>
      <c r="J453" t="s">
        <v>2624</v>
      </c>
      <c r="K453" t="s">
        <v>3067</v>
      </c>
      <c r="L453" t="s">
        <v>3070</v>
      </c>
      <c r="M453" t="s">
        <v>3930</v>
      </c>
      <c r="N453">
        <v>10</v>
      </c>
      <c r="O453" t="s">
        <v>4276</v>
      </c>
      <c r="P453" t="str">
        <f t="shared" si="54"/>
        <v>FREESHIP</v>
      </c>
      <c r="Q453" t="s">
        <v>4280</v>
      </c>
      <c r="R453" s="4">
        <v>1203.05</v>
      </c>
      <c r="S453" s="4">
        <f t="shared" si="55"/>
        <v>1077.6160122699389</v>
      </c>
      <c r="T453" cm="1">
        <f t="array" ref="T453">_xlfn.STDEV.P(_xlfn._xlws.FILTER($R$2:$R$1201,$G$2:$G$1201=G453))</f>
        <v>847.57364644707002</v>
      </c>
      <c r="U453" s="4">
        <f t="shared" si="56"/>
        <v>0.98753189858907309</v>
      </c>
      <c r="V453" t="str">
        <f t="shared" si="57"/>
        <v>No</v>
      </c>
    </row>
    <row r="454" spans="1:22" x14ac:dyDescent="0.25">
      <c r="A454" t="s">
        <v>21</v>
      </c>
      <c r="B454" s="2">
        <v>45058</v>
      </c>
      <c r="C454">
        <f t="shared" si="51"/>
        <v>2023</v>
      </c>
      <c r="D454" t="str">
        <f t="shared" si="52"/>
        <v>May</v>
      </c>
      <c r="E454" t="str">
        <f t="shared" si="53"/>
        <v>Q2</v>
      </c>
      <c r="F454" t="s">
        <v>1221</v>
      </c>
      <c r="G454" t="s">
        <v>2403</v>
      </c>
      <c r="H454">
        <v>5</v>
      </c>
      <c r="I454" s="4">
        <v>149.55000000000001</v>
      </c>
      <c r="J454" t="s">
        <v>2417</v>
      </c>
      <c r="K454" t="s">
        <v>3069</v>
      </c>
      <c r="L454" t="s">
        <v>3070</v>
      </c>
      <c r="M454" t="s">
        <v>3082</v>
      </c>
      <c r="N454">
        <v>9</v>
      </c>
      <c r="O454" t="s">
        <v>4276</v>
      </c>
      <c r="P454" t="str">
        <f t="shared" si="54"/>
        <v>FREESHIP</v>
      </c>
      <c r="Q454" t="s">
        <v>4281</v>
      </c>
      <c r="R454" s="4">
        <v>747.75</v>
      </c>
      <c r="S454" s="4">
        <f t="shared" si="55"/>
        <v>1077.6160122699389</v>
      </c>
      <c r="T454" cm="1">
        <f t="array" ref="T454">_xlfn.STDEV.P(_xlfn._xlws.FILTER($R$2:$R$1201,$G$2:$G$1201=G454))</f>
        <v>847.57364644707002</v>
      </c>
      <c r="U454" s="4">
        <f t="shared" si="56"/>
        <v>1.0949679902864884</v>
      </c>
      <c r="V454" t="str">
        <f t="shared" si="57"/>
        <v>No</v>
      </c>
    </row>
    <row r="455" spans="1:22" x14ac:dyDescent="0.25">
      <c r="A455" t="s">
        <v>1169</v>
      </c>
      <c r="B455" s="2">
        <v>45151</v>
      </c>
      <c r="C455">
        <f t="shared" si="51"/>
        <v>2023</v>
      </c>
      <c r="D455" t="str">
        <f t="shared" si="52"/>
        <v>August</v>
      </c>
      <c r="E455" t="str">
        <f t="shared" si="53"/>
        <v>Q3</v>
      </c>
      <c r="F455" t="s">
        <v>2358</v>
      </c>
      <c r="G455" t="s">
        <v>2407</v>
      </c>
      <c r="H455">
        <v>4</v>
      </c>
      <c r="I455" s="4">
        <v>534.57000000000005</v>
      </c>
      <c r="J455" t="s">
        <v>2558</v>
      </c>
      <c r="K455" t="s">
        <v>3067</v>
      </c>
      <c r="L455" t="s">
        <v>3073</v>
      </c>
      <c r="M455" t="s">
        <v>4230</v>
      </c>
      <c r="N455">
        <v>6</v>
      </c>
      <c r="O455" t="s">
        <v>4276</v>
      </c>
      <c r="P455" t="str">
        <f t="shared" si="54"/>
        <v>FREESHIP</v>
      </c>
      <c r="Q455" t="s">
        <v>4281</v>
      </c>
      <c r="R455" s="4">
        <v>2138.2800000000002</v>
      </c>
      <c r="S455" s="4">
        <f t="shared" si="55"/>
        <v>1080.7326519337028</v>
      </c>
      <c r="T455" cm="1">
        <f t="array" ref="T455">_xlfn.STDEV.P(_xlfn._xlws.FILTER($R$2:$R$1201,$G$2:$G$1201=G455))</f>
        <v>851.72193981099019</v>
      </c>
      <c r="U455" s="4">
        <f t="shared" si="56"/>
        <v>0.64124525435484769</v>
      </c>
      <c r="V455" t="str">
        <f t="shared" si="57"/>
        <v>No</v>
      </c>
    </row>
    <row r="456" spans="1:22" x14ac:dyDescent="0.25">
      <c r="A456" t="s">
        <v>992</v>
      </c>
      <c r="B456" s="2">
        <v>45468</v>
      </c>
      <c r="C456">
        <f t="shared" si="51"/>
        <v>2024</v>
      </c>
      <c r="D456" t="str">
        <f t="shared" si="52"/>
        <v>June</v>
      </c>
      <c r="E456" t="str">
        <f t="shared" si="53"/>
        <v>Q2</v>
      </c>
      <c r="F456" t="s">
        <v>2185</v>
      </c>
      <c r="G456" t="s">
        <v>2407</v>
      </c>
      <c r="H456">
        <v>4</v>
      </c>
      <c r="I456" s="4">
        <v>107.49</v>
      </c>
      <c r="J456" t="s">
        <v>2887</v>
      </c>
      <c r="K456" t="s">
        <v>3069</v>
      </c>
      <c r="L456" t="s">
        <v>3073</v>
      </c>
      <c r="M456" t="s">
        <v>4053</v>
      </c>
      <c r="N456">
        <v>5</v>
      </c>
      <c r="P456" t="str">
        <f t="shared" si="54"/>
        <v>NO COUPON</v>
      </c>
      <c r="Q456" t="s">
        <v>4282</v>
      </c>
      <c r="R456" s="4">
        <v>429.96</v>
      </c>
      <c r="S456" s="4">
        <f t="shared" si="55"/>
        <v>1080.7326519337028</v>
      </c>
      <c r="T456" cm="1">
        <f t="array" ref="T456">_xlfn.STDEV.P(_xlfn._xlws.FILTER($R$2:$R$1201,$G$2:$G$1201=G456))</f>
        <v>851.72193981099019</v>
      </c>
      <c r="U456" s="4">
        <f t="shared" si="56"/>
        <v>1.142676507957139</v>
      </c>
      <c r="V456" t="str">
        <f t="shared" si="57"/>
        <v>No</v>
      </c>
    </row>
    <row r="457" spans="1:22" x14ac:dyDescent="0.25">
      <c r="A457" t="s">
        <v>82</v>
      </c>
      <c r="B457" s="2">
        <v>45271</v>
      </c>
      <c r="C457">
        <f t="shared" si="51"/>
        <v>2023</v>
      </c>
      <c r="D457" t="str">
        <f t="shared" si="52"/>
        <v>December</v>
      </c>
      <c r="E457" t="str">
        <f t="shared" si="53"/>
        <v>Q4</v>
      </c>
      <c r="F457" t="s">
        <v>1282</v>
      </c>
      <c r="G457" t="s">
        <v>2406</v>
      </c>
      <c r="H457">
        <v>3</v>
      </c>
      <c r="I457" s="4">
        <v>490.92</v>
      </c>
      <c r="J457" t="s">
        <v>2435</v>
      </c>
      <c r="K457" t="s">
        <v>3067</v>
      </c>
      <c r="L457" t="s">
        <v>3074</v>
      </c>
      <c r="M457" t="s">
        <v>3143</v>
      </c>
      <c r="N457">
        <v>5</v>
      </c>
      <c r="O457" t="s">
        <v>4276</v>
      </c>
      <c r="P457" t="str">
        <f t="shared" si="54"/>
        <v>FREESHIP</v>
      </c>
      <c r="Q457" t="s">
        <v>4280</v>
      </c>
      <c r="R457" s="4">
        <v>1472.76</v>
      </c>
      <c r="S457" s="4">
        <f t="shared" si="55"/>
        <v>1098.989382022472</v>
      </c>
      <c r="T457" cm="1">
        <f t="array" ref="T457">_xlfn.STDEV.P(_xlfn._xlws.FILTER($R$2:$R$1201,$G$2:$G$1201=G457))</f>
        <v>817.71887574565653</v>
      </c>
      <c r="U457" s="4">
        <f t="shared" si="56"/>
        <v>0.74361666345049127</v>
      </c>
      <c r="V457" t="str">
        <f t="shared" si="57"/>
        <v>No</v>
      </c>
    </row>
    <row r="458" spans="1:22" x14ac:dyDescent="0.25">
      <c r="A458" t="s">
        <v>806</v>
      </c>
      <c r="B458" s="2">
        <v>45093</v>
      </c>
      <c r="C458">
        <f t="shared" si="51"/>
        <v>2023</v>
      </c>
      <c r="D458" t="str">
        <f t="shared" si="52"/>
        <v>June</v>
      </c>
      <c r="E458" t="str">
        <f t="shared" si="53"/>
        <v>Q2</v>
      </c>
      <c r="F458" t="s">
        <v>2003</v>
      </c>
      <c r="G458" t="s">
        <v>2409</v>
      </c>
      <c r="H458">
        <v>2</v>
      </c>
      <c r="I458" s="4">
        <v>356.35</v>
      </c>
      <c r="J458" t="s">
        <v>2926</v>
      </c>
      <c r="K458" t="s">
        <v>3065</v>
      </c>
      <c r="L458" t="s">
        <v>3072</v>
      </c>
      <c r="M458" t="s">
        <v>3867</v>
      </c>
      <c r="N458">
        <v>6</v>
      </c>
      <c r="O458" t="s">
        <v>4277</v>
      </c>
      <c r="P458" t="str">
        <f t="shared" si="54"/>
        <v>WINTER15</v>
      </c>
      <c r="Q458" t="s">
        <v>4281</v>
      </c>
      <c r="R458" s="4">
        <v>712.7</v>
      </c>
      <c r="S458" s="4">
        <f t="shared" si="55"/>
        <v>985.05841176470665</v>
      </c>
      <c r="T458" cm="1">
        <f t="array" ref="T458">_xlfn.STDEV.P(_xlfn._xlws.FILTER($R$2:$R$1201,$G$2:$G$1201=G458))</f>
        <v>745.08439393554579</v>
      </c>
      <c r="U458" s="4">
        <f t="shared" si="56"/>
        <v>0.84380832142230267</v>
      </c>
      <c r="V458" t="str">
        <f t="shared" si="57"/>
        <v>No</v>
      </c>
    </row>
    <row r="459" spans="1:22" x14ac:dyDescent="0.25">
      <c r="A459" t="s">
        <v>700</v>
      </c>
      <c r="B459" s="2">
        <v>45208</v>
      </c>
      <c r="C459">
        <f t="shared" si="51"/>
        <v>2023</v>
      </c>
      <c r="D459" t="str">
        <f t="shared" si="52"/>
        <v>October</v>
      </c>
      <c r="E459" t="str">
        <f t="shared" si="53"/>
        <v>Q4</v>
      </c>
      <c r="F459" t="s">
        <v>1898</v>
      </c>
      <c r="G459" t="s">
        <v>2409</v>
      </c>
      <c r="H459">
        <v>3</v>
      </c>
      <c r="I459" s="4">
        <v>53.6</v>
      </c>
      <c r="J459" t="s">
        <v>2874</v>
      </c>
      <c r="K459" t="s">
        <v>3069</v>
      </c>
      <c r="L459" t="s">
        <v>3074</v>
      </c>
      <c r="M459" t="s">
        <v>3761</v>
      </c>
      <c r="N459">
        <v>4</v>
      </c>
      <c r="O459" t="s">
        <v>4277</v>
      </c>
      <c r="P459" t="str">
        <f t="shared" si="54"/>
        <v>WINTER15</v>
      </c>
      <c r="Q459" t="s">
        <v>4281</v>
      </c>
      <c r="R459" s="4">
        <v>160.80000000000001</v>
      </c>
      <c r="S459" s="4">
        <f t="shared" si="55"/>
        <v>985.05841176470665</v>
      </c>
      <c r="T459" cm="1">
        <f t="array" ref="T459">_xlfn.STDEV.P(_xlfn._xlws.FILTER($R$2:$R$1201,$G$2:$G$1201=G459))</f>
        <v>745.08439393554579</v>
      </c>
      <c r="U459" s="4">
        <f t="shared" si="56"/>
        <v>1.2501381311246245</v>
      </c>
      <c r="V459" t="str">
        <f t="shared" si="57"/>
        <v>No</v>
      </c>
    </row>
    <row r="460" spans="1:22" x14ac:dyDescent="0.25">
      <c r="A460" t="s">
        <v>756</v>
      </c>
      <c r="B460" s="2">
        <v>45626</v>
      </c>
      <c r="C460">
        <f t="shared" si="51"/>
        <v>2024</v>
      </c>
      <c r="D460" t="str">
        <f t="shared" si="52"/>
        <v>November</v>
      </c>
      <c r="E460" t="str">
        <f t="shared" si="53"/>
        <v>Q4</v>
      </c>
      <c r="F460" t="s">
        <v>1953</v>
      </c>
      <c r="G460" t="s">
        <v>2408</v>
      </c>
      <c r="H460">
        <v>3</v>
      </c>
      <c r="I460" s="4">
        <v>699.93</v>
      </c>
      <c r="J460" t="s">
        <v>2664</v>
      </c>
      <c r="K460" t="s">
        <v>3069</v>
      </c>
      <c r="L460" t="s">
        <v>3072</v>
      </c>
      <c r="M460" t="s">
        <v>3817</v>
      </c>
      <c r="N460">
        <v>7</v>
      </c>
      <c r="O460" t="s">
        <v>4275</v>
      </c>
      <c r="P460" t="str">
        <f t="shared" si="54"/>
        <v>SAVE10</v>
      </c>
      <c r="Q460" t="s">
        <v>4282</v>
      </c>
      <c r="R460" s="4">
        <v>2099.79</v>
      </c>
      <c r="S460" s="4">
        <f t="shared" si="55"/>
        <v>1110.5581502890175</v>
      </c>
      <c r="T460" cm="1">
        <f t="array" ref="T460">_xlfn.STDEV.P(_xlfn._xlws.FILTER($R$2:$R$1201,$G$2:$G$1201=G460))</f>
        <v>859.60878359494041</v>
      </c>
      <c r="U460" s="4">
        <f t="shared" si="56"/>
        <v>0.47769189673905332</v>
      </c>
      <c r="V460" t="str">
        <f t="shared" si="57"/>
        <v>No</v>
      </c>
    </row>
    <row r="461" spans="1:22" x14ac:dyDescent="0.25">
      <c r="A461" t="s">
        <v>1077</v>
      </c>
      <c r="B461" s="2">
        <v>45462</v>
      </c>
      <c r="C461">
        <f t="shared" si="51"/>
        <v>2024</v>
      </c>
      <c r="D461" t="str">
        <f t="shared" si="52"/>
        <v>June</v>
      </c>
      <c r="E461" t="str">
        <f t="shared" si="53"/>
        <v>Q2</v>
      </c>
      <c r="F461" t="s">
        <v>2269</v>
      </c>
      <c r="G461" t="s">
        <v>2409</v>
      </c>
      <c r="H461">
        <v>2</v>
      </c>
      <c r="I461" s="4">
        <v>320.68</v>
      </c>
      <c r="J461" t="s">
        <v>2564</v>
      </c>
      <c r="K461" t="s">
        <v>3067</v>
      </c>
      <c r="L461" t="s">
        <v>3070</v>
      </c>
      <c r="M461" t="s">
        <v>4138</v>
      </c>
      <c r="N461">
        <v>5</v>
      </c>
      <c r="O461" t="s">
        <v>4276</v>
      </c>
      <c r="P461" t="str">
        <f t="shared" si="54"/>
        <v>FREESHIP</v>
      </c>
      <c r="Q461" t="s">
        <v>4279</v>
      </c>
      <c r="R461" s="4">
        <v>641.36</v>
      </c>
      <c r="S461" s="4">
        <f t="shared" si="55"/>
        <v>985.05841176470665</v>
      </c>
      <c r="T461" cm="1">
        <f t="array" ref="T461">_xlfn.STDEV.P(_xlfn._xlws.FILTER($R$2:$R$1201,$G$2:$G$1201=G461))</f>
        <v>745.08439393554579</v>
      </c>
      <c r="U461" s="4">
        <f t="shared" si="56"/>
        <v>0.89168209289078115</v>
      </c>
      <c r="V461" t="str">
        <f t="shared" si="57"/>
        <v>No</v>
      </c>
    </row>
    <row r="462" spans="1:22" x14ac:dyDescent="0.25">
      <c r="A462" t="s">
        <v>1194</v>
      </c>
      <c r="B462" s="2">
        <v>45230</v>
      </c>
      <c r="C462">
        <f t="shared" si="51"/>
        <v>2023</v>
      </c>
      <c r="D462" t="str">
        <f t="shared" si="52"/>
        <v>October</v>
      </c>
      <c r="E462" t="str">
        <f t="shared" si="53"/>
        <v>Q4</v>
      </c>
      <c r="F462" t="s">
        <v>2383</v>
      </c>
      <c r="G462" t="s">
        <v>2406</v>
      </c>
      <c r="H462">
        <v>4</v>
      </c>
      <c r="I462" s="4">
        <v>298.36</v>
      </c>
      <c r="J462" t="s">
        <v>2805</v>
      </c>
      <c r="K462" t="s">
        <v>3065</v>
      </c>
      <c r="L462" t="s">
        <v>3074</v>
      </c>
      <c r="M462" t="s">
        <v>4255</v>
      </c>
      <c r="N462">
        <v>8</v>
      </c>
      <c r="O462" t="s">
        <v>4276</v>
      </c>
      <c r="P462" t="str">
        <f t="shared" si="54"/>
        <v>FREESHIP</v>
      </c>
      <c r="Q462" t="s">
        <v>4282</v>
      </c>
      <c r="R462" s="4">
        <v>1193.44</v>
      </c>
      <c r="S462" s="4">
        <f t="shared" si="55"/>
        <v>1098.989382022472</v>
      </c>
      <c r="T462" cm="1">
        <f t="array" ref="T462">_xlfn.STDEV.P(_xlfn._xlws.FILTER($R$2:$R$1201,$G$2:$G$1201=G462))</f>
        <v>817.71887574565653</v>
      </c>
      <c r="U462" s="4">
        <f t="shared" si="56"/>
        <v>0.9791010159725112</v>
      </c>
      <c r="V462" t="str">
        <f t="shared" si="57"/>
        <v>No</v>
      </c>
    </row>
    <row r="463" spans="1:22" x14ac:dyDescent="0.25">
      <c r="A463" t="s">
        <v>767</v>
      </c>
      <c r="B463" s="2">
        <v>45406</v>
      </c>
      <c r="C463">
        <f t="shared" si="51"/>
        <v>2024</v>
      </c>
      <c r="D463" t="str">
        <f t="shared" si="52"/>
        <v>April</v>
      </c>
      <c r="E463" t="str">
        <f t="shared" si="53"/>
        <v>Q2</v>
      </c>
      <c r="F463" t="s">
        <v>1964</v>
      </c>
      <c r="G463" t="s">
        <v>2404</v>
      </c>
      <c r="H463">
        <v>2</v>
      </c>
      <c r="I463" s="4">
        <v>241.49</v>
      </c>
      <c r="J463" t="s">
        <v>2907</v>
      </c>
      <c r="K463" t="s">
        <v>3065</v>
      </c>
      <c r="L463" t="s">
        <v>3072</v>
      </c>
      <c r="M463" t="s">
        <v>3828</v>
      </c>
      <c r="N463">
        <v>7</v>
      </c>
      <c r="O463" t="s">
        <v>4276</v>
      </c>
      <c r="P463" t="str">
        <f t="shared" si="54"/>
        <v>FREESHIP</v>
      </c>
      <c r="Q463" t="s">
        <v>4278</v>
      </c>
      <c r="R463" s="4">
        <v>482.98</v>
      </c>
      <c r="S463" s="4">
        <f t="shared" si="55"/>
        <v>972.57942307692258</v>
      </c>
      <c r="T463" cm="1">
        <f t="array" ref="T463">_xlfn.STDEV.P(_xlfn._xlws.FILTER($R$2:$R$1201,$G$2:$G$1201=G463))</f>
        <v>756.87136793194964</v>
      </c>
      <c r="U463" s="4">
        <f t="shared" si="56"/>
        <v>0.96593616042647668</v>
      </c>
      <c r="V463" t="str">
        <f t="shared" si="57"/>
        <v>No</v>
      </c>
    </row>
    <row r="464" spans="1:22" x14ac:dyDescent="0.25">
      <c r="A464" t="s">
        <v>606</v>
      </c>
      <c r="B464" s="2">
        <v>45405</v>
      </c>
      <c r="C464">
        <f t="shared" si="51"/>
        <v>2024</v>
      </c>
      <c r="D464" t="str">
        <f t="shared" si="52"/>
        <v>April</v>
      </c>
      <c r="E464" t="str">
        <f t="shared" si="53"/>
        <v>Q2</v>
      </c>
      <c r="F464" t="s">
        <v>1806</v>
      </c>
      <c r="G464" t="s">
        <v>2404</v>
      </c>
      <c r="H464">
        <v>3</v>
      </c>
      <c r="I464" s="4">
        <v>204.27</v>
      </c>
      <c r="J464" t="s">
        <v>2803</v>
      </c>
      <c r="K464" t="s">
        <v>3066</v>
      </c>
      <c r="L464" t="s">
        <v>3072</v>
      </c>
      <c r="M464" t="s">
        <v>3667</v>
      </c>
      <c r="N464">
        <v>4</v>
      </c>
      <c r="P464" t="str">
        <f t="shared" si="54"/>
        <v>NO COUPON</v>
      </c>
      <c r="Q464" t="s">
        <v>4282</v>
      </c>
      <c r="R464" s="4">
        <v>612.81000000000006</v>
      </c>
      <c r="S464" s="4">
        <f t="shared" si="55"/>
        <v>972.57942307692258</v>
      </c>
      <c r="T464" cm="1">
        <f t="array" ref="T464">_xlfn.STDEV.P(_xlfn._xlws.FILTER($R$2:$R$1201,$G$2:$G$1201=G464))</f>
        <v>756.87136793194964</v>
      </c>
      <c r="U464" s="4">
        <f t="shared" si="56"/>
        <v>1.015112284107438</v>
      </c>
      <c r="V464" t="str">
        <f t="shared" si="57"/>
        <v>No</v>
      </c>
    </row>
    <row r="465" spans="1:22" x14ac:dyDescent="0.25">
      <c r="A465" t="s">
        <v>585</v>
      </c>
      <c r="B465" s="2">
        <v>45619</v>
      </c>
      <c r="C465">
        <f t="shared" si="51"/>
        <v>2024</v>
      </c>
      <c r="D465" t="str">
        <f t="shared" si="52"/>
        <v>November</v>
      </c>
      <c r="E465" t="str">
        <f t="shared" si="53"/>
        <v>Q4</v>
      </c>
      <c r="F465" t="s">
        <v>1785</v>
      </c>
      <c r="G465" t="s">
        <v>2405</v>
      </c>
      <c r="H465">
        <v>1</v>
      </c>
      <c r="I465" s="4">
        <v>214.08</v>
      </c>
      <c r="J465" t="s">
        <v>2779</v>
      </c>
      <c r="K465" t="s">
        <v>3068</v>
      </c>
      <c r="L465" t="s">
        <v>3072</v>
      </c>
      <c r="M465" t="s">
        <v>3646</v>
      </c>
      <c r="N465">
        <v>2</v>
      </c>
      <c r="O465" t="s">
        <v>4277</v>
      </c>
      <c r="P465" t="str">
        <f t="shared" si="54"/>
        <v>WINTER15</v>
      </c>
      <c r="Q465" t="s">
        <v>4282</v>
      </c>
      <c r="R465" s="4">
        <v>214.08</v>
      </c>
      <c r="S465" s="4">
        <f t="shared" si="55"/>
        <v>1042.2846368715084</v>
      </c>
      <c r="T465" cm="1">
        <f t="array" ref="T465">_xlfn.STDEV.P(_xlfn._xlws.FILTER($R$2:$R$1201,$G$2:$G$1201=G465))</f>
        <v>832.06806164607724</v>
      </c>
      <c r="U465" s="4">
        <f t="shared" si="56"/>
        <v>0.99535684044052131</v>
      </c>
      <c r="V465" t="str">
        <f t="shared" si="57"/>
        <v>No</v>
      </c>
    </row>
    <row r="466" spans="1:22" x14ac:dyDescent="0.25">
      <c r="A466" t="s">
        <v>37</v>
      </c>
      <c r="B466" s="2">
        <v>45756</v>
      </c>
      <c r="C466">
        <f t="shared" si="51"/>
        <v>2025</v>
      </c>
      <c r="D466" t="str">
        <f t="shared" si="52"/>
        <v>April</v>
      </c>
      <c r="E466" t="str">
        <f t="shared" si="53"/>
        <v>Q2</v>
      </c>
      <c r="F466" t="s">
        <v>1237</v>
      </c>
      <c r="G466" t="s">
        <v>2404</v>
      </c>
      <c r="H466">
        <v>4</v>
      </c>
      <c r="I466" s="4">
        <v>273.25</v>
      </c>
      <c r="J466" t="s">
        <v>2433</v>
      </c>
      <c r="K466" t="s">
        <v>3065</v>
      </c>
      <c r="L466" t="s">
        <v>3071</v>
      </c>
      <c r="M466" t="s">
        <v>3098</v>
      </c>
      <c r="N466">
        <v>5</v>
      </c>
      <c r="O466" t="s">
        <v>4276</v>
      </c>
      <c r="P466" t="str">
        <f t="shared" si="54"/>
        <v>FREESHIP</v>
      </c>
      <c r="Q466" t="s">
        <v>4279</v>
      </c>
      <c r="R466" s="4">
        <v>1093</v>
      </c>
      <c r="S466" s="4">
        <f t="shared" si="55"/>
        <v>972.57942307692258</v>
      </c>
      <c r="T466" cm="1">
        <f t="array" ref="T466">_xlfn.STDEV.P(_xlfn._xlws.FILTER($R$2:$R$1201,$G$2:$G$1201=G466))</f>
        <v>756.87136793194964</v>
      </c>
      <c r="U466" s="4">
        <f t="shared" si="56"/>
        <v>0.9239739441957584</v>
      </c>
      <c r="V466" t="str">
        <f t="shared" si="57"/>
        <v>No</v>
      </c>
    </row>
    <row r="467" spans="1:22" x14ac:dyDescent="0.25">
      <c r="A467" t="s">
        <v>426</v>
      </c>
      <c r="B467" s="2">
        <v>45758</v>
      </c>
      <c r="C467">
        <f t="shared" si="51"/>
        <v>2025</v>
      </c>
      <c r="D467" t="str">
        <f t="shared" si="52"/>
        <v>April</v>
      </c>
      <c r="E467" t="str">
        <f t="shared" si="53"/>
        <v>Q2</v>
      </c>
      <c r="F467" t="s">
        <v>1626</v>
      </c>
      <c r="G467" t="s">
        <v>2405</v>
      </c>
      <c r="H467">
        <v>5</v>
      </c>
      <c r="I467" s="4">
        <v>133.01</v>
      </c>
      <c r="J467" t="s">
        <v>2738</v>
      </c>
      <c r="K467" t="s">
        <v>3067</v>
      </c>
      <c r="L467" t="s">
        <v>3072</v>
      </c>
      <c r="M467" t="s">
        <v>3487</v>
      </c>
      <c r="N467">
        <v>10</v>
      </c>
      <c r="P467" t="str">
        <f t="shared" si="54"/>
        <v>NO COUPON</v>
      </c>
      <c r="Q467" t="s">
        <v>4281</v>
      </c>
      <c r="R467" s="4">
        <v>665.05</v>
      </c>
      <c r="S467" s="4">
        <f t="shared" si="55"/>
        <v>1042.2846368715084</v>
      </c>
      <c r="T467" cm="1">
        <f t="array" ref="T467">_xlfn.STDEV.P(_xlfn._xlws.FILTER($R$2:$R$1201,$G$2:$G$1201=G467))</f>
        <v>832.06806164607724</v>
      </c>
      <c r="U467" s="4">
        <f t="shared" si="56"/>
        <v>1.0927887738807012</v>
      </c>
      <c r="V467" t="str">
        <f t="shared" si="57"/>
        <v>No</v>
      </c>
    </row>
    <row r="468" spans="1:22" x14ac:dyDescent="0.25">
      <c r="A468" t="s">
        <v>39</v>
      </c>
      <c r="B468" s="2">
        <v>45497</v>
      </c>
      <c r="C468">
        <f t="shared" si="51"/>
        <v>2024</v>
      </c>
      <c r="D468" t="str">
        <f t="shared" si="52"/>
        <v>July</v>
      </c>
      <c r="E468" t="str">
        <f t="shared" si="53"/>
        <v>Q3</v>
      </c>
      <c r="F468" t="s">
        <v>1239</v>
      </c>
      <c r="G468" t="s">
        <v>2403</v>
      </c>
      <c r="H468">
        <v>1</v>
      </c>
      <c r="I468" s="4">
        <v>399.98</v>
      </c>
      <c r="J468" t="s">
        <v>2435</v>
      </c>
      <c r="K468" t="s">
        <v>3065</v>
      </c>
      <c r="L468" t="s">
        <v>3073</v>
      </c>
      <c r="M468" t="s">
        <v>3100</v>
      </c>
      <c r="N468">
        <v>3</v>
      </c>
      <c r="O468" t="s">
        <v>4277</v>
      </c>
      <c r="P468" t="str">
        <f t="shared" si="54"/>
        <v>WINTER15</v>
      </c>
      <c r="Q468" t="s">
        <v>4280</v>
      </c>
      <c r="R468" s="4">
        <v>399.98</v>
      </c>
      <c r="S468" s="4">
        <f t="shared" si="55"/>
        <v>1077.6160122699389</v>
      </c>
      <c r="T468" cm="1">
        <f t="array" ref="T468">_xlfn.STDEV.P(_xlfn._xlws.FILTER($R$2:$R$1201,$G$2:$G$1201=G468))</f>
        <v>847.57364644707002</v>
      </c>
      <c r="U468" s="4">
        <f t="shared" si="56"/>
        <v>0.79950104054144455</v>
      </c>
      <c r="V468" t="str">
        <f t="shared" si="57"/>
        <v>No</v>
      </c>
    </row>
    <row r="469" spans="1:22" x14ac:dyDescent="0.25">
      <c r="A469" t="s">
        <v>1068</v>
      </c>
      <c r="B469" s="2">
        <v>45259</v>
      </c>
      <c r="C469">
        <f t="shared" si="51"/>
        <v>2023</v>
      </c>
      <c r="D469" t="str">
        <f t="shared" si="52"/>
        <v>November</v>
      </c>
      <c r="E469" t="str">
        <f t="shared" si="53"/>
        <v>Q4</v>
      </c>
      <c r="F469" t="s">
        <v>2260</v>
      </c>
      <c r="G469" t="s">
        <v>2407</v>
      </c>
      <c r="H469">
        <v>1</v>
      </c>
      <c r="I469" s="4">
        <v>660.66</v>
      </c>
      <c r="J469" t="s">
        <v>2490</v>
      </c>
      <c r="K469" t="s">
        <v>3065</v>
      </c>
      <c r="L469" t="s">
        <v>3073</v>
      </c>
      <c r="M469" t="s">
        <v>4129</v>
      </c>
      <c r="N469">
        <v>3</v>
      </c>
      <c r="O469" t="s">
        <v>4277</v>
      </c>
      <c r="P469" t="str">
        <f t="shared" si="54"/>
        <v>WINTER15</v>
      </c>
      <c r="Q469" t="s">
        <v>4278</v>
      </c>
      <c r="R469" s="4">
        <v>660.66</v>
      </c>
      <c r="S469" s="4">
        <f t="shared" si="55"/>
        <v>1080.7326519337028</v>
      </c>
      <c r="T469" cm="1">
        <f t="array" ref="T469">_xlfn.STDEV.P(_xlfn._xlws.FILTER($R$2:$R$1201,$G$2:$G$1201=G469))</f>
        <v>851.72193981099019</v>
      </c>
      <c r="U469" s="4">
        <f t="shared" si="56"/>
        <v>0.4932039816033425</v>
      </c>
      <c r="V469" t="str">
        <f t="shared" si="57"/>
        <v>No</v>
      </c>
    </row>
    <row r="470" spans="1:22" x14ac:dyDescent="0.25">
      <c r="A470" t="s">
        <v>236</v>
      </c>
      <c r="B470" s="2">
        <v>45050</v>
      </c>
      <c r="C470">
        <f t="shared" si="51"/>
        <v>2023</v>
      </c>
      <c r="D470" t="str">
        <f t="shared" si="52"/>
        <v>May</v>
      </c>
      <c r="E470" t="str">
        <f t="shared" si="53"/>
        <v>Q2</v>
      </c>
      <c r="F470" t="s">
        <v>1436</v>
      </c>
      <c r="G470" t="s">
        <v>2406</v>
      </c>
      <c r="H470">
        <v>4</v>
      </c>
      <c r="I470" s="4">
        <v>693.36</v>
      </c>
      <c r="J470" t="s">
        <v>2602</v>
      </c>
      <c r="K470" t="s">
        <v>3066</v>
      </c>
      <c r="L470" t="s">
        <v>3070</v>
      </c>
      <c r="M470" t="s">
        <v>3297</v>
      </c>
      <c r="N470">
        <v>8</v>
      </c>
      <c r="P470" t="str">
        <f t="shared" si="54"/>
        <v>NO COUPON</v>
      </c>
      <c r="Q470" t="s">
        <v>4278</v>
      </c>
      <c r="R470" s="4">
        <v>2773.44</v>
      </c>
      <c r="S470" s="4">
        <f t="shared" si="55"/>
        <v>1098.989382022472</v>
      </c>
      <c r="T470" cm="1">
        <f t="array" ref="T470">_xlfn.STDEV.P(_xlfn._xlws.FILTER($R$2:$R$1201,$G$2:$G$1201=G470))</f>
        <v>817.71887574565653</v>
      </c>
      <c r="U470" s="4">
        <f t="shared" si="56"/>
        <v>0.49604991893159994</v>
      </c>
      <c r="V470" t="str">
        <f t="shared" si="57"/>
        <v>No</v>
      </c>
    </row>
    <row r="471" spans="1:22" x14ac:dyDescent="0.25">
      <c r="A471" t="s">
        <v>60</v>
      </c>
      <c r="B471" s="2">
        <v>45469</v>
      </c>
      <c r="C471">
        <f t="shared" si="51"/>
        <v>2024</v>
      </c>
      <c r="D471" t="str">
        <f t="shared" si="52"/>
        <v>June</v>
      </c>
      <c r="E471" t="str">
        <f t="shared" si="53"/>
        <v>Q2</v>
      </c>
      <c r="F471" t="s">
        <v>1260</v>
      </c>
      <c r="G471" t="s">
        <v>2403</v>
      </c>
      <c r="H471">
        <v>4</v>
      </c>
      <c r="I471" s="4">
        <v>550.14</v>
      </c>
      <c r="J471" t="s">
        <v>2454</v>
      </c>
      <c r="K471" t="s">
        <v>3065</v>
      </c>
      <c r="L471" t="s">
        <v>3074</v>
      </c>
      <c r="M471" t="s">
        <v>3121</v>
      </c>
      <c r="N471">
        <v>4</v>
      </c>
      <c r="O471" t="s">
        <v>4276</v>
      </c>
      <c r="P471" t="str">
        <f t="shared" si="54"/>
        <v>FREESHIP</v>
      </c>
      <c r="Q471" t="s">
        <v>4278</v>
      </c>
      <c r="R471" s="4">
        <v>2200.56</v>
      </c>
      <c r="S471" s="4">
        <f t="shared" si="55"/>
        <v>1077.6160122699389</v>
      </c>
      <c r="T471" cm="1">
        <f t="array" ref="T471">_xlfn.STDEV.P(_xlfn._xlws.FILTER($R$2:$R$1201,$G$2:$G$1201=G471))</f>
        <v>847.57364644707002</v>
      </c>
      <c r="U471" s="4">
        <f t="shared" si="56"/>
        <v>0.62233649486514464</v>
      </c>
      <c r="V471" t="str">
        <f t="shared" si="57"/>
        <v>No</v>
      </c>
    </row>
    <row r="472" spans="1:22" x14ac:dyDescent="0.25">
      <c r="A472" t="s">
        <v>840</v>
      </c>
      <c r="B472" s="2">
        <v>45724</v>
      </c>
      <c r="C472">
        <f t="shared" si="51"/>
        <v>2025</v>
      </c>
      <c r="D472" t="str">
        <f t="shared" si="52"/>
        <v>March</v>
      </c>
      <c r="E472" t="str">
        <f t="shared" si="53"/>
        <v>Q1</v>
      </c>
      <c r="F472" t="s">
        <v>2036</v>
      </c>
      <c r="G472" t="s">
        <v>2407</v>
      </c>
      <c r="H472">
        <v>3</v>
      </c>
      <c r="I472" s="4">
        <v>463.81</v>
      </c>
      <c r="J472" t="s">
        <v>2570</v>
      </c>
      <c r="K472" t="s">
        <v>3066</v>
      </c>
      <c r="L472" t="s">
        <v>3072</v>
      </c>
      <c r="M472" t="s">
        <v>3901</v>
      </c>
      <c r="N472">
        <v>8</v>
      </c>
      <c r="O472" t="s">
        <v>4277</v>
      </c>
      <c r="P472" t="str">
        <f t="shared" si="54"/>
        <v>WINTER15</v>
      </c>
      <c r="Q472" t="s">
        <v>4280</v>
      </c>
      <c r="R472" s="4">
        <v>1391.43</v>
      </c>
      <c r="S472" s="4">
        <f t="shared" si="55"/>
        <v>1080.7326519337028</v>
      </c>
      <c r="T472" cm="1">
        <f t="array" ref="T472">_xlfn.STDEV.P(_xlfn._xlws.FILTER($R$2:$R$1201,$G$2:$G$1201=G472))</f>
        <v>851.72193981099019</v>
      </c>
      <c r="U472" s="4">
        <f t="shared" si="56"/>
        <v>0.72432401127368773</v>
      </c>
      <c r="V472" t="str">
        <f t="shared" si="57"/>
        <v>No</v>
      </c>
    </row>
    <row r="473" spans="1:22" x14ac:dyDescent="0.25">
      <c r="A473" t="s">
        <v>957</v>
      </c>
      <c r="B473" s="2">
        <v>45287</v>
      </c>
      <c r="C473">
        <f t="shared" si="51"/>
        <v>2023</v>
      </c>
      <c r="D473" t="str">
        <f t="shared" si="52"/>
        <v>December</v>
      </c>
      <c r="E473" t="str">
        <f t="shared" si="53"/>
        <v>Q4</v>
      </c>
      <c r="F473" t="s">
        <v>2152</v>
      </c>
      <c r="G473" t="s">
        <v>2403</v>
      </c>
      <c r="H473">
        <v>3</v>
      </c>
      <c r="I473" s="4">
        <v>193.49</v>
      </c>
      <c r="J473" t="s">
        <v>2985</v>
      </c>
      <c r="K473" t="s">
        <v>3068</v>
      </c>
      <c r="L473" t="s">
        <v>3072</v>
      </c>
      <c r="M473" t="s">
        <v>4018</v>
      </c>
      <c r="N473">
        <v>6</v>
      </c>
      <c r="O473" t="s">
        <v>4276</v>
      </c>
      <c r="P473" t="str">
        <f t="shared" si="54"/>
        <v>FREESHIP</v>
      </c>
      <c r="Q473" t="s">
        <v>4281</v>
      </c>
      <c r="R473" s="4">
        <v>580.47</v>
      </c>
      <c r="S473" s="4">
        <f t="shared" si="55"/>
        <v>1077.6160122699389</v>
      </c>
      <c r="T473" cm="1">
        <f t="array" ref="T473">_xlfn.STDEV.P(_xlfn._xlws.FILTER($R$2:$R$1201,$G$2:$G$1201=G473))</f>
        <v>847.57364644707002</v>
      </c>
      <c r="U473" s="4">
        <f t="shared" si="56"/>
        <v>1.0431258876158929</v>
      </c>
      <c r="V473" t="str">
        <f t="shared" si="57"/>
        <v>No</v>
      </c>
    </row>
    <row r="474" spans="1:22" x14ac:dyDescent="0.25">
      <c r="A474" t="s">
        <v>896</v>
      </c>
      <c r="B474" s="2">
        <v>45836</v>
      </c>
      <c r="C474">
        <f t="shared" si="51"/>
        <v>2025</v>
      </c>
      <c r="D474" t="str">
        <f t="shared" si="52"/>
        <v>June</v>
      </c>
      <c r="E474" t="str">
        <f t="shared" si="53"/>
        <v>Q2</v>
      </c>
      <c r="F474" t="s">
        <v>2092</v>
      </c>
      <c r="G474" t="s">
        <v>2404</v>
      </c>
      <c r="H474">
        <v>2</v>
      </c>
      <c r="I474" s="4">
        <v>274.12</v>
      </c>
      <c r="J474" t="s">
        <v>2501</v>
      </c>
      <c r="K474" t="s">
        <v>3069</v>
      </c>
      <c r="L474" t="s">
        <v>3073</v>
      </c>
      <c r="M474" t="s">
        <v>3957</v>
      </c>
      <c r="N474">
        <v>6</v>
      </c>
      <c r="O474" t="s">
        <v>4276</v>
      </c>
      <c r="P474" t="str">
        <f t="shared" si="54"/>
        <v>FREESHIP</v>
      </c>
      <c r="Q474" t="s">
        <v>4279</v>
      </c>
      <c r="R474" s="4">
        <v>548.24</v>
      </c>
      <c r="S474" s="4">
        <f t="shared" si="55"/>
        <v>972.57942307692258</v>
      </c>
      <c r="T474" cm="1">
        <f t="array" ref="T474">_xlfn.STDEV.P(_xlfn._xlws.FILTER($R$2:$R$1201,$G$2:$G$1201=G474))</f>
        <v>756.87136793194964</v>
      </c>
      <c r="U474" s="4">
        <f t="shared" si="56"/>
        <v>0.92282447542621415</v>
      </c>
      <c r="V474" t="str">
        <f t="shared" si="57"/>
        <v>No</v>
      </c>
    </row>
    <row r="475" spans="1:22" x14ac:dyDescent="0.25">
      <c r="A475" t="s">
        <v>83</v>
      </c>
      <c r="B475" s="2">
        <v>45057</v>
      </c>
      <c r="C475">
        <f t="shared" si="51"/>
        <v>2023</v>
      </c>
      <c r="D475" t="str">
        <f t="shared" si="52"/>
        <v>May</v>
      </c>
      <c r="E475" t="str">
        <f t="shared" si="53"/>
        <v>Q2</v>
      </c>
      <c r="F475" t="s">
        <v>1283</v>
      </c>
      <c r="G475" t="s">
        <v>2403</v>
      </c>
      <c r="H475">
        <v>3</v>
      </c>
      <c r="I475" s="4">
        <v>478.65</v>
      </c>
      <c r="J475" t="s">
        <v>2474</v>
      </c>
      <c r="K475" t="s">
        <v>3066</v>
      </c>
      <c r="L475" t="s">
        <v>3070</v>
      </c>
      <c r="M475" t="s">
        <v>3144</v>
      </c>
      <c r="N475">
        <v>4</v>
      </c>
      <c r="P475" t="str">
        <f t="shared" si="54"/>
        <v>NO COUPON</v>
      </c>
      <c r="Q475" t="s">
        <v>4279</v>
      </c>
      <c r="R475" s="4">
        <v>1435.95</v>
      </c>
      <c r="S475" s="4">
        <f t="shared" si="55"/>
        <v>1077.6160122699389</v>
      </c>
      <c r="T475" cm="1">
        <f t="array" ref="T475">_xlfn.STDEV.P(_xlfn._xlws.FILTER($R$2:$R$1201,$G$2:$G$1201=G475))</f>
        <v>847.57364644707002</v>
      </c>
      <c r="U475" s="4">
        <f t="shared" si="56"/>
        <v>0.70668314757158235</v>
      </c>
      <c r="V475" t="str">
        <f t="shared" si="57"/>
        <v>No</v>
      </c>
    </row>
    <row r="476" spans="1:22" x14ac:dyDescent="0.25">
      <c r="A476" t="s">
        <v>24</v>
      </c>
      <c r="B476" s="2">
        <v>45289</v>
      </c>
      <c r="C476">
        <f t="shared" si="51"/>
        <v>2023</v>
      </c>
      <c r="D476" t="str">
        <f t="shared" si="52"/>
        <v>December</v>
      </c>
      <c r="E476" t="str">
        <f t="shared" si="53"/>
        <v>Q4</v>
      </c>
      <c r="F476" t="s">
        <v>1224</v>
      </c>
      <c r="G476" t="s">
        <v>2405</v>
      </c>
      <c r="H476">
        <v>5</v>
      </c>
      <c r="I476" s="4">
        <v>625.97</v>
      </c>
      <c r="J476" t="s">
        <v>2420</v>
      </c>
      <c r="K476" t="s">
        <v>3067</v>
      </c>
      <c r="L476" t="s">
        <v>3072</v>
      </c>
      <c r="M476" t="s">
        <v>3085</v>
      </c>
      <c r="N476">
        <v>9</v>
      </c>
      <c r="O476" t="s">
        <v>4277</v>
      </c>
      <c r="P476" t="str">
        <f t="shared" si="54"/>
        <v>WINTER15</v>
      </c>
      <c r="Q476" t="s">
        <v>4278</v>
      </c>
      <c r="R476" s="4">
        <v>3129.85</v>
      </c>
      <c r="S476" s="4">
        <f t="shared" si="55"/>
        <v>1042.2846368715084</v>
      </c>
      <c r="T476" cm="1">
        <f t="array" ref="T476">_xlfn.STDEV.P(_xlfn._xlws.FILTER($R$2:$R$1201,$G$2:$G$1201=G476))</f>
        <v>832.06806164607724</v>
      </c>
      <c r="U476" s="4">
        <f t="shared" si="56"/>
        <v>0.5003372392973654</v>
      </c>
      <c r="V476" t="str">
        <f t="shared" si="57"/>
        <v>No</v>
      </c>
    </row>
    <row r="477" spans="1:22" x14ac:dyDescent="0.25">
      <c r="A477" t="s">
        <v>795</v>
      </c>
      <c r="B477" s="2">
        <v>45301</v>
      </c>
      <c r="C477">
        <f t="shared" si="51"/>
        <v>2024</v>
      </c>
      <c r="D477" t="str">
        <f t="shared" si="52"/>
        <v>January</v>
      </c>
      <c r="E477" t="str">
        <f t="shared" si="53"/>
        <v>Q1</v>
      </c>
      <c r="F477" t="s">
        <v>1992</v>
      </c>
      <c r="G477" t="s">
        <v>2404</v>
      </c>
      <c r="H477">
        <v>5</v>
      </c>
      <c r="I477" s="4">
        <v>524.26</v>
      </c>
      <c r="J477" t="s">
        <v>2415</v>
      </c>
      <c r="K477" t="s">
        <v>3068</v>
      </c>
      <c r="L477" t="s">
        <v>3073</v>
      </c>
      <c r="M477" t="s">
        <v>3856</v>
      </c>
      <c r="N477">
        <v>5</v>
      </c>
      <c r="O477" t="s">
        <v>4276</v>
      </c>
      <c r="P477" t="str">
        <f t="shared" si="54"/>
        <v>FREESHIP</v>
      </c>
      <c r="Q477" t="s">
        <v>4279</v>
      </c>
      <c r="R477" s="4">
        <v>2621.3000000000002</v>
      </c>
      <c r="S477" s="4">
        <f t="shared" si="55"/>
        <v>972.57942307692258</v>
      </c>
      <c r="T477" cm="1">
        <f t="array" ref="T477">_xlfn.STDEV.P(_xlfn._xlws.FILTER($R$2:$R$1201,$G$2:$G$1201=G477))</f>
        <v>756.87136793194964</v>
      </c>
      <c r="U477" s="4">
        <f t="shared" si="56"/>
        <v>0.59233238575518554</v>
      </c>
      <c r="V477" t="str">
        <f t="shared" si="57"/>
        <v>No</v>
      </c>
    </row>
    <row r="478" spans="1:22" x14ac:dyDescent="0.25">
      <c r="A478" t="s">
        <v>857</v>
      </c>
      <c r="B478" s="2">
        <v>45790</v>
      </c>
      <c r="C478">
        <f t="shared" si="51"/>
        <v>2025</v>
      </c>
      <c r="D478" t="str">
        <f t="shared" si="52"/>
        <v>May</v>
      </c>
      <c r="E478" t="str">
        <f t="shared" si="53"/>
        <v>Q2</v>
      </c>
      <c r="F478" t="s">
        <v>2053</v>
      </c>
      <c r="G478" t="s">
        <v>2409</v>
      </c>
      <c r="H478">
        <v>3</v>
      </c>
      <c r="I478" s="4">
        <v>430.06</v>
      </c>
      <c r="J478" t="s">
        <v>2951</v>
      </c>
      <c r="K478" t="s">
        <v>3068</v>
      </c>
      <c r="L478" t="s">
        <v>3071</v>
      </c>
      <c r="M478" t="s">
        <v>3918</v>
      </c>
      <c r="N478">
        <v>8</v>
      </c>
      <c r="O478" t="s">
        <v>4276</v>
      </c>
      <c r="P478" t="str">
        <f t="shared" si="54"/>
        <v>FREESHIP</v>
      </c>
      <c r="Q478" t="s">
        <v>4278</v>
      </c>
      <c r="R478" s="4">
        <v>1290.18</v>
      </c>
      <c r="S478" s="4">
        <f t="shared" si="55"/>
        <v>985.05841176470665</v>
      </c>
      <c r="T478" cm="1">
        <f t="array" ref="T478">_xlfn.STDEV.P(_xlfn._xlws.FILTER($R$2:$R$1201,$G$2:$G$1201=G478))</f>
        <v>745.08439393554579</v>
      </c>
      <c r="U478" s="4">
        <f t="shared" si="56"/>
        <v>0.74487993075951775</v>
      </c>
      <c r="V478" t="str">
        <f t="shared" si="57"/>
        <v>No</v>
      </c>
    </row>
    <row r="479" spans="1:22" x14ac:dyDescent="0.25">
      <c r="A479" t="s">
        <v>383</v>
      </c>
      <c r="B479" s="2">
        <v>45648</v>
      </c>
      <c r="C479">
        <f t="shared" si="51"/>
        <v>2024</v>
      </c>
      <c r="D479" t="str">
        <f t="shared" si="52"/>
        <v>December</v>
      </c>
      <c r="E479" t="str">
        <f t="shared" si="53"/>
        <v>Q4</v>
      </c>
      <c r="F479" t="s">
        <v>1583</v>
      </c>
      <c r="G479" t="s">
        <v>2403</v>
      </c>
      <c r="H479">
        <v>5</v>
      </c>
      <c r="I479" s="4">
        <v>375.25</v>
      </c>
      <c r="J479" t="s">
        <v>2717</v>
      </c>
      <c r="K479" t="s">
        <v>3068</v>
      </c>
      <c r="L479" t="s">
        <v>3074</v>
      </c>
      <c r="M479" t="s">
        <v>3444</v>
      </c>
      <c r="N479">
        <v>9</v>
      </c>
      <c r="O479" t="s">
        <v>4275</v>
      </c>
      <c r="P479" t="str">
        <f t="shared" si="54"/>
        <v>SAVE10</v>
      </c>
      <c r="Q479" t="s">
        <v>4280</v>
      </c>
      <c r="R479" s="4">
        <v>1876.25</v>
      </c>
      <c r="S479" s="4">
        <f t="shared" si="55"/>
        <v>1077.6160122699389</v>
      </c>
      <c r="T479" cm="1">
        <f t="array" ref="T479">_xlfn.STDEV.P(_xlfn._xlws.FILTER($R$2:$R$1201,$G$2:$G$1201=G479))</f>
        <v>847.57364644707002</v>
      </c>
      <c r="U479" s="4">
        <f t="shared" si="56"/>
        <v>0.82867844607271046</v>
      </c>
      <c r="V479" t="str">
        <f t="shared" si="57"/>
        <v>No</v>
      </c>
    </row>
    <row r="480" spans="1:22" x14ac:dyDescent="0.25">
      <c r="A480" t="s">
        <v>1115</v>
      </c>
      <c r="B480" s="2">
        <v>45816</v>
      </c>
      <c r="C480">
        <f t="shared" si="51"/>
        <v>2025</v>
      </c>
      <c r="D480" t="str">
        <f t="shared" si="52"/>
        <v>June</v>
      </c>
      <c r="E480" t="str">
        <f t="shared" si="53"/>
        <v>Q2</v>
      </c>
      <c r="F480" t="s">
        <v>2307</v>
      </c>
      <c r="G480" t="s">
        <v>2403</v>
      </c>
      <c r="H480">
        <v>3</v>
      </c>
      <c r="I480" s="4">
        <v>161.97</v>
      </c>
      <c r="J480" t="s">
        <v>2418</v>
      </c>
      <c r="K480" t="s">
        <v>3069</v>
      </c>
      <c r="L480" t="s">
        <v>3074</v>
      </c>
      <c r="M480" t="s">
        <v>4176</v>
      </c>
      <c r="N480">
        <v>4</v>
      </c>
      <c r="O480" t="s">
        <v>4275</v>
      </c>
      <c r="P480" t="str">
        <f t="shared" si="54"/>
        <v>SAVE10</v>
      </c>
      <c r="Q480" t="s">
        <v>4280</v>
      </c>
      <c r="R480" s="4">
        <v>485.91</v>
      </c>
      <c r="S480" s="4">
        <f t="shared" si="55"/>
        <v>1077.6160122699389</v>
      </c>
      <c r="T480" cm="1">
        <f t="array" ref="T480">_xlfn.STDEV.P(_xlfn._xlws.FILTER($R$2:$R$1201,$G$2:$G$1201=G480))</f>
        <v>847.57364644707002</v>
      </c>
      <c r="U480" s="4">
        <f t="shared" si="56"/>
        <v>1.0803143964046313</v>
      </c>
      <c r="V480" t="str">
        <f t="shared" si="57"/>
        <v>No</v>
      </c>
    </row>
    <row r="481" spans="1:22" x14ac:dyDescent="0.25">
      <c r="A481" t="s">
        <v>897</v>
      </c>
      <c r="B481" s="2">
        <v>45790</v>
      </c>
      <c r="C481">
        <f t="shared" si="51"/>
        <v>2025</v>
      </c>
      <c r="D481" t="str">
        <f t="shared" si="52"/>
        <v>May</v>
      </c>
      <c r="E481" t="str">
        <f t="shared" si="53"/>
        <v>Q2</v>
      </c>
      <c r="F481" t="s">
        <v>2093</v>
      </c>
      <c r="G481" t="s">
        <v>2407</v>
      </c>
      <c r="H481">
        <v>5</v>
      </c>
      <c r="I481" s="4">
        <v>561.48</v>
      </c>
      <c r="J481" t="s">
        <v>2967</v>
      </c>
      <c r="K481" t="s">
        <v>3066</v>
      </c>
      <c r="L481" t="s">
        <v>3073</v>
      </c>
      <c r="M481" t="s">
        <v>3958</v>
      </c>
      <c r="N481">
        <v>9</v>
      </c>
      <c r="O481" t="s">
        <v>4276</v>
      </c>
      <c r="P481" t="str">
        <f t="shared" si="54"/>
        <v>FREESHIP</v>
      </c>
      <c r="Q481" t="s">
        <v>4281</v>
      </c>
      <c r="R481" s="4">
        <v>2807.4</v>
      </c>
      <c r="S481" s="4">
        <f t="shared" si="55"/>
        <v>1080.7326519337028</v>
      </c>
      <c r="T481" cm="1">
        <f t="array" ref="T481">_xlfn.STDEV.P(_xlfn._xlws.FILTER($R$2:$R$1201,$G$2:$G$1201=G481))</f>
        <v>851.72193981099019</v>
      </c>
      <c r="U481" s="4">
        <f t="shared" si="56"/>
        <v>0.60965043597319168</v>
      </c>
      <c r="V481" t="str">
        <f t="shared" si="57"/>
        <v>No</v>
      </c>
    </row>
    <row r="482" spans="1:22" x14ac:dyDescent="0.25">
      <c r="A482" t="s">
        <v>967</v>
      </c>
      <c r="B482" s="2">
        <v>44963</v>
      </c>
      <c r="C482">
        <f t="shared" si="51"/>
        <v>2023</v>
      </c>
      <c r="D482" t="str">
        <f t="shared" si="52"/>
        <v>February</v>
      </c>
      <c r="E482" t="str">
        <f t="shared" si="53"/>
        <v>Q1</v>
      </c>
      <c r="F482" t="s">
        <v>2161</v>
      </c>
      <c r="G482" t="s">
        <v>2404</v>
      </c>
      <c r="H482">
        <v>1</v>
      </c>
      <c r="I482" s="4">
        <v>131.61000000000001</v>
      </c>
      <c r="J482" t="s">
        <v>2486</v>
      </c>
      <c r="K482" t="s">
        <v>3069</v>
      </c>
      <c r="L482" t="s">
        <v>3070</v>
      </c>
      <c r="M482" t="s">
        <v>4028</v>
      </c>
      <c r="N482">
        <v>2</v>
      </c>
      <c r="O482" t="s">
        <v>4276</v>
      </c>
      <c r="P482" t="str">
        <f t="shared" si="54"/>
        <v>FREESHIP</v>
      </c>
      <c r="Q482" t="s">
        <v>4281</v>
      </c>
      <c r="R482" s="4">
        <v>131.61000000000001</v>
      </c>
      <c r="S482" s="4">
        <f t="shared" si="55"/>
        <v>972.57942307692258</v>
      </c>
      <c r="T482" cm="1">
        <f t="array" ref="T482">_xlfn.STDEV.P(_xlfn._xlws.FILTER($R$2:$R$1201,$G$2:$G$1201=G482))</f>
        <v>756.87136793194964</v>
      </c>
      <c r="U482" s="4">
        <f t="shared" si="56"/>
        <v>1.1111127447914428</v>
      </c>
      <c r="V482" t="str">
        <f t="shared" si="57"/>
        <v>No</v>
      </c>
    </row>
    <row r="483" spans="1:22" x14ac:dyDescent="0.25">
      <c r="A483" t="s">
        <v>674</v>
      </c>
      <c r="B483" s="2">
        <v>45584</v>
      </c>
      <c r="C483">
        <f t="shared" si="51"/>
        <v>2024</v>
      </c>
      <c r="D483" t="str">
        <f t="shared" si="52"/>
        <v>October</v>
      </c>
      <c r="E483" t="str">
        <f t="shared" si="53"/>
        <v>Q4</v>
      </c>
      <c r="F483" t="s">
        <v>1873</v>
      </c>
      <c r="G483" t="s">
        <v>2406</v>
      </c>
      <c r="H483">
        <v>2</v>
      </c>
      <c r="I483" s="4">
        <v>651.57000000000005</v>
      </c>
      <c r="J483" t="s">
        <v>2543</v>
      </c>
      <c r="K483" t="s">
        <v>3065</v>
      </c>
      <c r="L483" t="s">
        <v>3070</v>
      </c>
      <c r="M483" t="s">
        <v>3735</v>
      </c>
      <c r="N483">
        <v>7</v>
      </c>
      <c r="O483" t="s">
        <v>4277</v>
      </c>
      <c r="P483" t="str">
        <f t="shared" si="54"/>
        <v>WINTER15</v>
      </c>
      <c r="Q483" t="s">
        <v>4281</v>
      </c>
      <c r="R483" s="4">
        <v>1303.1400000000001</v>
      </c>
      <c r="S483" s="4">
        <f t="shared" si="55"/>
        <v>1098.989382022472</v>
      </c>
      <c r="T483" cm="1">
        <f t="array" ref="T483">_xlfn.STDEV.P(_xlfn._xlws.FILTER($R$2:$R$1201,$G$2:$G$1201=G483))</f>
        <v>817.71887574565653</v>
      </c>
      <c r="U483" s="4">
        <f t="shared" si="56"/>
        <v>0.54715550208435859</v>
      </c>
      <c r="V483" t="str">
        <f t="shared" si="57"/>
        <v>No</v>
      </c>
    </row>
    <row r="484" spans="1:22" x14ac:dyDescent="0.25">
      <c r="A484" t="s">
        <v>891</v>
      </c>
      <c r="B484" s="2">
        <v>45498</v>
      </c>
      <c r="C484">
        <f t="shared" si="51"/>
        <v>2024</v>
      </c>
      <c r="D484" t="str">
        <f t="shared" si="52"/>
        <v>July</v>
      </c>
      <c r="E484" t="str">
        <f t="shared" si="53"/>
        <v>Q3</v>
      </c>
      <c r="F484" t="s">
        <v>2087</v>
      </c>
      <c r="G484" t="s">
        <v>2405</v>
      </c>
      <c r="H484">
        <v>1</v>
      </c>
      <c r="I484" s="4">
        <v>524.05999999999995</v>
      </c>
      <c r="J484" t="s">
        <v>2847</v>
      </c>
      <c r="K484" t="s">
        <v>3065</v>
      </c>
      <c r="L484" t="s">
        <v>3074</v>
      </c>
      <c r="M484" t="s">
        <v>3952</v>
      </c>
      <c r="N484">
        <v>3</v>
      </c>
      <c r="O484" t="s">
        <v>4276</v>
      </c>
      <c r="P484" t="str">
        <f t="shared" si="54"/>
        <v>FREESHIP</v>
      </c>
      <c r="Q484" t="s">
        <v>4280</v>
      </c>
      <c r="R484" s="4">
        <v>524.05999999999995</v>
      </c>
      <c r="S484" s="4">
        <f t="shared" si="55"/>
        <v>1042.2846368715084</v>
      </c>
      <c r="T484" cm="1">
        <f t="array" ref="T484">_xlfn.STDEV.P(_xlfn._xlws.FILTER($R$2:$R$1201,$G$2:$G$1201=G484))</f>
        <v>832.06806164607724</v>
      </c>
      <c r="U484" s="4">
        <f t="shared" si="56"/>
        <v>0.62281520077372821</v>
      </c>
      <c r="V484" t="str">
        <f t="shared" si="57"/>
        <v>No</v>
      </c>
    </row>
    <row r="485" spans="1:22" x14ac:dyDescent="0.25">
      <c r="A485" t="s">
        <v>1143</v>
      </c>
      <c r="B485" s="2">
        <v>45088</v>
      </c>
      <c r="C485">
        <f t="shared" si="51"/>
        <v>2023</v>
      </c>
      <c r="D485" t="str">
        <f t="shared" si="52"/>
        <v>June</v>
      </c>
      <c r="E485" t="str">
        <f t="shared" si="53"/>
        <v>Q2</v>
      </c>
      <c r="F485" t="s">
        <v>2333</v>
      </c>
      <c r="G485" t="s">
        <v>2406</v>
      </c>
      <c r="H485">
        <v>4</v>
      </c>
      <c r="I485" s="4">
        <v>418.71</v>
      </c>
      <c r="J485" t="s">
        <v>2480</v>
      </c>
      <c r="K485" t="s">
        <v>3069</v>
      </c>
      <c r="L485" t="s">
        <v>3074</v>
      </c>
      <c r="M485" t="s">
        <v>4204</v>
      </c>
      <c r="N485">
        <v>8</v>
      </c>
      <c r="O485" t="s">
        <v>4276</v>
      </c>
      <c r="P485" t="str">
        <f t="shared" si="54"/>
        <v>FREESHIP</v>
      </c>
      <c r="Q485" t="s">
        <v>4278</v>
      </c>
      <c r="R485" s="4">
        <v>1674.84</v>
      </c>
      <c r="S485" s="4">
        <f t="shared" si="55"/>
        <v>1098.989382022472</v>
      </c>
      <c r="T485" cm="1">
        <f t="array" ref="T485">_xlfn.STDEV.P(_xlfn._xlws.FILTER($R$2:$R$1201,$G$2:$G$1201=G485))</f>
        <v>817.71887574565653</v>
      </c>
      <c r="U485" s="4">
        <f t="shared" si="56"/>
        <v>0.83192329564624878</v>
      </c>
      <c r="V485" t="str">
        <f t="shared" si="57"/>
        <v>No</v>
      </c>
    </row>
    <row r="486" spans="1:22" x14ac:dyDescent="0.25">
      <c r="A486" t="s">
        <v>630</v>
      </c>
      <c r="B486" s="2">
        <v>45582</v>
      </c>
      <c r="C486">
        <f t="shared" si="51"/>
        <v>2024</v>
      </c>
      <c r="D486" t="str">
        <f t="shared" si="52"/>
        <v>October</v>
      </c>
      <c r="E486" t="str">
        <f t="shared" si="53"/>
        <v>Q4</v>
      </c>
      <c r="F486" t="s">
        <v>1829</v>
      </c>
      <c r="G486" t="s">
        <v>2405</v>
      </c>
      <c r="H486">
        <v>3</v>
      </c>
      <c r="I486" s="4">
        <v>601.6</v>
      </c>
      <c r="J486" t="s">
        <v>2843</v>
      </c>
      <c r="K486" t="s">
        <v>3067</v>
      </c>
      <c r="L486" t="s">
        <v>3071</v>
      </c>
      <c r="M486" t="s">
        <v>3691</v>
      </c>
      <c r="N486">
        <v>7</v>
      </c>
      <c r="O486" t="s">
        <v>4275</v>
      </c>
      <c r="P486" t="str">
        <f t="shared" si="54"/>
        <v>SAVE10</v>
      </c>
      <c r="Q486" t="s">
        <v>4281</v>
      </c>
      <c r="R486" s="4">
        <v>1804.8</v>
      </c>
      <c r="S486" s="4">
        <f t="shared" si="55"/>
        <v>1042.2846368715084</v>
      </c>
      <c r="T486" cm="1">
        <f t="array" ref="T486">_xlfn.STDEV.P(_xlfn._xlws.FILTER($R$2:$R$1201,$G$2:$G$1201=G486))</f>
        <v>832.06806164607724</v>
      </c>
      <c r="U486" s="4">
        <f t="shared" si="56"/>
        <v>0.52962570874274817</v>
      </c>
      <c r="V486" t="str">
        <f t="shared" si="57"/>
        <v>No</v>
      </c>
    </row>
    <row r="487" spans="1:22" x14ac:dyDescent="0.25">
      <c r="A487" t="s">
        <v>1057</v>
      </c>
      <c r="B487" s="2">
        <v>45668</v>
      </c>
      <c r="C487">
        <f t="shared" si="51"/>
        <v>2025</v>
      </c>
      <c r="D487" t="str">
        <f t="shared" si="52"/>
        <v>January</v>
      </c>
      <c r="E487" t="str">
        <f t="shared" si="53"/>
        <v>Q1</v>
      </c>
      <c r="F487" t="s">
        <v>2249</v>
      </c>
      <c r="G487" t="s">
        <v>2405</v>
      </c>
      <c r="H487">
        <v>2</v>
      </c>
      <c r="I487" s="4">
        <v>179.96</v>
      </c>
      <c r="J487" t="s">
        <v>2991</v>
      </c>
      <c r="K487" t="s">
        <v>3068</v>
      </c>
      <c r="L487" t="s">
        <v>3070</v>
      </c>
      <c r="M487" t="s">
        <v>4118</v>
      </c>
      <c r="N487">
        <v>5</v>
      </c>
      <c r="P487" t="str">
        <f t="shared" si="54"/>
        <v>NO COUPON</v>
      </c>
      <c r="Q487" t="s">
        <v>4278</v>
      </c>
      <c r="R487" s="4">
        <v>359.92</v>
      </c>
      <c r="S487" s="4">
        <f t="shared" si="55"/>
        <v>1042.2846368715084</v>
      </c>
      <c r="T487" cm="1">
        <f t="array" ref="T487">_xlfn.STDEV.P(_xlfn._xlws.FILTER($R$2:$R$1201,$G$2:$G$1201=G487))</f>
        <v>832.06806164607724</v>
      </c>
      <c r="U487" s="4">
        <f t="shared" si="56"/>
        <v>1.0363631013135808</v>
      </c>
      <c r="V487" t="str">
        <f t="shared" si="57"/>
        <v>No</v>
      </c>
    </row>
    <row r="488" spans="1:22" x14ac:dyDescent="0.25">
      <c r="A488" t="s">
        <v>1205</v>
      </c>
      <c r="B488" s="2">
        <v>45698</v>
      </c>
      <c r="C488">
        <f t="shared" si="51"/>
        <v>2025</v>
      </c>
      <c r="D488" t="str">
        <f t="shared" si="52"/>
        <v>February</v>
      </c>
      <c r="E488" t="str">
        <f t="shared" si="53"/>
        <v>Q1</v>
      </c>
      <c r="F488" t="s">
        <v>2394</v>
      </c>
      <c r="G488" t="s">
        <v>2409</v>
      </c>
      <c r="H488">
        <v>4</v>
      </c>
      <c r="I488" s="4">
        <v>376.43</v>
      </c>
      <c r="J488" t="s">
        <v>2841</v>
      </c>
      <c r="K488" t="s">
        <v>3068</v>
      </c>
      <c r="L488" t="s">
        <v>3074</v>
      </c>
      <c r="M488" t="s">
        <v>4266</v>
      </c>
      <c r="N488">
        <v>5</v>
      </c>
      <c r="O488" t="s">
        <v>4277</v>
      </c>
      <c r="P488" t="str">
        <f t="shared" si="54"/>
        <v>WINTER15</v>
      </c>
      <c r="Q488" t="s">
        <v>4278</v>
      </c>
      <c r="R488" s="4">
        <v>1505.72</v>
      </c>
      <c r="S488" s="4">
        <f t="shared" si="55"/>
        <v>985.05841176470665</v>
      </c>
      <c r="T488" cm="1">
        <f t="array" ref="T488">_xlfn.STDEV.P(_xlfn._xlws.FILTER($R$2:$R$1201,$G$2:$G$1201=G488))</f>
        <v>745.08439393554579</v>
      </c>
      <c r="U488" s="4">
        <f t="shared" si="56"/>
        <v>0.81685835419250064</v>
      </c>
      <c r="V488" t="str">
        <f t="shared" si="57"/>
        <v>No</v>
      </c>
    </row>
    <row r="489" spans="1:22" x14ac:dyDescent="0.25">
      <c r="A489" t="s">
        <v>998</v>
      </c>
      <c r="B489" s="2">
        <v>45716</v>
      </c>
      <c r="C489">
        <f t="shared" si="51"/>
        <v>2025</v>
      </c>
      <c r="D489" t="str">
        <f t="shared" si="52"/>
        <v>February</v>
      </c>
      <c r="E489" t="str">
        <f t="shared" si="53"/>
        <v>Q1</v>
      </c>
      <c r="F489" t="s">
        <v>2191</v>
      </c>
      <c r="G489" t="s">
        <v>2409</v>
      </c>
      <c r="H489">
        <v>1</v>
      </c>
      <c r="I489" s="4">
        <v>77.64</v>
      </c>
      <c r="J489" t="s">
        <v>2417</v>
      </c>
      <c r="K489" t="s">
        <v>3067</v>
      </c>
      <c r="L489" t="s">
        <v>3070</v>
      </c>
      <c r="M489" t="s">
        <v>4059</v>
      </c>
      <c r="N489">
        <v>1</v>
      </c>
      <c r="O489" t="s">
        <v>4276</v>
      </c>
      <c r="P489" t="str">
        <f t="shared" si="54"/>
        <v>FREESHIP</v>
      </c>
      <c r="Q489" t="s">
        <v>4281</v>
      </c>
      <c r="R489" s="4">
        <v>77.64</v>
      </c>
      <c r="S489" s="4">
        <f t="shared" si="55"/>
        <v>985.05841176470665</v>
      </c>
      <c r="T489" cm="1">
        <f t="array" ref="T489">_xlfn.STDEV.P(_xlfn._xlws.FILTER($R$2:$R$1201,$G$2:$G$1201=G489))</f>
        <v>745.08439393554579</v>
      </c>
      <c r="U489" s="4">
        <f t="shared" si="56"/>
        <v>1.2178733297200206</v>
      </c>
      <c r="V489" t="str">
        <f t="shared" si="57"/>
        <v>No</v>
      </c>
    </row>
    <row r="490" spans="1:22" x14ac:dyDescent="0.25">
      <c r="A490" t="s">
        <v>44</v>
      </c>
      <c r="B490" s="2">
        <v>45738</v>
      </c>
      <c r="C490">
        <f t="shared" si="51"/>
        <v>2025</v>
      </c>
      <c r="D490" t="str">
        <f t="shared" si="52"/>
        <v>March</v>
      </c>
      <c r="E490" t="str">
        <f t="shared" si="53"/>
        <v>Q1</v>
      </c>
      <c r="F490" t="s">
        <v>1244</v>
      </c>
      <c r="G490" t="s">
        <v>2403</v>
      </c>
      <c r="H490">
        <v>2</v>
      </c>
      <c r="I490" s="4">
        <v>426.7</v>
      </c>
      <c r="J490" t="s">
        <v>2440</v>
      </c>
      <c r="K490" t="s">
        <v>3066</v>
      </c>
      <c r="L490" t="s">
        <v>3074</v>
      </c>
      <c r="M490" t="s">
        <v>3105</v>
      </c>
      <c r="N490">
        <v>5</v>
      </c>
      <c r="O490" t="s">
        <v>4275</v>
      </c>
      <c r="P490" t="str">
        <f t="shared" si="54"/>
        <v>SAVE10</v>
      </c>
      <c r="Q490" t="s">
        <v>4279</v>
      </c>
      <c r="R490" s="4">
        <v>853.4</v>
      </c>
      <c r="S490" s="4">
        <f t="shared" si="55"/>
        <v>1077.6160122699389</v>
      </c>
      <c r="T490" cm="1">
        <f t="array" ref="T490">_xlfn.STDEV.P(_xlfn._xlws.FILTER($R$2:$R$1201,$G$2:$G$1201=G490))</f>
        <v>847.57364644707002</v>
      </c>
      <c r="U490" s="4">
        <f t="shared" si="56"/>
        <v>0.7679757564413463</v>
      </c>
      <c r="V490" t="str">
        <f t="shared" si="57"/>
        <v>No</v>
      </c>
    </row>
    <row r="491" spans="1:22" x14ac:dyDescent="0.25">
      <c r="A491" t="s">
        <v>915</v>
      </c>
      <c r="B491" s="2">
        <v>45410</v>
      </c>
      <c r="C491">
        <f t="shared" si="51"/>
        <v>2024</v>
      </c>
      <c r="D491" t="str">
        <f t="shared" si="52"/>
        <v>April</v>
      </c>
      <c r="E491" t="str">
        <f t="shared" si="53"/>
        <v>Q2</v>
      </c>
      <c r="F491" t="s">
        <v>2111</v>
      </c>
      <c r="G491" t="s">
        <v>2405</v>
      </c>
      <c r="H491">
        <v>1</v>
      </c>
      <c r="I491" s="4">
        <v>458.63</v>
      </c>
      <c r="J491" t="s">
        <v>2499</v>
      </c>
      <c r="K491" t="s">
        <v>3065</v>
      </c>
      <c r="L491" t="s">
        <v>3072</v>
      </c>
      <c r="M491" t="s">
        <v>3976</v>
      </c>
      <c r="N491">
        <v>4</v>
      </c>
      <c r="O491" t="s">
        <v>4277</v>
      </c>
      <c r="P491" t="str">
        <f t="shared" si="54"/>
        <v>WINTER15</v>
      </c>
      <c r="Q491" t="s">
        <v>4279</v>
      </c>
      <c r="R491" s="4">
        <v>458.63</v>
      </c>
      <c r="S491" s="4">
        <f t="shared" si="55"/>
        <v>1042.2846368715084</v>
      </c>
      <c r="T491" cm="1">
        <f t="array" ref="T491">_xlfn.STDEV.P(_xlfn._xlws.FILTER($R$2:$R$1201,$G$2:$G$1201=G491))</f>
        <v>832.06806164607724</v>
      </c>
      <c r="U491" s="4">
        <f t="shared" si="56"/>
        <v>0.70145059493915263</v>
      </c>
      <c r="V491" t="str">
        <f t="shared" si="57"/>
        <v>No</v>
      </c>
    </row>
    <row r="492" spans="1:22" x14ac:dyDescent="0.25">
      <c r="A492" t="s">
        <v>712</v>
      </c>
      <c r="B492" s="2">
        <v>44930</v>
      </c>
      <c r="C492">
        <f t="shared" si="51"/>
        <v>2023</v>
      </c>
      <c r="D492" t="str">
        <f t="shared" si="52"/>
        <v>January</v>
      </c>
      <c r="E492" t="str">
        <f t="shared" si="53"/>
        <v>Q1</v>
      </c>
      <c r="F492" t="s">
        <v>1910</v>
      </c>
      <c r="G492" t="s">
        <v>2408</v>
      </c>
      <c r="H492">
        <v>2</v>
      </c>
      <c r="I492" s="4">
        <v>388.22</v>
      </c>
      <c r="J492" t="s">
        <v>2792</v>
      </c>
      <c r="K492" t="s">
        <v>3069</v>
      </c>
      <c r="L492" t="s">
        <v>3073</v>
      </c>
      <c r="M492" t="s">
        <v>3773</v>
      </c>
      <c r="N492">
        <v>2</v>
      </c>
      <c r="O492" t="s">
        <v>4277</v>
      </c>
      <c r="P492" t="str">
        <f t="shared" si="54"/>
        <v>WINTER15</v>
      </c>
      <c r="Q492" t="s">
        <v>4278</v>
      </c>
      <c r="R492" s="4">
        <v>776.44</v>
      </c>
      <c r="S492" s="4">
        <f t="shared" si="55"/>
        <v>1110.5581502890175</v>
      </c>
      <c r="T492" cm="1">
        <f t="array" ref="T492">_xlfn.STDEV.P(_xlfn._xlws.FILTER($R$2:$R$1201,$G$2:$G$1201=G492))</f>
        <v>859.60878359494041</v>
      </c>
      <c r="U492" s="4">
        <f t="shared" si="56"/>
        <v>0.84031034125564874</v>
      </c>
      <c r="V492" t="str">
        <f t="shared" si="57"/>
        <v>No</v>
      </c>
    </row>
    <row r="493" spans="1:22" x14ac:dyDescent="0.25">
      <c r="A493" t="s">
        <v>431</v>
      </c>
      <c r="B493" s="2">
        <v>45223</v>
      </c>
      <c r="C493">
        <f t="shared" si="51"/>
        <v>2023</v>
      </c>
      <c r="D493" t="str">
        <f t="shared" si="52"/>
        <v>October</v>
      </c>
      <c r="E493" t="str">
        <f t="shared" si="53"/>
        <v>Q4</v>
      </c>
      <c r="F493" t="s">
        <v>1631</v>
      </c>
      <c r="G493" t="s">
        <v>2408</v>
      </c>
      <c r="H493">
        <v>5</v>
      </c>
      <c r="I493" s="4">
        <v>55.41</v>
      </c>
      <c r="J493" t="s">
        <v>2742</v>
      </c>
      <c r="K493" t="s">
        <v>3066</v>
      </c>
      <c r="L493" t="s">
        <v>3071</v>
      </c>
      <c r="M493" t="s">
        <v>3492</v>
      </c>
      <c r="N493">
        <v>5</v>
      </c>
      <c r="P493" t="str">
        <f t="shared" si="54"/>
        <v>NO COUPON</v>
      </c>
      <c r="Q493" t="s">
        <v>4282</v>
      </c>
      <c r="R493" s="4">
        <v>277.05</v>
      </c>
      <c r="S493" s="4">
        <f t="shared" si="55"/>
        <v>1110.5581502890175</v>
      </c>
      <c r="T493" cm="1">
        <f t="array" ref="T493">_xlfn.STDEV.P(_xlfn._xlws.FILTER($R$2:$R$1201,$G$2:$G$1201=G493))</f>
        <v>859.60878359494041</v>
      </c>
      <c r="U493" s="4">
        <f t="shared" si="56"/>
        <v>1.2274748355598677</v>
      </c>
      <c r="V493" t="str">
        <f t="shared" si="57"/>
        <v>No</v>
      </c>
    </row>
    <row r="494" spans="1:22" x14ac:dyDescent="0.25">
      <c r="A494" t="s">
        <v>912</v>
      </c>
      <c r="B494" s="2">
        <v>45721</v>
      </c>
      <c r="C494">
        <f t="shared" si="51"/>
        <v>2025</v>
      </c>
      <c r="D494" t="str">
        <f t="shared" si="52"/>
        <v>March</v>
      </c>
      <c r="E494" t="str">
        <f t="shared" si="53"/>
        <v>Q1</v>
      </c>
      <c r="F494" t="s">
        <v>2108</v>
      </c>
      <c r="G494" t="s">
        <v>2403</v>
      </c>
      <c r="H494">
        <v>3</v>
      </c>
      <c r="I494" s="4">
        <v>158.37</v>
      </c>
      <c r="J494" t="s">
        <v>2950</v>
      </c>
      <c r="K494" t="s">
        <v>3069</v>
      </c>
      <c r="L494" t="s">
        <v>3070</v>
      </c>
      <c r="M494" t="s">
        <v>3973</v>
      </c>
      <c r="N494">
        <v>6</v>
      </c>
      <c r="P494" t="str">
        <f t="shared" si="54"/>
        <v>NO COUPON</v>
      </c>
      <c r="Q494" t="s">
        <v>4279</v>
      </c>
      <c r="R494" s="4">
        <v>475.11</v>
      </c>
      <c r="S494" s="4">
        <f t="shared" si="55"/>
        <v>1077.6160122699389</v>
      </c>
      <c r="T494" cm="1">
        <f t="array" ref="T494">_xlfn.STDEV.P(_xlfn._xlws.FILTER($R$2:$R$1201,$G$2:$G$1201=G494))</f>
        <v>847.57364644707002</v>
      </c>
      <c r="U494" s="4">
        <f t="shared" si="56"/>
        <v>1.0845618149211116</v>
      </c>
      <c r="V494" t="str">
        <f t="shared" si="57"/>
        <v>No</v>
      </c>
    </row>
    <row r="495" spans="1:22" x14ac:dyDescent="0.25">
      <c r="A495" t="s">
        <v>595</v>
      </c>
      <c r="B495" s="2">
        <v>45607</v>
      </c>
      <c r="C495">
        <f t="shared" si="51"/>
        <v>2024</v>
      </c>
      <c r="D495" t="str">
        <f t="shared" si="52"/>
        <v>November</v>
      </c>
      <c r="E495" t="str">
        <f t="shared" si="53"/>
        <v>Q4</v>
      </c>
      <c r="F495" t="s">
        <v>1795</v>
      </c>
      <c r="G495" t="s">
        <v>2408</v>
      </c>
      <c r="H495">
        <v>1</v>
      </c>
      <c r="I495" s="4">
        <v>627.34</v>
      </c>
      <c r="J495" t="s">
        <v>2425</v>
      </c>
      <c r="K495" t="s">
        <v>3066</v>
      </c>
      <c r="L495" t="s">
        <v>3073</v>
      </c>
      <c r="M495" t="s">
        <v>3656</v>
      </c>
      <c r="N495">
        <v>1</v>
      </c>
      <c r="P495" t="str">
        <f t="shared" si="54"/>
        <v>NO COUPON</v>
      </c>
      <c r="Q495" t="s">
        <v>4279</v>
      </c>
      <c r="R495" s="4">
        <v>627.34</v>
      </c>
      <c r="S495" s="4">
        <f t="shared" si="55"/>
        <v>1110.5581502890175</v>
      </c>
      <c r="T495" cm="1">
        <f t="array" ref="T495">_xlfn.STDEV.P(_xlfn._xlws.FILTER($R$2:$R$1201,$G$2:$G$1201=G495))</f>
        <v>859.60878359494041</v>
      </c>
      <c r="U495" s="4">
        <f t="shared" si="56"/>
        <v>0.56213728792784945</v>
      </c>
      <c r="V495" t="str">
        <f t="shared" si="57"/>
        <v>No</v>
      </c>
    </row>
    <row r="496" spans="1:22" x14ac:dyDescent="0.25">
      <c r="A496" t="s">
        <v>1043</v>
      </c>
      <c r="B496" s="2">
        <v>45717</v>
      </c>
      <c r="C496">
        <f t="shared" si="51"/>
        <v>2025</v>
      </c>
      <c r="D496" t="str">
        <f t="shared" si="52"/>
        <v>March</v>
      </c>
      <c r="E496" t="str">
        <f t="shared" si="53"/>
        <v>Q1</v>
      </c>
      <c r="F496" t="s">
        <v>2235</v>
      </c>
      <c r="G496" t="s">
        <v>2409</v>
      </c>
      <c r="H496">
        <v>1</v>
      </c>
      <c r="I496" s="4">
        <v>87.06</v>
      </c>
      <c r="J496" t="s">
        <v>2988</v>
      </c>
      <c r="K496" t="s">
        <v>3067</v>
      </c>
      <c r="L496" t="s">
        <v>3070</v>
      </c>
      <c r="M496" t="s">
        <v>4104</v>
      </c>
      <c r="N496">
        <v>4</v>
      </c>
      <c r="O496" t="s">
        <v>4276</v>
      </c>
      <c r="P496" t="str">
        <f t="shared" si="54"/>
        <v>FREESHIP</v>
      </c>
      <c r="Q496" t="s">
        <v>4280</v>
      </c>
      <c r="R496" s="4">
        <v>87.06</v>
      </c>
      <c r="S496" s="4">
        <f t="shared" si="55"/>
        <v>985.05841176470665</v>
      </c>
      <c r="T496" cm="1">
        <f t="array" ref="T496">_xlfn.STDEV.P(_xlfn._xlws.FILTER($R$2:$R$1201,$G$2:$G$1201=G496))</f>
        <v>745.08439393554579</v>
      </c>
      <c r="U496" s="4">
        <f t="shared" si="56"/>
        <v>1.2052304666072349</v>
      </c>
      <c r="V496" t="str">
        <f t="shared" si="57"/>
        <v>No</v>
      </c>
    </row>
    <row r="497" spans="1:22" x14ac:dyDescent="0.25">
      <c r="A497" t="s">
        <v>538</v>
      </c>
      <c r="B497" s="2">
        <v>45224</v>
      </c>
      <c r="C497">
        <f t="shared" si="51"/>
        <v>2023</v>
      </c>
      <c r="D497" t="str">
        <f t="shared" si="52"/>
        <v>October</v>
      </c>
      <c r="E497" t="str">
        <f t="shared" si="53"/>
        <v>Q4</v>
      </c>
      <c r="F497" t="s">
        <v>1738</v>
      </c>
      <c r="G497" t="s">
        <v>2404</v>
      </c>
      <c r="H497">
        <v>1</v>
      </c>
      <c r="I497" s="4">
        <v>153</v>
      </c>
      <c r="J497" t="s">
        <v>2483</v>
      </c>
      <c r="K497" t="s">
        <v>3067</v>
      </c>
      <c r="L497" t="s">
        <v>3072</v>
      </c>
      <c r="M497" t="s">
        <v>3599</v>
      </c>
      <c r="N497">
        <v>4</v>
      </c>
      <c r="P497" t="str">
        <f t="shared" si="54"/>
        <v>NO COUPON</v>
      </c>
      <c r="Q497" t="s">
        <v>4279</v>
      </c>
      <c r="R497" s="4">
        <v>153</v>
      </c>
      <c r="S497" s="4">
        <f t="shared" si="55"/>
        <v>972.57942307692258</v>
      </c>
      <c r="T497" cm="1">
        <f t="array" ref="T497">_xlfn.STDEV.P(_xlfn._xlws.FILTER($R$2:$R$1201,$G$2:$G$1201=G497))</f>
        <v>756.87136793194964</v>
      </c>
      <c r="U497" s="4">
        <f t="shared" si="56"/>
        <v>1.0828516678023035</v>
      </c>
      <c r="V497" t="str">
        <f t="shared" si="57"/>
        <v>No</v>
      </c>
    </row>
    <row r="498" spans="1:22" x14ac:dyDescent="0.25">
      <c r="A498" t="s">
        <v>1207</v>
      </c>
      <c r="B498" s="2">
        <v>45824</v>
      </c>
      <c r="C498">
        <f t="shared" si="51"/>
        <v>2025</v>
      </c>
      <c r="D498" t="str">
        <f t="shared" si="52"/>
        <v>June</v>
      </c>
      <c r="E498" t="str">
        <f t="shared" si="53"/>
        <v>Q2</v>
      </c>
      <c r="F498" t="s">
        <v>2396</v>
      </c>
      <c r="G498" t="s">
        <v>2405</v>
      </c>
      <c r="H498">
        <v>1</v>
      </c>
      <c r="I498" s="4">
        <v>687.89</v>
      </c>
      <c r="J498" t="s">
        <v>2481</v>
      </c>
      <c r="K498" t="s">
        <v>3069</v>
      </c>
      <c r="L498" t="s">
        <v>3072</v>
      </c>
      <c r="M498" t="s">
        <v>4268</v>
      </c>
      <c r="N498">
        <v>1</v>
      </c>
      <c r="O498" t="s">
        <v>4276</v>
      </c>
      <c r="P498" t="str">
        <f t="shared" si="54"/>
        <v>FREESHIP</v>
      </c>
      <c r="Q498" t="s">
        <v>4280</v>
      </c>
      <c r="R498" s="4">
        <v>687.89</v>
      </c>
      <c r="S498" s="4">
        <f t="shared" si="55"/>
        <v>1042.2846368715084</v>
      </c>
      <c r="T498" cm="1">
        <f t="array" ref="T498">_xlfn.STDEV.P(_xlfn._xlws.FILTER($R$2:$R$1201,$G$2:$G$1201=G498))</f>
        <v>832.06806164607724</v>
      </c>
      <c r="U498" s="4">
        <f t="shared" si="56"/>
        <v>0.42592025004590461</v>
      </c>
      <c r="V498" t="str">
        <f t="shared" si="57"/>
        <v>No</v>
      </c>
    </row>
    <row r="499" spans="1:22" x14ac:dyDescent="0.25">
      <c r="A499" t="s">
        <v>1098</v>
      </c>
      <c r="B499" s="2">
        <v>44934</v>
      </c>
      <c r="C499">
        <f t="shared" si="51"/>
        <v>2023</v>
      </c>
      <c r="D499" t="str">
        <f t="shared" si="52"/>
        <v>January</v>
      </c>
      <c r="E499" t="str">
        <f t="shared" si="53"/>
        <v>Q1</v>
      </c>
      <c r="F499" t="s">
        <v>2290</v>
      </c>
      <c r="G499" t="s">
        <v>2404</v>
      </c>
      <c r="H499">
        <v>1</v>
      </c>
      <c r="I499" s="4">
        <v>70.819999999999993</v>
      </c>
      <c r="J499" t="s">
        <v>2445</v>
      </c>
      <c r="K499" t="s">
        <v>3068</v>
      </c>
      <c r="L499" t="s">
        <v>3074</v>
      </c>
      <c r="M499" t="s">
        <v>4159</v>
      </c>
      <c r="N499">
        <v>1</v>
      </c>
      <c r="O499" t="s">
        <v>4277</v>
      </c>
      <c r="P499" t="str">
        <f t="shared" si="54"/>
        <v>WINTER15</v>
      </c>
      <c r="Q499" t="s">
        <v>4278</v>
      </c>
      <c r="R499" s="4">
        <v>70.819999999999993</v>
      </c>
      <c r="S499" s="4">
        <f t="shared" si="55"/>
        <v>972.57942307692258</v>
      </c>
      <c r="T499" cm="1">
        <f t="array" ref="T499">_xlfn.STDEV.P(_xlfn._xlws.FILTER($R$2:$R$1201,$G$2:$G$1201=G499))</f>
        <v>756.87136793194964</v>
      </c>
      <c r="U499" s="4">
        <f t="shared" si="56"/>
        <v>1.1914302235277578</v>
      </c>
      <c r="V499" t="str">
        <f t="shared" si="57"/>
        <v>No</v>
      </c>
    </row>
    <row r="500" spans="1:22" x14ac:dyDescent="0.25">
      <c r="A500" t="s">
        <v>423</v>
      </c>
      <c r="B500" s="2">
        <v>45105</v>
      </c>
      <c r="C500">
        <f t="shared" si="51"/>
        <v>2023</v>
      </c>
      <c r="D500" t="str">
        <f t="shared" si="52"/>
        <v>June</v>
      </c>
      <c r="E500" t="str">
        <f t="shared" si="53"/>
        <v>Q2</v>
      </c>
      <c r="F500" t="s">
        <v>1623</v>
      </c>
      <c r="G500" t="s">
        <v>2409</v>
      </c>
      <c r="H500">
        <v>5</v>
      </c>
      <c r="I500" s="4">
        <v>84.13</v>
      </c>
      <c r="J500" t="s">
        <v>2736</v>
      </c>
      <c r="K500" t="s">
        <v>3066</v>
      </c>
      <c r="L500" t="s">
        <v>3073</v>
      </c>
      <c r="M500" t="s">
        <v>3484</v>
      </c>
      <c r="N500">
        <v>9</v>
      </c>
      <c r="O500" t="s">
        <v>4275</v>
      </c>
      <c r="P500" t="str">
        <f t="shared" si="54"/>
        <v>SAVE10</v>
      </c>
      <c r="Q500" t="s">
        <v>4282</v>
      </c>
      <c r="R500" s="4">
        <v>420.65</v>
      </c>
      <c r="S500" s="4">
        <f t="shared" si="55"/>
        <v>985.05841176470665</v>
      </c>
      <c r="T500" cm="1">
        <f t="array" ref="T500">_xlfn.STDEV.P(_xlfn._xlws.FILTER($R$2:$R$1201,$G$2:$G$1201=G500))</f>
        <v>745.08439393554579</v>
      </c>
      <c r="U500" s="4">
        <f t="shared" si="56"/>
        <v>1.2091629070446512</v>
      </c>
      <c r="V500" t="str">
        <f t="shared" si="57"/>
        <v>No</v>
      </c>
    </row>
    <row r="501" spans="1:22" x14ac:dyDescent="0.25">
      <c r="A501" t="s">
        <v>418</v>
      </c>
      <c r="B501" s="2">
        <v>44994</v>
      </c>
      <c r="C501">
        <f t="shared" si="51"/>
        <v>2023</v>
      </c>
      <c r="D501" t="str">
        <f t="shared" si="52"/>
        <v>March</v>
      </c>
      <c r="E501" t="str">
        <f t="shared" si="53"/>
        <v>Q1</v>
      </c>
      <c r="F501" t="s">
        <v>1618</v>
      </c>
      <c r="G501" t="s">
        <v>2403</v>
      </c>
      <c r="H501">
        <v>2</v>
      </c>
      <c r="I501" s="4">
        <v>99.1</v>
      </c>
      <c r="J501" t="s">
        <v>2473</v>
      </c>
      <c r="K501" t="s">
        <v>3069</v>
      </c>
      <c r="L501" t="s">
        <v>3073</v>
      </c>
      <c r="M501" t="s">
        <v>3479</v>
      </c>
      <c r="N501">
        <v>6</v>
      </c>
      <c r="P501" t="str">
        <f t="shared" si="54"/>
        <v>NO COUPON</v>
      </c>
      <c r="Q501" t="s">
        <v>4278</v>
      </c>
      <c r="R501" s="4">
        <v>198.2</v>
      </c>
      <c r="S501" s="4">
        <f t="shared" si="55"/>
        <v>1077.6160122699389</v>
      </c>
      <c r="T501" cm="1">
        <f t="array" ref="T501">_xlfn.STDEV.P(_xlfn._xlws.FILTER($R$2:$R$1201,$G$2:$G$1201=G501))</f>
        <v>847.57364644707002</v>
      </c>
      <c r="U501" s="4">
        <f t="shared" si="56"/>
        <v>1.1544908414410524</v>
      </c>
      <c r="V501" t="str">
        <f t="shared" si="57"/>
        <v>No</v>
      </c>
    </row>
    <row r="502" spans="1:22" x14ac:dyDescent="0.25">
      <c r="A502" t="s">
        <v>927</v>
      </c>
      <c r="B502" s="2">
        <v>44973</v>
      </c>
      <c r="C502">
        <f t="shared" si="51"/>
        <v>2023</v>
      </c>
      <c r="D502" t="str">
        <f t="shared" si="52"/>
        <v>February</v>
      </c>
      <c r="E502" t="str">
        <f t="shared" si="53"/>
        <v>Q1</v>
      </c>
      <c r="F502" t="s">
        <v>2123</v>
      </c>
      <c r="G502" t="s">
        <v>2407</v>
      </c>
      <c r="H502">
        <v>5</v>
      </c>
      <c r="I502" s="4">
        <v>475.95</v>
      </c>
      <c r="J502" t="s">
        <v>2583</v>
      </c>
      <c r="K502" t="s">
        <v>3067</v>
      </c>
      <c r="L502" t="s">
        <v>3072</v>
      </c>
      <c r="M502" t="s">
        <v>3988</v>
      </c>
      <c r="N502">
        <v>8</v>
      </c>
      <c r="O502" t="s">
        <v>4277</v>
      </c>
      <c r="P502" t="str">
        <f t="shared" si="54"/>
        <v>WINTER15</v>
      </c>
      <c r="Q502" t="s">
        <v>4281</v>
      </c>
      <c r="R502" s="4">
        <v>2379.75</v>
      </c>
      <c r="S502" s="4">
        <f t="shared" si="55"/>
        <v>1080.7326519337028</v>
      </c>
      <c r="T502" cm="1">
        <f t="array" ref="T502">_xlfn.STDEV.P(_xlfn._xlws.FILTER($R$2:$R$1201,$G$2:$G$1201=G502))</f>
        <v>851.72193981099019</v>
      </c>
      <c r="U502" s="4">
        <f t="shared" si="56"/>
        <v>0.71007053319292557</v>
      </c>
      <c r="V502" t="str">
        <f t="shared" si="57"/>
        <v>No</v>
      </c>
    </row>
    <row r="503" spans="1:22" x14ac:dyDescent="0.25">
      <c r="A503" t="s">
        <v>640</v>
      </c>
      <c r="B503" s="2">
        <v>45352</v>
      </c>
      <c r="C503">
        <f t="shared" si="51"/>
        <v>2024</v>
      </c>
      <c r="D503" t="str">
        <f t="shared" si="52"/>
        <v>March</v>
      </c>
      <c r="E503" t="str">
        <f t="shared" si="53"/>
        <v>Q1</v>
      </c>
      <c r="F503" t="s">
        <v>1839</v>
      </c>
      <c r="G503" t="s">
        <v>2405</v>
      </c>
      <c r="H503">
        <v>2</v>
      </c>
      <c r="I503" s="4">
        <v>657.48</v>
      </c>
      <c r="J503" t="s">
        <v>2745</v>
      </c>
      <c r="K503" t="s">
        <v>3066</v>
      </c>
      <c r="L503" t="s">
        <v>3070</v>
      </c>
      <c r="M503" t="s">
        <v>3701</v>
      </c>
      <c r="N503">
        <v>5</v>
      </c>
      <c r="O503" t="s">
        <v>4275</v>
      </c>
      <c r="P503" t="str">
        <f t="shared" si="54"/>
        <v>SAVE10</v>
      </c>
      <c r="Q503" t="s">
        <v>4279</v>
      </c>
      <c r="R503" s="4">
        <v>1314.96</v>
      </c>
      <c r="S503" s="4">
        <f t="shared" si="55"/>
        <v>1042.2846368715084</v>
      </c>
      <c r="T503" cm="1">
        <f t="array" ref="T503">_xlfn.STDEV.P(_xlfn._xlws.FILTER($R$2:$R$1201,$G$2:$G$1201=G503))</f>
        <v>832.06806164607724</v>
      </c>
      <c r="U503" s="4">
        <f t="shared" si="56"/>
        <v>0.46246774105263788</v>
      </c>
      <c r="V503" t="str">
        <f t="shared" si="57"/>
        <v>No</v>
      </c>
    </row>
    <row r="504" spans="1:22" x14ac:dyDescent="0.25">
      <c r="A504" t="s">
        <v>799</v>
      </c>
      <c r="B504" s="2">
        <v>45136</v>
      </c>
      <c r="C504">
        <f t="shared" si="51"/>
        <v>2023</v>
      </c>
      <c r="D504" t="str">
        <f t="shared" si="52"/>
        <v>July</v>
      </c>
      <c r="E504" t="str">
        <f t="shared" si="53"/>
        <v>Q3</v>
      </c>
      <c r="F504" t="s">
        <v>1996</v>
      </c>
      <c r="G504" t="s">
        <v>2406</v>
      </c>
      <c r="H504">
        <v>1</v>
      </c>
      <c r="I504" s="4">
        <v>176.1</v>
      </c>
      <c r="J504" t="s">
        <v>2920</v>
      </c>
      <c r="K504" t="s">
        <v>3067</v>
      </c>
      <c r="L504" t="s">
        <v>3074</v>
      </c>
      <c r="M504" t="s">
        <v>3860</v>
      </c>
      <c r="N504">
        <v>1</v>
      </c>
      <c r="O504" t="s">
        <v>4275</v>
      </c>
      <c r="P504" t="str">
        <f t="shared" si="54"/>
        <v>SAVE10</v>
      </c>
      <c r="Q504" t="s">
        <v>4278</v>
      </c>
      <c r="R504" s="4">
        <v>176.1</v>
      </c>
      <c r="S504" s="4">
        <f t="shared" si="55"/>
        <v>1098.989382022472</v>
      </c>
      <c r="T504" cm="1">
        <f t="array" ref="T504">_xlfn.STDEV.P(_xlfn._xlws.FILTER($R$2:$R$1201,$G$2:$G$1201=G504))</f>
        <v>817.71887574565653</v>
      </c>
      <c r="U504" s="4">
        <f t="shared" si="56"/>
        <v>1.1286145023629461</v>
      </c>
      <c r="V504" t="str">
        <f t="shared" si="57"/>
        <v>No</v>
      </c>
    </row>
    <row r="505" spans="1:22" x14ac:dyDescent="0.25">
      <c r="A505" t="s">
        <v>663</v>
      </c>
      <c r="B505" s="2">
        <v>45283</v>
      </c>
      <c r="C505">
        <f t="shared" si="51"/>
        <v>2023</v>
      </c>
      <c r="D505" t="str">
        <f t="shared" si="52"/>
        <v>December</v>
      </c>
      <c r="E505" t="str">
        <f t="shared" si="53"/>
        <v>Q4</v>
      </c>
      <c r="F505" t="s">
        <v>1862</v>
      </c>
      <c r="G505" t="s">
        <v>2403</v>
      </c>
      <c r="H505">
        <v>2</v>
      </c>
      <c r="I505" s="4">
        <v>642.98</v>
      </c>
      <c r="J505" t="s">
        <v>2632</v>
      </c>
      <c r="K505" t="s">
        <v>3065</v>
      </c>
      <c r="L505" t="s">
        <v>3072</v>
      </c>
      <c r="M505" t="s">
        <v>3724</v>
      </c>
      <c r="N505">
        <v>7</v>
      </c>
      <c r="O505" t="s">
        <v>4276</v>
      </c>
      <c r="P505" t="str">
        <f t="shared" si="54"/>
        <v>FREESHIP</v>
      </c>
      <c r="Q505" t="s">
        <v>4280</v>
      </c>
      <c r="R505" s="4">
        <v>1285.96</v>
      </c>
      <c r="S505" s="4">
        <f t="shared" si="55"/>
        <v>1077.6160122699389</v>
      </c>
      <c r="T505" cm="1">
        <f t="array" ref="T505">_xlfn.STDEV.P(_xlfn._xlws.FILTER($R$2:$R$1201,$G$2:$G$1201=G505))</f>
        <v>847.57364644707002</v>
      </c>
      <c r="U505" s="4">
        <f t="shared" si="56"/>
        <v>0.51280029067902522</v>
      </c>
      <c r="V505" t="str">
        <f t="shared" si="57"/>
        <v>No</v>
      </c>
    </row>
    <row r="506" spans="1:22" x14ac:dyDescent="0.25">
      <c r="A506" t="s">
        <v>292</v>
      </c>
      <c r="B506" s="2">
        <v>45614</v>
      </c>
      <c r="C506">
        <f t="shared" si="51"/>
        <v>2024</v>
      </c>
      <c r="D506" t="str">
        <f t="shared" si="52"/>
        <v>November</v>
      </c>
      <c r="E506" t="str">
        <f t="shared" si="53"/>
        <v>Q4</v>
      </c>
      <c r="F506" t="s">
        <v>1492</v>
      </c>
      <c r="G506" t="s">
        <v>2408</v>
      </c>
      <c r="H506">
        <v>5</v>
      </c>
      <c r="I506" s="4">
        <v>362.46</v>
      </c>
      <c r="J506" t="s">
        <v>2648</v>
      </c>
      <c r="K506" t="s">
        <v>3069</v>
      </c>
      <c r="L506" t="s">
        <v>3073</v>
      </c>
      <c r="M506" t="s">
        <v>3353</v>
      </c>
      <c r="N506">
        <v>6</v>
      </c>
      <c r="O506" t="s">
        <v>4276</v>
      </c>
      <c r="P506" t="str">
        <f t="shared" si="54"/>
        <v>FREESHIP</v>
      </c>
      <c r="Q506" t="s">
        <v>4278</v>
      </c>
      <c r="R506" s="4">
        <v>1812.3</v>
      </c>
      <c r="S506" s="4">
        <f t="shared" si="55"/>
        <v>1110.5581502890175</v>
      </c>
      <c r="T506" cm="1">
        <f t="array" ref="T506">_xlfn.STDEV.P(_xlfn._xlws.FILTER($R$2:$R$1201,$G$2:$G$1201=G506))</f>
        <v>859.60878359494041</v>
      </c>
      <c r="U506" s="4">
        <f t="shared" si="56"/>
        <v>0.87027746175466214</v>
      </c>
      <c r="V506" t="str">
        <f t="shared" si="57"/>
        <v>No</v>
      </c>
    </row>
    <row r="507" spans="1:22" x14ac:dyDescent="0.25">
      <c r="A507" t="s">
        <v>1071</v>
      </c>
      <c r="B507" s="2">
        <v>45559</v>
      </c>
      <c r="C507">
        <f t="shared" si="51"/>
        <v>2024</v>
      </c>
      <c r="D507" t="str">
        <f t="shared" si="52"/>
        <v>September</v>
      </c>
      <c r="E507" t="str">
        <f t="shared" si="53"/>
        <v>Q3</v>
      </c>
      <c r="F507" t="s">
        <v>2263</v>
      </c>
      <c r="G507" t="s">
        <v>2408</v>
      </c>
      <c r="H507">
        <v>3</v>
      </c>
      <c r="I507" s="4">
        <v>428.88</v>
      </c>
      <c r="J507" t="s">
        <v>2563</v>
      </c>
      <c r="K507" t="s">
        <v>3065</v>
      </c>
      <c r="L507" t="s">
        <v>3070</v>
      </c>
      <c r="M507" t="s">
        <v>4132</v>
      </c>
      <c r="N507">
        <v>3</v>
      </c>
      <c r="O507" t="s">
        <v>4277</v>
      </c>
      <c r="P507" t="str">
        <f t="shared" si="54"/>
        <v>WINTER15</v>
      </c>
      <c r="Q507" t="s">
        <v>4281</v>
      </c>
      <c r="R507" s="4">
        <v>1286.6400000000001</v>
      </c>
      <c r="S507" s="4">
        <f t="shared" si="55"/>
        <v>1110.5581502890175</v>
      </c>
      <c r="T507" cm="1">
        <f t="array" ref="T507">_xlfn.STDEV.P(_xlfn._xlws.FILTER($R$2:$R$1201,$G$2:$G$1201=G507))</f>
        <v>859.60878359494041</v>
      </c>
      <c r="U507" s="4">
        <f t="shared" si="56"/>
        <v>0.79300975431892939</v>
      </c>
      <c r="V507" t="str">
        <f t="shared" si="57"/>
        <v>No</v>
      </c>
    </row>
    <row r="508" spans="1:22" x14ac:dyDescent="0.25">
      <c r="A508" t="s">
        <v>161</v>
      </c>
      <c r="B508" s="2">
        <v>45783</v>
      </c>
      <c r="C508">
        <f t="shared" si="51"/>
        <v>2025</v>
      </c>
      <c r="D508" t="str">
        <f t="shared" si="52"/>
        <v>May</v>
      </c>
      <c r="E508" t="str">
        <f t="shared" si="53"/>
        <v>Q2</v>
      </c>
      <c r="F508" t="s">
        <v>1361</v>
      </c>
      <c r="G508" t="s">
        <v>2408</v>
      </c>
      <c r="H508">
        <v>2</v>
      </c>
      <c r="I508" s="4">
        <v>465.18</v>
      </c>
      <c r="J508" t="s">
        <v>2546</v>
      </c>
      <c r="K508" t="s">
        <v>3067</v>
      </c>
      <c r="L508" t="s">
        <v>3071</v>
      </c>
      <c r="M508" t="s">
        <v>3222</v>
      </c>
      <c r="N508">
        <v>2</v>
      </c>
      <c r="O508" t="s">
        <v>4275</v>
      </c>
      <c r="P508" t="str">
        <f t="shared" si="54"/>
        <v>SAVE10</v>
      </c>
      <c r="Q508" t="s">
        <v>4282</v>
      </c>
      <c r="R508" s="4">
        <v>930.36</v>
      </c>
      <c r="S508" s="4">
        <f t="shared" si="55"/>
        <v>1110.5581502890175</v>
      </c>
      <c r="T508" cm="1">
        <f t="array" ref="T508">_xlfn.STDEV.P(_xlfn._xlws.FILTER($R$2:$R$1201,$G$2:$G$1201=G508))</f>
        <v>859.60878359494041</v>
      </c>
      <c r="U508" s="4">
        <f t="shared" si="56"/>
        <v>0.75078124212505548</v>
      </c>
      <c r="V508" t="str">
        <f t="shared" si="57"/>
        <v>No</v>
      </c>
    </row>
    <row r="509" spans="1:22" x14ac:dyDescent="0.25">
      <c r="A509" t="s">
        <v>687</v>
      </c>
      <c r="B509" s="2">
        <v>44978</v>
      </c>
      <c r="C509">
        <f t="shared" si="51"/>
        <v>2023</v>
      </c>
      <c r="D509" t="str">
        <f t="shared" si="52"/>
        <v>February</v>
      </c>
      <c r="E509" t="str">
        <f t="shared" si="53"/>
        <v>Q1</v>
      </c>
      <c r="F509" t="s">
        <v>1885</v>
      </c>
      <c r="G509" t="s">
        <v>2405</v>
      </c>
      <c r="H509">
        <v>2</v>
      </c>
      <c r="I509" s="4">
        <v>372.92</v>
      </c>
      <c r="J509" t="s">
        <v>2512</v>
      </c>
      <c r="K509" t="s">
        <v>3067</v>
      </c>
      <c r="L509" t="s">
        <v>3073</v>
      </c>
      <c r="M509" t="s">
        <v>3748</v>
      </c>
      <c r="N509">
        <v>7</v>
      </c>
      <c r="O509" t="s">
        <v>4275</v>
      </c>
      <c r="P509" t="str">
        <f t="shared" si="54"/>
        <v>SAVE10</v>
      </c>
      <c r="Q509" t="s">
        <v>4280</v>
      </c>
      <c r="R509" s="4">
        <v>745.84</v>
      </c>
      <c r="S509" s="4">
        <f t="shared" si="55"/>
        <v>1042.2846368715084</v>
      </c>
      <c r="T509" cm="1">
        <f t="array" ref="T509">_xlfn.STDEV.P(_xlfn._xlws.FILTER($R$2:$R$1201,$G$2:$G$1201=G509))</f>
        <v>832.06806164607724</v>
      </c>
      <c r="U509" s="4">
        <f t="shared" si="56"/>
        <v>0.80445899527414455</v>
      </c>
      <c r="V509" t="str">
        <f t="shared" si="57"/>
        <v>No</v>
      </c>
    </row>
    <row r="510" spans="1:22" x14ac:dyDescent="0.25">
      <c r="A510" t="s">
        <v>654</v>
      </c>
      <c r="B510" s="2">
        <v>45349</v>
      </c>
      <c r="C510">
        <f t="shared" si="51"/>
        <v>2024</v>
      </c>
      <c r="D510" t="str">
        <f t="shared" si="52"/>
        <v>February</v>
      </c>
      <c r="E510" t="str">
        <f t="shared" si="53"/>
        <v>Q1</v>
      </c>
      <c r="F510" t="s">
        <v>1853</v>
      </c>
      <c r="G510" t="s">
        <v>2406</v>
      </c>
      <c r="H510">
        <v>2</v>
      </c>
      <c r="I510" s="4">
        <v>587.49</v>
      </c>
      <c r="J510" t="s">
        <v>2507</v>
      </c>
      <c r="K510" t="s">
        <v>3068</v>
      </c>
      <c r="L510" t="s">
        <v>3072</v>
      </c>
      <c r="M510" t="s">
        <v>3715</v>
      </c>
      <c r="N510">
        <v>6</v>
      </c>
      <c r="O510" t="s">
        <v>4275</v>
      </c>
      <c r="P510" t="str">
        <f t="shared" si="54"/>
        <v>SAVE10</v>
      </c>
      <c r="Q510" t="s">
        <v>4279</v>
      </c>
      <c r="R510" s="4">
        <v>1174.98</v>
      </c>
      <c r="S510" s="4">
        <f t="shared" si="55"/>
        <v>1098.989382022472</v>
      </c>
      <c r="T510" cm="1">
        <f t="array" ref="T510">_xlfn.STDEV.P(_xlfn._xlws.FILTER($R$2:$R$1201,$G$2:$G$1201=G510))</f>
        <v>817.71887574565653</v>
      </c>
      <c r="U510" s="4">
        <f t="shared" si="56"/>
        <v>0.62551984208026146</v>
      </c>
      <c r="V510" t="str">
        <f t="shared" si="57"/>
        <v>No</v>
      </c>
    </row>
    <row r="511" spans="1:22" x14ac:dyDescent="0.25">
      <c r="A511" t="s">
        <v>735</v>
      </c>
      <c r="B511" s="2">
        <v>45369</v>
      </c>
      <c r="C511">
        <f t="shared" si="51"/>
        <v>2024</v>
      </c>
      <c r="D511" t="str">
        <f t="shared" si="52"/>
        <v>March</v>
      </c>
      <c r="E511" t="str">
        <f t="shared" si="53"/>
        <v>Q1</v>
      </c>
      <c r="F511" t="s">
        <v>1932</v>
      </c>
      <c r="G511" t="s">
        <v>2409</v>
      </c>
      <c r="H511">
        <v>2</v>
      </c>
      <c r="I511" s="4">
        <v>118.59</v>
      </c>
      <c r="J511" t="s">
        <v>2893</v>
      </c>
      <c r="K511" t="s">
        <v>3067</v>
      </c>
      <c r="L511" t="s">
        <v>3073</v>
      </c>
      <c r="M511" t="s">
        <v>3796</v>
      </c>
      <c r="N511">
        <v>2</v>
      </c>
      <c r="P511" t="str">
        <f t="shared" si="54"/>
        <v>NO COUPON</v>
      </c>
      <c r="Q511" t="s">
        <v>4280</v>
      </c>
      <c r="R511" s="4">
        <v>237.18</v>
      </c>
      <c r="S511" s="4">
        <f t="shared" si="55"/>
        <v>985.05841176470665</v>
      </c>
      <c r="T511" cm="1">
        <f t="array" ref="T511">_xlfn.STDEV.P(_xlfn._xlws.FILTER($R$2:$R$1201,$G$2:$G$1201=G511))</f>
        <v>745.08439393554579</v>
      </c>
      <c r="U511" s="4">
        <f t="shared" si="56"/>
        <v>1.16291311268514</v>
      </c>
      <c r="V511" t="str">
        <f t="shared" si="57"/>
        <v>No</v>
      </c>
    </row>
    <row r="512" spans="1:22" x14ac:dyDescent="0.25">
      <c r="A512" t="s">
        <v>499</v>
      </c>
      <c r="B512" s="2">
        <v>45139</v>
      </c>
      <c r="C512">
        <f t="shared" si="51"/>
        <v>2023</v>
      </c>
      <c r="D512" t="str">
        <f t="shared" si="52"/>
        <v>August</v>
      </c>
      <c r="E512" t="str">
        <f t="shared" si="53"/>
        <v>Q3</v>
      </c>
      <c r="F512" t="s">
        <v>1699</v>
      </c>
      <c r="G512" t="s">
        <v>2406</v>
      </c>
      <c r="H512">
        <v>3</v>
      </c>
      <c r="I512" s="4">
        <v>404.79</v>
      </c>
      <c r="J512" t="s">
        <v>2783</v>
      </c>
      <c r="K512" t="s">
        <v>3069</v>
      </c>
      <c r="L512" t="s">
        <v>3070</v>
      </c>
      <c r="M512" t="s">
        <v>3560</v>
      </c>
      <c r="N512">
        <v>6</v>
      </c>
      <c r="O512" t="s">
        <v>4275</v>
      </c>
      <c r="P512" t="str">
        <f t="shared" si="54"/>
        <v>SAVE10</v>
      </c>
      <c r="Q512" t="s">
        <v>4278</v>
      </c>
      <c r="R512" s="4">
        <v>1214.3699999999999</v>
      </c>
      <c r="S512" s="4">
        <f t="shared" si="55"/>
        <v>1098.989382022472</v>
      </c>
      <c r="T512" cm="1">
        <f t="array" ref="T512">_xlfn.STDEV.P(_xlfn._xlws.FILTER($R$2:$R$1201,$G$2:$G$1201=G512))</f>
        <v>817.71887574565653</v>
      </c>
      <c r="U512" s="4">
        <f t="shared" si="56"/>
        <v>0.84894626088880454</v>
      </c>
      <c r="V512" t="str">
        <f t="shared" si="57"/>
        <v>No</v>
      </c>
    </row>
    <row r="513" spans="1:22" x14ac:dyDescent="0.25">
      <c r="A513" t="s">
        <v>1021</v>
      </c>
      <c r="B513" s="2">
        <v>45371</v>
      </c>
      <c r="C513">
        <f t="shared" si="51"/>
        <v>2024</v>
      </c>
      <c r="D513" t="str">
        <f t="shared" si="52"/>
        <v>March</v>
      </c>
      <c r="E513" t="str">
        <f t="shared" si="53"/>
        <v>Q1</v>
      </c>
      <c r="F513" t="s">
        <v>1699</v>
      </c>
      <c r="G513" t="s">
        <v>2403</v>
      </c>
      <c r="H513">
        <v>2</v>
      </c>
      <c r="I513" s="4">
        <v>73.260000000000005</v>
      </c>
      <c r="J513" t="s">
        <v>2499</v>
      </c>
      <c r="K513" t="s">
        <v>3069</v>
      </c>
      <c r="L513" t="s">
        <v>3074</v>
      </c>
      <c r="M513" t="s">
        <v>4082</v>
      </c>
      <c r="N513">
        <v>4</v>
      </c>
      <c r="O513" t="s">
        <v>4277</v>
      </c>
      <c r="P513" t="str">
        <f t="shared" si="54"/>
        <v>WINTER15</v>
      </c>
      <c r="Q513" t="s">
        <v>4281</v>
      </c>
      <c r="R513" s="4">
        <v>146.52000000000001</v>
      </c>
      <c r="S513" s="4">
        <f t="shared" si="55"/>
        <v>1077.6160122699389</v>
      </c>
      <c r="T513" cm="1">
        <f t="array" ref="T513">_xlfn.STDEV.P(_xlfn._xlws.FILTER($R$2:$R$1201,$G$2:$G$1201=G513))</f>
        <v>847.57364644707002</v>
      </c>
      <c r="U513" s="4">
        <f t="shared" si="56"/>
        <v>1.1849778676815663</v>
      </c>
      <c r="V513" t="str">
        <f t="shared" si="57"/>
        <v>No</v>
      </c>
    </row>
    <row r="514" spans="1:22" x14ac:dyDescent="0.25">
      <c r="A514" t="s">
        <v>1084</v>
      </c>
      <c r="B514" s="2">
        <v>45541</v>
      </c>
      <c r="C514">
        <f t="shared" ref="C514:C577" si="58">YEAR(B514)</f>
        <v>2024</v>
      </c>
      <c r="D514" t="str">
        <f t="shared" ref="D514:D577" si="59">TEXT(B514,"mmmm")</f>
        <v>September</v>
      </c>
      <c r="E514" t="str">
        <f t="shared" ref="E514:E577" si="60">"Q"&amp;ROUNDUP(MONTH(B514)/3,0)</f>
        <v>Q3</v>
      </c>
      <c r="F514" t="s">
        <v>2276</v>
      </c>
      <c r="G514" t="s">
        <v>2409</v>
      </c>
      <c r="H514">
        <v>4</v>
      </c>
      <c r="I514" s="4">
        <v>491.29</v>
      </c>
      <c r="J514" t="s">
        <v>2485</v>
      </c>
      <c r="K514" t="s">
        <v>3065</v>
      </c>
      <c r="L514" t="s">
        <v>3074</v>
      </c>
      <c r="M514" t="s">
        <v>4145</v>
      </c>
      <c r="N514">
        <v>6</v>
      </c>
      <c r="P514" t="str">
        <f t="shared" ref="P514:P577" si="61">IF(ISBLANK(O514),"NO COUPON",O514)</f>
        <v>NO COUPON</v>
      </c>
      <c r="Q514" t="s">
        <v>4280</v>
      </c>
      <c r="R514" s="4">
        <v>1965.16</v>
      </c>
      <c r="S514" s="4">
        <f t="shared" si="55"/>
        <v>985.05841176470665</v>
      </c>
      <c r="T514" cm="1">
        <f t="array" ref="T514">_xlfn.STDEV.P(_xlfn._xlws.FILTER($R$2:$R$1201,$G$2:$G$1201=G514))</f>
        <v>745.08439393554579</v>
      </c>
      <c r="U514" s="4">
        <f t="shared" si="56"/>
        <v>0.66270132052641073</v>
      </c>
      <c r="V514" t="str">
        <f t="shared" si="57"/>
        <v>No</v>
      </c>
    </row>
    <row r="515" spans="1:22" x14ac:dyDescent="0.25">
      <c r="A515" t="s">
        <v>199</v>
      </c>
      <c r="B515" s="2">
        <v>45690</v>
      </c>
      <c r="C515">
        <f t="shared" si="58"/>
        <v>2025</v>
      </c>
      <c r="D515" t="str">
        <f t="shared" si="59"/>
        <v>February</v>
      </c>
      <c r="E515" t="str">
        <f t="shared" si="60"/>
        <v>Q1</v>
      </c>
      <c r="F515" t="s">
        <v>1399</v>
      </c>
      <c r="G515" t="s">
        <v>2408</v>
      </c>
      <c r="H515">
        <v>1</v>
      </c>
      <c r="I515" s="4">
        <v>210.7</v>
      </c>
      <c r="J515" t="s">
        <v>2577</v>
      </c>
      <c r="K515" t="s">
        <v>3066</v>
      </c>
      <c r="L515" t="s">
        <v>3070</v>
      </c>
      <c r="M515" t="s">
        <v>3260</v>
      </c>
      <c r="N515">
        <v>2</v>
      </c>
      <c r="O515" t="s">
        <v>4277</v>
      </c>
      <c r="P515" t="str">
        <f t="shared" si="61"/>
        <v>WINTER15</v>
      </c>
      <c r="Q515" t="s">
        <v>4279</v>
      </c>
      <c r="R515" s="4">
        <v>210.7</v>
      </c>
      <c r="S515" s="4">
        <f t="shared" ref="S515:S578" si="62">AVERAGEIF($G$2:$G$1201,G515,$R$2:$R$1201)</f>
        <v>1110.5581502890175</v>
      </c>
      <c r="T515" cm="1">
        <f t="array" ref="T515">_xlfn.STDEV.P(_xlfn._xlws.FILTER($R$2:$R$1201,$G$2:$G$1201=G515))</f>
        <v>859.60878359494041</v>
      </c>
      <c r="U515" s="4">
        <f t="shared" ref="U515:U578" si="63">ABS(I515-S515)/T515</f>
        <v>1.0468228890423288</v>
      </c>
      <c r="V515" t="str">
        <f t="shared" ref="V515:V578" si="64">IF(U515&gt;3,"Yes","No")</f>
        <v>No</v>
      </c>
    </row>
    <row r="516" spans="1:22" x14ac:dyDescent="0.25">
      <c r="A516" t="s">
        <v>1204</v>
      </c>
      <c r="B516" s="2">
        <v>45816</v>
      </c>
      <c r="C516">
        <f t="shared" si="58"/>
        <v>2025</v>
      </c>
      <c r="D516" t="str">
        <f t="shared" si="59"/>
        <v>June</v>
      </c>
      <c r="E516" t="str">
        <f t="shared" si="60"/>
        <v>Q2</v>
      </c>
      <c r="F516" t="s">
        <v>2393</v>
      </c>
      <c r="G516" t="s">
        <v>2409</v>
      </c>
      <c r="H516">
        <v>3</v>
      </c>
      <c r="I516" s="4">
        <v>616.39</v>
      </c>
      <c r="J516" t="s">
        <v>3061</v>
      </c>
      <c r="K516" t="s">
        <v>3067</v>
      </c>
      <c r="L516" t="s">
        <v>3070</v>
      </c>
      <c r="M516" t="s">
        <v>4265</v>
      </c>
      <c r="N516">
        <v>6</v>
      </c>
      <c r="O516" t="s">
        <v>4276</v>
      </c>
      <c r="P516" t="str">
        <f t="shared" si="61"/>
        <v>FREESHIP</v>
      </c>
      <c r="Q516" t="s">
        <v>4278</v>
      </c>
      <c r="R516" s="4">
        <v>1849.17</v>
      </c>
      <c r="S516" s="4">
        <f t="shared" si="62"/>
        <v>985.05841176470665</v>
      </c>
      <c r="T516" cm="1">
        <f t="array" ref="T516">_xlfn.STDEV.P(_xlfn._xlws.FILTER($R$2:$R$1201,$G$2:$G$1201=G516))</f>
        <v>745.08439393554579</v>
      </c>
      <c r="U516" s="4">
        <f t="shared" si="63"/>
        <v>0.49480087727699562</v>
      </c>
      <c r="V516" t="str">
        <f t="shared" si="64"/>
        <v>No</v>
      </c>
    </row>
    <row r="517" spans="1:22" x14ac:dyDescent="0.25">
      <c r="A517" t="s">
        <v>733</v>
      </c>
      <c r="B517" s="2">
        <v>45312</v>
      </c>
      <c r="C517">
        <f t="shared" si="58"/>
        <v>2024</v>
      </c>
      <c r="D517" t="str">
        <f t="shared" si="59"/>
        <v>January</v>
      </c>
      <c r="E517" t="str">
        <f t="shared" si="60"/>
        <v>Q1</v>
      </c>
      <c r="F517" t="s">
        <v>1930</v>
      </c>
      <c r="G517" t="s">
        <v>2408</v>
      </c>
      <c r="H517">
        <v>2</v>
      </c>
      <c r="I517" s="4">
        <v>681.06</v>
      </c>
      <c r="J517" t="s">
        <v>2891</v>
      </c>
      <c r="K517" t="s">
        <v>3065</v>
      </c>
      <c r="L517" t="s">
        <v>3070</v>
      </c>
      <c r="M517" t="s">
        <v>3794</v>
      </c>
      <c r="N517">
        <v>3</v>
      </c>
      <c r="O517" t="s">
        <v>4276</v>
      </c>
      <c r="P517" t="str">
        <f t="shared" si="61"/>
        <v>FREESHIP</v>
      </c>
      <c r="Q517" t="s">
        <v>4281</v>
      </c>
      <c r="R517" s="4">
        <v>1362.12</v>
      </c>
      <c r="S517" s="4">
        <f t="shared" si="62"/>
        <v>1110.5581502890175</v>
      </c>
      <c r="T517" cm="1">
        <f t="array" ref="T517">_xlfn.STDEV.P(_xlfn._xlws.FILTER($R$2:$R$1201,$G$2:$G$1201=G517))</f>
        <v>859.60878359494041</v>
      </c>
      <c r="U517" s="4">
        <f t="shared" si="63"/>
        <v>0.49964374316049687</v>
      </c>
      <c r="V517" t="str">
        <f t="shared" si="64"/>
        <v>No</v>
      </c>
    </row>
    <row r="518" spans="1:22" x14ac:dyDescent="0.25">
      <c r="A518" t="s">
        <v>1100</v>
      </c>
      <c r="B518" s="2">
        <v>45283</v>
      </c>
      <c r="C518">
        <f t="shared" si="58"/>
        <v>2023</v>
      </c>
      <c r="D518" t="str">
        <f t="shared" si="59"/>
        <v>December</v>
      </c>
      <c r="E518" t="str">
        <f t="shared" si="60"/>
        <v>Q4</v>
      </c>
      <c r="F518" t="s">
        <v>2292</v>
      </c>
      <c r="G518" t="s">
        <v>2405</v>
      </c>
      <c r="H518">
        <v>2</v>
      </c>
      <c r="I518" s="4">
        <v>513.41999999999996</v>
      </c>
      <c r="J518" t="s">
        <v>3023</v>
      </c>
      <c r="K518" t="s">
        <v>3066</v>
      </c>
      <c r="L518" t="s">
        <v>3074</v>
      </c>
      <c r="M518" t="s">
        <v>4161</v>
      </c>
      <c r="N518">
        <v>5</v>
      </c>
      <c r="O518" t="s">
        <v>4277</v>
      </c>
      <c r="P518" t="str">
        <f t="shared" si="61"/>
        <v>WINTER15</v>
      </c>
      <c r="Q518" t="s">
        <v>4278</v>
      </c>
      <c r="R518" s="4">
        <v>1026.8399999999999</v>
      </c>
      <c r="S518" s="4">
        <f t="shared" si="62"/>
        <v>1042.2846368715084</v>
      </c>
      <c r="T518" cm="1">
        <f t="array" ref="T518">_xlfn.STDEV.P(_xlfn._xlws.FILTER($R$2:$R$1201,$G$2:$G$1201=G518))</f>
        <v>832.06806164607724</v>
      </c>
      <c r="U518" s="4">
        <f t="shared" si="63"/>
        <v>0.63560261623941849</v>
      </c>
      <c r="V518" t="str">
        <f t="shared" si="64"/>
        <v>No</v>
      </c>
    </row>
    <row r="519" spans="1:22" x14ac:dyDescent="0.25">
      <c r="A519" t="s">
        <v>530</v>
      </c>
      <c r="B519" s="2">
        <v>45389</v>
      </c>
      <c r="C519">
        <f t="shared" si="58"/>
        <v>2024</v>
      </c>
      <c r="D519" t="str">
        <f t="shared" si="59"/>
        <v>April</v>
      </c>
      <c r="E519" t="str">
        <f t="shared" si="60"/>
        <v>Q2</v>
      </c>
      <c r="F519" t="s">
        <v>1730</v>
      </c>
      <c r="G519" t="s">
        <v>2403</v>
      </c>
      <c r="H519">
        <v>3</v>
      </c>
      <c r="I519" s="4">
        <v>166.99</v>
      </c>
      <c r="J519" t="s">
        <v>2659</v>
      </c>
      <c r="K519" t="s">
        <v>3069</v>
      </c>
      <c r="L519" t="s">
        <v>3072</v>
      </c>
      <c r="M519" t="s">
        <v>3591</v>
      </c>
      <c r="N519">
        <v>8</v>
      </c>
      <c r="P519" t="str">
        <f t="shared" si="61"/>
        <v>NO COUPON</v>
      </c>
      <c r="Q519" t="s">
        <v>4281</v>
      </c>
      <c r="R519" s="4">
        <v>500.97</v>
      </c>
      <c r="S519" s="4">
        <f t="shared" si="62"/>
        <v>1077.6160122699389</v>
      </c>
      <c r="T519" cm="1">
        <f t="array" ref="T519">_xlfn.STDEV.P(_xlfn._xlws.FILTER($R$2:$R$1201,$G$2:$G$1201=G519))</f>
        <v>847.57364644707002</v>
      </c>
      <c r="U519" s="4">
        <f t="shared" si="63"/>
        <v>1.0743916072510951</v>
      </c>
      <c r="V519" t="str">
        <f t="shared" si="64"/>
        <v>No</v>
      </c>
    </row>
    <row r="520" spans="1:22" x14ac:dyDescent="0.25">
      <c r="A520" t="s">
        <v>335</v>
      </c>
      <c r="B520" s="2">
        <v>45147</v>
      </c>
      <c r="C520">
        <f t="shared" si="58"/>
        <v>2023</v>
      </c>
      <c r="D520" t="str">
        <f t="shared" si="59"/>
        <v>August</v>
      </c>
      <c r="E520" t="str">
        <f t="shared" si="60"/>
        <v>Q3</v>
      </c>
      <c r="F520" t="s">
        <v>1535</v>
      </c>
      <c r="G520" t="s">
        <v>2404</v>
      </c>
      <c r="H520">
        <v>4</v>
      </c>
      <c r="I520" s="4">
        <v>152.29</v>
      </c>
      <c r="J520" t="s">
        <v>2670</v>
      </c>
      <c r="K520" t="s">
        <v>3065</v>
      </c>
      <c r="L520" t="s">
        <v>3071</v>
      </c>
      <c r="M520" t="s">
        <v>3396</v>
      </c>
      <c r="N520">
        <v>6</v>
      </c>
      <c r="O520" t="s">
        <v>4277</v>
      </c>
      <c r="P520" t="str">
        <f t="shared" si="61"/>
        <v>WINTER15</v>
      </c>
      <c r="Q520" t="s">
        <v>4282</v>
      </c>
      <c r="R520" s="4">
        <v>609.16</v>
      </c>
      <c r="S520" s="4">
        <f t="shared" si="62"/>
        <v>972.57942307692258</v>
      </c>
      <c r="T520" cm="1">
        <f t="array" ref="T520">_xlfn.STDEV.P(_xlfn._xlws.FILTER($R$2:$R$1201,$G$2:$G$1201=G520))</f>
        <v>756.87136793194964</v>
      </c>
      <c r="U520" s="4">
        <f t="shared" si="63"/>
        <v>1.0837897400165293</v>
      </c>
      <c r="V520" t="str">
        <f t="shared" si="64"/>
        <v>No</v>
      </c>
    </row>
    <row r="521" spans="1:22" x14ac:dyDescent="0.25">
      <c r="A521" t="s">
        <v>269</v>
      </c>
      <c r="B521" s="2">
        <v>45425</v>
      </c>
      <c r="C521">
        <f t="shared" si="58"/>
        <v>2024</v>
      </c>
      <c r="D521" t="str">
        <f t="shared" si="59"/>
        <v>May</v>
      </c>
      <c r="E521" t="str">
        <f t="shared" si="60"/>
        <v>Q2</v>
      </c>
      <c r="F521" t="s">
        <v>1469</v>
      </c>
      <c r="G521" t="s">
        <v>2403</v>
      </c>
      <c r="H521">
        <v>1</v>
      </c>
      <c r="I521" s="4">
        <v>263.95999999999998</v>
      </c>
      <c r="J521" t="s">
        <v>2565</v>
      </c>
      <c r="K521" t="s">
        <v>3068</v>
      </c>
      <c r="L521" t="s">
        <v>3072</v>
      </c>
      <c r="M521" t="s">
        <v>3330</v>
      </c>
      <c r="N521">
        <v>2</v>
      </c>
      <c r="O521" t="s">
        <v>4275</v>
      </c>
      <c r="P521" t="str">
        <f t="shared" si="61"/>
        <v>SAVE10</v>
      </c>
      <c r="Q521" t="s">
        <v>4282</v>
      </c>
      <c r="R521" s="4">
        <v>263.95999999999998</v>
      </c>
      <c r="S521" s="4">
        <f t="shared" si="62"/>
        <v>1077.6160122699389</v>
      </c>
      <c r="T521" cm="1">
        <f t="array" ref="T521">_xlfn.STDEV.P(_xlfn._xlws.FILTER($R$2:$R$1201,$G$2:$G$1201=G521))</f>
        <v>847.57364644707002</v>
      </c>
      <c r="U521" s="4">
        <f t="shared" si="63"/>
        <v>0.95998267015579131</v>
      </c>
      <c r="V521" t="str">
        <f t="shared" si="64"/>
        <v>No</v>
      </c>
    </row>
    <row r="522" spans="1:22" x14ac:dyDescent="0.25">
      <c r="A522" t="s">
        <v>393</v>
      </c>
      <c r="B522" s="2">
        <v>45556</v>
      </c>
      <c r="C522">
        <f t="shared" si="58"/>
        <v>2024</v>
      </c>
      <c r="D522" t="str">
        <f t="shared" si="59"/>
        <v>September</v>
      </c>
      <c r="E522" t="str">
        <f t="shared" si="60"/>
        <v>Q3</v>
      </c>
      <c r="F522" t="s">
        <v>1593</v>
      </c>
      <c r="G522" t="s">
        <v>2404</v>
      </c>
      <c r="H522">
        <v>3</v>
      </c>
      <c r="I522" s="4">
        <v>297.67</v>
      </c>
      <c r="J522" t="s">
        <v>2571</v>
      </c>
      <c r="K522" t="s">
        <v>3066</v>
      </c>
      <c r="L522" t="s">
        <v>3070</v>
      </c>
      <c r="M522" t="s">
        <v>3454</v>
      </c>
      <c r="N522">
        <v>6</v>
      </c>
      <c r="P522" t="str">
        <f t="shared" si="61"/>
        <v>NO COUPON</v>
      </c>
      <c r="Q522" t="s">
        <v>4282</v>
      </c>
      <c r="R522" s="4">
        <v>893.01</v>
      </c>
      <c r="S522" s="4">
        <f t="shared" si="62"/>
        <v>972.57942307692258</v>
      </c>
      <c r="T522" cm="1">
        <f t="array" ref="T522">_xlfn.STDEV.P(_xlfn._xlws.FILTER($R$2:$R$1201,$G$2:$G$1201=G522))</f>
        <v>756.87136793194964</v>
      </c>
      <c r="U522" s="4">
        <f t="shared" si="63"/>
        <v>0.89170954494027543</v>
      </c>
      <c r="V522" t="str">
        <f t="shared" si="64"/>
        <v>No</v>
      </c>
    </row>
    <row r="523" spans="1:22" x14ac:dyDescent="0.25">
      <c r="A523" t="s">
        <v>802</v>
      </c>
      <c r="B523" s="2">
        <v>45232</v>
      </c>
      <c r="C523">
        <f t="shared" si="58"/>
        <v>2023</v>
      </c>
      <c r="D523" t="str">
        <f t="shared" si="59"/>
        <v>November</v>
      </c>
      <c r="E523" t="str">
        <f t="shared" si="60"/>
        <v>Q4</v>
      </c>
      <c r="F523" t="s">
        <v>1999</v>
      </c>
      <c r="G523" t="s">
        <v>2406</v>
      </c>
      <c r="H523">
        <v>2</v>
      </c>
      <c r="I523" s="4">
        <v>601.42999999999995</v>
      </c>
      <c r="J523" t="s">
        <v>2923</v>
      </c>
      <c r="K523" t="s">
        <v>3066</v>
      </c>
      <c r="L523" t="s">
        <v>3074</v>
      </c>
      <c r="M523" t="s">
        <v>3863</v>
      </c>
      <c r="N523">
        <v>5</v>
      </c>
      <c r="O523" t="s">
        <v>4276</v>
      </c>
      <c r="P523" t="str">
        <f t="shared" si="61"/>
        <v>FREESHIP</v>
      </c>
      <c r="Q523" t="s">
        <v>4278</v>
      </c>
      <c r="R523" s="4">
        <v>1202.8599999999999</v>
      </c>
      <c r="S523" s="4">
        <f t="shared" si="62"/>
        <v>1098.989382022472</v>
      </c>
      <c r="T523" cm="1">
        <f t="array" ref="T523">_xlfn.STDEV.P(_xlfn._xlws.FILTER($R$2:$R$1201,$G$2:$G$1201=G523))</f>
        <v>817.71887574565653</v>
      </c>
      <c r="U523" s="4">
        <f t="shared" si="63"/>
        <v>0.60847241855431133</v>
      </c>
      <c r="V523" t="str">
        <f t="shared" si="64"/>
        <v>No</v>
      </c>
    </row>
    <row r="524" spans="1:22" x14ac:dyDescent="0.25">
      <c r="A524" t="s">
        <v>546</v>
      </c>
      <c r="B524" s="2">
        <v>45780</v>
      </c>
      <c r="C524">
        <f t="shared" si="58"/>
        <v>2025</v>
      </c>
      <c r="D524" t="str">
        <f t="shared" si="59"/>
        <v>May</v>
      </c>
      <c r="E524" t="str">
        <f t="shared" si="60"/>
        <v>Q2</v>
      </c>
      <c r="F524" t="s">
        <v>1746</v>
      </c>
      <c r="G524" t="s">
        <v>2408</v>
      </c>
      <c r="H524">
        <v>2</v>
      </c>
      <c r="I524" s="4">
        <v>41</v>
      </c>
      <c r="J524" t="s">
        <v>2806</v>
      </c>
      <c r="K524" t="s">
        <v>3066</v>
      </c>
      <c r="L524" t="s">
        <v>3073</v>
      </c>
      <c r="M524" t="s">
        <v>3607</v>
      </c>
      <c r="N524">
        <v>7</v>
      </c>
      <c r="P524" t="str">
        <f t="shared" si="61"/>
        <v>NO COUPON</v>
      </c>
      <c r="Q524" t="s">
        <v>4280</v>
      </c>
      <c r="R524" s="4">
        <v>82</v>
      </c>
      <c r="S524" s="4">
        <f t="shared" si="62"/>
        <v>1110.5581502890175</v>
      </c>
      <c r="T524" cm="1">
        <f t="array" ref="T524">_xlfn.STDEV.P(_xlfn._xlws.FILTER($R$2:$R$1201,$G$2:$G$1201=G524))</f>
        <v>859.60878359494041</v>
      </c>
      <c r="U524" s="4">
        <f t="shared" si="63"/>
        <v>1.2442382752489511</v>
      </c>
      <c r="V524" t="str">
        <f t="shared" si="64"/>
        <v>No</v>
      </c>
    </row>
    <row r="525" spans="1:22" x14ac:dyDescent="0.25">
      <c r="A525" t="s">
        <v>858</v>
      </c>
      <c r="B525" s="2">
        <v>45630</v>
      </c>
      <c r="C525">
        <f t="shared" si="58"/>
        <v>2024</v>
      </c>
      <c r="D525" t="str">
        <f t="shared" si="59"/>
        <v>December</v>
      </c>
      <c r="E525" t="str">
        <f t="shared" si="60"/>
        <v>Q4</v>
      </c>
      <c r="F525" t="s">
        <v>2054</v>
      </c>
      <c r="G525" t="s">
        <v>2406</v>
      </c>
      <c r="H525">
        <v>1</v>
      </c>
      <c r="I525" s="4">
        <v>320.92</v>
      </c>
      <c r="J525" t="s">
        <v>2952</v>
      </c>
      <c r="K525" t="s">
        <v>3066</v>
      </c>
      <c r="L525" t="s">
        <v>3072</v>
      </c>
      <c r="M525" t="s">
        <v>3919</v>
      </c>
      <c r="N525">
        <v>5</v>
      </c>
      <c r="O525" t="s">
        <v>4276</v>
      </c>
      <c r="P525" t="str">
        <f t="shared" si="61"/>
        <v>FREESHIP</v>
      </c>
      <c r="Q525" t="s">
        <v>4281</v>
      </c>
      <c r="R525" s="4">
        <v>320.92</v>
      </c>
      <c r="S525" s="4">
        <f t="shared" si="62"/>
        <v>1098.989382022472</v>
      </c>
      <c r="T525" cm="1">
        <f t="array" ref="T525">_xlfn.STDEV.P(_xlfn._xlws.FILTER($R$2:$R$1201,$G$2:$G$1201=G525))</f>
        <v>817.71887574565653</v>
      </c>
      <c r="U525" s="4">
        <f t="shared" si="63"/>
        <v>0.95151207230354162</v>
      </c>
      <c r="V525" t="str">
        <f t="shared" si="64"/>
        <v>No</v>
      </c>
    </row>
    <row r="526" spans="1:22" x14ac:dyDescent="0.25">
      <c r="A526" t="s">
        <v>130</v>
      </c>
      <c r="B526" s="2">
        <v>45004</v>
      </c>
      <c r="C526">
        <f t="shared" si="58"/>
        <v>2023</v>
      </c>
      <c r="D526" t="str">
        <f t="shared" si="59"/>
        <v>March</v>
      </c>
      <c r="E526" t="str">
        <f t="shared" si="60"/>
        <v>Q1</v>
      </c>
      <c r="F526" t="s">
        <v>1330</v>
      </c>
      <c r="G526" t="s">
        <v>2407</v>
      </c>
      <c r="H526">
        <v>4</v>
      </c>
      <c r="I526" s="4">
        <v>291.35000000000002</v>
      </c>
      <c r="J526" t="s">
        <v>2519</v>
      </c>
      <c r="K526" t="s">
        <v>3067</v>
      </c>
      <c r="L526" t="s">
        <v>3071</v>
      </c>
      <c r="M526" t="s">
        <v>3191</v>
      </c>
      <c r="N526">
        <v>6</v>
      </c>
      <c r="O526" t="s">
        <v>4277</v>
      </c>
      <c r="P526" t="str">
        <f t="shared" si="61"/>
        <v>WINTER15</v>
      </c>
      <c r="Q526" t="s">
        <v>4281</v>
      </c>
      <c r="R526" s="4">
        <v>1165.4000000000001</v>
      </c>
      <c r="S526" s="4">
        <f t="shared" si="62"/>
        <v>1080.7326519337028</v>
      </c>
      <c r="T526" cm="1">
        <f t="array" ref="T526">_xlfn.STDEV.P(_xlfn._xlws.FILTER($R$2:$R$1201,$G$2:$G$1201=G526))</f>
        <v>851.72193981099019</v>
      </c>
      <c r="U526" s="4">
        <f t="shared" si="63"/>
        <v>0.92680793465162881</v>
      </c>
      <c r="V526" t="str">
        <f t="shared" si="64"/>
        <v>No</v>
      </c>
    </row>
    <row r="527" spans="1:22" x14ac:dyDescent="0.25">
      <c r="A527" t="s">
        <v>1079</v>
      </c>
      <c r="B527" s="2">
        <v>45229</v>
      </c>
      <c r="C527">
        <f t="shared" si="58"/>
        <v>2023</v>
      </c>
      <c r="D527" t="str">
        <f t="shared" si="59"/>
        <v>October</v>
      </c>
      <c r="E527" t="str">
        <f t="shared" si="60"/>
        <v>Q4</v>
      </c>
      <c r="F527" t="s">
        <v>2271</v>
      </c>
      <c r="G527" t="s">
        <v>2407</v>
      </c>
      <c r="H527">
        <v>5</v>
      </c>
      <c r="I527" s="4">
        <v>666.8</v>
      </c>
      <c r="J527" t="s">
        <v>2746</v>
      </c>
      <c r="K527" t="s">
        <v>3065</v>
      </c>
      <c r="L527" t="s">
        <v>3073</v>
      </c>
      <c r="M527" t="s">
        <v>4140</v>
      </c>
      <c r="N527">
        <v>7</v>
      </c>
      <c r="O527" t="s">
        <v>4275</v>
      </c>
      <c r="P527" t="str">
        <f t="shared" si="61"/>
        <v>SAVE10</v>
      </c>
      <c r="Q527" t="s">
        <v>4279</v>
      </c>
      <c r="R527" s="4">
        <v>3334</v>
      </c>
      <c r="S527" s="4">
        <f t="shared" si="62"/>
        <v>1080.7326519337028</v>
      </c>
      <c r="T527" cm="1">
        <f t="array" ref="T527">_xlfn.STDEV.P(_xlfn._xlws.FILTER($R$2:$R$1201,$G$2:$G$1201=G527))</f>
        <v>851.72193981099019</v>
      </c>
      <c r="U527" s="4">
        <f t="shared" si="63"/>
        <v>0.48599505611603788</v>
      </c>
      <c r="V527" t="str">
        <f t="shared" si="64"/>
        <v>No</v>
      </c>
    </row>
    <row r="528" spans="1:22" x14ac:dyDescent="0.25">
      <c r="A528" t="s">
        <v>1025</v>
      </c>
      <c r="B528" s="2">
        <v>45629</v>
      </c>
      <c r="C528">
        <f t="shared" si="58"/>
        <v>2024</v>
      </c>
      <c r="D528" t="str">
        <f t="shared" si="59"/>
        <v>December</v>
      </c>
      <c r="E528" t="str">
        <f t="shared" si="60"/>
        <v>Q4</v>
      </c>
      <c r="F528" t="s">
        <v>2217</v>
      </c>
      <c r="G528" t="s">
        <v>2404</v>
      </c>
      <c r="H528">
        <v>2</v>
      </c>
      <c r="I528" s="4">
        <v>478.36</v>
      </c>
      <c r="J528" t="s">
        <v>2646</v>
      </c>
      <c r="K528" t="s">
        <v>3066</v>
      </c>
      <c r="L528" t="s">
        <v>3070</v>
      </c>
      <c r="M528" t="s">
        <v>4086</v>
      </c>
      <c r="N528">
        <v>3</v>
      </c>
      <c r="P528" t="str">
        <f t="shared" si="61"/>
        <v>NO COUPON</v>
      </c>
      <c r="Q528" t="s">
        <v>4282</v>
      </c>
      <c r="R528" s="4">
        <v>956.72</v>
      </c>
      <c r="S528" s="4">
        <f t="shared" si="62"/>
        <v>972.57942307692258</v>
      </c>
      <c r="T528" cm="1">
        <f t="array" ref="T528">_xlfn.STDEV.P(_xlfn._xlws.FILTER($R$2:$R$1201,$G$2:$G$1201=G528))</f>
        <v>756.87136793194964</v>
      </c>
      <c r="U528" s="4">
        <f t="shared" si="63"/>
        <v>0.65297677256217446</v>
      </c>
      <c r="V528" t="str">
        <f t="shared" si="64"/>
        <v>No</v>
      </c>
    </row>
    <row r="529" spans="1:22" x14ac:dyDescent="0.25">
      <c r="A529" t="s">
        <v>68</v>
      </c>
      <c r="B529" s="2">
        <v>45743</v>
      </c>
      <c r="C529">
        <f t="shared" si="58"/>
        <v>2025</v>
      </c>
      <c r="D529" t="str">
        <f t="shared" si="59"/>
        <v>March</v>
      </c>
      <c r="E529" t="str">
        <f t="shared" si="60"/>
        <v>Q1</v>
      </c>
      <c r="F529" t="s">
        <v>1268</v>
      </c>
      <c r="G529" t="s">
        <v>2406</v>
      </c>
      <c r="H529">
        <v>1</v>
      </c>
      <c r="I529" s="4">
        <v>280.25</v>
      </c>
      <c r="J529" t="s">
        <v>2460</v>
      </c>
      <c r="K529" t="s">
        <v>3066</v>
      </c>
      <c r="L529" t="s">
        <v>3074</v>
      </c>
      <c r="M529" t="s">
        <v>3129</v>
      </c>
      <c r="N529">
        <v>5</v>
      </c>
      <c r="O529" t="s">
        <v>4277</v>
      </c>
      <c r="P529" t="str">
        <f t="shared" si="61"/>
        <v>WINTER15</v>
      </c>
      <c r="Q529" t="s">
        <v>4280</v>
      </c>
      <c r="R529" s="4">
        <v>280.25</v>
      </c>
      <c r="S529" s="4">
        <f t="shared" si="62"/>
        <v>1098.989382022472</v>
      </c>
      <c r="T529" cm="1">
        <f t="array" ref="T529">_xlfn.STDEV.P(_xlfn._xlws.FILTER($R$2:$R$1201,$G$2:$G$1201=G529))</f>
        <v>817.71887574565653</v>
      </c>
      <c r="U529" s="4">
        <f t="shared" si="63"/>
        <v>1.0012479915862098</v>
      </c>
      <c r="V529" t="str">
        <f t="shared" si="64"/>
        <v>No</v>
      </c>
    </row>
    <row r="530" spans="1:22" x14ac:dyDescent="0.25">
      <c r="A530" t="s">
        <v>861</v>
      </c>
      <c r="B530" s="2">
        <v>45614</v>
      </c>
      <c r="C530">
        <f t="shared" si="58"/>
        <v>2024</v>
      </c>
      <c r="D530" t="str">
        <f t="shared" si="59"/>
        <v>November</v>
      </c>
      <c r="E530" t="str">
        <f t="shared" si="60"/>
        <v>Q4</v>
      </c>
      <c r="F530" t="s">
        <v>2057</v>
      </c>
      <c r="G530" t="s">
        <v>2407</v>
      </c>
      <c r="H530">
        <v>4</v>
      </c>
      <c r="I530" s="4">
        <v>434.23</v>
      </c>
      <c r="J530" t="s">
        <v>2657</v>
      </c>
      <c r="K530" t="s">
        <v>3066</v>
      </c>
      <c r="L530" t="s">
        <v>3070</v>
      </c>
      <c r="M530" t="s">
        <v>3922</v>
      </c>
      <c r="N530">
        <v>8</v>
      </c>
      <c r="O530" t="s">
        <v>4276</v>
      </c>
      <c r="P530" t="str">
        <f t="shared" si="61"/>
        <v>FREESHIP</v>
      </c>
      <c r="Q530" t="s">
        <v>4280</v>
      </c>
      <c r="R530" s="4">
        <v>1736.92</v>
      </c>
      <c r="S530" s="4">
        <f t="shared" si="62"/>
        <v>1080.7326519337028</v>
      </c>
      <c r="T530" cm="1">
        <f t="array" ref="T530">_xlfn.STDEV.P(_xlfn._xlws.FILTER($R$2:$R$1201,$G$2:$G$1201=G530))</f>
        <v>851.72193981099019</v>
      </c>
      <c r="U530" s="4">
        <f t="shared" si="63"/>
        <v>0.75905365555943216</v>
      </c>
      <c r="V530" t="str">
        <f t="shared" si="64"/>
        <v>No</v>
      </c>
    </row>
    <row r="531" spans="1:22" x14ac:dyDescent="0.25">
      <c r="A531" t="s">
        <v>461</v>
      </c>
      <c r="B531" s="2">
        <v>45389</v>
      </c>
      <c r="C531">
        <f t="shared" si="58"/>
        <v>2024</v>
      </c>
      <c r="D531" t="str">
        <f t="shared" si="59"/>
        <v>April</v>
      </c>
      <c r="E531" t="str">
        <f t="shared" si="60"/>
        <v>Q2</v>
      </c>
      <c r="F531" t="s">
        <v>1661</v>
      </c>
      <c r="G531" t="s">
        <v>2407</v>
      </c>
      <c r="H531">
        <v>2</v>
      </c>
      <c r="I531" s="4">
        <v>416.81</v>
      </c>
      <c r="J531" t="s">
        <v>2759</v>
      </c>
      <c r="K531" t="s">
        <v>3069</v>
      </c>
      <c r="L531" t="s">
        <v>3072</v>
      </c>
      <c r="M531" t="s">
        <v>3522</v>
      </c>
      <c r="N531">
        <v>2</v>
      </c>
      <c r="P531" t="str">
        <f t="shared" si="61"/>
        <v>NO COUPON</v>
      </c>
      <c r="Q531" t="s">
        <v>4281</v>
      </c>
      <c r="R531" s="4">
        <v>833.62</v>
      </c>
      <c r="S531" s="4">
        <f t="shared" si="62"/>
        <v>1080.7326519337028</v>
      </c>
      <c r="T531" cm="1">
        <f t="array" ref="T531">_xlfn.STDEV.P(_xlfn._xlws.FILTER($R$2:$R$1201,$G$2:$G$1201=G531))</f>
        <v>851.72193981099019</v>
      </c>
      <c r="U531" s="4">
        <f t="shared" si="63"/>
        <v>0.77950633992243656</v>
      </c>
      <c r="V531" t="str">
        <f t="shared" si="64"/>
        <v>No</v>
      </c>
    </row>
    <row r="532" spans="1:22" x14ac:dyDescent="0.25">
      <c r="A532" t="s">
        <v>310</v>
      </c>
      <c r="B532" s="2">
        <v>45462</v>
      </c>
      <c r="C532">
        <f t="shared" si="58"/>
        <v>2024</v>
      </c>
      <c r="D532" t="str">
        <f t="shared" si="59"/>
        <v>June</v>
      </c>
      <c r="E532" t="str">
        <f t="shared" si="60"/>
        <v>Q2</v>
      </c>
      <c r="F532" t="s">
        <v>1510</v>
      </c>
      <c r="G532" t="s">
        <v>2409</v>
      </c>
      <c r="H532">
        <v>5</v>
      </c>
      <c r="I532" s="4">
        <v>638.79999999999995</v>
      </c>
      <c r="J532" t="s">
        <v>2458</v>
      </c>
      <c r="K532" t="s">
        <v>3065</v>
      </c>
      <c r="L532" t="s">
        <v>3071</v>
      </c>
      <c r="M532" t="s">
        <v>3371</v>
      </c>
      <c r="N532">
        <v>10</v>
      </c>
      <c r="O532" t="s">
        <v>4277</v>
      </c>
      <c r="P532" t="str">
        <f t="shared" si="61"/>
        <v>WINTER15</v>
      </c>
      <c r="Q532" t="s">
        <v>4279</v>
      </c>
      <c r="R532" s="4">
        <v>3194</v>
      </c>
      <c r="S532" s="4">
        <f t="shared" si="62"/>
        <v>985.05841176470665</v>
      </c>
      <c r="T532" cm="1">
        <f t="array" ref="T532">_xlfn.STDEV.P(_xlfn._xlws.FILTER($R$2:$R$1201,$G$2:$G$1201=G532))</f>
        <v>745.08439393554579</v>
      </c>
      <c r="U532" s="4">
        <f t="shared" si="63"/>
        <v>0.46472374751505008</v>
      </c>
      <c r="V532" t="str">
        <f t="shared" si="64"/>
        <v>No</v>
      </c>
    </row>
    <row r="533" spans="1:22" x14ac:dyDescent="0.25">
      <c r="A533" t="s">
        <v>953</v>
      </c>
      <c r="B533" s="2">
        <v>45763</v>
      </c>
      <c r="C533">
        <f t="shared" si="58"/>
        <v>2025</v>
      </c>
      <c r="D533" t="str">
        <f t="shared" si="59"/>
        <v>April</v>
      </c>
      <c r="E533" t="str">
        <f t="shared" si="60"/>
        <v>Q2</v>
      </c>
      <c r="F533" t="s">
        <v>2149</v>
      </c>
      <c r="G533" t="s">
        <v>2408</v>
      </c>
      <c r="H533">
        <v>2</v>
      </c>
      <c r="I533" s="4">
        <v>521.4</v>
      </c>
      <c r="J533" t="s">
        <v>2983</v>
      </c>
      <c r="K533" t="s">
        <v>3069</v>
      </c>
      <c r="L533" t="s">
        <v>3073</v>
      </c>
      <c r="M533" t="s">
        <v>4014</v>
      </c>
      <c r="N533">
        <v>7</v>
      </c>
      <c r="O533" t="s">
        <v>4275</v>
      </c>
      <c r="P533" t="str">
        <f t="shared" si="61"/>
        <v>SAVE10</v>
      </c>
      <c r="Q533" t="s">
        <v>4278</v>
      </c>
      <c r="R533" s="4">
        <v>1042.8</v>
      </c>
      <c r="S533" s="4">
        <f t="shared" si="62"/>
        <v>1110.5581502890175</v>
      </c>
      <c r="T533" cm="1">
        <f t="array" ref="T533">_xlfn.STDEV.P(_xlfn._xlws.FILTER($R$2:$R$1201,$G$2:$G$1201=G533))</f>
        <v>859.60878359494041</v>
      </c>
      <c r="U533" s="4">
        <f t="shared" si="63"/>
        <v>0.6853793976198328</v>
      </c>
      <c r="V533" t="str">
        <f t="shared" si="64"/>
        <v>No</v>
      </c>
    </row>
    <row r="534" spans="1:22" x14ac:dyDescent="0.25">
      <c r="A534" t="s">
        <v>317</v>
      </c>
      <c r="B534" s="2">
        <v>45633</v>
      </c>
      <c r="C534">
        <f t="shared" si="58"/>
        <v>2024</v>
      </c>
      <c r="D534" t="str">
        <f t="shared" si="59"/>
        <v>December</v>
      </c>
      <c r="E534" t="str">
        <f t="shared" si="60"/>
        <v>Q4</v>
      </c>
      <c r="F534" t="s">
        <v>1517</v>
      </c>
      <c r="G534" t="s">
        <v>2405</v>
      </c>
      <c r="H534">
        <v>1</v>
      </c>
      <c r="I534" s="4">
        <v>30.54</v>
      </c>
      <c r="J534" t="s">
        <v>2666</v>
      </c>
      <c r="K534" t="s">
        <v>3065</v>
      </c>
      <c r="L534" t="s">
        <v>3072</v>
      </c>
      <c r="M534" t="s">
        <v>3378</v>
      </c>
      <c r="N534">
        <v>1</v>
      </c>
      <c r="P534" t="str">
        <f t="shared" si="61"/>
        <v>NO COUPON</v>
      </c>
      <c r="Q534" t="s">
        <v>4282</v>
      </c>
      <c r="R534" s="4">
        <v>30.54</v>
      </c>
      <c r="S534" s="4">
        <f t="shared" si="62"/>
        <v>1042.2846368715084</v>
      </c>
      <c r="T534" cm="1">
        <f t="array" ref="T534">_xlfn.STDEV.P(_xlfn._xlws.FILTER($R$2:$R$1201,$G$2:$G$1201=G534))</f>
        <v>832.06806164607724</v>
      </c>
      <c r="U534" s="4">
        <f t="shared" si="63"/>
        <v>1.2159397572236792</v>
      </c>
      <c r="V534" t="str">
        <f t="shared" si="64"/>
        <v>No</v>
      </c>
    </row>
    <row r="535" spans="1:22" x14ac:dyDescent="0.25">
      <c r="A535" t="s">
        <v>1151</v>
      </c>
      <c r="B535" s="2">
        <v>45502</v>
      </c>
      <c r="C535">
        <f t="shared" si="58"/>
        <v>2024</v>
      </c>
      <c r="D535" t="str">
        <f t="shared" si="59"/>
        <v>July</v>
      </c>
      <c r="E535" t="str">
        <f t="shared" si="60"/>
        <v>Q3</v>
      </c>
      <c r="F535" t="s">
        <v>2341</v>
      </c>
      <c r="G535" t="s">
        <v>2407</v>
      </c>
      <c r="H535">
        <v>4</v>
      </c>
      <c r="I535" s="4">
        <v>410.21</v>
      </c>
      <c r="J535" t="s">
        <v>3040</v>
      </c>
      <c r="K535" t="s">
        <v>3069</v>
      </c>
      <c r="L535" t="s">
        <v>3074</v>
      </c>
      <c r="M535" t="s">
        <v>4212</v>
      </c>
      <c r="N535">
        <v>5</v>
      </c>
      <c r="O535" t="s">
        <v>4277</v>
      </c>
      <c r="P535" t="str">
        <f t="shared" si="61"/>
        <v>WINTER15</v>
      </c>
      <c r="Q535" t="s">
        <v>4278</v>
      </c>
      <c r="R535" s="4">
        <v>1640.84</v>
      </c>
      <c r="S535" s="4">
        <f t="shared" si="62"/>
        <v>1080.7326519337028</v>
      </c>
      <c r="T535" cm="1">
        <f t="array" ref="T535">_xlfn.STDEV.P(_xlfn._xlws.FILTER($R$2:$R$1201,$G$2:$G$1201=G535))</f>
        <v>851.72193981099019</v>
      </c>
      <c r="U535" s="4">
        <f t="shared" si="63"/>
        <v>0.78725534777523953</v>
      </c>
      <c r="V535" t="str">
        <f t="shared" si="64"/>
        <v>No</v>
      </c>
    </row>
    <row r="536" spans="1:22" x14ac:dyDescent="0.25">
      <c r="A536" t="s">
        <v>449</v>
      </c>
      <c r="B536" s="2">
        <v>45073</v>
      </c>
      <c r="C536">
        <f t="shared" si="58"/>
        <v>2023</v>
      </c>
      <c r="D536" t="str">
        <f t="shared" si="59"/>
        <v>May</v>
      </c>
      <c r="E536" t="str">
        <f t="shared" si="60"/>
        <v>Q2</v>
      </c>
      <c r="F536" t="s">
        <v>1649</v>
      </c>
      <c r="G536" t="s">
        <v>2407</v>
      </c>
      <c r="H536">
        <v>1</v>
      </c>
      <c r="I536" s="4">
        <v>414.47</v>
      </c>
      <c r="J536" t="s">
        <v>2677</v>
      </c>
      <c r="K536" t="s">
        <v>3065</v>
      </c>
      <c r="L536" t="s">
        <v>3072</v>
      </c>
      <c r="M536" t="s">
        <v>3510</v>
      </c>
      <c r="N536">
        <v>3</v>
      </c>
      <c r="O536" t="s">
        <v>4276</v>
      </c>
      <c r="P536" t="str">
        <f t="shared" si="61"/>
        <v>FREESHIP</v>
      </c>
      <c r="Q536" t="s">
        <v>4278</v>
      </c>
      <c r="R536" s="4">
        <v>414.47</v>
      </c>
      <c r="S536" s="4">
        <f t="shared" si="62"/>
        <v>1080.7326519337028</v>
      </c>
      <c r="T536" cm="1">
        <f t="array" ref="T536">_xlfn.STDEV.P(_xlfn._xlws.FILTER($R$2:$R$1201,$G$2:$G$1201=G536))</f>
        <v>851.72193981099019</v>
      </c>
      <c r="U536" s="4">
        <f t="shared" si="63"/>
        <v>0.78225371543388489</v>
      </c>
      <c r="V536" t="str">
        <f t="shared" si="64"/>
        <v>No</v>
      </c>
    </row>
    <row r="537" spans="1:22" x14ac:dyDescent="0.25">
      <c r="A537" t="s">
        <v>336</v>
      </c>
      <c r="B537" s="2">
        <v>45457</v>
      </c>
      <c r="C537">
        <f t="shared" si="58"/>
        <v>2024</v>
      </c>
      <c r="D537" t="str">
        <f t="shared" si="59"/>
        <v>June</v>
      </c>
      <c r="E537" t="str">
        <f t="shared" si="60"/>
        <v>Q2</v>
      </c>
      <c r="F537" t="s">
        <v>1536</v>
      </c>
      <c r="G537" t="s">
        <v>2404</v>
      </c>
      <c r="H537">
        <v>5</v>
      </c>
      <c r="I537" s="4">
        <v>231.82</v>
      </c>
      <c r="J537" t="s">
        <v>2678</v>
      </c>
      <c r="K537" t="s">
        <v>3065</v>
      </c>
      <c r="L537" t="s">
        <v>3073</v>
      </c>
      <c r="M537" t="s">
        <v>3397</v>
      </c>
      <c r="N537">
        <v>6</v>
      </c>
      <c r="O537" t="s">
        <v>4275</v>
      </c>
      <c r="P537" t="str">
        <f t="shared" si="61"/>
        <v>SAVE10</v>
      </c>
      <c r="Q537" t="s">
        <v>4281</v>
      </c>
      <c r="R537" s="4">
        <v>1159.0999999999999</v>
      </c>
      <c r="S537" s="4">
        <f t="shared" si="62"/>
        <v>972.57942307692258</v>
      </c>
      <c r="T537" cm="1">
        <f t="array" ref="T537">_xlfn.STDEV.P(_xlfn._xlws.FILTER($R$2:$R$1201,$G$2:$G$1201=G537))</f>
        <v>756.87136793194964</v>
      </c>
      <c r="U537" s="4">
        <f t="shared" si="63"/>
        <v>0.97871243973853728</v>
      </c>
      <c r="V537" t="str">
        <f t="shared" si="64"/>
        <v>No</v>
      </c>
    </row>
    <row r="538" spans="1:22" x14ac:dyDescent="0.25">
      <c r="A538" t="s">
        <v>549</v>
      </c>
      <c r="B538" s="2">
        <v>45497</v>
      </c>
      <c r="C538">
        <f t="shared" si="58"/>
        <v>2024</v>
      </c>
      <c r="D538" t="str">
        <f t="shared" si="59"/>
        <v>July</v>
      </c>
      <c r="E538" t="str">
        <f t="shared" si="60"/>
        <v>Q3</v>
      </c>
      <c r="F538" t="s">
        <v>1749</v>
      </c>
      <c r="G538" t="s">
        <v>2403</v>
      </c>
      <c r="H538">
        <v>3</v>
      </c>
      <c r="I538" s="4">
        <v>68.12</v>
      </c>
      <c r="J538" t="s">
        <v>2567</v>
      </c>
      <c r="K538" t="s">
        <v>3066</v>
      </c>
      <c r="L538" t="s">
        <v>3071</v>
      </c>
      <c r="M538" t="s">
        <v>3610</v>
      </c>
      <c r="N538">
        <v>3</v>
      </c>
      <c r="O538" t="s">
        <v>4276</v>
      </c>
      <c r="P538" t="str">
        <f t="shared" si="61"/>
        <v>FREESHIP</v>
      </c>
      <c r="Q538" t="s">
        <v>4280</v>
      </c>
      <c r="R538" s="4">
        <v>204.36</v>
      </c>
      <c r="S538" s="4">
        <f t="shared" si="62"/>
        <v>1077.6160122699389</v>
      </c>
      <c r="T538" cm="1">
        <f t="array" ref="T538">_xlfn.STDEV.P(_xlfn._xlws.FILTER($R$2:$R$1201,$G$2:$G$1201=G538))</f>
        <v>847.57364644707002</v>
      </c>
      <c r="U538" s="4">
        <f t="shared" si="63"/>
        <v>1.1910422374523189</v>
      </c>
      <c r="V538" t="str">
        <f t="shared" si="64"/>
        <v>No</v>
      </c>
    </row>
    <row r="539" spans="1:22" x14ac:dyDescent="0.25">
      <c r="A539" t="s">
        <v>558</v>
      </c>
      <c r="B539" s="2">
        <v>45361</v>
      </c>
      <c r="C539">
        <f t="shared" si="58"/>
        <v>2024</v>
      </c>
      <c r="D539" t="str">
        <f t="shared" si="59"/>
        <v>March</v>
      </c>
      <c r="E539" t="str">
        <f t="shared" si="60"/>
        <v>Q1</v>
      </c>
      <c r="F539" t="s">
        <v>1758</v>
      </c>
      <c r="G539" t="s">
        <v>2407</v>
      </c>
      <c r="H539">
        <v>5</v>
      </c>
      <c r="I539" s="4">
        <v>31.96</v>
      </c>
      <c r="J539" t="s">
        <v>2726</v>
      </c>
      <c r="K539" t="s">
        <v>3067</v>
      </c>
      <c r="L539" t="s">
        <v>3072</v>
      </c>
      <c r="M539" t="s">
        <v>3619</v>
      </c>
      <c r="N539">
        <v>5</v>
      </c>
      <c r="O539" t="s">
        <v>4276</v>
      </c>
      <c r="P539" t="str">
        <f t="shared" si="61"/>
        <v>FREESHIP</v>
      </c>
      <c r="Q539" t="s">
        <v>4279</v>
      </c>
      <c r="R539" s="4">
        <v>159.80000000000001</v>
      </c>
      <c r="S539" s="4">
        <f t="shared" si="62"/>
        <v>1080.7326519337028</v>
      </c>
      <c r="T539" cm="1">
        <f t="array" ref="T539">_xlfn.STDEV.P(_xlfn._xlws.FILTER($R$2:$R$1201,$G$2:$G$1201=G539))</f>
        <v>851.72193981099019</v>
      </c>
      <c r="U539" s="4">
        <f t="shared" si="63"/>
        <v>1.2313556841877773</v>
      </c>
      <c r="V539" t="str">
        <f t="shared" si="64"/>
        <v>No</v>
      </c>
    </row>
    <row r="540" spans="1:22" x14ac:dyDescent="0.25">
      <c r="A540" t="s">
        <v>724</v>
      </c>
      <c r="B540" s="2">
        <v>45495</v>
      </c>
      <c r="C540">
        <f t="shared" si="58"/>
        <v>2024</v>
      </c>
      <c r="D540" t="str">
        <f t="shared" si="59"/>
        <v>July</v>
      </c>
      <c r="E540" t="str">
        <f t="shared" si="60"/>
        <v>Q3</v>
      </c>
      <c r="F540" t="s">
        <v>1922</v>
      </c>
      <c r="G540" t="s">
        <v>2408</v>
      </c>
      <c r="H540">
        <v>5</v>
      </c>
      <c r="I540" s="4">
        <v>21.54</v>
      </c>
      <c r="J540" t="s">
        <v>2885</v>
      </c>
      <c r="K540" t="s">
        <v>3068</v>
      </c>
      <c r="L540" t="s">
        <v>3072</v>
      </c>
      <c r="M540" t="s">
        <v>3785</v>
      </c>
      <c r="N540">
        <v>10</v>
      </c>
      <c r="P540" t="str">
        <f t="shared" si="61"/>
        <v>NO COUPON</v>
      </c>
      <c r="Q540" t="s">
        <v>4282</v>
      </c>
      <c r="R540" s="4">
        <v>107.7</v>
      </c>
      <c r="S540" s="4">
        <f t="shared" si="62"/>
        <v>1110.5581502890175</v>
      </c>
      <c r="T540" cm="1">
        <f t="array" ref="T540">_xlfn.STDEV.P(_xlfn._xlws.FILTER($R$2:$R$1201,$G$2:$G$1201=G540))</f>
        <v>859.60878359494041</v>
      </c>
      <c r="U540" s="4">
        <f t="shared" si="63"/>
        <v>1.266876480408532</v>
      </c>
      <c r="V540" t="str">
        <f t="shared" si="64"/>
        <v>No</v>
      </c>
    </row>
    <row r="541" spans="1:22" x14ac:dyDescent="0.25">
      <c r="A541" t="s">
        <v>768</v>
      </c>
      <c r="B541" s="2">
        <v>45808</v>
      </c>
      <c r="C541">
        <f t="shared" si="58"/>
        <v>2025</v>
      </c>
      <c r="D541" t="str">
        <f t="shared" si="59"/>
        <v>May</v>
      </c>
      <c r="E541" t="str">
        <f t="shared" si="60"/>
        <v>Q2</v>
      </c>
      <c r="F541" t="s">
        <v>1965</v>
      </c>
      <c r="G541" t="s">
        <v>2407</v>
      </c>
      <c r="H541">
        <v>2</v>
      </c>
      <c r="I541" s="4">
        <v>452.05</v>
      </c>
      <c r="J541" t="s">
        <v>2908</v>
      </c>
      <c r="K541" t="s">
        <v>3067</v>
      </c>
      <c r="L541" t="s">
        <v>3072</v>
      </c>
      <c r="M541" t="s">
        <v>3829</v>
      </c>
      <c r="N541">
        <v>3</v>
      </c>
      <c r="O541" t="s">
        <v>4277</v>
      </c>
      <c r="P541" t="str">
        <f t="shared" si="61"/>
        <v>WINTER15</v>
      </c>
      <c r="Q541" t="s">
        <v>4280</v>
      </c>
      <c r="R541" s="4">
        <v>904.1</v>
      </c>
      <c r="S541" s="4">
        <f t="shared" si="62"/>
        <v>1080.7326519337028</v>
      </c>
      <c r="T541" cm="1">
        <f t="array" ref="T541">_xlfn.STDEV.P(_xlfn._xlws.FILTER($R$2:$R$1201,$G$2:$G$1201=G541))</f>
        <v>851.72193981099019</v>
      </c>
      <c r="U541" s="4">
        <f t="shared" si="63"/>
        <v>0.73813133435686396</v>
      </c>
      <c r="V541" t="str">
        <f t="shared" si="64"/>
        <v>No</v>
      </c>
    </row>
    <row r="542" spans="1:22" x14ac:dyDescent="0.25">
      <c r="A542" t="s">
        <v>203</v>
      </c>
      <c r="B542" s="2">
        <v>45112</v>
      </c>
      <c r="C542">
        <f t="shared" si="58"/>
        <v>2023</v>
      </c>
      <c r="D542" t="str">
        <f t="shared" si="59"/>
        <v>July</v>
      </c>
      <c r="E542" t="str">
        <f t="shared" si="60"/>
        <v>Q3</v>
      </c>
      <c r="F542" t="s">
        <v>1403</v>
      </c>
      <c r="G542" t="s">
        <v>2407</v>
      </c>
      <c r="H542">
        <v>5</v>
      </c>
      <c r="I542" s="4">
        <v>429.45</v>
      </c>
      <c r="J542" t="s">
        <v>2581</v>
      </c>
      <c r="K542" t="s">
        <v>3068</v>
      </c>
      <c r="L542" t="s">
        <v>3071</v>
      </c>
      <c r="M542" t="s">
        <v>3264</v>
      </c>
      <c r="N542">
        <v>5</v>
      </c>
      <c r="O542" t="s">
        <v>4277</v>
      </c>
      <c r="P542" t="str">
        <f t="shared" si="61"/>
        <v>WINTER15</v>
      </c>
      <c r="Q542" t="s">
        <v>4280</v>
      </c>
      <c r="R542" s="4">
        <v>2147.25</v>
      </c>
      <c r="S542" s="4">
        <f t="shared" si="62"/>
        <v>1080.7326519337028</v>
      </c>
      <c r="T542" cm="1">
        <f t="array" ref="T542">_xlfn.STDEV.P(_xlfn._xlws.FILTER($R$2:$R$1201,$G$2:$G$1201=G542))</f>
        <v>851.72193981099019</v>
      </c>
      <c r="U542" s="4">
        <f t="shared" si="63"/>
        <v>0.76466581579221971</v>
      </c>
      <c r="V542" t="str">
        <f t="shared" si="64"/>
        <v>No</v>
      </c>
    </row>
    <row r="543" spans="1:22" x14ac:dyDescent="0.25">
      <c r="A543" t="s">
        <v>283</v>
      </c>
      <c r="B543" s="2">
        <v>45255</v>
      </c>
      <c r="C543">
        <f t="shared" si="58"/>
        <v>2023</v>
      </c>
      <c r="D543" t="str">
        <f t="shared" si="59"/>
        <v>November</v>
      </c>
      <c r="E543" t="str">
        <f t="shared" si="60"/>
        <v>Q4</v>
      </c>
      <c r="F543" t="s">
        <v>1483</v>
      </c>
      <c r="G543" t="s">
        <v>2405</v>
      </c>
      <c r="H543">
        <v>4</v>
      </c>
      <c r="I543" s="4">
        <v>663.67</v>
      </c>
      <c r="J543" t="s">
        <v>2477</v>
      </c>
      <c r="K543" t="s">
        <v>3067</v>
      </c>
      <c r="L543" t="s">
        <v>3074</v>
      </c>
      <c r="M543" t="s">
        <v>3344</v>
      </c>
      <c r="N543">
        <v>7</v>
      </c>
      <c r="O543" t="s">
        <v>4276</v>
      </c>
      <c r="P543" t="str">
        <f t="shared" si="61"/>
        <v>FREESHIP</v>
      </c>
      <c r="Q543" t="s">
        <v>4282</v>
      </c>
      <c r="R543" s="4">
        <v>2654.68</v>
      </c>
      <c r="S543" s="4">
        <f t="shared" si="62"/>
        <v>1042.2846368715084</v>
      </c>
      <c r="T543" cm="1">
        <f t="array" ref="T543">_xlfn.STDEV.P(_xlfn._xlws.FILTER($R$2:$R$1201,$G$2:$G$1201=G543))</f>
        <v>832.06806164607724</v>
      </c>
      <c r="U543" s="4">
        <f t="shared" si="63"/>
        <v>0.45502844577701546</v>
      </c>
      <c r="V543" t="str">
        <f t="shared" si="64"/>
        <v>No</v>
      </c>
    </row>
    <row r="544" spans="1:22" x14ac:dyDescent="0.25">
      <c r="A544" t="s">
        <v>233</v>
      </c>
      <c r="B544" s="2">
        <v>45779</v>
      </c>
      <c r="C544">
        <f t="shared" si="58"/>
        <v>2025</v>
      </c>
      <c r="D544" t="str">
        <f t="shared" si="59"/>
        <v>May</v>
      </c>
      <c r="E544" t="str">
        <f t="shared" si="60"/>
        <v>Q2</v>
      </c>
      <c r="F544" t="s">
        <v>1433</v>
      </c>
      <c r="G544" t="s">
        <v>2408</v>
      </c>
      <c r="H544">
        <v>5</v>
      </c>
      <c r="I544" s="4">
        <v>61.97</v>
      </c>
      <c r="J544" t="s">
        <v>2600</v>
      </c>
      <c r="K544" t="s">
        <v>3069</v>
      </c>
      <c r="L544" t="s">
        <v>3073</v>
      </c>
      <c r="M544" t="s">
        <v>3294</v>
      </c>
      <c r="N544">
        <v>6</v>
      </c>
      <c r="O544" t="s">
        <v>4275</v>
      </c>
      <c r="P544" t="str">
        <f t="shared" si="61"/>
        <v>SAVE10</v>
      </c>
      <c r="Q544" t="s">
        <v>4280</v>
      </c>
      <c r="R544" s="4">
        <v>309.85000000000002</v>
      </c>
      <c r="S544" s="4">
        <f t="shared" si="62"/>
        <v>1110.5581502890175</v>
      </c>
      <c r="T544" cm="1">
        <f t="array" ref="T544">_xlfn.STDEV.P(_xlfn._xlws.FILTER($R$2:$R$1201,$G$2:$G$1201=G544))</f>
        <v>859.60878359494041</v>
      </c>
      <c r="U544" s="4">
        <f t="shared" si="63"/>
        <v>1.2198434570476966</v>
      </c>
      <c r="V544" t="str">
        <f t="shared" si="64"/>
        <v>No</v>
      </c>
    </row>
    <row r="545" spans="1:22" x14ac:dyDescent="0.25">
      <c r="A545" t="s">
        <v>173</v>
      </c>
      <c r="B545" s="2">
        <v>45230</v>
      </c>
      <c r="C545">
        <f t="shared" si="58"/>
        <v>2023</v>
      </c>
      <c r="D545" t="str">
        <f t="shared" si="59"/>
        <v>October</v>
      </c>
      <c r="E545" t="str">
        <f t="shared" si="60"/>
        <v>Q4</v>
      </c>
      <c r="F545" t="s">
        <v>1373</v>
      </c>
      <c r="G545" t="s">
        <v>2407</v>
      </c>
      <c r="H545">
        <v>1</v>
      </c>
      <c r="I545" s="4">
        <v>299.35000000000002</v>
      </c>
      <c r="J545" t="s">
        <v>2555</v>
      </c>
      <c r="K545" t="s">
        <v>3067</v>
      </c>
      <c r="L545" t="s">
        <v>3071</v>
      </c>
      <c r="M545" t="s">
        <v>3234</v>
      </c>
      <c r="N545">
        <v>5</v>
      </c>
      <c r="O545" t="s">
        <v>4277</v>
      </c>
      <c r="P545" t="str">
        <f t="shared" si="61"/>
        <v>WINTER15</v>
      </c>
      <c r="Q545" t="s">
        <v>4280</v>
      </c>
      <c r="R545" s="4">
        <v>299.35000000000002</v>
      </c>
      <c r="S545" s="4">
        <f t="shared" si="62"/>
        <v>1080.7326519337028</v>
      </c>
      <c r="T545" cm="1">
        <f t="array" ref="T545">_xlfn.STDEV.P(_xlfn._xlws.FILTER($R$2:$R$1201,$G$2:$G$1201=G545))</f>
        <v>851.72193981099019</v>
      </c>
      <c r="U545" s="4">
        <f t="shared" si="63"/>
        <v>0.91741519786035242</v>
      </c>
      <c r="V545" t="str">
        <f t="shared" si="64"/>
        <v>No</v>
      </c>
    </row>
    <row r="546" spans="1:22" x14ac:dyDescent="0.25">
      <c r="A546" t="s">
        <v>309</v>
      </c>
      <c r="B546" s="2">
        <v>44951</v>
      </c>
      <c r="C546">
        <f t="shared" si="58"/>
        <v>2023</v>
      </c>
      <c r="D546" t="str">
        <f t="shared" si="59"/>
        <v>January</v>
      </c>
      <c r="E546" t="str">
        <f t="shared" si="60"/>
        <v>Q1</v>
      </c>
      <c r="F546" t="s">
        <v>1509</v>
      </c>
      <c r="G546" t="s">
        <v>2407</v>
      </c>
      <c r="H546">
        <v>5</v>
      </c>
      <c r="I546" s="4">
        <v>107.48</v>
      </c>
      <c r="J546" t="s">
        <v>2660</v>
      </c>
      <c r="K546" t="s">
        <v>3065</v>
      </c>
      <c r="L546" t="s">
        <v>3071</v>
      </c>
      <c r="M546" t="s">
        <v>3370</v>
      </c>
      <c r="N546">
        <v>9</v>
      </c>
      <c r="O546" t="s">
        <v>4276</v>
      </c>
      <c r="P546" t="str">
        <f t="shared" si="61"/>
        <v>FREESHIP</v>
      </c>
      <c r="Q546" t="s">
        <v>4280</v>
      </c>
      <c r="R546" s="4">
        <v>537.4</v>
      </c>
      <c r="S546" s="4">
        <f t="shared" si="62"/>
        <v>1080.7326519337028</v>
      </c>
      <c r="T546" cm="1">
        <f t="array" ref="T546">_xlfn.STDEV.P(_xlfn._xlws.FILTER($R$2:$R$1201,$G$2:$G$1201=G546))</f>
        <v>851.72193981099019</v>
      </c>
      <c r="U546" s="4">
        <f t="shared" si="63"/>
        <v>1.142688248878128</v>
      </c>
      <c r="V546" t="str">
        <f t="shared" si="64"/>
        <v>No</v>
      </c>
    </row>
    <row r="547" spans="1:22" x14ac:dyDescent="0.25">
      <c r="A547" t="s">
        <v>966</v>
      </c>
      <c r="B547" s="2">
        <v>45715</v>
      </c>
      <c r="C547">
        <f t="shared" si="58"/>
        <v>2025</v>
      </c>
      <c r="D547" t="str">
        <f t="shared" si="59"/>
        <v>February</v>
      </c>
      <c r="E547" t="str">
        <f t="shared" si="60"/>
        <v>Q1</v>
      </c>
      <c r="F547" t="s">
        <v>2160</v>
      </c>
      <c r="G547" t="s">
        <v>2403</v>
      </c>
      <c r="H547">
        <v>3</v>
      </c>
      <c r="I547" s="4">
        <v>503.39</v>
      </c>
      <c r="J547" t="s">
        <v>2986</v>
      </c>
      <c r="K547" t="s">
        <v>3066</v>
      </c>
      <c r="L547" t="s">
        <v>3074</v>
      </c>
      <c r="M547" t="s">
        <v>4027</v>
      </c>
      <c r="N547">
        <v>5</v>
      </c>
      <c r="P547" t="str">
        <f t="shared" si="61"/>
        <v>NO COUPON</v>
      </c>
      <c r="Q547" t="s">
        <v>4281</v>
      </c>
      <c r="R547" s="4">
        <v>1510.17</v>
      </c>
      <c r="S547" s="4">
        <f t="shared" si="62"/>
        <v>1077.6160122699389</v>
      </c>
      <c r="T547" cm="1">
        <f t="array" ref="T547">_xlfn.STDEV.P(_xlfn._xlws.FILTER($R$2:$R$1201,$G$2:$G$1201=G547))</f>
        <v>847.57364644707002</v>
      </c>
      <c r="U547" s="4">
        <f t="shared" si="63"/>
        <v>0.67749394365554838</v>
      </c>
      <c r="V547" t="str">
        <f t="shared" si="64"/>
        <v>No</v>
      </c>
    </row>
    <row r="548" spans="1:22" x14ac:dyDescent="0.25">
      <c r="A548" t="s">
        <v>1053</v>
      </c>
      <c r="B548" s="2">
        <v>45836</v>
      </c>
      <c r="C548">
        <f t="shared" si="58"/>
        <v>2025</v>
      </c>
      <c r="D548" t="str">
        <f t="shared" si="59"/>
        <v>June</v>
      </c>
      <c r="E548" t="str">
        <f t="shared" si="60"/>
        <v>Q2</v>
      </c>
      <c r="F548" t="s">
        <v>2245</v>
      </c>
      <c r="G548" t="s">
        <v>2409</v>
      </c>
      <c r="H548">
        <v>2</v>
      </c>
      <c r="I548" s="4">
        <v>299.23</v>
      </c>
      <c r="J548" t="s">
        <v>3011</v>
      </c>
      <c r="K548" t="s">
        <v>3067</v>
      </c>
      <c r="L548" t="s">
        <v>3071</v>
      </c>
      <c r="M548" t="s">
        <v>4114</v>
      </c>
      <c r="N548">
        <v>2</v>
      </c>
      <c r="O548" t="s">
        <v>4277</v>
      </c>
      <c r="P548" t="str">
        <f t="shared" si="61"/>
        <v>WINTER15</v>
      </c>
      <c r="Q548" t="s">
        <v>4278</v>
      </c>
      <c r="R548" s="4">
        <v>598.46</v>
      </c>
      <c r="S548" s="4">
        <f t="shared" si="62"/>
        <v>985.05841176470665</v>
      </c>
      <c r="T548" cm="1">
        <f t="array" ref="T548">_xlfn.STDEV.P(_xlfn._xlws.FILTER($R$2:$R$1201,$G$2:$G$1201=G548))</f>
        <v>745.08439393554579</v>
      </c>
      <c r="U548" s="4">
        <f t="shared" si="63"/>
        <v>0.92047077800428989</v>
      </c>
      <c r="V548" t="str">
        <f t="shared" si="64"/>
        <v>No</v>
      </c>
    </row>
    <row r="549" spans="1:22" x14ac:dyDescent="0.25">
      <c r="A549" t="s">
        <v>131</v>
      </c>
      <c r="B549" s="2">
        <v>44993</v>
      </c>
      <c r="C549">
        <f t="shared" si="58"/>
        <v>2023</v>
      </c>
      <c r="D549" t="str">
        <f t="shared" si="59"/>
        <v>March</v>
      </c>
      <c r="E549" t="str">
        <f t="shared" si="60"/>
        <v>Q1</v>
      </c>
      <c r="F549" t="s">
        <v>1331</v>
      </c>
      <c r="G549" t="s">
        <v>2405</v>
      </c>
      <c r="H549">
        <v>1</v>
      </c>
      <c r="I549" s="4">
        <v>535.5</v>
      </c>
      <c r="J549" t="s">
        <v>2520</v>
      </c>
      <c r="K549" t="s">
        <v>3068</v>
      </c>
      <c r="L549" t="s">
        <v>3071</v>
      </c>
      <c r="M549" t="s">
        <v>3192</v>
      </c>
      <c r="N549">
        <v>5</v>
      </c>
      <c r="O549" t="s">
        <v>4277</v>
      </c>
      <c r="P549" t="str">
        <f t="shared" si="61"/>
        <v>WINTER15</v>
      </c>
      <c r="Q549" t="s">
        <v>4279</v>
      </c>
      <c r="R549" s="4">
        <v>535.5</v>
      </c>
      <c r="S549" s="4">
        <f t="shared" si="62"/>
        <v>1042.2846368715084</v>
      </c>
      <c r="T549" cm="1">
        <f t="array" ref="T549">_xlfn.STDEV.P(_xlfn._xlws.FILTER($R$2:$R$1201,$G$2:$G$1201=G549))</f>
        <v>832.06806164607724</v>
      </c>
      <c r="U549" s="4">
        <f t="shared" si="63"/>
        <v>0.60906632549858741</v>
      </c>
      <c r="V549" t="str">
        <f t="shared" si="64"/>
        <v>No</v>
      </c>
    </row>
    <row r="550" spans="1:22" x14ac:dyDescent="0.25">
      <c r="A550" t="s">
        <v>1142</v>
      </c>
      <c r="B550" s="2">
        <v>45155</v>
      </c>
      <c r="C550">
        <f t="shared" si="58"/>
        <v>2023</v>
      </c>
      <c r="D550" t="str">
        <f t="shared" si="59"/>
        <v>August</v>
      </c>
      <c r="E550" t="str">
        <f t="shared" si="60"/>
        <v>Q3</v>
      </c>
      <c r="F550" t="s">
        <v>2332</v>
      </c>
      <c r="G550" t="s">
        <v>2403</v>
      </c>
      <c r="H550">
        <v>3</v>
      </c>
      <c r="I550" s="4">
        <v>646.79</v>
      </c>
      <c r="J550" t="s">
        <v>2490</v>
      </c>
      <c r="K550" t="s">
        <v>3069</v>
      </c>
      <c r="L550" t="s">
        <v>3071</v>
      </c>
      <c r="M550" t="s">
        <v>4203</v>
      </c>
      <c r="N550">
        <v>5</v>
      </c>
      <c r="O550" t="s">
        <v>4277</v>
      </c>
      <c r="P550" t="str">
        <f t="shared" si="61"/>
        <v>WINTER15</v>
      </c>
      <c r="Q550" t="s">
        <v>4282</v>
      </c>
      <c r="R550" s="4">
        <v>1940.37</v>
      </c>
      <c r="S550" s="4">
        <f t="shared" si="62"/>
        <v>1077.6160122699389</v>
      </c>
      <c r="T550" cm="1">
        <f t="array" ref="T550">_xlfn.STDEV.P(_xlfn._xlws.FILTER($R$2:$R$1201,$G$2:$G$1201=G550))</f>
        <v>847.57364644707002</v>
      </c>
      <c r="U550" s="4">
        <f t="shared" si="63"/>
        <v>0.50830510608241697</v>
      </c>
      <c r="V550" t="str">
        <f t="shared" si="64"/>
        <v>No</v>
      </c>
    </row>
    <row r="551" spans="1:22" x14ac:dyDescent="0.25">
      <c r="A551" t="s">
        <v>685</v>
      </c>
      <c r="B551" s="2">
        <v>45092</v>
      </c>
      <c r="C551">
        <f t="shared" si="58"/>
        <v>2023</v>
      </c>
      <c r="D551" t="str">
        <f t="shared" si="59"/>
        <v>June</v>
      </c>
      <c r="E551" t="str">
        <f t="shared" si="60"/>
        <v>Q2</v>
      </c>
      <c r="F551" t="s">
        <v>1883</v>
      </c>
      <c r="G551" t="s">
        <v>2406</v>
      </c>
      <c r="H551">
        <v>5</v>
      </c>
      <c r="I551" s="4">
        <v>50.74</v>
      </c>
      <c r="J551" t="s">
        <v>2554</v>
      </c>
      <c r="K551" t="s">
        <v>3068</v>
      </c>
      <c r="L551" t="s">
        <v>3071</v>
      </c>
      <c r="M551" t="s">
        <v>3746</v>
      </c>
      <c r="N551">
        <v>7</v>
      </c>
      <c r="O551" t="s">
        <v>4277</v>
      </c>
      <c r="P551" t="str">
        <f t="shared" si="61"/>
        <v>WINTER15</v>
      </c>
      <c r="Q551" t="s">
        <v>4282</v>
      </c>
      <c r="R551" s="4">
        <v>253.7</v>
      </c>
      <c r="S551" s="4">
        <f t="shared" si="62"/>
        <v>1098.989382022472</v>
      </c>
      <c r="T551" cm="1">
        <f t="array" ref="T551">_xlfn.STDEV.P(_xlfn._xlws.FILTER($R$2:$R$1201,$G$2:$G$1201=G551))</f>
        <v>817.71887574565653</v>
      </c>
      <c r="U551" s="4">
        <f t="shared" si="63"/>
        <v>1.281919022679525</v>
      </c>
      <c r="V551" t="str">
        <f t="shared" si="64"/>
        <v>No</v>
      </c>
    </row>
    <row r="552" spans="1:22" x14ac:dyDescent="0.25">
      <c r="A552" t="s">
        <v>438</v>
      </c>
      <c r="B552" s="2">
        <v>45028</v>
      </c>
      <c r="C552">
        <f t="shared" si="58"/>
        <v>2023</v>
      </c>
      <c r="D552" t="str">
        <f t="shared" si="59"/>
        <v>April</v>
      </c>
      <c r="E552" t="str">
        <f t="shared" si="60"/>
        <v>Q2</v>
      </c>
      <c r="F552" t="s">
        <v>1638</v>
      </c>
      <c r="G552" t="s">
        <v>2406</v>
      </c>
      <c r="H552">
        <v>5</v>
      </c>
      <c r="I552" s="4">
        <v>22.94</v>
      </c>
      <c r="J552" t="s">
        <v>2678</v>
      </c>
      <c r="K552" t="s">
        <v>3069</v>
      </c>
      <c r="L552" t="s">
        <v>3074</v>
      </c>
      <c r="M552" t="s">
        <v>3499</v>
      </c>
      <c r="N552">
        <v>10</v>
      </c>
      <c r="P552" t="str">
        <f t="shared" si="61"/>
        <v>NO COUPON</v>
      </c>
      <c r="Q552" t="s">
        <v>4280</v>
      </c>
      <c r="R552" s="4">
        <v>114.7</v>
      </c>
      <c r="S552" s="4">
        <f t="shared" si="62"/>
        <v>1098.989382022472</v>
      </c>
      <c r="T552" cm="1">
        <f t="array" ref="T552">_xlfn.STDEV.P(_xlfn._xlws.FILTER($R$2:$R$1201,$G$2:$G$1201=G552))</f>
        <v>817.71887574565653</v>
      </c>
      <c r="U552" s="4">
        <f t="shared" si="63"/>
        <v>1.3159160365978473</v>
      </c>
      <c r="V552" t="str">
        <f t="shared" si="64"/>
        <v>No</v>
      </c>
    </row>
    <row r="553" spans="1:22" x14ac:dyDescent="0.25">
      <c r="A553" t="s">
        <v>182</v>
      </c>
      <c r="B553" s="2">
        <v>45661</v>
      </c>
      <c r="C553">
        <f t="shared" si="58"/>
        <v>2025</v>
      </c>
      <c r="D553" t="str">
        <f t="shared" si="59"/>
        <v>January</v>
      </c>
      <c r="E553" t="str">
        <f t="shared" si="60"/>
        <v>Q1</v>
      </c>
      <c r="F553" t="s">
        <v>1382</v>
      </c>
      <c r="G553" t="s">
        <v>2407</v>
      </c>
      <c r="H553">
        <v>1</v>
      </c>
      <c r="I553" s="4">
        <v>594.96</v>
      </c>
      <c r="J553" t="s">
        <v>2561</v>
      </c>
      <c r="K553" t="s">
        <v>3069</v>
      </c>
      <c r="L553" t="s">
        <v>3072</v>
      </c>
      <c r="M553" t="s">
        <v>3243</v>
      </c>
      <c r="N553">
        <v>6</v>
      </c>
      <c r="P553" t="str">
        <f t="shared" si="61"/>
        <v>NO COUPON</v>
      </c>
      <c r="Q553" t="s">
        <v>4281</v>
      </c>
      <c r="R553" s="4">
        <v>594.96</v>
      </c>
      <c r="S553" s="4">
        <f t="shared" si="62"/>
        <v>1080.7326519337028</v>
      </c>
      <c r="T553" cm="1">
        <f t="array" ref="T553">_xlfn.STDEV.P(_xlfn._xlws.FILTER($R$2:$R$1201,$G$2:$G$1201=G553))</f>
        <v>851.72193981099019</v>
      </c>
      <c r="U553" s="4">
        <f t="shared" si="63"/>
        <v>0.5703418325016999</v>
      </c>
      <c r="V553" t="str">
        <f t="shared" si="64"/>
        <v>No</v>
      </c>
    </row>
    <row r="554" spans="1:22" x14ac:dyDescent="0.25">
      <c r="A554" t="s">
        <v>619</v>
      </c>
      <c r="B554" s="2">
        <v>45422</v>
      </c>
      <c r="C554">
        <f t="shared" si="58"/>
        <v>2024</v>
      </c>
      <c r="D554" t="str">
        <f t="shared" si="59"/>
        <v>May</v>
      </c>
      <c r="E554" t="str">
        <f t="shared" si="60"/>
        <v>Q2</v>
      </c>
      <c r="F554" t="s">
        <v>1818</v>
      </c>
      <c r="G554" t="s">
        <v>2403</v>
      </c>
      <c r="H554">
        <v>2</v>
      </c>
      <c r="I554" s="4">
        <v>228.91</v>
      </c>
      <c r="J554" t="s">
        <v>2838</v>
      </c>
      <c r="K554" t="s">
        <v>3065</v>
      </c>
      <c r="L554" t="s">
        <v>3070</v>
      </c>
      <c r="M554" t="s">
        <v>3680</v>
      </c>
      <c r="N554">
        <v>4</v>
      </c>
      <c r="O554" t="s">
        <v>4275</v>
      </c>
      <c r="P554" t="str">
        <f t="shared" si="61"/>
        <v>SAVE10</v>
      </c>
      <c r="Q554" t="s">
        <v>4279</v>
      </c>
      <c r="R554" s="4">
        <v>457.82</v>
      </c>
      <c r="S554" s="4">
        <f t="shared" si="62"/>
        <v>1077.6160122699389</v>
      </c>
      <c r="T554" cm="1">
        <f t="array" ref="T554">_xlfn.STDEV.P(_xlfn._xlws.FILTER($R$2:$R$1201,$G$2:$G$1201=G554))</f>
        <v>847.57364644707002</v>
      </c>
      <c r="U554" s="4">
        <f t="shared" si="63"/>
        <v>1.0013360087676342</v>
      </c>
      <c r="V554" t="str">
        <f t="shared" si="64"/>
        <v>No</v>
      </c>
    </row>
    <row r="555" spans="1:22" x14ac:dyDescent="0.25">
      <c r="A555" t="s">
        <v>805</v>
      </c>
      <c r="B555" s="2">
        <v>45304</v>
      </c>
      <c r="C555">
        <f t="shared" si="58"/>
        <v>2024</v>
      </c>
      <c r="D555" t="str">
        <f t="shared" si="59"/>
        <v>January</v>
      </c>
      <c r="E555" t="str">
        <f t="shared" si="60"/>
        <v>Q1</v>
      </c>
      <c r="F555" t="s">
        <v>2002</v>
      </c>
      <c r="G555" t="s">
        <v>2406</v>
      </c>
      <c r="H555">
        <v>4</v>
      </c>
      <c r="I555" s="4">
        <v>409.28</v>
      </c>
      <c r="J555" t="s">
        <v>2434</v>
      </c>
      <c r="K555" t="s">
        <v>3069</v>
      </c>
      <c r="L555" t="s">
        <v>3074</v>
      </c>
      <c r="M555" t="s">
        <v>3866</v>
      </c>
      <c r="N555">
        <v>8</v>
      </c>
      <c r="P555" t="str">
        <f t="shared" si="61"/>
        <v>NO COUPON</v>
      </c>
      <c r="Q555" t="s">
        <v>4280</v>
      </c>
      <c r="R555" s="4">
        <v>1637.12</v>
      </c>
      <c r="S555" s="4">
        <f t="shared" si="62"/>
        <v>1098.989382022472</v>
      </c>
      <c r="T555" cm="1">
        <f t="array" ref="T555">_xlfn.STDEV.P(_xlfn._xlws.FILTER($R$2:$R$1201,$G$2:$G$1201=G555))</f>
        <v>817.71887574565653</v>
      </c>
      <c r="U555" s="4">
        <f t="shared" si="63"/>
        <v>0.84345537626674449</v>
      </c>
      <c r="V555" t="str">
        <f t="shared" si="64"/>
        <v>No</v>
      </c>
    </row>
    <row r="556" spans="1:22" x14ac:dyDescent="0.25">
      <c r="A556" t="s">
        <v>78</v>
      </c>
      <c r="B556" s="2">
        <v>45833</v>
      </c>
      <c r="C556">
        <f t="shared" si="58"/>
        <v>2025</v>
      </c>
      <c r="D556" t="str">
        <f t="shared" si="59"/>
        <v>June</v>
      </c>
      <c r="E556" t="str">
        <f t="shared" si="60"/>
        <v>Q2</v>
      </c>
      <c r="F556" t="s">
        <v>1278</v>
      </c>
      <c r="G556" t="s">
        <v>2407</v>
      </c>
      <c r="H556">
        <v>3</v>
      </c>
      <c r="I556" s="4">
        <v>130.61000000000001</v>
      </c>
      <c r="J556" t="s">
        <v>2470</v>
      </c>
      <c r="K556" t="s">
        <v>3065</v>
      </c>
      <c r="L556" t="s">
        <v>3071</v>
      </c>
      <c r="M556" t="s">
        <v>3139</v>
      </c>
      <c r="N556">
        <v>4</v>
      </c>
      <c r="O556" t="s">
        <v>4276</v>
      </c>
      <c r="P556" t="str">
        <f t="shared" si="61"/>
        <v>FREESHIP</v>
      </c>
      <c r="Q556" t="s">
        <v>4281</v>
      </c>
      <c r="R556" s="4">
        <v>391.83</v>
      </c>
      <c r="S556" s="4">
        <f t="shared" si="62"/>
        <v>1080.7326519337028</v>
      </c>
      <c r="T556" cm="1">
        <f t="array" ref="T556">_xlfn.STDEV.P(_xlfn._xlws.FILTER($R$2:$R$1201,$G$2:$G$1201=G556))</f>
        <v>851.72193981099019</v>
      </c>
      <c r="U556" s="4">
        <f t="shared" si="63"/>
        <v>1.1155314986303502</v>
      </c>
      <c r="V556" t="str">
        <f t="shared" si="64"/>
        <v>No</v>
      </c>
    </row>
    <row r="557" spans="1:22" x14ac:dyDescent="0.25">
      <c r="A557" t="s">
        <v>556</v>
      </c>
      <c r="B557" s="2">
        <v>45244</v>
      </c>
      <c r="C557">
        <f t="shared" si="58"/>
        <v>2023</v>
      </c>
      <c r="D557" t="str">
        <f t="shared" si="59"/>
        <v>November</v>
      </c>
      <c r="E557" t="str">
        <f t="shared" si="60"/>
        <v>Q4</v>
      </c>
      <c r="F557" t="s">
        <v>1756</v>
      </c>
      <c r="G557" t="s">
        <v>2405</v>
      </c>
      <c r="H557">
        <v>1</v>
      </c>
      <c r="I557" s="4">
        <v>17.98</v>
      </c>
      <c r="J557" t="s">
        <v>2415</v>
      </c>
      <c r="K557" t="s">
        <v>3069</v>
      </c>
      <c r="L557" t="s">
        <v>3071</v>
      </c>
      <c r="M557" t="s">
        <v>3617</v>
      </c>
      <c r="N557">
        <v>6</v>
      </c>
      <c r="O557" t="s">
        <v>4276</v>
      </c>
      <c r="P557" t="str">
        <f t="shared" si="61"/>
        <v>FREESHIP</v>
      </c>
      <c r="Q557" t="s">
        <v>4280</v>
      </c>
      <c r="R557" s="4">
        <v>17.98</v>
      </c>
      <c r="S557" s="4">
        <f t="shared" si="62"/>
        <v>1042.2846368715084</v>
      </c>
      <c r="T557" cm="1">
        <f t="array" ref="T557">_xlfn.STDEV.P(_xlfn._xlws.FILTER($R$2:$R$1201,$G$2:$G$1201=G557))</f>
        <v>832.06806164607724</v>
      </c>
      <c r="U557" s="4">
        <f t="shared" si="63"/>
        <v>1.2310346762320503</v>
      </c>
      <c r="V557" t="str">
        <f t="shared" si="64"/>
        <v>No</v>
      </c>
    </row>
    <row r="558" spans="1:22" x14ac:dyDescent="0.25">
      <c r="A558" t="s">
        <v>1102</v>
      </c>
      <c r="B558" s="2">
        <v>45260</v>
      </c>
      <c r="C558">
        <f t="shared" si="58"/>
        <v>2023</v>
      </c>
      <c r="D558" t="str">
        <f t="shared" si="59"/>
        <v>November</v>
      </c>
      <c r="E558" t="str">
        <f t="shared" si="60"/>
        <v>Q4</v>
      </c>
      <c r="F558" t="s">
        <v>2294</v>
      </c>
      <c r="G558" t="s">
        <v>2409</v>
      </c>
      <c r="H558">
        <v>3</v>
      </c>
      <c r="I558" s="4">
        <v>491.43</v>
      </c>
      <c r="J558" t="s">
        <v>3025</v>
      </c>
      <c r="K558" t="s">
        <v>3068</v>
      </c>
      <c r="L558" t="s">
        <v>3070</v>
      </c>
      <c r="M558" t="s">
        <v>4163</v>
      </c>
      <c r="N558">
        <v>6</v>
      </c>
      <c r="O558" t="s">
        <v>4277</v>
      </c>
      <c r="P558" t="str">
        <f t="shared" si="61"/>
        <v>WINTER15</v>
      </c>
      <c r="Q558" t="s">
        <v>4278</v>
      </c>
      <c r="R558" s="4">
        <v>1474.29</v>
      </c>
      <c r="S558" s="4">
        <f t="shared" si="62"/>
        <v>985.05841176470665</v>
      </c>
      <c r="T558" cm="1">
        <f t="array" ref="T558">_xlfn.STDEV.P(_xlfn._xlws.FILTER($R$2:$R$1201,$G$2:$G$1201=G558))</f>
        <v>745.08439393554579</v>
      </c>
      <c r="U558" s="4">
        <f t="shared" si="63"/>
        <v>0.66251342234851374</v>
      </c>
      <c r="V558" t="str">
        <f t="shared" si="64"/>
        <v>No</v>
      </c>
    </row>
    <row r="559" spans="1:22" x14ac:dyDescent="0.25">
      <c r="A559" t="s">
        <v>1154</v>
      </c>
      <c r="B559" s="2">
        <v>45467</v>
      </c>
      <c r="C559">
        <f t="shared" si="58"/>
        <v>2024</v>
      </c>
      <c r="D559" t="str">
        <f t="shared" si="59"/>
        <v>June</v>
      </c>
      <c r="E559" t="str">
        <f t="shared" si="60"/>
        <v>Q2</v>
      </c>
      <c r="F559" t="s">
        <v>2343</v>
      </c>
      <c r="G559" t="s">
        <v>2407</v>
      </c>
      <c r="H559">
        <v>2</v>
      </c>
      <c r="I559" s="4">
        <v>552.83000000000004</v>
      </c>
      <c r="J559" t="s">
        <v>2418</v>
      </c>
      <c r="K559" t="s">
        <v>3067</v>
      </c>
      <c r="L559" t="s">
        <v>3071</v>
      </c>
      <c r="M559" t="s">
        <v>4215</v>
      </c>
      <c r="N559">
        <v>3</v>
      </c>
      <c r="P559" t="str">
        <f t="shared" si="61"/>
        <v>NO COUPON</v>
      </c>
      <c r="Q559" t="s">
        <v>4279</v>
      </c>
      <c r="R559" s="4">
        <v>1105.6600000000001</v>
      </c>
      <c r="S559" s="4">
        <f t="shared" si="62"/>
        <v>1080.7326519337028</v>
      </c>
      <c r="T559" cm="1">
        <f t="array" ref="T559">_xlfn.STDEV.P(_xlfn._xlws.FILTER($R$2:$R$1201,$G$2:$G$1201=G559))</f>
        <v>851.72193981099019</v>
      </c>
      <c r="U559" s="4">
        <f t="shared" si="63"/>
        <v>0.61980633262875928</v>
      </c>
      <c r="V559" t="str">
        <f t="shared" si="64"/>
        <v>No</v>
      </c>
    </row>
    <row r="560" spans="1:22" x14ac:dyDescent="0.25">
      <c r="A560" t="s">
        <v>920</v>
      </c>
      <c r="B560" s="2">
        <v>45538</v>
      </c>
      <c r="C560">
        <f t="shared" si="58"/>
        <v>2024</v>
      </c>
      <c r="D560" t="str">
        <f t="shared" si="59"/>
        <v>September</v>
      </c>
      <c r="E560" t="str">
        <f t="shared" si="60"/>
        <v>Q3</v>
      </c>
      <c r="F560" t="s">
        <v>2116</v>
      </c>
      <c r="G560" t="s">
        <v>2403</v>
      </c>
      <c r="H560">
        <v>1</v>
      </c>
      <c r="I560" s="4">
        <v>62.12</v>
      </c>
      <c r="J560" t="s">
        <v>2977</v>
      </c>
      <c r="K560" t="s">
        <v>3069</v>
      </c>
      <c r="L560" t="s">
        <v>3072</v>
      </c>
      <c r="M560" t="s">
        <v>3981</v>
      </c>
      <c r="N560">
        <v>2</v>
      </c>
      <c r="P560" t="str">
        <f t="shared" si="61"/>
        <v>NO COUPON</v>
      </c>
      <c r="Q560" t="s">
        <v>4280</v>
      </c>
      <c r="R560" s="4">
        <v>62.12</v>
      </c>
      <c r="S560" s="4">
        <f t="shared" si="62"/>
        <v>1077.6160122699389</v>
      </c>
      <c r="T560" cm="1">
        <f t="array" ref="T560">_xlfn.STDEV.P(_xlfn._xlws.FILTER($R$2:$R$1201,$G$2:$G$1201=G560))</f>
        <v>847.57364644707002</v>
      </c>
      <c r="U560" s="4">
        <f t="shared" si="63"/>
        <v>1.1981212683131193</v>
      </c>
      <c r="V560" t="str">
        <f t="shared" si="64"/>
        <v>No</v>
      </c>
    </row>
    <row r="561" spans="1:22" x14ac:dyDescent="0.25">
      <c r="A561" t="s">
        <v>1003</v>
      </c>
      <c r="B561" s="2">
        <v>45008</v>
      </c>
      <c r="C561">
        <f t="shared" si="58"/>
        <v>2023</v>
      </c>
      <c r="D561" t="str">
        <f t="shared" si="59"/>
        <v>March</v>
      </c>
      <c r="E561" t="str">
        <f t="shared" si="60"/>
        <v>Q1</v>
      </c>
      <c r="F561" t="s">
        <v>2196</v>
      </c>
      <c r="G561" t="s">
        <v>2408</v>
      </c>
      <c r="H561">
        <v>4</v>
      </c>
      <c r="I561" s="4">
        <v>246.11</v>
      </c>
      <c r="J561" t="s">
        <v>2998</v>
      </c>
      <c r="K561" t="s">
        <v>3067</v>
      </c>
      <c r="L561" t="s">
        <v>3074</v>
      </c>
      <c r="M561" t="s">
        <v>4064</v>
      </c>
      <c r="N561">
        <v>4</v>
      </c>
      <c r="O561" t="s">
        <v>4275</v>
      </c>
      <c r="P561" t="str">
        <f t="shared" si="61"/>
        <v>SAVE10</v>
      </c>
      <c r="Q561" t="s">
        <v>4278</v>
      </c>
      <c r="R561" s="4">
        <v>984.44</v>
      </c>
      <c r="S561" s="4">
        <f t="shared" si="62"/>
        <v>1110.5581502890175</v>
      </c>
      <c r="T561" cm="1">
        <f t="array" ref="T561">_xlfn.STDEV.P(_xlfn._xlws.FILTER($R$2:$R$1201,$G$2:$G$1201=G561))</f>
        <v>859.60878359494041</v>
      </c>
      <c r="U561" s="4">
        <f t="shared" si="63"/>
        <v>1.0056297315551366</v>
      </c>
      <c r="V561" t="str">
        <f t="shared" si="64"/>
        <v>No</v>
      </c>
    </row>
    <row r="562" spans="1:22" x14ac:dyDescent="0.25">
      <c r="A562" t="s">
        <v>731</v>
      </c>
      <c r="B562" s="2">
        <v>45215</v>
      </c>
      <c r="C562">
        <f t="shared" si="58"/>
        <v>2023</v>
      </c>
      <c r="D562" t="str">
        <f t="shared" si="59"/>
        <v>October</v>
      </c>
      <c r="E562" t="str">
        <f t="shared" si="60"/>
        <v>Q4</v>
      </c>
      <c r="F562" t="s">
        <v>1928</v>
      </c>
      <c r="G562" t="s">
        <v>2406</v>
      </c>
      <c r="H562">
        <v>3</v>
      </c>
      <c r="I562" s="4">
        <v>122.11</v>
      </c>
      <c r="J562" t="s">
        <v>2889</v>
      </c>
      <c r="K562" t="s">
        <v>3066</v>
      </c>
      <c r="L562" t="s">
        <v>3073</v>
      </c>
      <c r="M562" t="s">
        <v>3792</v>
      </c>
      <c r="N562">
        <v>4</v>
      </c>
      <c r="O562" t="s">
        <v>4277</v>
      </c>
      <c r="P562" t="str">
        <f t="shared" si="61"/>
        <v>WINTER15</v>
      </c>
      <c r="Q562" t="s">
        <v>4280</v>
      </c>
      <c r="R562" s="4">
        <v>366.33</v>
      </c>
      <c r="S562" s="4">
        <f t="shared" si="62"/>
        <v>1098.989382022472</v>
      </c>
      <c r="T562" cm="1">
        <f t="array" ref="T562">_xlfn.STDEV.P(_xlfn._xlws.FILTER($R$2:$R$1201,$G$2:$G$1201=G562))</f>
        <v>817.71887574565653</v>
      </c>
      <c r="U562" s="4">
        <f t="shared" si="63"/>
        <v>1.1946396383863356</v>
      </c>
      <c r="V562" t="str">
        <f t="shared" si="64"/>
        <v>No</v>
      </c>
    </row>
    <row r="563" spans="1:22" x14ac:dyDescent="0.25">
      <c r="A563" t="s">
        <v>504</v>
      </c>
      <c r="B563" s="2">
        <v>45495</v>
      </c>
      <c r="C563">
        <f t="shared" si="58"/>
        <v>2024</v>
      </c>
      <c r="D563" t="str">
        <f t="shared" si="59"/>
        <v>July</v>
      </c>
      <c r="E563" t="str">
        <f t="shared" si="60"/>
        <v>Q3</v>
      </c>
      <c r="F563" t="s">
        <v>1704</v>
      </c>
      <c r="G563" t="s">
        <v>2406</v>
      </c>
      <c r="H563">
        <v>5</v>
      </c>
      <c r="I563" s="4">
        <v>467.81</v>
      </c>
      <c r="J563" t="s">
        <v>2786</v>
      </c>
      <c r="K563" t="s">
        <v>3066</v>
      </c>
      <c r="L563" t="s">
        <v>3071</v>
      </c>
      <c r="M563" t="s">
        <v>3565</v>
      </c>
      <c r="N563">
        <v>10</v>
      </c>
      <c r="P563" t="str">
        <f t="shared" si="61"/>
        <v>NO COUPON</v>
      </c>
      <c r="Q563" t="s">
        <v>4281</v>
      </c>
      <c r="R563" s="4">
        <v>2339.0500000000002</v>
      </c>
      <c r="S563" s="4">
        <f t="shared" si="62"/>
        <v>1098.989382022472</v>
      </c>
      <c r="T563" cm="1">
        <f t="array" ref="T563">_xlfn.STDEV.P(_xlfn._xlws.FILTER($R$2:$R$1201,$G$2:$G$1201=G563))</f>
        <v>817.71887574565653</v>
      </c>
      <c r="U563" s="4">
        <f t="shared" si="63"/>
        <v>0.77187820991280898</v>
      </c>
      <c r="V563" t="str">
        <f t="shared" si="64"/>
        <v>No</v>
      </c>
    </row>
    <row r="564" spans="1:22" x14ac:dyDescent="0.25">
      <c r="A564" t="s">
        <v>719</v>
      </c>
      <c r="B564" s="2">
        <v>45746</v>
      </c>
      <c r="C564">
        <f t="shared" si="58"/>
        <v>2025</v>
      </c>
      <c r="D564" t="str">
        <f t="shared" si="59"/>
        <v>March</v>
      </c>
      <c r="E564" t="str">
        <f t="shared" si="60"/>
        <v>Q1</v>
      </c>
      <c r="F564" t="s">
        <v>1917</v>
      </c>
      <c r="G564" t="s">
        <v>2403</v>
      </c>
      <c r="H564">
        <v>2</v>
      </c>
      <c r="I564" s="4">
        <v>49.08</v>
      </c>
      <c r="J564" t="s">
        <v>2883</v>
      </c>
      <c r="K564" t="s">
        <v>3065</v>
      </c>
      <c r="L564" t="s">
        <v>3072</v>
      </c>
      <c r="M564" t="s">
        <v>3780</v>
      </c>
      <c r="N564">
        <v>7</v>
      </c>
      <c r="O564" t="s">
        <v>4276</v>
      </c>
      <c r="P564" t="str">
        <f t="shared" si="61"/>
        <v>FREESHIP</v>
      </c>
      <c r="Q564" t="s">
        <v>4278</v>
      </c>
      <c r="R564" s="4">
        <v>98.16</v>
      </c>
      <c r="S564" s="4">
        <f t="shared" si="62"/>
        <v>1077.6160122699389</v>
      </c>
      <c r="T564" cm="1">
        <f t="array" ref="T564">_xlfn.STDEV.P(_xlfn._xlws.FILTER($R$2:$R$1201,$G$2:$G$1201=G564))</f>
        <v>847.57364644707002</v>
      </c>
      <c r="U564" s="4">
        <f t="shared" si="63"/>
        <v>1.2135063620505924</v>
      </c>
      <c r="V564" t="str">
        <f t="shared" si="64"/>
        <v>No</v>
      </c>
    </row>
    <row r="565" spans="1:22" x14ac:dyDescent="0.25">
      <c r="A565" t="s">
        <v>91</v>
      </c>
      <c r="B565" s="2">
        <v>45436</v>
      </c>
      <c r="C565">
        <f t="shared" si="58"/>
        <v>2024</v>
      </c>
      <c r="D565" t="str">
        <f t="shared" si="59"/>
        <v>May</v>
      </c>
      <c r="E565" t="str">
        <f t="shared" si="60"/>
        <v>Q2</v>
      </c>
      <c r="F565" t="s">
        <v>1291</v>
      </c>
      <c r="G565" t="s">
        <v>2404</v>
      </c>
      <c r="H565">
        <v>1</v>
      </c>
      <c r="I565" s="4">
        <v>583.17999999999995</v>
      </c>
      <c r="J565" t="s">
        <v>2481</v>
      </c>
      <c r="K565" t="s">
        <v>3067</v>
      </c>
      <c r="L565" t="s">
        <v>3072</v>
      </c>
      <c r="M565" t="s">
        <v>3152</v>
      </c>
      <c r="N565">
        <v>5</v>
      </c>
      <c r="P565" t="str">
        <f t="shared" si="61"/>
        <v>NO COUPON</v>
      </c>
      <c r="Q565" t="s">
        <v>4282</v>
      </c>
      <c r="R565" s="4">
        <v>583.17999999999995</v>
      </c>
      <c r="S565" s="4">
        <f t="shared" si="62"/>
        <v>972.57942307692258</v>
      </c>
      <c r="T565" cm="1">
        <f t="array" ref="T565">_xlfn.STDEV.P(_xlfn._xlws.FILTER($R$2:$R$1201,$G$2:$G$1201=G565))</f>
        <v>756.87136793194964</v>
      </c>
      <c r="U565" s="4">
        <f t="shared" si="63"/>
        <v>0.51448560425915535</v>
      </c>
      <c r="V565" t="str">
        <f t="shared" si="64"/>
        <v>No</v>
      </c>
    </row>
    <row r="566" spans="1:22" x14ac:dyDescent="0.25">
      <c r="A566" t="s">
        <v>643</v>
      </c>
      <c r="B566" s="2">
        <v>45114</v>
      </c>
      <c r="C566">
        <f t="shared" si="58"/>
        <v>2023</v>
      </c>
      <c r="D566" t="str">
        <f t="shared" si="59"/>
        <v>July</v>
      </c>
      <c r="E566" t="str">
        <f t="shared" si="60"/>
        <v>Q3</v>
      </c>
      <c r="F566" t="s">
        <v>1842</v>
      </c>
      <c r="G566" t="s">
        <v>2404</v>
      </c>
      <c r="H566">
        <v>3</v>
      </c>
      <c r="I566" s="4">
        <v>19.73</v>
      </c>
      <c r="J566" t="s">
        <v>2850</v>
      </c>
      <c r="K566" t="s">
        <v>3066</v>
      </c>
      <c r="L566" t="s">
        <v>3074</v>
      </c>
      <c r="M566" t="s">
        <v>3704</v>
      </c>
      <c r="N566">
        <v>3</v>
      </c>
      <c r="P566" t="str">
        <f t="shared" si="61"/>
        <v>NO COUPON</v>
      </c>
      <c r="Q566" t="s">
        <v>4279</v>
      </c>
      <c r="R566" s="4">
        <v>59.19</v>
      </c>
      <c r="S566" s="4">
        <f t="shared" si="62"/>
        <v>972.57942307692258</v>
      </c>
      <c r="T566" cm="1">
        <f t="array" ref="T566">_xlfn.STDEV.P(_xlfn._xlws.FILTER($R$2:$R$1201,$G$2:$G$1201=G566))</f>
        <v>756.87136793194964</v>
      </c>
      <c r="U566" s="4">
        <f t="shared" si="63"/>
        <v>1.2589317860978899</v>
      </c>
      <c r="V566" t="str">
        <f t="shared" si="64"/>
        <v>No</v>
      </c>
    </row>
    <row r="567" spans="1:22" x14ac:dyDescent="0.25">
      <c r="A567" t="s">
        <v>1188</v>
      </c>
      <c r="B567" s="2">
        <v>45257</v>
      </c>
      <c r="C567">
        <f t="shared" si="58"/>
        <v>2023</v>
      </c>
      <c r="D567" t="str">
        <f t="shared" si="59"/>
        <v>November</v>
      </c>
      <c r="E567" t="str">
        <f t="shared" si="60"/>
        <v>Q4</v>
      </c>
      <c r="F567" t="s">
        <v>2377</v>
      </c>
      <c r="G567" t="s">
        <v>2407</v>
      </c>
      <c r="H567">
        <v>3</v>
      </c>
      <c r="I567" s="4">
        <v>222.34</v>
      </c>
      <c r="J567" t="s">
        <v>3055</v>
      </c>
      <c r="K567" t="s">
        <v>3067</v>
      </c>
      <c r="L567" t="s">
        <v>3072</v>
      </c>
      <c r="M567" t="s">
        <v>4249</v>
      </c>
      <c r="N567">
        <v>5</v>
      </c>
      <c r="O567" t="s">
        <v>4277</v>
      </c>
      <c r="P567" t="str">
        <f t="shared" si="61"/>
        <v>WINTER15</v>
      </c>
      <c r="Q567" t="s">
        <v>4280</v>
      </c>
      <c r="R567" s="4">
        <v>667.02</v>
      </c>
      <c r="S567" s="4">
        <f t="shared" si="62"/>
        <v>1080.7326519337028</v>
      </c>
      <c r="T567" cm="1">
        <f t="array" ref="T567">_xlfn.STDEV.P(_xlfn._xlws.FILTER($R$2:$R$1201,$G$2:$G$1201=G567))</f>
        <v>851.72193981099019</v>
      </c>
      <c r="U567" s="4">
        <f t="shared" si="63"/>
        <v>1.0078320303973769</v>
      </c>
      <c r="V567" t="str">
        <f t="shared" si="64"/>
        <v>No</v>
      </c>
    </row>
    <row r="568" spans="1:22" x14ac:dyDescent="0.25">
      <c r="A568" t="s">
        <v>1034</v>
      </c>
      <c r="B568" s="2">
        <v>45404</v>
      </c>
      <c r="C568">
        <f t="shared" si="58"/>
        <v>2024</v>
      </c>
      <c r="D568" t="str">
        <f t="shared" si="59"/>
        <v>April</v>
      </c>
      <c r="E568" t="str">
        <f t="shared" si="60"/>
        <v>Q2</v>
      </c>
      <c r="F568" t="s">
        <v>2226</v>
      </c>
      <c r="G568" t="s">
        <v>2405</v>
      </c>
      <c r="H568">
        <v>2</v>
      </c>
      <c r="I568" s="4">
        <v>26.5</v>
      </c>
      <c r="J568" t="s">
        <v>2714</v>
      </c>
      <c r="K568" t="s">
        <v>3066</v>
      </c>
      <c r="L568" t="s">
        <v>3073</v>
      </c>
      <c r="M568" t="s">
        <v>4095</v>
      </c>
      <c r="N568">
        <v>3</v>
      </c>
      <c r="O568" t="s">
        <v>4275</v>
      </c>
      <c r="P568" t="str">
        <f t="shared" si="61"/>
        <v>SAVE10</v>
      </c>
      <c r="Q568" t="s">
        <v>4278</v>
      </c>
      <c r="R568" s="4">
        <v>53</v>
      </c>
      <c r="S568" s="4">
        <f t="shared" si="62"/>
        <v>1042.2846368715084</v>
      </c>
      <c r="T568" cm="1">
        <f t="array" ref="T568">_xlfn.STDEV.P(_xlfn._xlws.FILTER($R$2:$R$1201,$G$2:$G$1201=G568))</f>
        <v>832.06806164607724</v>
      </c>
      <c r="U568" s="4">
        <f t="shared" si="63"/>
        <v>1.2207951292614037</v>
      </c>
      <c r="V568" t="str">
        <f t="shared" si="64"/>
        <v>No</v>
      </c>
    </row>
    <row r="569" spans="1:22" x14ac:dyDescent="0.25">
      <c r="A569" t="s">
        <v>471</v>
      </c>
      <c r="B569" s="2">
        <v>45802</v>
      </c>
      <c r="C569">
        <f t="shared" si="58"/>
        <v>2025</v>
      </c>
      <c r="D569" t="str">
        <f t="shared" si="59"/>
        <v>May</v>
      </c>
      <c r="E569" t="str">
        <f t="shared" si="60"/>
        <v>Q2</v>
      </c>
      <c r="F569" t="s">
        <v>1671</v>
      </c>
      <c r="G569" t="s">
        <v>2409</v>
      </c>
      <c r="H569">
        <v>4</v>
      </c>
      <c r="I569" s="4">
        <v>615.83000000000004</v>
      </c>
      <c r="J569" t="s">
        <v>2767</v>
      </c>
      <c r="K569" t="s">
        <v>3066</v>
      </c>
      <c r="L569" t="s">
        <v>3072</v>
      </c>
      <c r="M569" t="s">
        <v>3532</v>
      </c>
      <c r="N569">
        <v>4</v>
      </c>
      <c r="O569" t="s">
        <v>4277</v>
      </c>
      <c r="P569" t="str">
        <f t="shared" si="61"/>
        <v>WINTER15</v>
      </c>
      <c r="Q569" t="s">
        <v>4278</v>
      </c>
      <c r="R569" s="4">
        <v>2463.3200000000002</v>
      </c>
      <c r="S569" s="4">
        <f t="shared" si="62"/>
        <v>985.05841176470665</v>
      </c>
      <c r="T569" cm="1">
        <f t="array" ref="T569">_xlfn.STDEV.P(_xlfn._xlws.FILTER($R$2:$R$1201,$G$2:$G$1201=G569))</f>
        <v>745.08439393554579</v>
      </c>
      <c r="U569" s="4">
        <f t="shared" si="63"/>
        <v>0.49555246998858365</v>
      </c>
      <c r="V569" t="str">
        <f t="shared" si="64"/>
        <v>No</v>
      </c>
    </row>
    <row r="570" spans="1:22" x14ac:dyDescent="0.25">
      <c r="A570" t="s">
        <v>696</v>
      </c>
      <c r="B570" s="2">
        <v>45130</v>
      </c>
      <c r="C570">
        <f t="shared" si="58"/>
        <v>2023</v>
      </c>
      <c r="D570" t="str">
        <f t="shared" si="59"/>
        <v>July</v>
      </c>
      <c r="E570" t="str">
        <f t="shared" si="60"/>
        <v>Q3</v>
      </c>
      <c r="F570" t="s">
        <v>1894</v>
      </c>
      <c r="G570" t="s">
        <v>2403</v>
      </c>
      <c r="H570">
        <v>3</v>
      </c>
      <c r="I570" s="4">
        <v>509.42</v>
      </c>
      <c r="J570" t="s">
        <v>2777</v>
      </c>
      <c r="K570" t="s">
        <v>3067</v>
      </c>
      <c r="L570" t="s">
        <v>3071</v>
      </c>
      <c r="M570" t="s">
        <v>3757</v>
      </c>
      <c r="N570">
        <v>5</v>
      </c>
      <c r="O570" t="s">
        <v>4276</v>
      </c>
      <c r="P570" t="str">
        <f t="shared" si="61"/>
        <v>FREESHIP</v>
      </c>
      <c r="Q570" t="s">
        <v>4282</v>
      </c>
      <c r="R570" s="4">
        <v>1528.26</v>
      </c>
      <c r="S570" s="4">
        <f t="shared" si="62"/>
        <v>1077.6160122699389</v>
      </c>
      <c r="T570" cm="1">
        <f t="array" ref="T570">_xlfn.STDEV.P(_xlfn._xlws.FILTER($R$2:$R$1201,$G$2:$G$1201=G570))</f>
        <v>847.57364644707002</v>
      </c>
      <c r="U570" s="4">
        <f t="shared" si="63"/>
        <v>0.67037951764044379</v>
      </c>
      <c r="V570" t="str">
        <f t="shared" si="64"/>
        <v>No</v>
      </c>
    </row>
    <row r="571" spans="1:22" x14ac:dyDescent="0.25">
      <c r="A571" t="s">
        <v>412</v>
      </c>
      <c r="B571" s="2">
        <v>45539</v>
      </c>
      <c r="C571">
        <f t="shared" si="58"/>
        <v>2024</v>
      </c>
      <c r="D571" t="str">
        <f t="shared" si="59"/>
        <v>September</v>
      </c>
      <c r="E571" t="str">
        <f t="shared" si="60"/>
        <v>Q3</v>
      </c>
      <c r="F571" t="s">
        <v>1612</v>
      </c>
      <c r="G571" t="s">
        <v>2404</v>
      </c>
      <c r="H571">
        <v>5</v>
      </c>
      <c r="I571" s="4">
        <v>53.93</v>
      </c>
      <c r="J571" t="s">
        <v>2592</v>
      </c>
      <c r="K571" t="s">
        <v>3068</v>
      </c>
      <c r="L571" t="s">
        <v>3070</v>
      </c>
      <c r="M571" t="s">
        <v>3473</v>
      </c>
      <c r="N571">
        <v>7</v>
      </c>
      <c r="O571" t="s">
        <v>4275</v>
      </c>
      <c r="P571" t="str">
        <f t="shared" si="61"/>
        <v>SAVE10</v>
      </c>
      <c r="Q571" t="s">
        <v>4278</v>
      </c>
      <c r="R571" s="4">
        <v>269.64999999999998</v>
      </c>
      <c r="S571" s="4">
        <f t="shared" si="62"/>
        <v>972.57942307692258</v>
      </c>
      <c r="T571" cm="1">
        <f t="array" ref="T571">_xlfn.STDEV.P(_xlfn._xlws.FILTER($R$2:$R$1201,$G$2:$G$1201=G571))</f>
        <v>756.87136793194964</v>
      </c>
      <c r="U571" s="4">
        <f t="shared" si="63"/>
        <v>1.213745772398565</v>
      </c>
      <c r="V571" t="str">
        <f t="shared" si="64"/>
        <v>No</v>
      </c>
    </row>
    <row r="572" spans="1:22" x14ac:dyDescent="0.25">
      <c r="A572" t="s">
        <v>49</v>
      </c>
      <c r="B572" s="2">
        <v>45633</v>
      </c>
      <c r="C572">
        <f t="shared" si="58"/>
        <v>2024</v>
      </c>
      <c r="D572" t="str">
        <f t="shared" si="59"/>
        <v>December</v>
      </c>
      <c r="E572" t="str">
        <f t="shared" si="60"/>
        <v>Q4</v>
      </c>
      <c r="F572" t="s">
        <v>1249</v>
      </c>
      <c r="G572" t="s">
        <v>2403</v>
      </c>
      <c r="H572">
        <v>2</v>
      </c>
      <c r="I572" s="4">
        <v>465.15</v>
      </c>
      <c r="J572" t="s">
        <v>2445</v>
      </c>
      <c r="K572" t="s">
        <v>3066</v>
      </c>
      <c r="L572" t="s">
        <v>3070</v>
      </c>
      <c r="M572" t="s">
        <v>3110</v>
      </c>
      <c r="N572">
        <v>2</v>
      </c>
      <c r="O572" t="s">
        <v>4275</v>
      </c>
      <c r="P572" t="str">
        <f t="shared" si="61"/>
        <v>SAVE10</v>
      </c>
      <c r="Q572" t="s">
        <v>4281</v>
      </c>
      <c r="R572" s="4">
        <v>930.3</v>
      </c>
      <c r="S572" s="4">
        <f t="shared" si="62"/>
        <v>1077.6160122699389</v>
      </c>
      <c r="T572" cm="1">
        <f t="array" ref="T572">_xlfn.STDEV.P(_xlfn._xlws.FILTER($R$2:$R$1201,$G$2:$G$1201=G572))</f>
        <v>847.57364644707002</v>
      </c>
      <c r="U572" s="4">
        <f t="shared" si="63"/>
        <v>0.72261096700838334</v>
      </c>
      <c r="V572" t="str">
        <f t="shared" si="64"/>
        <v>No</v>
      </c>
    </row>
    <row r="573" spans="1:22" x14ac:dyDescent="0.25">
      <c r="A573" t="s">
        <v>592</v>
      </c>
      <c r="B573" s="2">
        <v>45575</v>
      </c>
      <c r="C573">
        <f t="shared" si="58"/>
        <v>2024</v>
      </c>
      <c r="D573" t="str">
        <f t="shared" si="59"/>
        <v>October</v>
      </c>
      <c r="E573" t="str">
        <f t="shared" si="60"/>
        <v>Q4</v>
      </c>
      <c r="F573" t="s">
        <v>1792</v>
      </c>
      <c r="G573" t="s">
        <v>2403</v>
      </c>
      <c r="H573">
        <v>5</v>
      </c>
      <c r="I573" s="4">
        <v>566.07000000000005</v>
      </c>
      <c r="J573" t="s">
        <v>2430</v>
      </c>
      <c r="K573" t="s">
        <v>3067</v>
      </c>
      <c r="L573" t="s">
        <v>3073</v>
      </c>
      <c r="M573" t="s">
        <v>3653</v>
      </c>
      <c r="N573">
        <v>6</v>
      </c>
      <c r="O573" t="s">
        <v>4275</v>
      </c>
      <c r="P573" t="str">
        <f t="shared" si="61"/>
        <v>SAVE10</v>
      </c>
      <c r="Q573" t="s">
        <v>4278</v>
      </c>
      <c r="R573" s="4">
        <v>2830.35</v>
      </c>
      <c r="S573" s="4">
        <f t="shared" si="62"/>
        <v>1077.6160122699389</v>
      </c>
      <c r="T573" cm="1">
        <f t="array" ref="T573">_xlfn.STDEV.P(_xlfn._xlws.FILTER($R$2:$R$1201,$G$2:$G$1201=G573))</f>
        <v>847.57364644707002</v>
      </c>
      <c r="U573" s="4">
        <f t="shared" si="63"/>
        <v>0.60354166792971931</v>
      </c>
      <c r="V573" t="str">
        <f t="shared" si="64"/>
        <v>No</v>
      </c>
    </row>
    <row r="574" spans="1:22" x14ac:dyDescent="0.25">
      <c r="A574" t="s">
        <v>171</v>
      </c>
      <c r="B574" s="2">
        <v>45709</v>
      </c>
      <c r="C574">
        <f t="shared" si="58"/>
        <v>2025</v>
      </c>
      <c r="D574" t="str">
        <f t="shared" si="59"/>
        <v>February</v>
      </c>
      <c r="E574" t="str">
        <f t="shared" si="60"/>
        <v>Q1</v>
      </c>
      <c r="F574" t="s">
        <v>1371</v>
      </c>
      <c r="G574" t="s">
        <v>2403</v>
      </c>
      <c r="H574">
        <v>2</v>
      </c>
      <c r="I574" s="4">
        <v>564.58000000000004</v>
      </c>
      <c r="J574" t="s">
        <v>2535</v>
      </c>
      <c r="K574" t="s">
        <v>3066</v>
      </c>
      <c r="L574" t="s">
        <v>3072</v>
      </c>
      <c r="M574" t="s">
        <v>3232</v>
      </c>
      <c r="N574">
        <v>4</v>
      </c>
      <c r="O574" t="s">
        <v>4277</v>
      </c>
      <c r="P574" t="str">
        <f t="shared" si="61"/>
        <v>WINTER15</v>
      </c>
      <c r="Q574" t="s">
        <v>4281</v>
      </c>
      <c r="R574" s="4">
        <v>1129.1600000000001</v>
      </c>
      <c r="S574" s="4">
        <f t="shared" si="62"/>
        <v>1077.6160122699389</v>
      </c>
      <c r="T574" cm="1">
        <f t="array" ref="T574">_xlfn.STDEV.P(_xlfn._xlws.FILTER($R$2:$R$1201,$G$2:$G$1201=G574))</f>
        <v>847.57364644707002</v>
      </c>
      <c r="U574" s="4">
        <f t="shared" si="63"/>
        <v>0.60529962726015141</v>
      </c>
      <c r="V574" t="str">
        <f t="shared" si="64"/>
        <v>No</v>
      </c>
    </row>
    <row r="575" spans="1:22" x14ac:dyDescent="0.25">
      <c r="A575" t="s">
        <v>632</v>
      </c>
      <c r="B575" s="2">
        <v>45538</v>
      </c>
      <c r="C575">
        <f t="shared" si="58"/>
        <v>2024</v>
      </c>
      <c r="D575" t="str">
        <f t="shared" si="59"/>
        <v>September</v>
      </c>
      <c r="E575" t="str">
        <f t="shared" si="60"/>
        <v>Q3</v>
      </c>
      <c r="F575" t="s">
        <v>1831</v>
      </c>
      <c r="G575" t="s">
        <v>2405</v>
      </c>
      <c r="H575">
        <v>1</v>
      </c>
      <c r="I575" s="4">
        <v>411.34</v>
      </c>
      <c r="J575" t="s">
        <v>2845</v>
      </c>
      <c r="K575" t="s">
        <v>3065</v>
      </c>
      <c r="L575" t="s">
        <v>3072</v>
      </c>
      <c r="M575" t="s">
        <v>3693</v>
      </c>
      <c r="N575">
        <v>5</v>
      </c>
      <c r="P575" t="str">
        <f t="shared" si="61"/>
        <v>NO COUPON</v>
      </c>
      <c r="Q575" t="s">
        <v>4278</v>
      </c>
      <c r="R575" s="4">
        <v>411.34</v>
      </c>
      <c r="S575" s="4">
        <f t="shared" si="62"/>
        <v>1042.2846368715084</v>
      </c>
      <c r="T575" cm="1">
        <f t="array" ref="T575">_xlfn.STDEV.P(_xlfn._xlws.FILTER($R$2:$R$1201,$G$2:$G$1201=G575))</f>
        <v>832.06806164607724</v>
      </c>
      <c r="U575" s="4">
        <f t="shared" si="63"/>
        <v>0.75828488792528936</v>
      </c>
      <c r="V575" t="str">
        <f t="shared" si="64"/>
        <v>No</v>
      </c>
    </row>
    <row r="576" spans="1:22" x14ac:dyDescent="0.25">
      <c r="A576" t="s">
        <v>950</v>
      </c>
      <c r="B576" s="2">
        <v>45303</v>
      </c>
      <c r="C576">
        <f t="shared" si="58"/>
        <v>2024</v>
      </c>
      <c r="D576" t="str">
        <f t="shared" si="59"/>
        <v>January</v>
      </c>
      <c r="E576" t="str">
        <f t="shared" si="60"/>
        <v>Q1</v>
      </c>
      <c r="F576" t="s">
        <v>2146</v>
      </c>
      <c r="G576" t="s">
        <v>2406</v>
      </c>
      <c r="H576">
        <v>4</v>
      </c>
      <c r="I576" s="4">
        <v>56.66</v>
      </c>
      <c r="J576" t="s">
        <v>2554</v>
      </c>
      <c r="K576" t="s">
        <v>3066</v>
      </c>
      <c r="L576" t="s">
        <v>3073</v>
      </c>
      <c r="M576" t="s">
        <v>4011</v>
      </c>
      <c r="N576">
        <v>4</v>
      </c>
      <c r="O576" t="s">
        <v>4275</v>
      </c>
      <c r="P576" t="str">
        <f t="shared" si="61"/>
        <v>SAVE10</v>
      </c>
      <c r="Q576" t="s">
        <v>4278</v>
      </c>
      <c r="R576" s="4">
        <v>226.64</v>
      </c>
      <c r="S576" s="4">
        <f t="shared" si="62"/>
        <v>1098.989382022472</v>
      </c>
      <c r="T576" cm="1">
        <f t="array" ref="T576">_xlfn.STDEV.P(_xlfn._xlws.FILTER($R$2:$R$1201,$G$2:$G$1201=G576))</f>
        <v>817.71887574565653</v>
      </c>
      <c r="U576" s="4">
        <f t="shared" si="63"/>
        <v>1.2746793707947599</v>
      </c>
      <c r="V576" t="str">
        <f t="shared" si="64"/>
        <v>No</v>
      </c>
    </row>
    <row r="577" spans="1:22" x14ac:dyDescent="0.25">
      <c r="A577" t="s">
        <v>151</v>
      </c>
      <c r="B577" s="2">
        <v>45622</v>
      </c>
      <c r="C577">
        <f t="shared" si="58"/>
        <v>2024</v>
      </c>
      <c r="D577" t="str">
        <f t="shared" si="59"/>
        <v>November</v>
      </c>
      <c r="E577" t="str">
        <f t="shared" si="60"/>
        <v>Q4</v>
      </c>
      <c r="F577" t="s">
        <v>1351</v>
      </c>
      <c r="G577" t="s">
        <v>2403</v>
      </c>
      <c r="H577">
        <v>2</v>
      </c>
      <c r="I577" s="4">
        <v>250.98</v>
      </c>
      <c r="J577" t="s">
        <v>2538</v>
      </c>
      <c r="K577" t="s">
        <v>3067</v>
      </c>
      <c r="L577" t="s">
        <v>3073</v>
      </c>
      <c r="M577" t="s">
        <v>3212</v>
      </c>
      <c r="N577">
        <v>5</v>
      </c>
      <c r="P577" t="str">
        <f t="shared" si="61"/>
        <v>NO COUPON</v>
      </c>
      <c r="Q577" t="s">
        <v>4282</v>
      </c>
      <c r="R577" s="4">
        <v>501.96</v>
      </c>
      <c r="S577" s="4">
        <f t="shared" si="62"/>
        <v>1077.6160122699389</v>
      </c>
      <c r="T577" cm="1">
        <f t="array" ref="T577">_xlfn.STDEV.P(_xlfn._xlws.FILTER($R$2:$R$1201,$G$2:$G$1201=G577))</f>
        <v>847.57364644707002</v>
      </c>
      <c r="U577" s="4">
        <f t="shared" si="63"/>
        <v>0.97529697358465628</v>
      </c>
      <c r="V577" t="str">
        <f t="shared" si="64"/>
        <v>No</v>
      </c>
    </row>
    <row r="578" spans="1:22" x14ac:dyDescent="0.25">
      <c r="A578" t="s">
        <v>435</v>
      </c>
      <c r="B578" s="2">
        <v>45214</v>
      </c>
      <c r="C578">
        <f t="shared" ref="C578:C641" si="65">YEAR(B578)</f>
        <v>2023</v>
      </c>
      <c r="D578" t="str">
        <f t="shared" ref="D578:D641" si="66">TEXT(B578,"mmmm")</f>
        <v>October</v>
      </c>
      <c r="E578" t="str">
        <f t="shared" ref="E578:E641" si="67">"Q"&amp;ROUNDUP(MONTH(B578)/3,0)</f>
        <v>Q4</v>
      </c>
      <c r="F578" t="s">
        <v>1635</v>
      </c>
      <c r="G578" t="s">
        <v>2406</v>
      </c>
      <c r="H578">
        <v>2</v>
      </c>
      <c r="I578" s="4">
        <v>288.20999999999998</v>
      </c>
      <c r="J578" t="s">
        <v>2745</v>
      </c>
      <c r="K578" t="s">
        <v>3065</v>
      </c>
      <c r="L578" t="s">
        <v>3071</v>
      </c>
      <c r="M578" t="s">
        <v>3496</v>
      </c>
      <c r="N578">
        <v>5</v>
      </c>
      <c r="P578" t="str">
        <f t="shared" ref="P578:P641" si="68">IF(ISBLANK(O578),"NO COUPON",O578)</f>
        <v>NO COUPON</v>
      </c>
      <c r="Q578" t="s">
        <v>4280</v>
      </c>
      <c r="R578" s="4">
        <v>576.41999999999996</v>
      </c>
      <c r="S578" s="4">
        <f t="shared" si="62"/>
        <v>1098.989382022472</v>
      </c>
      <c r="T578" cm="1">
        <f t="array" ref="T578">_xlfn.STDEV.P(_xlfn._xlws.FILTER($R$2:$R$1201,$G$2:$G$1201=G578))</f>
        <v>817.71887574565653</v>
      </c>
      <c r="U578" s="4">
        <f t="shared" si="63"/>
        <v>0.99151359479520806</v>
      </c>
      <c r="V578" t="str">
        <f t="shared" si="64"/>
        <v>No</v>
      </c>
    </row>
    <row r="579" spans="1:22" x14ac:dyDescent="0.25">
      <c r="A579" t="s">
        <v>828</v>
      </c>
      <c r="B579" s="2">
        <v>45637</v>
      </c>
      <c r="C579">
        <f t="shared" si="65"/>
        <v>2024</v>
      </c>
      <c r="D579" t="str">
        <f t="shared" si="66"/>
        <v>December</v>
      </c>
      <c r="E579" t="str">
        <f t="shared" si="67"/>
        <v>Q4</v>
      </c>
      <c r="F579" t="s">
        <v>2024</v>
      </c>
      <c r="G579" t="s">
        <v>2406</v>
      </c>
      <c r="H579">
        <v>4</v>
      </c>
      <c r="I579" s="4">
        <v>147.51</v>
      </c>
      <c r="J579" t="s">
        <v>2938</v>
      </c>
      <c r="K579" t="s">
        <v>3065</v>
      </c>
      <c r="L579" t="s">
        <v>3074</v>
      </c>
      <c r="M579" t="s">
        <v>3889</v>
      </c>
      <c r="N579">
        <v>4</v>
      </c>
      <c r="O579" t="s">
        <v>4277</v>
      </c>
      <c r="P579" t="str">
        <f t="shared" si="68"/>
        <v>WINTER15</v>
      </c>
      <c r="Q579" t="s">
        <v>4278</v>
      </c>
      <c r="R579" s="4">
        <v>590.04</v>
      </c>
      <c r="S579" s="4">
        <f t="shared" ref="S579:S642" si="69">AVERAGEIF($G$2:$G$1201,G579,$R$2:$R$1201)</f>
        <v>1098.989382022472</v>
      </c>
      <c r="T579" cm="1">
        <f t="array" ref="T579">_xlfn.STDEV.P(_xlfn._xlws.FILTER($R$2:$R$1201,$G$2:$G$1201=G579))</f>
        <v>817.71887574565653</v>
      </c>
      <c r="U579" s="4">
        <f t="shared" ref="U579:U642" si="70">ABS(I579-S579)/T579</f>
        <v>1.1635776184753504</v>
      </c>
      <c r="V579" t="str">
        <f t="shared" ref="V579:V642" si="71">IF(U579&gt;3,"Yes","No")</f>
        <v>No</v>
      </c>
    </row>
    <row r="580" spans="1:22" x14ac:dyDescent="0.25">
      <c r="A580" t="s">
        <v>288</v>
      </c>
      <c r="B580" s="2">
        <v>44961</v>
      </c>
      <c r="C580">
        <f t="shared" si="65"/>
        <v>2023</v>
      </c>
      <c r="D580" t="str">
        <f t="shared" si="66"/>
        <v>February</v>
      </c>
      <c r="E580" t="str">
        <f t="shared" si="67"/>
        <v>Q1</v>
      </c>
      <c r="F580" t="s">
        <v>1488</v>
      </c>
      <c r="G580" t="s">
        <v>2404</v>
      </c>
      <c r="H580">
        <v>2</v>
      </c>
      <c r="I580" s="4">
        <v>182.4</v>
      </c>
      <c r="J580" t="s">
        <v>2644</v>
      </c>
      <c r="K580" t="s">
        <v>3068</v>
      </c>
      <c r="L580" t="s">
        <v>3071</v>
      </c>
      <c r="M580" t="s">
        <v>3349</v>
      </c>
      <c r="N580">
        <v>5</v>
      </c>
      <c r="O580" t="s">
        <v>4275</v>
      </c>
      <c r="P580" t="str">
        <f t="shared" si="68"/>
        <v>SAVE10</v>
      </c>
      <c r="Q580" t="s">
        <v>4279</v>
      </c>
      <c r="R580" s="4">
        <v>364.8</v>
      </c>
      <c r="S580" s="4">
        <f t="shared" si="69"/>
        <v>972.57942307692258</v>
      </c>
      <c r="T580" cm="1">
        <f t="array" ref="T580">_xlfn.STDEV.P(_xlfn._xlws.FILTER($R$2:$R$1201,$G$2:$G$1201=G580))</f>
        <v>756.87136793194964</v>
      </c>
      <c r="U580" s="4">
        <f t="shared" si="70"/>
        <v>1.0440075507625328</v>
      </c>
      <c r="V580" t="str">
        <f t="shared" si="71"/>
        <v>No</v>
      </c>
    </row>
    <row r="581" spans="1:22" x14ac:dyDescent="0.25">
      <c r="A581" t="s">
        <v>607</v>
      </c>
      <c r="B581" s="2">
        <v>45140</v>
      </c>
      <c r="C581">
        <f t="shared" si="65"/>
        <v>2023</v>
      </c>
      <c r="D581" t="str">
        <f t="shared" si="66"/>
        <v>August</v>
      </c>
      <c r="E581" t="str">
        <f t="shared" si="67"/>
        <v>Q3</v>
      </c>
      <c r="F581" t="s">
        <v>1807</v>
      </c>
      <c r="G581" t="s">
        <v>2403</v>
      </c>
      <c r="H581">
        <v>1</v>
      </c>
      <c r="I581" s="4">
        <v>489.8</v>
      </c>
      <c r="J581" t="s">
        <v>2535</v>
      </c>
      <c r="K581" t="s">
        <v>3068</v>
      </c>
      <c r="L581" t="s">
        <v>3070</v>
      </c>
      <c r="M581" t="s">
        <v>3668</v>
      </c>
      <c r="N581">
        <v>4</v>
      </c>
      <c r="O581" t="s">
        <v>4276</v>
      </c>
      <c r="P581" t="str">
        <f t="shared" si="68"/>
        <v>FREESHIP</v>
      </c>
      <c r="Q581" t="s">
        <v>4281</v>
      </c>
      <c r="R581" s="4">
        <v>489.8</v>
      </c>
      <c r="S581" s="4">
        <f t="shared" si="69"/>
        <v>1077.6160122699389</v>
      </c>
      <c r="T581" cm="1">
        <f t="array" ref="T581">_xlfn.STDEV.P(_xlfn._xlws.FILTER($R$2:$R$1201,$G$2:$G$1201=G581))</f>
        <v>847.57364644707002</v>
      </c>
      <c r="U581" s="4">
        <f t="shared" si="70"/>
        <v>0.69352794855526145</v>
      </c>
      <c r="V581" t="str">
        <f t="shared" si="71"/>
        <v>No</v>
      </c>
    </row>
    <row r="582" spans="1:22" x14ac:dyDescent="0.25">
      <c r="A582" t="s">
        <v>188</v>
      </c>
      <c r="B582" s="2">
        <v>45398</v>
      </c>
      <c r="C582">
        <f t="shared" si="65"/>
        <v>2024</v>
      </c>
      <c r="D582" t="str">
        <f t="shared" si="66"/>
        <v>April</v>
      </c>
      <c r="E582" t="str">
        <f t="shared" si="67"/>
        <v>Q2</v>
      </c>
      <c r="F582" t="s">
        <v>1388</v>
      </c>
      <c r="G582" t="s">
        <v>2407</v>
      </c>
      <c r="H582">
        <v>4</v>
      </c>
      <c r="I582" s="4">
        <v>600.80999999999995</v>
      </c>
      <c r="J582" t="s">
        <v>2566</v>
      </c>
      <c r="K582" t="s">
        <v>3065</v>
      </c>
      <c r="L582" t="s">
        <v>3073</v>
      </c>
      <c r="M582" t="s">
        <v>3249</v>
      </c>
      <c r="N582">
        <v>9</v>
      </c>
      <c r="O582" t="s">
        <v>4275</v>
      </c>
      <c r="P582" t="str">
        <f t="shared" si="68"/>
        <v>SAVE10</v>
      </c>
      <c r="Q582" t="s">
        <v>4280</v>
      </c>
      <c r="R582" s="4">
        <v>2403.2399999999998</v>
      </c>
      <c r="S582" s="4">
        <f t="shared" si="69"/>
        <v>1080.7326519337028</v>
      </c>
      <c r="T582" cm="1">
        <f t="array" ref="T582">_xlfn.STDEV.P(_xlfn._xlws.FILTER($R$2:$R$1201,$G$2:$G$1201=G582))</f>
        <v>851.72193981099019</v>
      </c>
      <c r="U582" s="4">
        <f t="shared" si="70"/>
        <v>0.56347339372307914</v>
      </c>
      <c r="V582" t="str">
        <f t="shared" si="71"/>
        <v>No</v>
      </c>
    </row>
    <row r="583" spans="1:22" x14ac:dyDescent="0.25">
      <c r="A583" t="s">
        <v>123</v>
      </c>
      <c r="B583" s="2">
        <v>45186</v>
      </c>
      <c r="C583">
        <f t="shared" si="65"/>
        <v>2023</v>
      </c>
      <c r="D583" t="str">
        <f t="shared" si="66"/>
        <v>September</v>
      </c>
      <c r="E583" t="str">
        <f t="shared" si="67"/>
        <v>Q3</v>
      </c>
      <c r="F583" t="s">
        <v>1323</v>
      </c>
      <c r="G583" t="s">
        <v>2409</v>
      </c>
      <c r="H583">
        <v>3</v>
      </c>
      <c r="I583" s="4">
        <v>592.87</v>
      </c>
      <c r="J583" t="s">
        <v>2512</v>
      </c>
      <c r="K583" t="s">
        <v>3068</v>
      </c>
      <c r="L583" t="s">
        <v>3070</v>
      </c>
      <c r="M583" t="s">
        <v>3184</v>
      </c>
      <c r="N583">
        <v>3</v>
      </c>
      <c r="O583" t="s">
        <v>4276</v>
      </c>
      <c r="P583" t="str">
        <f t="shared" si="68"/>
        <v>FREESHIP</v>
      </c>
      <c r="Q583" t="s">
        <v>4279</v>
      </c>
      <c r="R583" s="4">
        <v>1778.61</v>
      </c>
      <c r="S583" s="4">
        <f t="shared" si="69"/>
        <v>985.05841176470665</v>
      </c>
      <c r="T583" cm="1">
        <f t="array" ref="T583">_xlfn.STDEV.P(_xlfn._xlws.FILTER($R$2:$R$1201,$G$2:$G$1201=G583))</f>
        <v>745.08439393554579</v>
      </c>
      <c r="U583" s="4">
        <f t="shared" si="70"/>
        <v>0.52636777116369615</v>
      </c>
      <c r="V583" t="str">
        <f t="shared" si="71"/>
        <v>No</v>
      </c>
    </row>
    <row r="584" spans="1:22" x14ac:dyDescent="0.25">
      <c r="A584" t="s">
        <v>670</v>
      </c>
      <c r="B584" s="2">
        <v>45309</v>
      </c>
      <c r="C584">
        <f t="shared" si="65"/>
        <v>2024</v>
      </c>
      <c r="D584" t="str">
        <f t="shared" si="66"/>
        <v>January</v>
      </c>
      <c r="E584" t="str">
        <f t="shared" si="67"/>
        <v>Q1</v>
      </c>
      <c r="F584" t="s">
        <v>1869</v>
      </c>
      <c r="G584" t="s">
        <v>2403</v>
      </c>
      <c r="H584">
        <v>2</v>
      </c>
      <c r="I584" s="4">
        <v>189.06</v>
      </c>
      <c r="J584" t="s">
        <v>2862</v>
      </c>
      <c r="K584" t="s">
        <v>3068</v>
      </c>
      <c r="L584" t="s">
        <v>3070</v>
      </c>
      <c r="M584" t="s">
        <v>3731</v>
      </c>
      <c r="N584">
        <v>7</v>
      </c>
      <c r="O584" t="s">
        <v>4275</v>
      </c>
      <c r="P584" t="str">
        <f t="shared" si="68"/>
        <v>SAVE10</v>
      </c>
      <c r="Q584" t="s">
        <v>4281</v>
      </c>
      <c r="R584" s="4">
        <v>378.12</v>
      </c>
      <c r="S584" s="4">
        <f t="shared" si="69"/>
        <v>1077.6160122699389</v>
      </c>
      <c r="T584" cm="1">
        <f t="array" ref="T584">_xlfn.STDEV.P(_xlfn._xlws.FILTER($R$2:$R$1201,$G$2:$G$1201=G584))</f>
        <v>847.57364644707002</v>
      </c>
      <c r="U584" s="4">
        <f t="shared" si="70"/>
        <v>1.0483525720681173</v>
      </c>
      <c r="V584" t="str">
        <f t="shared" si="71"/>
        <v>No</v>
      </c>
    </row>
    <row r="585" spans="1:22" x14ac:dyDescent="0.25">
      <c r="A585" t="s">
        <v>644</v>
      </c>
      <c r="B585" s="2">
        <v>45100</v>
      </c>
      <c r="C585">
        <f t="shared" si="65"/>
        <v>2023</v>
      </c>
      <c r="D585" t="str">
        <f t="shared" si="66"/>
        <v>June</v>
      </c>
      <c r="E585" t="str">
        <f t="shared" si="67"/>
        <v>Q2</v>
      </c>
      <c r="F585" t="s">
        <v>1843</v>
      </c>
      <c r="G585" t="s">
        <v>2403</v>
      </c>
      <c r="H585">
        <v>5</v>
      </c>
      <c r="I585" s="4">
        <v>248.84</v>
      </c>
      <c r="J585" t="s">
        <v>2851</v>
      </c>
      <c r="K585" t="s">
        <v>3065</v>
      </c>
      <c r="L585" t="s">
        <v>3071</v>
      </c>
      <c r="M585" t="s">
        <v>3705</v>
      </c>
      <c r="N585">
        <v>10</v>
      </c>
      <c r="P585" t="str">
        <f t="shared" si="68"/>
        <v>NO COUPON</v>
      </c>
      <c r="Q585" t="s">
        <v>4278</v>
      </c>
      <c r="R585" s="4">
        <v>1244.2</v>
      </c>
      <c r="S585" s="4">
        <f t="shared" si="69"/>
        <v>1077.6160122699389</v>
      </c>
      <c r="T585" cm="1">
        <f t="array" ref="T585">_xlfn.STDEV.P(_xlfn._xlws.FILTER($R$2:$R$1201,$G$2:$G$1201=G585))</f>
        <v>847.57364644707002</v>
      </c>
      <c r="U585" s="4">
        <f t="shared" si="70"/>
        <v>0.97782182792500849</v>
      </c>
      <c r="V585" t="str">
        <f t="shared" si="71"/>
        <v>No</v>
      </c>
    </row>
    <row r="586" spans="1:22" x14ac:dyDescent="0.25">
      <c r="A586" t="s">
        <v>205</v>
      </c>
      <c r="B586" s="2">
        <v>45724</v>
      </c>
      <c r="C586">
        <f t="shared" si="65"/>
        <v>2025</v>
      </c>
      <c r="D586" t="str">
        <f t="shared" si="66"/>
        <v>March</v>
      </c>
      <c r="E586" t="str">
        <f t="shared" si="67"/>
        <v>Q1</v>
      </c>
      <c r="F586" t="s">
        <v>1405</v>
      </c>
      <c r="G586" t="s">
        <v>2408</v>
      </c>
      <c r="H586">
        <v>2</v>
      </c>
      <c r="I586" s="4">
        <v>488.87</v>
      </c>
      <c r="J586" t="s">
        <v>2583</v>
      </c>
      <c r="K586" t="s">
        <v>3066</v>
      </c>
      <c r="L586" t="s">
        <v>3071</v>
      </c>
      <c r="M586" t="s">
        <v>3266</v>
      </c>
      <c r="N586">
        <v>4</v>
      </c>
      <c r="O586" t="s">
        <v>4276</v>
      </c>
      <c r="P586" t="str">
        <f t="shared" si="68"/>
        <v>FREESHIP</v>
      </c>
      <c r="Q586" t="s">
        <v>4282</v>
      </c>
      <c r="R586" s="4">
        <v>977.74</v>
      </c>
      <c r="S586" s="4">
        <f t="shared" si="69"/>
        <v>1110.5581502890175</v>
      </c>
      <c r="T586" cm="1">
        <f t="array" ref="T586">_xlfn.STDEV.P(_xlfn._xlws.FILTER($R$2:$R$1201,$G$2:$G$1201=G586))</f>
        <v>859.60878359494041</v>
      </c>
      <c r="U586" s="4">
        <f t="shared" si="70"/>
        <v>0.72322219380899855</v>
      </c>
      <c r="V586" t="str">
        <f t="shared" si="71"/>
        <v>No</v>
      </c>
    </row>
    <row r="587" spans="1:22" x14ac:dyDescent="0.25">
      <c r="A587" t="s">
        <v>1031</v>
      </c>
      <c r="B587" s="2">
        <v>45529</v>
      </c>
      <c r="C587">
        <f t="shared" si="65"/>
        <v>2024</v>
      </c>
      <c r="D587" t="str">
        <f t="shared" si="66"/>
        <v>August</v>
      </c>
      <c r="E587" t="str">
        <f t="shared" si="67"/>
        <v>Q3</v>
      </c>
      <c r="F587" t="s">
        <v>2223</v>
      </c>
      <c r="G587" t="s">
        <v>2406</v>
      </c>
      <c r="H587">
        <v>2</v>
      </c>
      <c r="I587" s="4">
        <v>680.85</v>
      </c>
      <c r="J587" t="s">
        <v>3003</v>
      </c>
      <c r="K587" t="s">
        <v>3068</v>
      </c>
      <c r="L587" t="s">
        <v>3073</v>
      </c>
      <c r="M587" t="s">
        <v>4092</v>
      </c>
      <c r="N587">
        <v>6</v>
      </c>
      <c r="O587" t="s">
        <v>4276</v>
      </c>
      <c r="P587" t="str">
        <f t="shared" si="68"/>
        <v>FREESHIP</v>
      </c>
      <c r="Q587" t="s">
        <v>4279</v>
      </c>
      <c r="R587" s="4">
        <v>1361.7</v>
      </c>
      <c r="S587" s="4">
        <f t="shared" si="69"/>
        <v>1098.989382022472</v>
      </c>
      <c r="T587" cm="1">
        <f t="array" ref="T587">_xlfn.STDEV.P(_xlfn._xlws.FILTER($R$2:$R$1201,$G$2:$G$1201=G587))</f>
        <v>817.71887574565653</v>
      </c>
      <c r="U587" s="4">
        <f t="shared" si="70"/>
        <v>0.511348575194845</v>
      </c>
      <c r="V587" t="str">
        <f t="shared" si="71"/>
        <v>No</v>
      </c>
    </row>
    <row r="588" spans="1:22" x14ac:dyDescent="0.25">
      <c r="A588" t="s">
        <v>626</v>
      </c>
      <c r="B588" s="2">
        <v>45079</v>
      </c>
      <c r="C588">
        <f t="shared" si="65"/>
        <v>2023</v>
      </c>
      <c r="D588" t="str">
        <f t="shared" si="66"/>
        <v>June</v>
      </c>
      <c r="E588" t="str">
        <f t="shared" si="67"/>
        <v>Q2</v>
      </c>
      <c r="F588" t="s">
        <v>1825</v>
      </c>
      <c r="G588" t="s">
        <v>2406</v>
      </c>
      <c r="H588">
        <v>3</v>
      </c>
      <c r="I588" s="4">
        <v>445.12</v>
      </c>
      <c r="J588" t="s">
        <v>2678</v>
      </c>
      <c r="K588" t="s">
        <v>3068</v>
      </c>
      <c r="L588" t="s">
        <v>3071</v>
      </c>
      <c r="M588" t="s">
        <v>3687</v>
      </c>
      <c r="N588">
        <v>8</v>
      </c>
      <c r="P588" t="str">
        <f t="shared" si="68"/>
        <v>NO COUPON</v>
      </c>
      <c r="Q588" t="s">
        <v>4282</v>
      </c>
      <c r="R588" s="4">
        <v>1335.36</v>
      </c>
      <c r="S588" s="4">
        <f t="shared" si="69"/>
        <v>1098.989382022472</v>
      </c>
      <c r="T588" cm="1">
        <f t="array" ref="T588">_xlfn.STDEV.P(_xlfn._xlws.FILTER($R$2:$R$1201,$G$2:$G$1201=G588))</f>
        <v>817.71887574565653</v>
      </c>
      <c r="U588" s="4">
        <f t="shared" si="70"/>
        <v>0.79962613242384251</v>
      </c>
      <c r="V588" t="str">
        <f t="shared" si="71"/>
        <v>No</v>
      </c>
    </row>
    <row r="589" spans="1:22" x14ac:dyDescent="0.25">
      <c r="A589" t="s">
        <v>748</v>
      </c>
      <c r="B589" s="2">
        <v>45314</v>
      </c>
      <c r="C589">
        <f t="shared" si="65"/>
        <v>2024</v>
      </c>
      <c r="D589" t="str">
        <f t="shared" si="66"/>
        <v>January</v>
      </c>
      <c r="E589" t="str">
        <f t="shared" si="67"/>
        <v>Q1</v>
      </c>
      <c r="F589" t="s">
        <v>1945</v>
      </c>
      <c r="G589" t="s">
        <v>2407</v>
      </c>
      <c r="H589">
        <v>4</v>
      </c>
      <c r="I589" s="4">
        <v>224.61</v>
      </c>
      <c r="J589" t="s">
        <v>2655</v>
      </c>
      <c r="K589" t="s">
        <v>3067</v>
      </c>
      <c r="L589" t="s">
        <v>3072</v>
      </c>
      <c r="M589" t="s">
        <v>3809</v>
      </c>
      <c r="N589">
        <v>6</v>
      </c>
      <c r="O589" t="s">
        <v>4277</v>
      </c>
      <c r="P589" t="str">
        <f t="shared" si="68"/>
        <v>WINTER15</v>
      </c>
      <c r="Q589" t="s">
        <v>4281</v>
      </c>
      <c r="R589" s="4">
        <v>898.44</v>
      </c>
      <c r="S589" s="4">
        <f t="shared" si="69"/>
        <v>1080.7326519337028</v>
      </c>
      <c r="T589" cm="1">
        <f t="array" ref="T589">_xlfn.STDEV.P(_xlfn._xlws.FILTER($R$2:$R$1201,$G$2:$G$1201=G589))</f>
        <v>851.72193981099019</v>
      </c>
      <c r="U589" s="4">
        <f t="shared" si="70"/>
        <v>1.0051668413328523</v>
      </c>
      <c r="V589" t="str">
        <f t="shared" si="71"/>
        <v>No</v>
      </c>
    </row>
    <row r="590" spans="1:22" x14ac:dyDescent="0.25">
      <c r="A590" t="s">
        <v>904</v>
      </c>
      <c r="B590" s="2">
        <v>45149</v>
      </c>
      <c r="C590">
        <f t="shared" si="65"/>
        <v>2023</v>
      </c>
      <c r="D590" t="str">
        <f t="shared" si="66"/>
        <v>August</v>
      </c>
      <c r="E590" t="str">
        <f t="shared" si="67"/>
        <v>Q3</v>
      </c>
      <c r="F590" t="s">
        <v>2100</v>
      </c>
      <c r="G590" t="s">
        <v>2408</v>
      </c>
      <c r="H590">
        <v>3</v>
      </c>
      <c r="I590" s="4">
        <v>439.53</v>
      </c>
      <c r="J590" t="s">
        <v>2781</v>
      </c>
      <c r="K590" t="s">
        <v>3065</v>
      </c>
      <c r="L590" t="s">
        <v>3074</v>
      </c>
      <c r="M590" t="s">
        <v>3965</v>
      </c>
      <c r="N590">
        <v>5</v>
      </c>
      <c r="P590" t="str">
        <f t="shared" si="68"/>
        <v>NO COUPON</v>
      </c>
      <c r="Q590" t="s">
        <v>4282</v>
      </c>
      <c r="R590" s="4">
        <v>1318.59</v>
      </c>
      <c r="S590" s="4">
        <f t="shared" si="69"/>
        <v>1110.5581502890175</v>
      </c>
      <c r="T590" cm="1">
        <f t="array" ref="T590">_xlfn.STDEV.P(_xlfn._xlws.FILTER($R$2:$R$1201,$G$2:$G$1201=G590))</f>
        <v>859.60878359494041</v>
      </c>
      <c r="U590" s="4">
        <f t="shared" si="70"/>
        <v>0.78062039743560285</v>
      </c>
      <c r="V590" t="str">
        <f t="shared" si="71"/>
        <v>No</v>
      </c>
    </row>
    <row r="591" spans="1:22" x14ac:dyDescent="0.25">
      <c r="A591" t="s">
        <v>47</v>
      </c>
      <c r="B591" s="2">
        <v>45082</v>
      </c>
      <c r="C591">
        <f t="shared" si="65"/>
        <v>2023</v>
      </c>
      <c r="D591" t="str">
        <f t="shared" si="66"/>
        <v>June</v>
      </c>
      <c r="E591" t="str">
        <f t="shared" si="67"/>
        <v>Q2</v>
      </c>
      <c r="F591" t="s">
        <v>1247</v>
      </c>
      <c r="G591" t="s">
        <v>2406</v>
      </c>
      <c r="H591">
        <v>1</v>
      </c>
      <c r="I591" s="4">
        <v>162.77000000000001</v>
      </c>
      <c r="J591" t="s">
        <v>2443</v>
      </c>
      <c r="K591" t="s">
        <v>3066</v>
      </c>
      <c r="L591" t="s">
        <v>3071</v>
      </c>
      <c r="M591" t="s">
        <v>3108</v>
      </c>
      <c r="N591">
        <v>4</v>
      </c>
      <c r="O591" t="s">
        <v>4277</v>
      </c>
      <c r="P591" t="str">
        <f t="shared" si="68"/>
        <v>WINTER15</v>
      </c>
      <c r="Q591" t="s">
        <v>4281</v>
      </c>
      <c r="R591" s="4">
        <v>162.77000000000001</v>
      </c>
      <c r="S591" s="4">
        <f t="shared" si="69"/>
        <v>1098.989382022472</v>
      </c>
      <c r="T591" cm="1">
        <f t="array" ref="T591">_xlfn.STDEV.P(_xlfn._xlws.FILTER($R$2:$R$1201,$G$2:$G$1201=G591))</f>
        <v>817.71887574565653</v>
      </c>
      <c r="U591" s="4">
        <f t="shared" si="70"/>
        <v>1.1449159482453648</v>
      </c>
      <c r="V591" t="str">
        <f t="shared" si="71"/>
        <v>No</v>
      </c>
    </row>
    <row r="592" spans="1:22" x14ac:dyDescent="0.25">
      <c r="A592" t="s">
        <v>1004</v>
      </c>
      <c r="B592" s="2">
        <v>45249</v>
      </c>
      <c r="C592">
        <f t="shared" si="65"/>
        <v>2023</v>
      </c>
      <c r="D592" t="str">
        <f t="shared" si="66"/>
        <v>November</v>
      </c>
      <c r="E592" t="str">
        <f t="shared" si="67"/>
        <v>Q4</v>
      </c>
      <c r="F592" t="s">
        <v>2197</v>
      </c>
      <c r="G592" t="s">
        <v>2404</v>
      </c>
      <c r="H592">
        <v>2</v>
      </c>
      <c r="I592" s="4">
        <v>418.26</v>
      </c>
      <c r="J592" t="s">
        <v>2999</v>
      </c>
      <c r="K592" t="s">
        <v>3065</v>
      </c>
      <c r="L592" t="s">
        <v>3074</v>
      </c>
      <c r="M592" t="s">
        <v>4065</v>
      </c>
      <c r="N592">
        <v>2</v>
      </c>
      <c r="O592" t="s">
        <v>4275</v>
      </c>
      <c r="P592" t="str">
        <f t="shared" si="68"/>
        <v>SAVE10</v>
      </c>
      <c r="Q592" t="s">
        <v>4282</v>
      </c>
      <c r="R592" s="4">
        <v>836.52</v>
      </c>
      <c r="S592" s="4">
        <f t="shared" si="69"/>
        <v>972.57942307692258</v>
      </c>
      <c r="T592" cm="1">
        <f t="array" ref="T592">_xlfn.STDEV.P(_xlfn._xlws.FILTER($R$2:$R$1201,$G$2:$G$1201=G592))</f>
        <v>756.87136793194964</v>
      </c>
      <c r="U592" s="4">
        <f t="shared" si="70"/>
        <v>0.73238260365367858</v>
      </c>
      <c r="V592" t="str">
        <f t="shared" si="71"/>
        <v>No</v>
      </c>
    </row>
    <row r="593" spans="1:22" x14ac:dyDescent="0.25">
      <c r="A593" t="s">
        <v>914</v>
      </c>
      <c r="B593" s="2">
        <v>45695</v>
      </c>
      <c r="C593">
        <f t="shared" si="65"/>
        <v>2025</v>
      </c>
      <c r="D593" t="str">
        <f t="shared" si="66"/>
        <v>February</v>
      </c>
      <c r="E593" t="str">
        <f t="shared" si="67"/>
        <v>Q1</v>
      </c>
      <c r="F593" t="s">
        <v>2110</v>
      </c>
      <c r="G593" t="s">
        <v>2408</v>
      </c>
      <c r="H593">
        <v>5</v>
      </c>
      <c r="I593" s="4">
        <v>73.83</v>
      </c>
      <c r="J593" t="s">
        <v>2802</v>
      </c>
      <c r="K593" t="s">
        <v>3065</v>
      </c>
      <c r="L593" t="s">
        <v>3074</v>
      </c>
      <c r="M593" t="s">
        <v>3975</v>
      </c>
      <c r="N593">
        <v>9</v>
      </c>
      <c r="P593" t="str">
        <f t="shared" si="68"/>
        <v>NO COUPON</v>
      </c>
      <c r="Q593" t="s">
        <v>4278</v>
      </c>
      <c r="R593" s="4">
        <v>369.15</v>
      </c>
      <c r="S593" s="4">
        <f t="shared" si="69"/>
        <v>1110.5581502890175</v>
      </c>
      <c r="T593" cm="1">
        <f t="array" ref="T593">_xlfn.STDEV.P(_xlfn._xlws.FILTER($R$2:$R$1201,$G$2:$G$1201=G593))</f>
        <v>859.60878359494041</v>
      </c>
      <c r="U593" s="4">
        <f t="shared" si="70"/>
        <v>1.206046483091241</v>
      </c>
      <c r="V593" t="str">
        <f t="shared" si="71"/>
        <v>No</v>
      </c>
    </row>
    <row r="594" spans="1:22" x14ac:dyDescent="0.25">
      <c r="A594" t="s">
        <v>709</v>
      </c>
      <c r="B594" s="2">
        <v>45619</v>
      </c>
      <c r="C594">
        <f t="shared" si="65"/>
        <v>2024</v>
      </c>
      <c r="D594" t="str">
        <f t="shared" si="66"/>
        <v>November</v>
      </c>
      <c r="E594" t="str">
        <f t="shared" si="67"/>
        <v>Q4</v>
      </c>
      <c r="F594" t="s">
        <v>1907</v>
      </c>
      <c r="G594" t="s">
        <v>2407</v>
      </c>
      <c r="H594">
        <v>5</v>
      </c>
      <c r="I594" s="4">
        <v>101.3</v>
      </c>
      <c r="J594" t="s">
        <v>2568</v>
      </c>
      <c r="K594" t="s">
        <v>3066</v>
      </c>
      <c r="L594" t="s">
        <v>3070</v>
      </c>
      <c r="M594" t="s">
        <v>3770</v>
      </c>
      <c r="N594">
        <v>7</v>
      </c>
      <c r="O594" t="s">
        <v>4276</v>
      </c>
      <c r="P594" t="str">
        <f t="shared" si="68"/>
        <v>FREESHIP</v>
      </c>
      <c r="Q594" t="s">
        <v>4280</v>
      </c>
      <c r="R594" s="4">
        <v>506.5</v>
      </c>
      <c r="S594" s="4">
        <f t="shared" si="69"/>
        <v>1080.7326519337028</v>
      </c>
      <c r="T594" cm="1">
        <f t="array" ref="T594">_xlfn.STDEV.P(_xlfn._xlws.FILTER($R$2:$R$1201,$G$2:$G$1201=G594))</f>
        <v>851.72193981099019</v>
      </c>
      <c r="U594" s="4">
        <f t="shared" si="70"/>
        <v>1.1499441380493891</v>
      </c>
      <c r="V594" t="str">
        <f t="shared" si="71"/>
        <v>No</v>
      </c>
    </row>
    <row r="595" spans="1:22" x14ac:dyDescent="0.25">
      <c r="A595" t="s">
        <v>485</v>
      </c>
      <c r="B595" s="2">
        <v>45766</v>
      </c>
      <c r="C595">
        <f t="shared" si="65"/>
        <v>2025</v>
      </c>
      <c r="D595" t="str">
        <f t="shared" si="66"/>
        <v>April</v>
      </c>
      <c r="E595" t="str">
        <f t="shared" si="67"/>
        <v>Q2</v>
      </c>
      <c r="F595" t="s">
        <v>1685</v>
      </c>
      <c r="G595" t="s">
        <v>2409</v>
      </c>
      <c r="H595">
        <v>5</v>
      </c>
      <c r="I595" s="4">
        <v>551.27</v>
      </c>
      <c r="J595" t="s">
        <v>2775</v>
      </c>
      <c r="K595" t="s">
        <v>3066</v>
      </c>
      <c r="L595" t="s">
        <v>3071</v>
      </c>
      <c r="M595" t="s">
        <v>3546</v>
      </c>
      <c r="N595">
        <v>7</v>
      </c>
      <c r="O595" t="s">
        <v>4276</v>
      </c>
      <c r="P595" t="str">
        <f t="shared" si="68"/>
        <v>FREESHIP</v>
      </c>
      <c r="Q595" t="s">
        <v>4279</v>
      </c>
      <c r="R595" s="4">
        <v>2756.35</v>
      </c>
      <c r="S595" s="4">
        <f t="shared" si="69"/>
        <v>985.05841176470665</v>
      </c>
      <c r="T595" cm="1">
        <f t="array" ref="T595">_xlfn.STDEV.P(_xlfn._xlws.FILTER($R$2:$R$1201,$G$2:$G$1201=G595))</f>
        <v>745.08439393554579</v>
      </c>
      <c r="U595" s="4">
        <f t="shared" si="70"/>
        <v>0.58220037259595581</v>
      </c>
      <c r="V595" t="str">
        <f t="shared" si="71"/>
        <v>No</v>
      </c>
    </row>
    <row r="596" spans="1:22" x14ac:dyDescent="0.25">
      <c r="A596" t="s">
        <v>143</v>
      </c>
      <c r="B596" s="2">
        <v>45226</v>
      </c>
      <c r="C596">
        <f t="shared" si="65"/>
        <v>2023</v>
      </c>
      <c r="D596" t="str">
        <f t="shared" si="66"/>
        <v>October</v>
      </c>
      <c r="E596" t="str">
        <f t="shared" si="67"/>
        <v>Q4</v>
      </c>
      <c r="F596" t="s">
        <v>1343</v>
      </c>
      <c r="G596" t="s">
        <v>2408</v>
      </c>
      <c r="H596">
        <v>4</v>
      </c>
      <c r="I596" s="4">
        <v>263.93</v>
      </c>
      <c r="J596" t="s">
        <v>2531</v>
      </c>
      <c r="K596" t="s">
        <v>3065</v>
      </c>
      <c r="L596" t="s">
        <v>3070</v>
      </c>
      <c r="M596" t="s">
        <v>3204</v>
      </c>
      <c r="N596">
        <v>4</v>
      </c>
      <c r="O596" t="s">
        <v>4276</v>
      </c>
      <c r="P596" t="str">
        <f t="shared" si="68"/>
        <v>FREESHIP</v>
      </c>
      <c r="Q596" t="s">
        <v>4281</v>
      </c>
      <c r="R596" s="4">
        <v>1055.72</v>
      </c>
      <c r="S596" s="4">
        <f t="shared" si="69"/>
        <v>1110.5581502890175</v>
      </c>
      <c r="T596" cm="1">
        <f t="array" ref="T596">_xlfn.STDEV.P(_xlfn._xlws.FILTER($R$2:$R$1201,$G$2:$G$1201=G596))</f>
        <v>859.60878359494041</v>
      </c>
      <c r="U596" s="4">
        <f t="shared" si="70"/>
        <v>0.98489937102359848</v>
      </c>
      <c r="V596" t="str">
        <f t="shared" si="71"/>
        <v>No</v>
      </c>
    </row>
    <row r="597" spans="1:22" x14ac:dyDescent="0.25">
      <c r="A597" t="s">
        <v>981</v>
      </c>
      <c r="B597" s="2">
        <v>45783</v>
      </c>
      <c r="C597">
        <f t="shared" si="65"/>
        <v>2025</v>
      </c>
      <c r="D597" t="str">
        <f t="shared" si="66"/>
        <v>May</v>
      </c>
      <c r="E597" t="str">
        <f t="shared" si="67"/>
        <v>Q2</v>
      </c>
      <c r="F597" t="s">
        <v>2174</v>
      </c>
      <c r="G597" t="s">
        <v>2405</v>
      </c>
      <c r="H597">
        <v>5</v>
      </c>
      <c r="I597" s="4">
        <v>638.91999999999996</v>
      </c>
      <c r="J597" t="s">
        <v>2990</v>
      </c>
      <c r="K597" t="s">
        <v>3067</v>
      </c>
      <c r="L597" t="s">
        <v>3072</v>
      </c>
      <c r="M597" t="s">
        <v>4042</v>
      </c>
      <c r="N597">
        <v>5</v>
      </c>
      <c r="O597" t="s">
        <v>4276</v>
      </c>
      <c r="P597" t="str">
        <f t="shared" si="68"/>
        <v>FREESHIP</v>
      </c>
      <c r="Q597" t="s">
        <v>4282</v>
      </c>
      <c r="R597" s="4">
        <v>3194.6</v>
      </c>
      <c r="S597" s="4">
        <f t="shared" si="69"/>
        <v>1042.2846368715084</v>
      </c>
      <c r="T597" cm="1">
        <f t="array" ref="T597">_xlfn.STDEV.P(_xlfn._xlws.FILTER($R$2:$R$1201,$G$2:$G$1201=G597))</f>
        <v>832.06806164607724</v>
      </c>
      <c r="U597" s="4">
        <f t="shared" si="70"/>
        <v>0.48477360863188718</v>
      </c>
      <c r="V597" t="str">
        <f t="shared" si="71"/>
        <v>No</v>
      </c>
    </row>
    <row r="598" spans="1:22" x14ac:dyDescent="0.25">
      <c r="A598" t="s">
        <v>1127</v>
      </c>
      <c r="B598" s="2">
        <v>45004</v>
      </c>
      <c r="C598">
        <f t="shared" si="65"/>
        <v>2023</v>
      </c>
      <c r="D598" t="str">
        <f t="shared" si="66"/>
        <v>March</v>
      </c>
      <c r="E598" t="str">
        <f t="shared" si="67"/>
        <v>Q1</v>
      </c>
      <c r="F598" t="s">
        <v>2318</v>
      </c>
      <c r="G598" t="s">
        <v>2409</v>
      </c>
      <c r="H598">
        <v>4</v>
      </c>
      <c r="I598" s="4">
        <v>209.99</v>
      </c>
      <c r="J598" t="s">
        <v>2982</v>
      </c>
      <c r="K598" t="s">
        <v>3069</v>
      </c>
      <c r="L598" t="s">
        <v>3073</v>
      </c>
      <c r="M598" t="s">
        <v>4188</v>
      </c>
      <c r="N598">
        <v>8</v>
      </c>
      <c r="P598" t="str">
        <f t="shared" si="68"/>
        <v>NO COUPON</v>
      </c>
      <c r="Q598" t="s">
        <v>4282</v>
      </c>
      <c r="R598" s="4">
        <v>839.96</v>
      </c>
      <c r="S598" s="4">
        <f t="shared" si="69"/>
        <v>985.05841176470665</v>
      </c>
      <c r="T598" cm="1">
        <f t="array" ref="T598">_xlfn.STDEV.P(_xlfn._xlws.FILTER($R$2:$R$1201,$G$2:$G$1201=G598))</f>
        <v>745.08439393554579</v>
      </c>
      <c r="U598" s="4">
        <f t="shared" si="70"/>
        <v>1.0402424451152237</v>
      </c>
      <c r="V598" t="str">
        <f t="shared" si="71"/>
        <v>No</v>
      </c>
    </row>
    <row r="599" spans="1:22" x14ac:dyDescent="0.25">
      <c r="A599" t="s">
        <v>455</v>
      </c>
      <c r="B599" s="2">
        <v>45273</v>
      </c>
      <c r="C599">
        <f t="shared" si="65"/>
        <v>2023</v>
      </c>
      <c r="D599" t="str">
        <f t="shared" si="66"/>
        <v>December</v>
      </c>
      <c r="E599" t="str">
        <f t="shared" si="67"/>
        <v>Q4</v>
      </c>
      <c r="F599" t="s">
        <v>1655</v>
      </c>
      <c r="G599" t="s">
        <v>2407</v>
      </c>
      <c r="H599">
        <v>2</v>
      </c>
      <c r="I599" s="4">
        <v>328.54</v>
      </c>
      <c r="J599" t="s">
        <v>2754</v>
      </c>
      <c r="K599" t="s">
        <v>3068</v>
      </c>
      <c r="L599" t="s">
        <v>3072</v>
      </c>
      <c r="M599" t="s">
        <v>3516</v>
      </c>
      <c r="N599">
        <v>6</v>
      </c>
      <c r="O599" t="s">
        <v>4276</v>
      </c>
      <c r="P599" t="str">
        <f t="shared" si="68"/>
        <v>FREESHIP</v>
      </c>
      <c r="Q599" t="s">
        <v>4280</v>
      </c>
      <c r="R599" s="4">
        <v>657.08</v>
      </c>
      <c r="S599" s="4">
        <f t="shared" si="69"/>
        <v>1080.7326519337028</v>
      </c>
      <c r="T599" cm="1">
        <f t="array" ref="T599">_xlfn.STDEV.P(_xlfn._xlws.FILTER($R$2:$R$1201,$G$2:$G$1201=G599))</f>
        <v>851.72193981099019</v>
      </c>
      <c r="U599" s="4">
        <f t="shared" si="70"/>
        <v>0.88314344949318269</v>
      </c>
      <c r="V599" t="str">
        <f t="shared" si="71"/>
        <v>No</v>
      </c>
    </row>
    <row r="600" spans="1:22" x14ac:dyDescent="0.25">
      <c r="A600" t="s">
        <v>333</v>
      </c>
      <c r="B600" s="2">
        <v>45262</v>
      </c>
      <c r="C600">
        <f t="shared" si="65"/>
        <v>2023</v>
      </c>
      <c r="D600" t="str">
        <f t="shared" si="66"/>
        <v>December</v>
      </c>
      <c r="E600" t="str">
        <f t="shared" si="67"/>
        <v>Q4</v>
      </c>
      <c r="F600" t="s">
        <v>1533</v>
      </c>
      <c r="G600" t="s">
        <v>2408</v>
      </c>
      <c r="H600">
        <v>2</v>
      </c>
      <c r="I600" s="4">
        <v>563.05999999999995</v>
      </c>
      <c r="J600" t="s">
        <v>2679</v>
      </c>
      <c r="K600" t="s">
        <v>3069</v>
      </c>
      <c r="L600" t="s">
        <v>3072</v>
      </c>
      <c r="M600" t="s">
        <v>3394</v>
      </c>
      <c r="N600">
        <v>6</v>
      </c>
      <c r="P600" t="str">
        <f t="shared" si="68"/>
        <v>NO COUPON</v>
      </c>
      <c r="Q600" t="s">
        <v>4278</v>
      </c>
      <c r="R600" s="4">
        <v>1126.1199999999999</v>
      </c>
      <c r="S600" s="4">
        <f t="shared" si="69"/>
        <v>1110.5581502890175</v>
      </c>
      <c r="T600" cm="1">
        <f t="array" ref="T600">_xlfn.STDEV.P(_xlfn._xlws.FILTER($R$2:$R$1201,$G$2:$G$1201=G600))</f>
        <v>859.60878359494041</v>
      </c>
      <c r="U600" s="4">
        <f t="shared" si="70"/>
        <v>0.6369154907879655</v>
      </c>
      <c r="V600" t="str">
        <f t="shared" si="71"/>
        <v>No</v>
      </c>
    </row>
    <row r="601" spans="1:22" x14ac:dyDescent="0.25">
      <c r="A601" t="s">
        <v>192</v>
      </c>
      <c r="B601" s="2">
        <v>45393</v>
      </c>
      <c r="C601">
        <f t="shared" si="65"/>
        <v>2024</v>
      </c>
      <c r="D601" t="str">
        <f t="shared" si="66"/>
        <v>April</v>
      </c>
      <c r="E601" t="str">
        <f t="shared" si="67"/>
        <v>Q2</v>
      </c>
      <c r="F601" t="s">
        <v>1392</v>
      </c>
      <c r="G601" t="s">
        <v>2406</v>
      </c>
      <c r="H601">
        <v>4</v>
      </c>
      <c r="I601" s="4">
        <v>512.05999999999995</v>
      </c>
      <c r="J601" t="s">
        <v>2570</v>
      </c>
      <c r="K601" t="s">
        <v>3066</v>
      </c>
      <c r="L601" t="s">
        <v>3073</v>
      </c>
      <c r="M601" t="s">
        <v>3253</v>
      </c>
      <c r="N601">
        <v>5</v>
      </c>
      <c r="O601" t="s">
        <v>4275</v>
      </c>
      <c r="P601" t="str">
        <f t="shared" si="68"/>
        <v>SAVE10</v>
      </c>
      <c r="Q601" t="s">
        <v>4282</v>
      </c>
      <c r="R601" s="4">
        <v>2048.2399999999998</v>
      </c>
      <c r="S601" s="4">
        <f t="shared" si="69"/>
        <v>1098.989382022472</v>
      </c>
      <c r="T601" cm="1">
        <f t="array" ref="T601">_xlfn.STDEV.P(_xlfn._xlws.FILTER($R$2:$R$1201,$G$2:$G$1201=G601))</f>
        <v>817.71887574565653</v>
      </c>
      <c r="U601" s="4">
        <f t="shared" si="70"/>
        <v>0.71776425790252973</v>
      </c>
      <c r="V601" t="str">
        <f t="shared" si="71"/>
        <v>No</v>
      </c>
    </row>
    <row r="602" spans="1:22" x14ac:dyDescent="0.25">
      <c r="A602" t="s">
        <v>226</v>
      </c>
      <c r="B602" s="2">
        <v>45097</v>
      </c>
      <c r="C602">
        <f t="shared" si="65"/>
        <v>2023</v>
      </c>
      <c r="D602" t="str">
        <f t="shared" si="66"/>
        <v>June</v>
      </c>
      <c r="E602" t="str">
        <f t="shared" si="67"/>
        <v>Q2</v>
      </c>
      <c r="F602" t="s">
        <v>1426</v>
      </c>
      <c r="G602" t="s">
        <v>2403</v>
      </c>
      <c r="H602">
        <v>1</v>
      </c>
      <c r="I602" s="4">
        <v>265.38</v>
      </c>
      <c r="J602" t="s">
        <v>2595</v>
      </c>
      <c r="K602" t="s">
        <v>3067</v>
      </c>
      <c r="L602" t="s">
        <v>3071</v>
      </c>
      <c r="M602" t="s">
        <v>3287</v>
      </c>
      <c r="N602">
        <v>6</v>
      </c>
      <c r="O602" t="s">
        <v>4277</v>
      </c>
      <c r="P602" t="str">
        <f t="shared" si="68"/>
        <v>WINTER15</v>
      </c>
      <c r="Q602" t="s">
        <v>4280</v>
      </c>
      <c r="R602" s="4">
        <v>265.38</v>
      </c>
      <c r="S602" s="4">
        <f t="shared" si="69"/>
        <v>1077.6160122699389</v>
      </c>
      <c r="T602" cm="1">
        <f t="array" ref="T602">_xlfn.STDEV.P(_xlfn._xlws.FILTER($R$2:$R$1201,$G$2:$G$1201=G602))</f>
        <v>847.57364644707002</v>
      </c>
      <c r="U602" s="4">
        <f t="shared" si="70"/>
        <v>0.95830729951873517</v>
      </c>
      <c r="V602" t="str">
        <f t="shared" si="71"/>
        <v>No</v>
      </c>
    </row>
    <row r="603" spans="1:22" x14ac:dyDescent="0.25">
      <c r="A603" t="s">
        <v>881</v>
      </c>
      <c r="B603" s="2">
        <v>45438</v>
      </c>
      <c r="C603">
        <f t="shared" si="65"/>
        <v>2024</v>
      </c>
      <c r="D603" t="str">
        <f t="shared" si="66"/>
        <v>May</v>
      </c>
      <c r="E603" t="str">
        <f t="shared" si="67"/>
        <v>Q2</v>
      </c>
      <c r="F603" t="s">
        <v>2077</v>
      </c>
      <c r="G603" t="s">
        <v>2407</v>
      </c>
      <c r="H603">
        <v>4</v>
      </c>
      <c r="I603" s="4">
        <v>142.58000000000001</v>
      </c>
      <c r="J603" t="s">
        <v>2960</v>
      </c>
      <c r="K603" t="s">
        <v>3069</v>
      </c>
      <c r="L603" t="s">
        <v>3073</v>
      </c>
      <c r="M603" t="s">
        <v>3942</v>
      </c>
      <c r="N603">
        <v>4</v>
      </c>
      <c r="O603" t="s">
        <v>4276</v>
      </c>
      <c r="P603" t="str">
        <f t="shared" si="68"/>
        <v>FREESHIP</v>
      </c>
      <c r="Q603" t="s">
        <v>4281</v>
      </c>
      <c r="R603" s="4">
        <v>570.32000000000005</v>
      </c>
      <c r="S603" s="4">
        <f t="shared" si="69"/>
        <v>1080.7326519337028</v>
      </c>
      <c r="T603" cm="1">
        <f t="array" ref="T603">_xlfn.STDEV.P(_xlfn._xlws.FILTER($R$2:$R$1201,$G$2:$G$1201=G603))</f>
        <v>851.72193981099019</v>
      </c>
      <c r="U603" s="4">
        <f t="shared" si="70"/>
        <v>1.1014776162064028</v>
      </c>
      <c r="V603" t="str">
        <f t="shared" si="71"/>
        <v>No</v>
      </c>
    </row>
    <row r="604" spans="1:22" x14ac:dyDescent="0.25">
      <c r="A604" t="s">
        <v>553</v>
      </c>
      <c r="B604" s="2">
        <v>45706</v>
      </c>
      <c r="C604">
        <f t="shared" si="65"/>
        <v>2025</v>
      </c>
      <c r="D604" t="str">
        <f t="shared" si="66"/>
        <v>February</v>
      </c>
      <c r="E604" t="str">
        <f t="shared" si="67"/>
        <v>Q1</v>
      </c>
      <c r="F604" t="s">
        <v>1753</v>
      </c>
      <c r="G604" t="s">
        <v>2409</v>
      </c>
      <c r="H604">
        <v>3</v>
      </c>
      <c r="I604" s="4">
        <v>531.72</v>
      </c>
      <c r="J604" t="s">
        <v>2810</v>
      </c>
      <c r="K604" t="s">
        <v>3068</v>
      </c>
      <c r="L604" t="s">
        <v>3073</v>
      </c>
      <c r="M604" t="s">
        <v>3614</v>
      </c>
      <c r="N604">
        <v>7</v>
      </c>
      <c r="O604" t="s">
        <v>4275</v>
      </c>
      <c r="P604" t="str">
        <f t="shared" si="68"/>
        <v>SAVE10</v>
      </c>
      <c r="Q604" t="s">
        <v>4282</v>
      </c>
      <c r="R604" s="4">
        <v>1595.16</v>
      </c>
      <c r="S604" s="4">
        <f t="shared" si="69"/>
        <v>985.05841176470665</v>
      </c>
      <c r="T604" cm="1">
        <f t="array" ref="T604">_xlfn.STDEV.P(_xlfn._xlws.FILTER($R$2:$R$1201,$G$2:$G$1201=G604))</f>
        <v>745.08439393554579</v>
      </c>
      <c r="U604" s="4">
        <f t="shared" si="70"/>
        <v>0.60843901100943354</v>
      </c>
      <c r="V604" t="str">
        <f t="shared" si="71"/>
        <v>No</v>
      </c>
    </row>
    <row r="605" spans="1:22" x14ac:dyDescent="0.25">
      <c r="A605" t="s">
        <v>641</v>
      </c>
      <c r="B605" s="2">
        <v>45144</v>
      </c>
      <c r="C605">
        <f t="shared" si="65"/>
        <v>2023</v>
      </c>
      <c r="D605" t="str">
        <f t="shared" si="66"/>
        <v>August</v>
      </c>
      <c r="E605" t="str">
        <f t="shared" si="67"/>
        <v>Q3</v>
      </c>
      <c r="F605" t="s">
        <v>1840</v>
      </c>
      <c r="G605" t="s">
        <v>2406</v>
      </c>
      <c r="H605">
        <v>3</v>
      </c>
      <c r="I605" s="4">
        <v>498.68</v>
      </c>
      <c r="J605" t="s">
        <v>2812</v>
      </c>
      <c r="K605" t="s">
        <v>3066</v>
      </c>
      <c r="L605" t="s">
        <v>3072</v>
      </c>
      <c r="M605" t="s">
        <v>3702</v>
      </c>
      <c r="N605">
        <v>4</v>
      </c>
      <c r="O605" t="s">
        <v>4276</v>
      </c>
      <c r="P605" t="str">
        <f t="shared" si="68"/>
        <v>FREESHIP</v>
      </c>
      <c r="Q605" t="s">
        <v>4280</v>
      </c>
      <c r="R605" s="4">
        <v>1496.04</v>
      </c>
      <c r="S605" s="4">
        <f t="shared" si="69"/>
        <v>1098.989382022472</v>
      </c>
      <c r="T605" cm="1">
        <f t="array" ref="T605">_xlfn.STDEV.P(_xlfn._xlws.FILTER($R$2:$R$1201,$G$2:$G$1201=G605))</f>
        <v>817.71887574565653</v>
      </c>
      <c r="U605" s="4">
        <f t="shared" si="70"/>
        <v>0.73412684949343432</v>
      </c>
      <c r="V605" t="str">
        <f t="shared" si="71"/>
        <v>No</v>
      </c>
    </row>
    <row r="606" spans="1:22" x14ac:dyDescent="0.25">
      <c r="A606" t="s">
        <v>375</v>
      </c>
      <c r="B606" s="2">
        <v>45472</v>
      </c>
      <c r="C606">
        <f t="shared" si="65"/>
        <v>2024</v>
      </c>
      <c r="D606" t="str">
        <f t="shared" si="66"/>
        <v>June</v>
      </c>
      <c r="E606" t="str">
        <f t="shared" si="67"/>
        <v>Q2</v>
      </c>
      <c r="F606" t="s">
        <v>1575</v>
      </c>
      <c r="G606" t="s">
        <v>2407</v>
      </c>
      <c r="H606">
        <v>5</v>
      </c>
      <c r="I606" s="4">
        <v>659.85</v>
      </c>
      <c r="J606" t="s">
        <v>2713</v>
      </c>
      <c r="K606" t="s">
        <v>3067</v>
      </c>
      <c r="L606" t="s">
        <v>3073</v>
      </c>
      <c r="M606" t="s">
        <v>3436</v>
      </c>
      <c r="N606">
        <v>9</v>
      </c>
      <c r="O606" t="s">
        <v>4275</v>
      </c>
      <c r="P606" t="str">
        <f t="shared" si="68"/>
        <v>SAVE10</v>
      </c>
      <c r="Q606" t="s">
        <v>4281</v>
      </c>
      <c r="R606" s="4">
        <v>3299.25</v>
      </c>
      <c r="S606" s="4">
        <f t="shared" si="69"/>
        <v>1080.7326519337028</v>
      </c>
      <c r="T606" cm="1">
        <f t="array" ref="T606">_xlfn.STDEV.P(_xlfn._xlws.FILTER($R$2:$R$1201,$G$2:$G$1201=G606))</f>
        <v>851.72193981099019</v>
      </c>
      <c r="U606" s="4">
        <f t="shared" si="70"/>
        <v>0.49415499620345915</v>
      </c>
      <c r="V606" t="str">
        <f t="shared" si="71"/>
        <v>No</v>
      </c>
    </row>
    <row r="607" spans="1:22" x14ac:dyDescent="0.25">
      <c r="A607" t="s">
        <v>887</v>
      </c>
      <c r="B607" s="2">
        <v>45424</v>
      </c>
      <c r="C607">
        <f t="shared" si="65"/>
        <v>2024</v>
      </c>
      <c r="D607" t="str">
        <f t="shared" si="66"/>
        <v>May</v>
      </c>
      <c r="E607" t="str">
        <f t="shared" si="67"/>
        <v>Q2</v>
      </c>
      <c r="F607" t="s">
        <v>2083</v>
      </c>
      <c r="G607" t="s">
        <v>2409</v>
      </c>
      <c r="H607">
        <v>3</v>
      </c>
      <c r="I607" s="4">
        <v>136.84</v>
      </c>
      <c r="J607" t="s">
        <v>2964</v>
      </c>
      <c r="K607" t="s">
        <v>3069</v>
      </c>
      <c r="L607" t="s">
        <v>3073</v>
      </c>
      <c r="M607" t="s">
        <v>3948</v>
      </c>
      <c r="N607">
        <v>3</v>
      </c>
      <c r="O607" t="s">
        <v>4275</v>
      </c>
      <c r="P607" t="str">
        <f t="shared" si="68"/>
        <v>SAVE10</v>
      </c>
      <c r="Q607" t="s">
        <v>4281</v>
      </c>
      <c r="R607" s="4">
        <v>410.52</v>
      </c>
      <c r="S607" s="4">
        <f t="shared" si="69"/>
        <v>985.05841176470665</v>
      </c>
      <c r="T607" cm="1">
        <f t="array" ref="T607">_xlfn.STDEV.P(_xlfn._xlws.FILTER($R$2:$R$1201,$G$2:$G$1201=G607))</f>
        <v>745.08439393554579</v>
      </c>
      <c r="U607" s="4">
        <f t="shared" si="70"/>
        <v>1.1384192430664204</v>
      </c>
      <c r="V607" t="str">
        <f t="shared" si="71"/>
        <v>No</v>
      </c>
    </row>
    <row r="608" spans="1:22" x14ac:dyDescent="0.25">
      <c r="A608" t="s">
        <v>208</v>
      </c>
      <c r="B608" s="2">
        <v>45451</v>
      </c>
      <c r="C608">
        <f t="shared" si="65"/>
        <v>2024</v>
      </c>
      <c r="D608" t="str">
        <f t="shared" si="66"/>
        <v>June</v>
      </c>
      <c r="E608" t="str">
        <f t="shared" si="67"/>
        <v>Q2</v>
      </c>
      <c r="F608" t="s">
        <v>1408</v>
      </c>
      <c r="G608" t="s">
        <v>2403</v>
      </c>
      <c r="H608">
        <v>1</v>
      </c>
      <c r="I608" s="4">
        <v>249.57</v>
      </c>
      <c r="J608" t="s">
        <v>2585</v>
      </c>
      <c r="K608" t="s">
        <v>3069</v>
      </c>
      <c r="L608" t="s">
        <v>3070</v>
      </c>
      <c r="M608" t="s">
        <v>3269</v>
      </c>
      <c r="N608">
        <v>3</v>
      </c>
      <c r="O608" t="s">
        <v>4276</v>
      </c>
      <c r="P608" t="str">
        <f t="shared" si="68"/>
        <v>FREESHIP</v>
      </c>
      <c r="Q608" t="s">
        <v>4282</v>
      </c>
      <c r="R608" s="4">
        <v>249.57</v>
      </c>
      <c r="S608" s="4">
        <f t="shared" si="69"/>
        <v>1077.6160122699389</v>
      </c>
      <c r="T608" cm="1">
        <f t="array" ref="T608">_xlfn.STDEV.P(_xlfn._xlws.FILTER($R$2:$R$1201,$G$2:$G$1201=G608))</f>
        <v>847.57364644707002</v>
      </c>
      <c r="U608" s="4">
        <f t="shared" si="70"/>
        <v>0.97696054583694447</v>
      </c>
      <c r="V608" t="str">
        <f t="shared" si="71"/>
        <v>No</v>
      </c>
    </row>
    <row r="609" spans="1:22" x14ac:dyDescent="0.25">
      <c r="A609" t="s">
        <v>339</v>
      </c>
      <c r="B609" s="2">
        <v>45106</v>
      </c>
      <c r="C609">
        <f t="shared" si="65"/>
        <v>2023</v>
      </c>
      <c r="D609" t="str">
        <f t="shared" si="66"/>
        <v>June</v>
      </c>
      <c r="E609" t="str">
        <f t="shared" si="67"/>
        <v>Q2</v>
      </c>
      <c r="F609" t="s">
        <v>1539</v>
      </c>
      <c r="G609" t="s">
        <v>2409</v>
      </c>
      <c r="H609">
        <v>3</v>
      </c>
      <c r="I609" s="4">
        <v>361.39</v>
      </c>
      <c r="J609" t="s">
        <v>2683</v>
      </c>
      <c r="K609" t="s">
        <v>3067</v>
      </c>
      <c r="L609" t="s">
        <v>3070</v>
      </c>
      <c r="M609" t="s">
        <v>3400</v>
      </c>
      <c r="N609">
        <v>8</v>
      </c>
      <c r="P609" t="str">
        <f t="shared" si="68"/>
        <v>NO COUPON</v>
      </c>
      <c r="Q609" t="s">
        <v>4279</v>
      </c>
      <c r="R609" s="4">
        <v>1084.17</v>
      </c>
      <c r="S609" s="4">
        <f t="shared" si="69"/>
        <v>985.05841176470665</v>
      </c>
      <c r="T609" cm="1">
        <f t="array" ref="T609">_xlfn.STDEV.P(_xlfn._xlws.FILTER($R$2:$R$1201,$G$2:$G$1201=G609))</f>
        <v>745.08439393554579</v>
      </c>
      <c r="U609" s="4">
        <f t="shared" si="70"/>
        <v>0.83704398701800975</v>
      </c>
      <c r="V609" t="str">
        <f t="shared" si="71"/>
        <v>No</v>
      </c>
    </row>
    <row r="610" spans="1:22" x14ac:dyDescent="0.25">
      <c r="A610" t="s">
        <v>352</v>
      </c>
      <c r="B610" s="2">
        <v>45238</v>
      </c>
      <c r="C610">
        <f t="shared" si="65"/>
        <v>2023</v>
      </c>
      <c r="D610" t="str">
        <f t="shared" si="66"/>
        <v>November</v>
      </c>
      <c r="E610" t="str">
        <f t="shared" si="67"/>
        <v>Q4</v>
      </c>
      <c r="F610" t="s">
        <v>1552</v>
      </c>
      <c r="G610" t="s">
        <v>2404</v>
      </c>
      <c r="H610">
        <v>5</v>
      </c>
      <c r="I610" s="4">
        <v>305.49</v>
      </c>
      <c r="J610" t="s">
        <v>2691</v>
      </c>
      <c r="K610" t="s">
        <v>3065</v>
      </c>
      <c r="L610" t="s">
        <v>3070</v>
      </c>
      <c r="M610" t="s">
        <v>3413</v>
      </c>
      <c r="N610">
        <v>10</v>
      </c>
      <c r="P610" t="str">
        <f t="shared" si="68"/>
        <v>NO COUPON</v>
      </c>
      <c r="Q610" t="s">
        <v>4279</v>
      </c>
      <c r="R610" s="4">
        <v>1527.45</v>
      </c>
      <c r="S610" s="4">
        <f t="shared" si="69"/>
        <v>972.57942307692258</v>
      </c>
      <c r="T610" cm="1">
        <f t="array" ref="T610">_xlfn.STDEV.P(_xlfn._xlws.FILTER($R$2:$R$1201,$G$2:$G$1201=G610))</f>
        <v>756.87136793194964</v>
      </c>
      <c r="U610" s="4">
        <f t="shared" si="70"/>
        <v>0.88137753829908472</v>
      </c>
      <c r="V610" t="str">
        <f t="shared" si="71"/>
        <v>No</v>
      </c>
    </row>
    <row r="611" spans="1:22" x14ac:dyDescent="0.25">
      <c r="A611" t="s">
        <v>1168</v>
      </c>
      <c r="B611" s="2">
        <v>45819</v>
      </c>
      <c r="C611">
        <f t="shared" si="65"/>
        <v>2025</v>
      </c>
      <c r="D611" t="str">
        <f t="shared" si="66"/>
        <v>June</v>
      </c>
      <c r="E611" t="str">
        <f t="shared" si="67"/>
        <v>Q2</v>
      </c>
      <c r="F611" t="s">
        <v>2357</v>
      </c>
      <c r="G611" t="s">
        <v>2403</v>
      </c>
      <c r="H611">
        <v>3</v>
      </c>
      <c r="I611" s="4">
        <v>198.63</v>
      </c>
      <c r="J611" t="s">
        <v>2520</v>
      </c>
      <c r="K611" t="s">
        <v>3069</v>
      </c>
      <c r="L611" t="s">
        <v>3074</v>
      </c>
      <c r="M611" t="s">
        <v>4229</v>
      </c>
      <c r="N611">
        <v>8</v>
      </c>
      <c r="O611" t="s">
        <v>4275</v>
      </c>
      <c r="P611" t="str">
        <f t="shared" si="68"/>
        <v>SAVE10</v>
      </c>
      <c r="Q611" t="s">
        <v>4278</v>
      </c>
      <c r="R611" s="4">
        <v>595.89</v>
      </c>
      <c r="S611" s="4">
        <f t="shared" si="69"/>
        <v>1077.6160122699389</v>
      </c>
      <c r="T611" cm="1">
        <f t="array" ref="T611">_xlfn.STDEV.P(_xlfn._xlws.FILTER($R$2:$R$1201,$G$2:$G$1201=G611))</f>
        <v>847.57364644707002</v>
      </c>
      <c r="U611" s="4">
        <f t="shared" si="70"/>
        <v>1.0370615178451406</v>
      </c>
      <c r="V611" t="str">
        <f t="shared" si="71"/>
        <v>No</v>
      </c>
    </row>
    <row r="612" spans="1:22" x14ac:dyDescent="0.25">
      <c r="A612" t="s">
        <v>386</v>
      </c>
      <c r="B612" s="2">
        <v>45702</v>
      </c>
      <c r="C612">
        <f t="shared" si="65"/>
        <v>2025</v>
      </c>
      <c r="D612" t="str">
        <f t="shared" si="66"/>
        <v>February</v>
      </c>
      <c r="E612" t="str">
        <f t="shared" si="67"/>
        <v>Q1</v>
      </c>
      <c r="F612" t="s">
        <v>1586</v>
      </c>
      <c r="G612" t="s">
        <v>2406</v>
      </c>
      <c r="H612">
        <v>3</v>
      </c>
      <c r="I612" s="4">
        <v>483.53</v>
      </c>
      <c r="J612" t="s">
        <v>2719</v>
      </c>
      <c r="K612" t="s">
        <v>3069</v>
      </c>
      <c r="L612" t="s">
        <v>3072</v>
      </c>
      <c r="M612" t="s">
        <v>3447</v>
      </c>
      <c r="N612">
        <v>4</v>
      </c>
      <c r="P612" t="str">
        <f t="shared" si="68"/>
        <v>NO COUPON</v>
      </c>
      <c r="Q612" t="s">
        <v>4279</v>
      </c>
      <c r="R612" s="4">
        <v>1450.59</v>
      </c>
      <c r="S612" s="4">
        <f t="shared" si="69"/>
        <v>1098.989382022472</v>
      </c>
      <c r="T612" cm="1">
        <f t="array" ref="T612">_xlfn.STDEV.P(_xlfn._xlws.FILTER($R$2:$R$1201,$G$2:$G$1201=G612))</f>
        <v>817.71887574565653</v>
      </c>
      <c r="U612" s="4">
        <f t="shared" si="70"/>
        <v>0.7526539991647504</v>
      </c>
      <c r="V612" t="str">
        <f t="shared" si="71"/>
        <v>No</v>
      </c>
    </row>
    <row r="613" spans="1:22" x14ac:dyDescent="0.25">
      <c r="A613" t="s">
        <v>376</v>
      </c>
      <c r="B613" s="2">
        <v>45104</v>
      </c>
      <c r="C613">
        <f t="shared" si="65"/>
        <v>2023</v>
      </c>
      <c r="D613" t="str">
        <f t="shared" si="66"/>
        <v>June</v>
      </c>
      <c r="E613" t="str">
        <f t="shared" si="67"/>
        <v>Q2</v>
      </c>
      <c r="F613" t="s">
        <v>1576</v>
      </c>
      <c r="G613" t="s">
        <v>2403</v>
      </c>
      <c r="H613">
        <v>4</v>
      </c>
      <c r="I613" s="4">
        <v>206.84</v>
      </c>
      <c r="J613" t="s">
        <v>2714</v>
      </c>
      <c r="K613" t="s">
        <v>3069</v>
      </c>
      <c r="L613" t="s">
        <v>3071</v>
      </c>
      <c r="M613" t="s">
        <v>3437</v>
      </c>
      <c r="N613">
        <v>5</v>
      </c>
      <c r="O613" t="s">
        <v>4277</v>
      </c>
      <c r="P613" t="str">
        <f t="shared" si="68"/>
        <v>WINTER15</v>
      </c>
      <c r="Q613" t="s">
        <v>4278</v>
      </c>
      <c r="R613" s="4">
        <v>827.36</v>
      </c>
      <c r="S613" s="4">
        <f t="shared" si="69"/>
        <v>1077.6160122699389</v>
      </c>
      <c r="T613" cm="1">
        <f t="array" ref="T613">_xlfn.STDEV.P(_xlfn._xlws.FILTER($R$2:$R$1201,$G$2:$G$1201=G613))</f>
        <v>847.57364644707002</v>
      </c>
      <c r="U613" s="4">
        <f t="shared" si="70"/>
        <v>1.0273750439506117</v>
      </c>
      <c r="V613" t="str">
        <f t="shared" si="71"/>
        <v>No</v>
      </c>
    </row>
    <row r="614" spans="1:22" x14ac:dyDescent="0.25">
      <c r="A614" t="s">
        <v>374</v>
      </c>
      <c r="B614" s="2">
        <v>45449</v>
      </c>
      <c r="C614">
        <f t="shared" si="65"/>
        <v>2024</v>
      </c>
      <c r="D614" t="str">
        <f t="shared" si="66"/>
        <v>June</v>
      </c>
      <c r="E614" t="str">
        <f t="shared" si="67"/>
        <v>Q2</v>
      </c>
      <c r="F614" t="s">
        <v>1574</v>
      </c>
      <c r="G614" t="s">
        <v>2404</v>
      </c>
      <c r="H614">
        <v>4</v>
      </c>
      <c r="I614" s="4">
        <v>589.57000000000005</v>
      </c>
      <c r="J614" t="s">
        <v>2712</v>
      </c>
      <c r="K614" t="s">
        <v>3069</v>
      </c>
      <c r="L614" t="s">
        <v>3074</v>
      </c>
      <c r="M614" t="s">
        <v>3435</v>
      </c>
      <c r="N614">
        <v>8</v>
      </c>
      <c r="P614" t="str">
        <f t="shared" si="68"/>
        <v>NO COUPON</v>
      </c>
      <c r="Q614" t="s">
        <v>4278</v>
      </c>
      <c r="R614" s="4">
        <v>2358.2800000000002</v>
      </c>
      <c r="S614" s="4">
        <f t="shared" si="69"/>
        <v>972.57942307692258</v>
      </c>
      <c r="T614" cm="1">
        <f t="array" ref="T614">_xlfn.STDEV.P(_xlfn._xlws.FILTER($R$2:$R$1201,$G$2:$G$1201=G614))</f>
        <v>756.87136793194964</v>
      </c>
      <c r="U614" s="4">
        <f t="shared" si="70"/>
        <v>0.50604295433112345</v>
      </c>
      <c r="V614" t="str">
        <f t="shared" si="71"/>
        <v>No</v>
      </c>
    </row>
    <row r="615" spans="1:22" x14ac:dyDescent="0.25">
      <c r="A615" t="s">
        <v>769</v>
      </c>
      <c r="B615" s="2">
        <v>45090</v>
      </c>
      <c r="C615">
        <f t="shared" si="65"/>
        <v>2023</v>
      </c>
      <c r="D615" t="str">
        <f t="shared" si="66"/>
        <v>June</v>
      </c>
      <c r="E615" t="str">
        <f t="shared" si="67"/>
        <v>Q2</v>
      </c>
      <c r="F615" t="s">
        <v>1966</v>
      </c>
      <c r="G615" t="s">
        <v>2409</v>
      </c>
      <c r="H615">
        <v>3</v>
      </c>
      <c r="I615" s="4">
        <v>336.71</v>
      </c>
      <c r="J615" t="s">
        <v>2909</v>
      </c>
      <c r="K615" t="s">
        <v>3067</v>
      </c>
      <c r="L615" t="s">
        <v>3074</v>
      </c>
      <c r="M615" t="s">
        <v>3830</v>
      </c>
      <c r="N615">
        <v>4</v>
      </c>
      <c r="P615" t="str">
        <f t="shared" si="68"/>
        <v>NO COUPON</v>
      </c>
      <c r="Q615" t="s">
        <v>4280</v>
      </c>
      <c r="R615" s="4">
        <v>1010.13</v>
      </c>
      <c r="S615" s="4">
        <f t="shared" si="69"/>
        <v>985.05841176470665</v>
      </c>
      <c r="T615" cm="1">
        <f t="array" ref="T615">_xlfn.STDEV.P(_xlfn._xlws.FILTER($R$2:$R$1201,$G$2:$G$1201=G615))</f>
        <v>745.08439393554579</v>
      </c>
      <c r="U615" s="4">
        <f t="shared" si="70"/>
        <v>0.87016775152157155</v>
      </c>
      <c r="V615" t="str">
        <f t="shared" si="71"/>
        <v>No</v>
      </c>
    </row>
    <row r="616" spans="1:22" x14ac:dyDescent="0.25">
      <c r="A616" t="s">
        <v>761</v>
      </c>
      <c r="B616" s="2">
        <v>45728</v>
      </c>
      <c r="C616">
        <f t="shared" si="65"/>
        <v>2025</v>
      </c>
      <c r="D616" t="str">
        <f t="shared" si="66"/>
        <v>March</v>
      </c>
      <c r="E616" t="str">
        <f t="shared" si="67"/>
        <v>Q1</v>
      </c>
      <c r="F616" t="s">
        <v>1958</v>
      </c>
      <c r="G616" t="s">
        <v>2405</v>
      </c>
      <c r="H616">
        <v>2</v>
      </c>
      <c r="I616" s="4">
        <v>259.58</v>
      </c>
      <c r="J616" t="s">
        <v>2903</v>
      </c>
      <c r="K616" t="s">
        <v>3065</v>
      </c>
      <c r="L616" t="s">
        <v>3073</v>
      </c>
      <c r="M616" t="s">
        <v>3822</v>
      </c>
      <c r="N616">
        <v>7</v>
      </c>
      <c r="O616" t="s">
        <v>4276</v>
      </c>
      <c r="P616" t="str">
        <f t="shared" si="68"/>
        <v>FREESHIP</v>
      </c>
      <c r="Q616" t="s">
        <v>4278</v>
      </c>
      <c r="R616" s="4">
        <v>519.16</v>
      </c>
      <c r="S616" s="4">
        <f t="shared" si="69"/>
        <v>1042.2846368715084</v>
      </c>
      <c r="T616" cm="1">
        <f t="array" ref="T616">_xlfn.STDEV.P(_xlfn._xlws.FILTER($R$2:$R$1201,$G$2:$G$1201=G616))</f>
        <v>832.06806164607724</v>
      </c>
      <c r="U616" s="4">
        <f t="shared" si="70"/>
        <v>0.94067381377803005</v>
      </c>
      <c r="V616" t="str">
        <f t="shared" si="71"/>
        <v>No</v>
      </c>
    </row>
    <row r="617" spans="1:22" x14ac:dyDescent="0.25">
      <c r="A617" t="s">
        <v>70</v>
      </c>
      <c r="B617" s="2">
        <v>45067</v>
      </c>
      <c r="C617">
        <f t="shared" si="65"/>
        <v>2023</v>
      </c>
      <c r="D617" t="str">
        <f t="shared" si="66"/>
        <v>May</v>
      </c>
      <c r="E617" t="str">
        <f t="shared" si="67"/>
        <v>Q2</v>
      </c>
      <c r="F617" t="s">
        <v>1270</v>
      </c>
      <c r="G617" t="s">
        <v>2405</v>
      </c>
      <c r="H617">
        <v>3</v>
      </c>
      <c r="I617" s="4">
        <v>479.21</v>
      </c>
      <c r="J617" t="s">
        <v>2462</v>
      </c>
      <c r="K617" t="s">
        <v>3069</v>
      </c>
      <c r="L617" t="s">
        <v>3071</v>
      </c>
      <c r="M617" t="s">
        <v>3131</v>
      </c>
      <c r="N617">
        <v>5</v>
      </c>
      <c r="O617" t="s">
        <v>4277</v>
      </c>
      <c r="P617" t="str">
        <f t="shared" si="68"/>
        <v>WINTER15</v>
      </c>
      <c r="Q617" t="s">
        <v>4279</v>
      </c>
      <c r="R617" s="4">
        <v>1437.63</v>
      </c>
      <c r="S617" s="4">
        <f t="shared" si="69"/>
        <v>1042.2846368715084</v>
      </c>
      <c r="T617" cm="1">
        <f t="array" ref="T617">_xlfn.STDEV.P(_xlfn._xlws.FILTER($R$2:$R$1201,$G$2:$G$1201=G617))</f>
        <v>832.06806164607724</v>
      </c>
      <c r="U617" s="4">
        <f t="shared" si="70"/>
        <v>0.67671704134104105</v>
      </c>
      <c r="V617" t="str">
        <f t="shared" si="71"/>
        <v>No</v>
      </c>
    </row>
    <row r="618" spans="1:22" x14ac:dyDescent="0.25">
      <c r="A618" t="s">
        <v>225</v>
      </c>
      <c r="B618" s="2">
        <v>45660</v>
      </c>
      <c r="C618">
        <f t="shared" si="65"/>
        <v>2025</v>
      </c>
      <c r="D618" t="str">
        <f t="shared" si="66"/>
        <v>January</v>
      </c>
      <c r="E618" t="str">
        <f t="shared" si="67"/>
        <v>Q1</v>
      </c>
      <c r="F618" t="s">
        <v>1425</v>
      </c>
      <c r="G618" t="s">
        <v>2407</v>
      </c>
      <c r="H618">
        <v>3</v>
      </c>
      <c r="I618" s="4">
        <v>193.58</v>
      </c>
      <c r="J618" t="s">
        <v>2594</v>
      </c>
      <c r="K618" t="s">
        <v>3068</v>
      </c>
      <c r="L618" t="s">
        <v>3074</v>
      </c>
      <c r="M618" t="s">
        <v>3286</v>
      </c>
      <c r="N618">
        <v>7</v>
      </c>
      <c r="O618" t="s">
        <v>4276</v>
      </c>
      <c r="P618" t="str">
        <f t="shared" si="68"/>
        <v>FREESHIP</v>
      </c>
      <c r="Q618" t="s">
        <v>4280</v>
      </c>
      <c r="R618" s="4">
        <v>580.74</v>
      </c>
      <c r="S618" s="4">
        <f t="shared" si="69"/>
        <v>1080.7326519337028</v>
      </c>
      <c r="T618" cm="1">
        <f t="array" ref="T618">_xlfn.STDEV.P(_xlfn._xlws.FILTER($R$2:$R$1201,$G$2:$G$1201=G618))</f>
        <v>851.72193981099019</v>
      </c>
      <c r="U618" s="4">
        <f t="shared" si="70"/>
        <v>1.0415989191620156</v>
      </c>
      <c r="V618" t="str">
        <f t="shared" si="71"/>
        <v>No</v>
      </c>
    </row>
    <row r="619" spans="1:22" x14ac:dyDescent="0.25">
      <c r="A619" t="s">
        <v>661</v>
      </c>
      <c r="B619" s="2">
        <v>45771</v>
      </c>
      <c r="C619">
        <f t="shared" si="65"/>
        <v>2025</v>
      </c>
      <c r="D619" t="str">
        <f t="shared" si="66"/>
        <v>April</v>
      </c>
      <c r="E619" t="str">
        <f t="shared" si="67"/>
        <v>Q2</v>
      </c>
      <c r="F619" t="s">
        <v>1860</v>
      </c>
      <c r="G619" t="s">
        <v>2409</v>
      </c>
      <c r="H619">
        <v>3</v>
      </c>
      <c r="I619" s="4">
        <v>339.39</v>
      </c>
      <c r="J619" t="s">
        <v>2558</v>
      </c>
      <c r="K619" t="s">
        <v>3069</v>
      </c>
      <c r="L619" t="s">
        <v>3072</v>
      </c>
      <c r="M619" t="s">
        <v>3722</v>
      </c>
      <c r="N619">
        <v>7</v>
      </c>
      <c r="O619" t="s">
        <v>4276</v>
      </c>
      <c r="P619" t="str">
        <f t="shared" si="68"/>
        <v>FREESHIP</v>
      </c>
      <c r="Q619" t="s">
        <v>4282</v>
      </c>
      <c r="R619" s="4">
        <v>1018.17</v>
      </c>
      <c r="S619" s="4">
        <f t="shared" si="69"/>
        <v>985.05841176470665</v>
      </c>
      <c r="T619" cm="1">
        <f t="array" ref="T619">_xlfn.STDEV.P(_xlfn._xlws.FILTER($R$2:$R$1201,$G$2:$G$1201=G619))</f>
        <v>745.08439393554579</v>
      </c>
      <c r="U619" s="4">
        <f t="shared" si="70"/>
        <v>0.8665708435446855</v>
      </c>
      <c r="V619" t="str">
        <f t="shared" si="71"/>
        <v>No</v>
      </c>
    </row>
    <row r="620" spans="1:22" x14ac:dyDescent="0.25">
      <c r="A620" t="s">
        <v>1023</v>
      </c>
      <c r="B620" s="2">
        <v>45171</v>
      </c>
      <c r="C620">
        <f t="shared" si="65"/>
        <v>2023</v>
      </c>
      <c r="D620" t="str">
        <f t="shared" si="66"/>
        <v>September</v>
      </c>
      <c r="E620" t="str">
        <f t="shared" si="67"/>
        <v>Q3</v>
      </c>
      <c r="F620" t="s">
        <v>2215</v>
      </c>
      <c r="G620" t="s">
        <v>2405</v>
      </c>
      <c r="H620">
        <v>2</v>
      </c>
      <c r="I620" s="4">
        <v>176.46</v>
      </c>
      <c r="J620" t="s">
        <v>2796</v>
      </c>
      <c r="K620" t="s">
        <v>3067</v>
      </c>
      <c r="L620" t="s">
        <v>3073</v>
      </c>
      <c r="M620" t="s">
        <v>4084</v>
      </c>
      <c r="N620">
        <v>2</v>
      </c>
      <c r="O620" t="s">
        <v>4276</v>
      </c>
      <c r="P620" t="str">
        <f t="shared" si="68"/>
        <v>FREESHIP</v>
      </c>
      <c r="Q620" t="s">
        <v>4280</v>
      </c>
      <c r="R620" s="4">
        <v>352.92</v>
      </c>
      <c r="S620" s="4">
        <f t="shared" si="69"/>
        <v>1042.2846368715084</v>
      </c>
      <c r="T620" cm="1">
        <f t="array" ref="T620">_xlfn.STDEV.P(_xlfn._xlws.FILTER($R$2:$R$1201,$G$2:$G$1201=G620))</f>
        <v>832.06806164607724</v>
      </c>
      <c r="U620" s="4">
        <f t="shared" si="70"/>
        <v>1.0405694879799263</v>
      </c>
      <c r="V620" t="str">
        <f t="shared" si="71"/>
        <v>No</v>
      </c>
    </row>
    <row r="621" spans="1:22" x14ac:dyDescent="0.25">
      <c r="A621" t="s">
        <v>539</v>
      </c>
      <c r="B621" s="2">
        <v>45263</v>
      </c>
      <c r="C621">
        <f t="shared" si="65"/>
        <v>2023</v>
      </c>
      <c r="D621" t="str">
        <f t="shared" si="66"/>
        <v>December</v>
      </c>
      <c r="E621" t="str">
        <f t="shared" si="67"/>
        <v>Q4</v>
      </c>
      <c r="F621" t="s">
        <v>1739</v>
      </c>
      <c r="G621" t="s">
        <v>2403</v>
      </c>
      <c r="H621">
        <v>1</v>
      </c>
      <c r="I621" s="4">
        <v>668.48</v>
      </c>
      <c r="J621" t="s">
        <v>2762</v>
      </c>
      <c r="K621" t="s">
        <v>3065</v>
      </c>
      <c r="L621" t="s">
        <v>3070</v>
      </c>
      <c r="M621" t="s">
        <v>3600</v>
      </c>
      <c r="N621">
        <v>1</v>
      </c>
      <c r="O621" t="s">
        <v>4275</v>
      </c>
      <c r="P621" t="str">
        <f t="shared" si="68"/>
        <v>SAVE10</v>
      </c>
      <c r="Q621" t="s">
        <v>4280</v>
      </c>
      <c r="R621" s="4">
        <v>668.48</v>
      </c>
      <c r="S621" s="4">
        <f t="shared" si="69"/>
        <v>1077.6160122699389</v>
      </c>
      <c r="T621" cm="1">
        <f t="array" ref="T621">_xlfn.STDEV.P(_xlfn._xlws.FILTER($R$2:$R$1201,$G$2:$G$1201=G621))</f>
        <v>847.57364644707002</v>
      </c>
      <c r="U621" s="4">
        <f t="shared" si="70"/>
        <v>0.48271440952062322</v>
      </c>
      <c r="V621" t="str">
        <f t="shared" si="71"/>
        <v>No</v>
      </c>
    </row>
    <row r="622" spans="1:22" x14ac:dyDescent="0.25">
      <c r="A622" t="s">
        <v>221</v>
      </c>
      <c r="B622" s="2">
        <v>45734</v>
      </c>
      <c r="C622">
        <f t="shared" si="65"/>
        <v>2025</v>
      </c>
      <c r="D622" t="str">
        <f t="shared" si="66"/>
        <v>March</v>
      </c>
      <c r="E622" t="str">
        <f t="shared" si="67"/>
        <v>Q1</v>
      </c>
      <c r="F622" t="s">
        <v>1421</v>
      </c>
      <c r="G622" t="s">
        <v>2404</v>
      </c>
      <c r="H622">
        <v>1</v>
      </c>
      <c r="I622" s="4">
        <v>121.96</v>
      </c>
      <c r="J622" t="s">
        <v>2593</v>
      </c>
      <c r="K622" t="s">
        <v>3065</v>
      </c>
      <c r="L622" t="s">
        <v>3073</v>
      </c>
      <c r="M622" t="s">
        <v>3282</v>
      </c>
      <c r="N622">
        <v>3</v>
      </c>
      <c r="P622" t="str">
        <f t="shared" si="68"/>
        <v>NO COUPON</v>
      </c>
      <c r="Q622" t="s">
        <v>4282</v>
      </c>
      <c r="R622" s="4">
        <v>121.96</v>
      </c>
      <c r="S622" s="4">
        <f t="shared" si="69"/>
        <v>972.57942307692258</v>
      </c>
      <c r="T622" cm="1">
        <f t="array" ref="T622">_xlfn.STDEV.P(_xlfn._xlws.FILTER($R$2:$R$1201,$G$2:$G$1201=G622))</f>
        <v>756.87136793194964</v>
      </c>
      <c r="U622" s="4">
        <f t="shared" si="70"/>
        <v>1.1238625995340885</v>
      </c>
      <c r="V622" t="str">
        <f t="shared" si="71"/>
        <v>No</v>
      </c>
    </row>
    <row r="623" spans="1:22" x14ac:dyDescent="0.25">
      <c r="A623" t="s">
        <v>862</v>
      </c>
      <c r="B623" s="2">
        <v>44927</v>
      </c>
      <c r="C623">
        <f t="shared" si="65"/>
        <v>2023</v>
      </c>
      <c r="D623" t="str">
        <f t="shared" si="66"/>
        <v>January</v>
      </c>
      <c r="E623" t="str">
        <f t="shared" si="67"/>
        <v>Q1</v>
      </c>
      <c r="F623" t="s">
        <v>2058</v>
      </c>
      <c r="G623" t="s">
        <v>2406</v>
      </c>
      <c r="H623">
        <v>2</v>
      </c>
      <c r="I623" s="4">
        <v>645.85</v>
      </c>
      <c r="J623" t="s">
        <v>2466</v>
      </c>
      <c r="K623" t="s">
        <v>3066</v>
      </c>
      <c r="L623" t="s">
        <v>3070</v>
      </c>
      <c r="M623" t="s">
        <v>3923</v>
      </c>
      <c r="N623">
        <v>5</v>
      </c>
      <c r="P623" t="str">
        <f t="shared" si="68"/>
        <v>NO COUPON</v>
      </c>
      <c r="Q623" t="s">
        <v>4279</v>
      </c>
      <c r="R623" s="4">
        <v>1291.7</v>
      </c>
      <c r="S623" s="4">
        <f t="shared" si="69"/>
        <v>1098.989382022472</v>
      </c>
      <c r="T623" cm="1">
        <f t="array" ref="T623">_xlfn.STDEV.P(_xlfn._xlws.FILTER($R$2:$R$1201,$G$2:$G$1201=G623))</f>
        <v>817.71887574565653</v>
      </c>
      <c r="U623" s="4">
        <f t="shared" si="70"/>
        <v>0.55415057113517896</v>
      </c>
      <c r="V623" t="str">
        <f t="shared" si="71"/>
        <v>No</v>
      </c>
    </row>
    <row r="624" spans="1:22" x14ac:dyDescent="0.25">
      <c r="A624" t="s">
        <v>257</v>
      </c>
      <c r="B624" s="2">
        <v>45786</v>
      </c>
      <c r="C624">
        <f t="shared" si="65"/>
        <v>2025</v>
      </c>
      <c r="D624" t="str">
        <f t="shared" si="66"/>
        <v>May</v>
      </c>
      <c r="E624" t="str">
        <f t="shared" si="67"/>
        <v>Q2</v>
      </c>
      <c r="F624" t="s">
        <v>1457</v>
      </c>
      <c r="G624" t="s">
        <v>2406</v>
      </c>
      <c r="H624">
        <v>2</v>
      </c>
      <c r="I624" s="4">
        <v>144.66</v>
      </c>
      <c r="J624" t="s">
        <v>2620</v>
      </c>
      <c r="K624" t="s">
        <v>3066</v>
      </c>
      <c r="L624" t="s">
        <v>3071</v>
      </c>
      <c r="M624" t="s">
        <v>3318</v>
      </c>
      <c r="N624">
        <v>7</v>
      </c>
      <c r="O624" t="s">
        <v>4276</v>
      </c>
      <c r="P624" t="str">
        <f t="shared" si="68"/>
        <v>FREESHIP</v>
      </c>
      <c r="Q624" t="s">
        <v>4282</v>
      </c>
      <c r="R624" s="4">
        <v>289.32</v>
      </c>
      <c r="S624" s="4">
        <f t="shared" si="69"/>
        <v>1098.989382022472</v>
      </c>
      <c r="T624" cm="1">
        <f t="array" ref="T624">_xlfn.STDEV.P(_xlfn._xlws.FILTER($R$2:$R$1201,$G$2:$G$1201=G624))</f>
        <v>817.71887574565653</v>
      </c>
      <c r="U624" s="4">
        <f t="shared" si="70"/>
        <v>1.1670629238590633</v>
      </c>
      <c r="V624" t="str">
        <f t="shared" si="71"/>
        <v>No</v>
      </c>
    </row>
    <row r="625" spans="1:22" x14ac:dyDescent="0.25">
      <c r="A625" t="s">
        <v>468</v>
      </c>
      <c r="B625" s="2">
        <v>45623</v>
      </c>
      <c r="C625">
        <f t="shared" si="65"/>
        <v>2024</v>
      </c>
      <c r="D625" t="str">
        <f t="shared" si="66"/>
        <v>November</v>
      </c>
      <c r="E625" t="str">
        <f t="shared" si="67"/>
        <v>Q4</v>
      </c>
      <c r="F625" t="s">
        <v>1668</v>
      </c>
      <c r="G625" t="s">
        <v>2408</v>
      </c>
      <c r="H625">
        <v>1</v>
      </c>
      <c r="I625" s="4">
        <v>109.29</v>
      </c>
      <c r="J625" t="s">
        <v>2765</v>
      </c>
      <c r="K625" t="s">
        <v>3065</v>
      </c>
      <c r="L625" t="s">
        <v>3071</v>
      </c>
      <c r="M625" t="s">
        <v>3529</v>
      </c>
      <c r="N625">
        <v>5</v>
      </c>
      <c r="O625" t="s">
        <v>4276</v>
      </c>
      <c r="P625" t="str">
        <f t="shared" si="68"/>
        <v>FREESHIP</v>
      </c>
      <c r="Q625" t="s">
        <v>4282</v>
      </c>
      <c r="R625" s="4">
        <v>109.29</v>
      </c>
      <c r="S625" s="4">
        <f t="shared" si="69"/>
        <v>1110.5581502890175</v>
      </c>
      <c r="T625" cm="1">
        <f t="array" ref="T625">_xlfn.STDEV.P(_xlfn._xlws.FILTER($R$2:$R$1201,$G$2:$G$1201=G625))</f>
        <v>859.60878359494041</v>
      </c>
      <c r="U625" s="4">
        <f t="shared" si="70"/>
        <v>1.1647951596092916</v>
      </c>
      <c r="V625" t="str">
        <f t="shared" si="71"/>
        <v>No</v>
      </c>
    </row>
    <row r="626" spans="1:22" x14ac:dyDescent="0.25">
      <c r="A626" t="s">
        <v>34</v>
      </c>
      <c r="B626" s="2">
        <v>45054</v>
      </c>
      <c r="C626">
        <f t="shared" si="65"/>
        <v>2023</v>
      </c>
      <c r="D626" t="str">
        <f t="shared" si="66"/>
        <v>May</v>
      </c>
      <c r="E626" t="str">
        <f t="shared" si="67"/>
        <v>Q2</v>
      </c>
      <c r="F626" t="s">
        <v>1234</v>
      </c>
      <c r="G626" t="s">
        <v>2406</v>
      </c>
      <c r="H626">
        <v>5</v>
      </c>
      <c r="I626" s="4">
        <v>62.51</v>
      </c>
      <c r="J626" t="s">
        <v>2430</v>
      </c>
      <c r="K626" t="s">
        <v>3069</v>
      </c>
      <c r="L626" t="s">
        <v>3074</v>
      </c>
      <c r="M626" t="s">
        <v>3095</v>
      </c>
      <c r="N626">
        <v>9</v>
      </c>
      <c r="O626" t="s">
        <v>4277</v>
      </c>
      <c r="P626" t="str">
        <f t="shared" si="68"/>
        <v>WINTER15</v>
      </c>
      <c r="Q626" t="s">
        <v>4278</v>
      </c>
      <c r="R626" s="4">
        <v>312.55</v>
      </c>
      <c r="S626" s="4">
        <f t="shared" si="69"/>
        <v>1098.989382022472</v>
      </c>
      <c r="T626" cm="1">
        <f t="array" ref="T626">_xlfn.STDEV.P(_xlfn._xlws.FILTER($R$2:$R$1201,$G$2:$G$1201=G626))</f>
        <v>817.71887574565653</v>
      </c>
      <c r="U626" s="4">
        <f t="shared" si="70"/>
        <v>1.2675253229018757</v>
      </c>
      <c r="V626" t="str">
        <f t="shared" si="71"/>
        <v>No</v>
      </c>
    </row>
    <row r="627" spans="1:22" x14ac:dyDescent="0.25">
      <c r="A627" t="s">
        <v>1162</v>
      </c>
      <c r="B627" s="2">
        <v>45468</v>
      </c>
      <c r="C627">
        <f t="shared" si="65"/>
        <v>2024</v>
      </c>
      <c r="D627" t="str">
        <f t="shared" si="66"/>
        <v>June</v>
      </c>
      <c r="E627" t="str">
        <f t="shared" si="67"/>
        <v>Q2</v>
      </c>
      <c r="F627" t="s">
        <v>2351</v>
      </c>
      <c r="G627" t="s">
        <v>2404</v>
      </c>
      <c r="H627">
        <v>1</v>
      </c>
      <c r="I627" s="4">
        <v>355.15</v>
      </c>
      <c r="J627" t="s">
        <v>3045</v>
      </c>
      <c r="K627" t="s">
        <v>3069</v>
      </c>
      <c r="L627" t="s">
        <v>3072</v>
      </c>
      <c r="M627" t="s">
        <v>4223</v>
      </c>
      <c r="N627">
        <v>2</v>
      </c>
      <c r="O627" t="s">
        <v>4275</v>
      </c>
      <c r="P627" t="str">
        <f t="shared" si="68"/>
        <v>SAVE10</v>
      </c>
      <c r="Q627" t="s">
        <v>4280</v>
      </c>
      <c r="R627" s="4">
        <v>355.15</v>
      </c>
      <c r="S627" s="4">
        <f t="shared" si="69"/>
        <v>972.57942307692258</v>
      </c>
      <c r="T627" cm="1">
        <f t="array" ref="T627">_xlfn.STDEV.P(_xlfn._xlws.FILTER($R$2:$R$1201,$G$2:$G$1201=G627))</f>
        <v>756.87136793194964</v>
      </c>
      <c r="U627" s="4">
        <f t="shared" si="70"/>
        <v>0.81576533244211158</v>
      </c>
      <c r="V627" t="str">
        <f t="shared" si="71"/>
        <v>No</v>
      </c>
    </row>
    <row r="628" spans="1:22" x14ac:dyDescent="0.25">
      <c r="A628" t="s">
        <v>1128</v>
      </c>
      <c r="B628" s="2">
        <v>45001</v>
      </c>
      <c r="C628">
        <f t="shared" si="65"/>
        <v>2023</v>
      </c>
      <c r="D628" t="str">
        <f t="shared" si="66"/>
        <v>March</v>
      </c>
      <c r="E628" t="str">
        <f t="shared" si="67"/>
        <v>Q1</v>
      </c>
      <c r="F628" t="s">
        <v>2319</v>
      </c>
      <c r="G628" t="s">
        <v>2405</v>
      </c>
      <c r="H628">
        <v>3</v>
      </c>
      <c r="I628" s="4">
        <v>659.88</v>
      </c>
      <c r="J628" t="s">
        <v>2591</v>
      </c>
      <c r="K628" t="s">
        <v>3068</v>
      </c>
      <c r="L628" t="s">
        <v>3071</v>
      </c>
      <c r="M628" t="s">
        <v>4189</v>
      </c>
      <c r="N628">
        <v>3</v>
      </c>
      <c r="P628" t="str">
        <f t="shared" si="68"/>
        <v>NO COUPON</v>
      </c>
      <c r="Q628" t="s">
        <v>4282</v>
      </c>
      <c r="R628" s="4">
        <v>1979.64</v>
      </c>
      <c r="S628" s="4">
        <f t="shared" si="69"/>
        <v>1042.2846368715084</v>
      </c>
      <c r="T628" cm="1">
        <f t="array" ref="T628">_xlfn.STDEV.P(_xlfn._xlws.FILTER($R$2:$R$1201,$G$2:$G$1201=G628))</f>
        <v>832.06806164607724</v>
      </c>
      <c r="U628" s="4">
        <f t="shared" si="70"/>
        <v>0.4595833616242867</v>
      </c>
      <c r="V628" t="str">
        <f t="shared" si="71"/>
        <v>No</v>
      </c>
    </row>
    <row r="629" spans="1:22" x14ac:dyDescent="0.25">
      <c r="A629" t="s">
        <v>531</v>
      </c>
      <c r="B629" s="2">
        <v>45391</v>
      </c>
      <c r="C629">
        <f t="shared" si="65"/>
        <v>2024</v>
      </c>
      <c r="D629" t="str">
        <f t="shared" si="66"/>
        <v>April</v>
      </c>
      <c r="E629" t="str">
        <f t="shared" si="67"/>
        <v>Q2</v>
      </c>
      <c r="F629" t="s">
        <v>1731</v>
      </c>
      <c r="G629" t="s">
        <v>2405</v>
      </c>
      <c r="H629">
        <v>4</v>
      </c>
      <c r="I629" s="4">
        <v>198.35</v>
      </c>
      <c r="J629" t="s">
        <v>2781</v>
      </c>
      <c r="K629" t="s">
        <v>3069</v>
      </c>
      <c r="L629" t="s">
        <v>3071</v>
      </c>
      <c r="M629" t="s">
        <v>3592</v>
      </c>
      <c r="N629">
        <v>7</v>
      </c>
      <c r="O629" t="s">
        <v>4276</v>
      </c>
      <c r="P629" t="str">
        <f t="shared" si="68"/>
        <v>FREESHIP</v>
      </c>
      <c r="Q629" t="s">
        <v>4282</v>
      </c>
      <c r="R629" s="4">
        <v>793.4</v>
      </c>
      <c r="S629" s="4">
        <f t="shared" si="69"/>
        <v>1042.2846368715084</v>
      </c>
      <c r="T629" cm="1">
        <f t="array" ref="T629">_xlfn.STDEV.P(_xlfn._xlws.FILTER($R$2:$R$1201,$G$2:$G$1201=G629))</f>
        <v>832.06806164607724</v>
      </c>
      <c r="U629" s="4">
        <f t="shared" si="70"/>
        <v>1.0142615439438398</v>
      </c>
      <c r="V629" t="str">
        <f t="shared" si="71"/>
        <v>No</v>
      </c>
    </row>
    <row r="630" spans="1:22" x14ac:dyDescent="0.25">
      <c r="A630" t="s">
        <v>830</v>
      </c>
      <c r="B630" s="2">
        <v>45343</v>
      </c>
      <c r="C630">
        <f t="shared" si="65"/>
        <v>2024</v>
      </c>
      <c r="D630" t="str">
        <f t="shared" si="66"/>
        <v>February</v>
      </c>
      <c r="E630" t="str">
        <f t="shared" si="67"/>
        <v>Q1</v>
      </c>
      <c r="F630" t="s">
        <v>2026</v>
      </c>
      <c r="G630" t="s">
        <v>2405</v>
      </c>
      <c r="H630">
        <v>5</v>
      </c>
      <c r="I630" s="4">
        <v>574.79</v>
      </c>
      <c r="J630" t="s">
        <v>2601</v>
      </c>
      <c r="K630" t="s">
        <v>3067</v>
      </c>
      <c r="L630" t="s">
        <v>3074</v>
      </c>
      <c r="M630" t="s">
        <v>3891</v>
      </c>
      <c r="N630">
        <v>8</v>
      </c>
      <c r="O630" t="s">
        <v>4277</v>
      </c>
      <c r="P630" t="str">
        <f t="shared" si="68"/>
        <v>WINTER15</v>
      </c>
      <c r="Q630" t="s">
        <v>4279</v>
      </c>
      <c r="R630" s="4">
        <v>2873.95</v>
      </c>
      <c r="S630" s="4">
        <f t="shared" si="69"/>
        <v>1042.2846368715084</v>
      </c>
      <c r="T630" cm="1">
        <f t="array" ref="T630">_xlfn.STDEV.P(_xlfn._xlws.FILTER($R$2:$R$1201,$G$2:$G$1201=G630))</f>
        <v>832.06806164607724</v>
      </c>
      <c r="U630" s="4">
        <f t="shared" si="70"/>
        <v>0.56184663060695472</v>
      </c>
      <c r="V630" t="str">
        <f t="shared" si="71"/>
        <v>No</v>
      </c>
    </row>
    <row r="631" spans="1:22" x14ac:dyDescent="0.25">
      <c r="A631" t="s">
        <v>260</v>
      </c>
      <c r="B631" s="2">
        <v>45534</v>
      </c>
      <c r="C631">
        <f t="shared" si="65"/>
        <v>2024</v>
      </c>
      <c r="D631" t="str">
        <f t="shared" si="66"/>
        <v>August</v>
      </c>
      <c r="E631" t="str">
        <f t="shared" si="67"/>
        <v>Q3</v>
      </c>
      <c r="F631" t="s">
        <v>1460</v>
      </c>
      <c r="G631" t="s">
        <v>2409</v>
      </c>
      <c r="H631">
        <v>2</v>
      </c>
      <c r="I631" s="4">
        <v>342.11</v>
      </c>
      <c r="J631" t="s">
        <v>2623</v>
      </c>
      <c r="K631" t="s">
        <v>3068</v>
      </c>
      <c r="L631" t="s">
        <v>3070</v>
      </c>
      <c r="M631" t="s">
        <v>3321</v>
      </c>
      <c r="N631">
        <v>2</v>
      </c>
      <c r="O631" t="s">
        <v>4277</v>
      </c>
      <c r="P631" t="str">
        <f t="shared" si="68"/>
        <v>WINTER15</v>
      </c>
      <c r="Q631" t="s">
        <v>4278</v>
      </c>
      <c r="R631" s="4">
        <v>684.22</v>
      </c>
      <c r="S631" s="4">
        <f t="shared" si="69"/>
        <v>985.05841176470665</v>
      </c>
      <c r="T631" cm="1">
        <f t="array" ref="T631">_xlfn.STDEV.P(_xlfn._xlws.FILTER($R$2:$R$1201,$G$2:$G$1201=G631))</f>
        <v>745.08439393554579</v>
      </c>
      <c r="U631" s="4">
        <f t="shared" si="70"/>
        <v>0.86292025037411468</v>
      </c>
      <c r="V631" t="str">
        <f t="shared" si="71"/>
        <v>No</v>
      </c>
    </row>
    <row r="632" spans="1:22" x14ac:dyDescent="0.25">
      <c r="A632" t="s">
        <v>294</v>
      </c>
      <c r="B632" s="2">
        <v>45012</v>
      </c>
      <c r="C632">
        <f t="shared" si="65"/>
        <v>2023</v>
      </c>
      <c r="D632" t="str">
        <f t="shared" si="66"/>
        <v>March</v>
      </c>
      <c r="E632" t="str">
        <f t="shared" si="67"/>
        <v>Q1</v>
      </c>
      <c r="F632" t="s">
        <v>1494</v>
      </c>
      <c r="G632" t="s">
        <v>2405</v>
      </c>
      <c r="H632">
        <v>3</v>
      </c>
      <c r="I632" s="4">
        <v>404.62</v>
      </c>
      <c r="J632" t="s">
        <v>2650</v>
      </c>
      <c r="K632" t="s">
        <v>3068</v>
      </c>
      <c r="L632" t="s">
        <v>3073</v>
      </c>
      <c r="M632" t="s">
        <v>3355</v>
      </c>
      <c r="N632">
        <v>6</v>
      </c>
      <c r="O632" t="s">
        <v>4276</v>
      </c>
      <c r="P632" t="str">
        <f t="shared" si="68"/>
        <v>FREESHIP</v>
      </c>
      <c r="Q632" t="s">
        <v>4278</v>
      </c>
      <c r="R632" s="4">
        <v>1213.8599999999999</v>
      </c>
      <c r="S632" s="4">
        <f t="shared" si="69"/>
        <v>1042.2846368715084</v>
      </c>
      <c r="T632" cm="1">
        <f t="array" ref="T632">_xlfn.STDEV.P(_xlfn._xlws.FILTER($R$2:$R$1201,$G$2:$G$1201=G632))</f>
        <v>832.06806164607724</v>
      </c>
      <c r="U632" s="4">
        <f t="shared" si="70"/>
        <v>0.76636115032467267</v>
      </c>
      <c r="V632" t="str">
        <f t="shared" si="71"/>
        <v>No</v>
      </c>
    </row>
    <row r="633" spans="1:22" x14ac:dyDescent="0.25">
      <c r="A633" t="s">
        <v>1040</v>
      </c>
      <c r="B633" s="2">
        <v>45047</v>
      </c>
      <c r="C633">
        <f t="shared" si="65"/>
        <v>2023</v>
      </c>
      <c r="D633" t="str">
        <f t="shared" si="66"/>
        <v>May</v>
      </c>
      <c r="E633" t="str">
        <f t="shared" si="67"/>
        <v>Q2</v>
      </c>
      <c r="F633" t="s">
        <v>2232</v>
      </c>
      <c r="G633" t="s">
        <v>2403</v>
      </c>
      <c r="H633">
        <v>1</v>
      </c>
      <c r="I633" s="4">
        <v>677.48</v>
      </c>
      <c r="J633" t="s">
        <v>2521</v>
      </c>
      <c r="K633" t="s">
        <v>3066</v>
      </c>
      <c r="L633" t="s">
        <v>3073</v>
      </c>
      <c r="M633" t="s">
        <v>4101</v>
      </c>
      <c r="N633">
        <v>1</v>
      </c>
      <c r="O633" t="s">
        <v>4277</v>
      </c>
      <c r="P633" t="str">
        <f t="shared" si="68"/>
        <v>WINTER15</v>
      </c>
      <c r="Q633" t="s">
        <v>4281</v>
      </c>
      <c r="R633" s="4">
        <v>677.48</v>
      </c>
      <c r="S633" s="4">
        <f t="shared" si="69"/>
        <v>1077.6160122699389</v>
      </c>
      <c r="T633" cm="1">
        <f t="array" ref="T633">_xlfn.STDEV.P(_xlfn._xlws.FILTER($R$2:$R$1201,$G$2:$G$1201=G633))</f>
        <v>847.57364644707002</v>
      </c>
      <c r="U633" s="4">
        <f t="shared" si="70"/>
        <v>0.47209586322942249</v>
      </c>
      <c r="V633" t="str">
        <f t="shared" si="71"/>
        <v>No</v>
      </c>
    </row>
    <row r="634" spans="1:22" x14ac:dyDescent="0.25">
      <c r="A634" t="s">
        <v>975</v>
      </c>
      <c r="B634" s="2">
        <v>45607</v>
      </c>
      <c r="C634">
        <f t="shared" si="65"/>
        <v>2024</v>
      </c>
      <c r="D634" t="str">
        <f t="shared" si="66"/>
        <v>November</v>
      </c>
      <c r="E634" t="str">
        <f t="shared" si="67"/>
        <v>Q4</v>
      </c>
      <c r="F634" t="s">
        <v>2168</v>
      </c>
      <c r="G634" t="s">
        <v>2404</v>
      </c>
      <c r="H634">
        <v>1</v>
      </c>
      <c r="I634" s="4">
        <v>601.36</v>
      </c>
      <c r="J634" t="s">
        <v>2685</v>
      </c>
      <c r="K634" t="s">
        <v>3066</v>
      </c>
      <c r="L634" t="s">
        <v>3070</v>
      </c>
      <c r="M634" t="s">
        <v>4036</v>
      </c>
      <c r="N634">
        <v>1</v>
      </c>
      <c r="P634" t="str">
        <f t="shared" si="68"/>
        <v>NO COUPON</v>
      </c>
      <c r="Q634" t="s">
        <v>4281</v>
      </c>
      <c r="R634" s="4">
        <v>601.36</v>
      </c>
      <c r="S634" s="4">
        <f t="shared" si="69"/>
        <v>972.57942307692258</v>
      </c>
      <c r="T634" cm="1">
        <f t="array" ref="T634">_xlfn.STDEV.P(_xlfn._xlws.FILTER($R$2:$R$1201,$G$2:$G$1201=G634))</f>
        <v>756.87136793194964</v>
      </c>
      <c r="U634" s="4">
        <f t="shared" si="70"/>
        <v>0.49046567066109303</v>
      </c>
      <c r="V634" t="str">
        <f t="shared" si="71"/>
        <v>No</v>
      </c>
    </row>
    <row r="635" spans="1:22" x14ac:dyDescent="0.25">
      <c r="A635" t="s">
        <v>334</v>
      </c>
      <c r="B635" s="2">
        <v>45645</v>
      </c>
      <c r="C635">
        <f t="shared" si="65"/>
        <v>2024</v>
      </c>
      <c r="D635" t="str">
        <f t="shared" si="66"/>
        <v>December</v>
      </c>
      <c r="E635" t="str">
        <f t="shared" si="67"/>
        <v>Q4</v>
      </c>
      <c r="F635" t="s">
        <v>1534</v>
      </c>
      <c r="G635" t="s">
        <v>2407</v>
      </c>
      <c r="H635">
        <v>1</v>
      </c>
      <c r="I635" s="4">
        <v>625.51</v>
      </c>
      <c r="J635" t="s">
        <v>2680</v>
      </c>
      <c r="K635" t="s">
        <v>3067</v>
      </c>
      <c r="L635" t="s">
        <v>3070</v>
      </c>
      <c r="M635" t="s">
        <v>3395</v>
      </c>
      <c r="N635">
        <v>1</v>
      </c>
      <c r="O635" t="s">
        <v>4276</v>
      </c>
      <c r="P635" t="str">
        <f t="shared" si="68"/>
        <v>FREESHIP</v>
      </c>
      <c r="Q635" t="s">
        <v>4281</v>
      </c>
      <c r="R635" s="4">
        <v>625.51</v>
      </c>
      <c r="S635" s="4">
        <f t="shared" si="69"/>
        <v>1080.7326519337028</v>
      </c>
      <c r="T635" cm="1">
        <f t="array" ref="T635">_xlfn.STDEV.P(_xlfn._xlws.FILTER($R$2:$R$1201,$G$2:$G$1201=G635))</f>
        <v>851.72193981099019</v>
      </c>
      <c r="U635" s="4">
        <f t="shared" si="70"/>
        <v>0.53447331888001315</v>
      </c>
      <c r="V635" t="str">
        <f t="shared" si="71"/>
        <v>No</v>
      </c>
    </row>
    <row r="636" spans="1:22" x14ac:dyDescent="0.25">
      <c r="A636" t="s">
        <v>140</v>
      </c>
      <c r="B636" s="2">
        <v>45780</v>
      </c>
      <c r="C636">
        <f t="shared" si="65"/>
        <v>2025</v>
      </c>
      <c r="D636" t="str">
        <f t="shared" si="66"/>
        <v>May</v>
      </c>
      <c r="E636" t="str">
        <f t="shared" si="67"/>
        <v>Q2</v>
      </c>
      <c r="F636" t="s">
        <v>1340</v>
      </c>
      <c r="G636" t="s">
        <v>2409</v>
      </c>
      <c r="H636">
        <v>4</v>
      </c>
      <c r="I636" s="4">
        <v>275.5</v>
      </c>
      <c r="J636" t="s">
        <v>2528</v>
      </c>
      <c r="K636" t="s">
        <v>3068</v>
      </c>
      <c r="L636" t="s">
        <v>3070</v>
      </c>
      <c r="M636" t="s">
        <v>3201</v>
      </c>
      <c r="N636">
        <v>8</v>
      </c>
      <c r="O636" t="s">
        <v>4276</v>
      </c>
      <c r="P636" t="str">
        <f t="shared" si="68"/>
        <v>FREESHIP</v>
      </c>
      <c r="Q636" t="s">
        <v>4282</v>
      </c>
      <c r="R636" s="4">
        <v>1102</v>
      </c>
      <c r="S636" s="4">
        <f t="shared" si="69"/>
        <v>985.05841176470665</v>
      </c>
      <c r="T636" cm="1">
        <f t="array" ref="T636">_xlfn.STDEV.P(_xlfn._xlws.FILTER($R$2:$R$1201,$G$2:$G$1201=G636))</f>
        <v>745.08439393554579</v>
      </c>
      <c r="U636" s="4">
        <f t="shared" si="70"/>
        <v>0.95231951915783608</v>
      </c>
      <c r="V636" t="str">
        <f t="shared" si="71"/>
        <v>No</v>
      </c>
    </row>
    <row r="637" spans="1:22" x14ac:dyDescent="0.25">
      <c r="A637" t="s">
        <v>191</v>
      </c>
      <c r="B637" s="2">
        <v>45143</v>
      </c>
      <c r="C637">
        <f t="shared" si="65"/>
        <v>2023</v>
      </c>
      <c r="D637" t="str">
        <f t="shared" si="66"/>
        <v>August</v>
      </c>
      <c r="E637" t="str">
        <f t="shared" si="67"/>
        <v>Q3</v>
      </c>
      <c r="F637" t="s">
        <v>1391</v>
      </c>
      <c r="G637" t="s">
        <v>2406</v>
      </c>
      <c r="H637">
        <v>5</v>
      </c>
      <c r="I637" s="4">
        <v>431.69</v>
      </c>
      <c r="J637" t="s">
        <v>2569</v>
      </c>
      <c r="K637" t="s">
        <v>3067</v>
      </c>
      <c r="L637" t="s">
        <v>3074</v>
      </c>
      <c r="M637" t="s">
        <v>3252</v>
      </c>
      <c r="N637">
        <v>10</v>
      </c>
      <c r="P637" t="str">
        <f t="shared" si="68"/>
        <v>NO COUPON</v>
      </c>
      <c r="Q637" t="s">
        <v>4281</v>
      </c>
      <c r="R637" s="4">
        <v>2158.4499999999998</v>
      </c>
      <c r="S637" s="4">
        <f t="shared" si="69"/>
        <v>1098.989382022472</v>
      </c>
      <c r="T637" cm="1">
        <f t="array" ref="T637">_xlfn.STDEV.P(_xlfn._xlws.FILTER($R$2:$R$1201,$G$2:$G$1201=G637))</f>
        <v>817.71887574565653</v>
      </c>
      <c r="U637" s="4">
        <f t="shared" si="70"/>
        <v>0.81604986972323346</v>
      </c>
      <c r="V637" t="str">
        <f t="shared" si="71"/>
        <v>No</v>
      </c>
    </row>
    <row r="638" spans="1:22" x14ac:dyDescent="0.25">
      <c r="A638" t="s">
        <v>1095</v>
      </c>
      <c r="B638" s="2">
        <v>45037</v>
      </c>
      <c r="C638">
        <f t="shared" si="65"/>
        <v>2023</v>
      </c>
      <c r="D638" t="str">
        <f t="shared" si="66"/>
        <v>April</v>
      </c>
      <c r="E638" t="str">
        <f t="shared" si="67"/>
        <v>Q2</v>
      </c>
      <c r="F638" t="s">
        <v>2287</v>
      </c>
      <c r="G638" t="s">
        <v>2403</v>
      </c>
      <c r="H638">
        <v>4</v>
      </c>
      <c r="I638" s="4">
        <v>425.6</v>
      </c>
      <c r="J638" t="s">
        <v>2704</v>
      </c>
      <c r="K638" t="s">
        <v>3067</v>
      </c>
      <c r="L638" t="s">
        <v>3074</v>
      </c>
      <c r="M638" t="s">
        <v>4156</v>
      </c>
      <c r="N638">
        <v>5</v>
      </c>
      <c r="O638" t="s">
        <v>4276</v>
      </c>
      <c r="P638" t="str">
        <f t="shared" si="68"/>
        <v>FREESHIP</v>
      </c>
      <c r="Q638" t="s">
        <v>4282</v>
      </c>
      <c r="R638" s="4">
        <v>1702.4</v>
      </c>
      <c r="S638" s="4">
        <f t="shared" si="69"/>
        <v>1077.6160122699389</v>
      </c>
      <c r="T638" cm="1">
        <f t="array" ref="T638">_xlfn.STDEV.P(_xlfn._xlws.FILTER($R$2:$R$1201,$G$2:$G$1201=G638))</f>
        <v>847.57364644707002</v>
      </c>
      <c r="U638" s="4">
        <f t="shared" si="70"/>
        <v>0.76927357876582647</v>
      </c>
      <c r="V638" t="str">
        <f t="shared" si="71"/>
        <v>No</v>
      </c>
    </row>
    <row r="639" spans="1:22" x14ac:dyDescent="0.25">
      <c r="A639" t="s">
        <v>604</v>
      </c>
      <c r="B639" s="2">
        <v>45179</v>
      </c>
      <c r="C639">
        <f t="shared" si="65"/>
        <v>2023</v>
      </c>
      <c r="D639" t="str">
        <f t="shared" si="66"/>
        <v>September</v>
      </c>
      <c r="E639" t="str">
        <f t="shared" si="67"/>
        <v>Q3</v>
      </c>
      <c r="F639" t="s">
        <v>1804</v>
      </c>
      <c r="G639" t="s">
        <v>2407</v>
      </c>
      <c r="H639">
        <v>2</v>
      </c>
      <c r="I639" s="4">
        <v>461.13</v>
      </c>
      <c r="J639" t="s">
        <v>2831</v>
      </c>
      <c r="K639" t="s">
        <v>3068</v>
      </c>
      <c r="L639" t="s">
        <v>3072</v>
      </c>
      <c r="M639" t="s">
        <v>3665</v>
      </c>
      <c r="N639">
        <v>4</v>
      </c>
      <c r="P639" t="str">
        <f t="shared" si="68"/>
        <v>NO COUPON</v>
      </c>
      <c r="Q639" t="s">
        <v>4280</v>
      </c>
      <c r="R639" s="4">
        <v>922.26</v>
      </c>
      <c r="S639" s="4">
        <f t="shared" si="69"/>
        <v>1080.7326519337028</v>
      </c>
      <c r="T639" cm="1">
        <f t="array" ref="T639">_xlfn.STDEV.P(_xlfn._xlws.FILTER($R$2:$R$1201,$G$2:$G$1201=G639))</f>
        <v>851.72193981099019</v>
      </c>
      <c r="U639" s="4">
        <f t="shared" si="70"/>
        <v>0.72747057809876525</v>
      </c>
      <c r="V639" t="str">
        <f t="shared" si="71"/>
        <v>No</v>
      </c>
    </row>
    <row r="640" spans="1:22" x14ac:dyDescent="0.25">
      <c r="A640" t="s">
        <v>963</v>
      </c>
      <c r="B640" s="2">
        <v>45239</v>
      </c>
      <c r="C640">
        <f t="shared" si="65"/>
        <v>2023</v>
      </c>
      <c r="D640" t="str">
        <f t="shared" si="66"/>
        <v>November</v>
      </c>
      <c r="E640" t="str">
        <f t="shared" si="67"/>
        <v>Q4</v>
      </c>
      <c r="F640" t="s">
        <v>2157</v>
      </c>
      <c r="G640" t="s">
        <v>2409</v>
      </c>
      <c r="H640">
        <v>5</v>
      </c>
      <c r="I640" s="4">
        <v>110.38</v>
      </c>
      <c r="J640" t="s">
        <v>2732</v>
      </c>
      <c r="K640" t="s">
        <v>3069</v>
      </c>
      <c r="L640" t="s">
        <v>3074</v>
      </c>
      <c r="M640" t="s">
        <v>4024</v>
      </c>
      <c r="N640">
        <v>10</v>
      </c>
      <c r="P640" t="str">
        <f t="shared" si="68"/>
        <v>NO COUPON</v>
      </c>
      <c r="Q640" t="s">
        <v>4279</v>
      </c>
      <c r="R640" s="4">
        <v>551.9</v>
      </c>
      <c r="S640" s="4">
        <f t="shared" si="69"/>
        <v>985.05841176470665</v>
      </c>
      <c r="T640" cm="1">
        <f t="array" ref="T640">_xlfn.STDEV.P(_xlfn._xlws.FILTER($R$2:$R$1201,$G$2:$G$1201=G640))</f>
        <v>745.08439393554579</v>
      </c>
      <c r="U640" s="4">
        <f t="shared" si="70"/>
        <v>1.1739319986889587</v>
      </c>
      <c r="V640" t="str">
        <f t="shared" si="71"/>
        <v>No</v>
      </c>
    </row>
    <row r="641" spans="1:22" x14ac:dyDescent="0.25">
      <c r="A641" t="s">
        <v>820</v>
      </c>
      <c r="B641" s="2">
        <v>45170</v>
      </c>
      <c r="C641">
        <f t="shared" si="65"/>
        <v>2023</v>
      </c>
      <c r="D641" t="str">
        <f t="shared" si="66"/>
        <v>September</v>
      </c>
      <c r="E641" t="str">
        <f t="shared" si="67"/>
        <v>Q3</v>
      </c>
      <c r="F641" t="s">
        <v>2016</v>
      </c>
      <c r="G641" t="s">
        <v>2406</v>
      </c>
      <c r="H641">
        <v>5</v>
      </c>
      <c r="I641" s="4">
        <v>253.75</v>
      </c>
      <c r="J641" t="s">
        <v>2650</v>
      </c>
      <c r="K641" t="s">
        <v>3066</v>
      </c>
      <c r="L641" t="s">
        <v>3074</v>
      </c>
      <c r="M641" t="s">
        <v>3881</v>
      </c>
      <c r="N641">
        <v>9</v>
      </c>
      <c r="O641" t="s">
        <v>4277</v>
      </c>
      <c r="P641" t="str">
        <f t="shared" si="68"/>
        <v>WINTER15</v>
      </c>
      <c r="Q641" t="s">
        <v>4278</v>
      </c>
      <c r="R641" s="4">
        <v>1268.75</v>
      </c>
      <c r="S641" s="4">
        <f t="shared" si="69"/>
        <v>1098.989382022472</v>
      </c>
      <c r="T641" cm="1">
        <f t="array" ref="T641">_xlfn.STDEV.P(_xlfn._xlws.FILTER($R$2:$R$1201,$G$2:$G$1201=G641))</f>
        <v>817.71887574565653</v>
      </c>
      <c r="U641" s="4">
        <f t="shared" si="70"/>
        <v>1.0336552170838911</v>
      </c>
      <c r="V641" t="str">
        <f t="shared" si="71"/>
        <v>No</v>
      </c>
    </row>
    <row r="642" spans="1:22" x14ac:dyDescent="0.25">
      <c r="A642" t="s">
        <v>404</v>
      </c>
      <c r="B642" s="2">
        <v>45121</v>
      </c>
      <c r="C642">
        <f t="shared" ref="C642:C705" si="72">YEAR(B642)</f>
        <v>2023</v>
      </c>
      <c r="D642" t="str">
        <f t="shared" ref="D642:D705" si="73">TEXT(B642,"mmmm")</f>
        <v>July</v>
      </c>
      <c r="E642" t="str">
        <f t="shared" ref="E642:E705" si="74">"Q"&amp;ROUNDUP(MONTH(B642)/3,0)</f>
        <v>Q3</v>
      </c>
      <c r="F642" t="s">
        <v>1604</v>
      </c>
      <c r="G642" t="s">
        <v>2407</v>
      </c>
      <c r="H642">
        <v>5</v>
      </c>
      <c r="I642" s="4">
        <v>508.69</v>
      </c>
      <c r="J642" t="s">
        <v>2701</v>
      </c>
      <c r="K642" t="s">
        <v>3069</v>
      </c>
      <c r="L642" t="s">
        <v>3073</v>
      </c>
      <c r="M642" t="s">
        <v>3465</v>
      </c>
      <c r="N642">
        <v>10</v>
      </c>
      <c r="O642" t="s">
        <v>4276</v>
      </c>
      <c r="P642" t="str">
        <f t="shared" ref="P642:P705" si="75">IF(ISBLANK(O642),"NO COUPON",O642)</f>
        <v>FREESHIP</v>
      </c>
      <c r="Q642" t="s">
        <v>4282</v>
      </c>
      <c r="R642" s="4">
        <v>2543.4499999999998</v>
      </c>
      <c r="S642" s="4">
        <f t="shared" si="69"/>
        <v>1080.7326519337028</v>
      </c>
      <c r="T642" cm="1">
        <f t="array" ref="T642">_xlfn.STDEV.P(_xlfn._xlws.FILTER($R$2:$R$1201,$G$2:$G$1201=G642))</f>
        <v>851.72193981099019</v>
      </c>
      <c r="U642" s="4">
        <f t="shared" si="70"/>
        <v>0.67163075787462689</v>
      </c>
      <c r="V642" t="str">
        <f t="shared" si="71"/>
        <v>No</v>
      </c>
    </row>
    <row r="643" spans="1:22" x14ac:dyDescent="0.25">
      <c r="A643" t="s">
        <v>414</v>
      </c>
      <c r="B643" s="2">
        <v>45563</v>
      </c>
      <c r="C643">
        <f t="shared" si="72"/>
        <v>2024</v>
      </c>
      <c r="D643" t="str">
        <f t="shared" si="73"/>
        <v>September</v>
      </c>
      <c r="E643" t="str">
        <f t="shared" si="74"/>
        <v>Q3</v>
      </c>
      <c r="F643" t="s">
        <v>1614</v>
      </c>
      <c r="G643" t="s">
        <v>2409</v>
      </c>
      <c r="H643">
        <v>4</v>
      </c>
      <c r="I643" s="4">
        <v>160.22</v>
      </c>
      <c r="J643" t="s">
        <v>2733</v>
      </c>
      <c r="K643" t="s">
        <v>3065</v>
      </c>
      <c r="L643" t="s">
        <v>3072</v>
      </c>
      <c r="M643" t="s">
        <v>3475</v>
      </c>
      <c r="N643">
        <v>9</v>
      </c>
      <c r="O643" t="s">
        <v>4277</v>
      </c>
      <c r="P643" t="str">
        <f t="shared" si="75"/>
        <v>WINTER15</v>
      </c>
      <c r="Q643" t="s">
        <v>4278</v>
      </c>
      <c r="R643" s="4">
        <v>640.88</v>
      </c>
      <c r="S643" s="4">
        <f t="shared" ref="S643:S706" si="76">AVERAGEIF($G$2:$G$1201,G643,$R$2:$R$1201)</f>
        <v>985.05841176470665</v>
      </c>
      <c r="T643" cm="1">
        <f t="array" ref="T643">_xlfn.STDEV.P(_xlfn._xlws.FILTER($R$2:$R$1201,$G$2:$G$1201=G643))</f>
        <v>745.08439393554579</v>
      </c>
      <c r="U643" s="4">
        <f t="shared" ref="U643:U706" si="77">ABS(I643-S643)/T643</f>
        <v>1.1070402473576169</v>
      </c>
      <c r="V643" t="str">
        <f t="shared" ref="V643:V706" si="78">IF(U643&gt;3,"Yes","No")</f>
        <v>No</v>
      </c>
    </row>
    <row r="644" spans="1:22" x14ac:dyDescent="0.25">
      <c r="A644" t="s">
        <v>871</v>
      </c>
      <c r="B644" s="2">
        <v>45361</v>
      </c>
      <c r="C644">
        <f t="shared" si="72"/>
        <v>2024</v>
      </c>
      <c r="D644" t="str">
        <f t="shared" si="73"/>
        <v>March</v>
      </c>
      <c r="E644" t="str">
        <f t="shared" si="74"/>
        <v>Q1</v>
      </c>
      <c r="F644" t="s">
        <v>2067</v>
      </c>
      <c r="G644" t="s">
        <v>2404</v>
      </c>
      <c r="H644">
        <v>3</v>
      </c>
      <c r="I644" s="4">
        <v>257.83999999999997</v>
      </c>
      <c r="J644" t="s">
        <v>2594</v>
      </c>
      <c r="K644" t="s">
        <v>3066</v>
      </c>
      <c r="L644" t="s">
        <v>3073</v>
      </c>
      <c r="M644" t="s">
        <v>3932</v>
      </c>
      <c r="N644">
        <v>4</v>
      </c>
      <c r="P644" t="str">
        <f t="shared" si="75"/>
        <v>NO COUPON</v>
      </c>
      <c r="Q644" t="s">
        <v>4278</v>
      </c>
      <c r="R644" s="4">
        <v>773.52</v>
      </c>
      <c r="S644" s="4">
        <f t="shared" si="76"/>
        <v>972.57942307692258</v>
      </c>
      <c r="T644" cm="1">
        <f t="array" ref="T644">_xlfn.STDEV.P(_xlfn._xlws.FILTER($R$2:$R$1201,$G$2:$G$1201=G644))</f>
        <v>756.87136793194964</v>
      </c>
      <c r="U644" s="4">
        <f t="shared" si="77"/>
        <v>0.94433407492986954</v>
      </c>
      <c r="V644" t="str">
        <f t="shared" si="78"/>
        <v>No</v>
      </c>
    </row>
    <row r="645" spans="1:22" x14ac:dyDescent="0.25">
      <c r="A645" t="s">
        <v>762</v>
      </c>
      <c r="B645" s="2">
        <v>45488</v>
      </c>
      <c r="C645">
        <f t="shared" si="72"/>
        <v>2024</v>
      </c>
      <c r="D645" t="str">
        <f t="shared" si="73"/>
        <v>July</v>
      </c>
      <c r="E645" t="str">
        <f t="shared" si="74"/>
        <v>Q3</v>
      </c>
      <c r="F645" t="s">
        <v>1959</v>
      </c>
      <c r="G645" t="s">
        <v>2405</v>
      </c>
      <c r="H645">
        <v>3</v>
      </c>
      <c r="I645" s="4">
        <v>70.81</v>
      </c>
      <c r="J645" t="s">
        <v>2789</v>
      </c>
      <c r="K645" t="s">
        <v>3067</v>
      </c>
      <c r="L645" t="s">
        <v>3070</v>
      </c>
      <c r="M645" t="s">
        <v>3823</v>
      </c>
      <c r="N645">
        <v>8</v>
      </c>
      <c r="O645" t="s">
        <v>4276</v>
      </c>
      <c r="P645" t="str">
        <f t="shared" si="75"/>
        <v>FREESHIP</v>
      </c>
      <c r="Q645" t="s">
        <v>4279</v>
      </c>
      <c r="R645" s="4">
        <v>212.43</v>
      </c>
      <c r="S645" s="4">
        <f t="shared" si="76"/>
        <v>1042.2846368715084</v>
      </c>
      <c r="T645" cm="1">
        <f t="array" ref="T645">_xlfn.STDEV.P(_xlfn._xlws.FILTER($R$2:$R$1201,$G$2:$G$1201=G645))</f>
        <v>832.06806164607724</v>
      </c>
      <c r="U645" s="4">
        <f t="shared" si="77"/>
        <v>1.1675422740654697</v>
      </c>
      <c r="V645" t="str">
        <f t="shared" si="78"/>
        <v>No</v>
      </c>
    </row>
    <row r="646" spans="1:22" x14ac:dyDescent="0.25">
      <c r="A646" t="s">
        <v>491</v>
      </c>
      <c r="B646" s="2">
        <v>45721</v>
      </c>
      <c r="C646">
        <f t="shared" si="72"/>
        <v>2025</v>
      </c>
      <c r="D646" t="str">
        <f t="shared" si="73"/>
        <v>March</v>
      </c>
      <c r="E646" t="str">
        <f t="shared" si="74"/>
        <v>Q1</v>
      </c>
      <c r="F646" t="s">
        <v>1691</v>
      </c>
      <c r="G646" t="s">
        <v>2404</v>
      </c>
      <c r="H646">
        <v>2</v>
      </c>
      <c r="I646" s="4">
        <v>253.74</v>
      </c>
      <c r="J646" t="s">
        <v>2780</v>
      </c>
      <c r="K646" t="s">
        <v>3066</v>
      </c>
      <c r="L646" t="s">
        <v>3070</v>
      </c>
      <c r="M646" t="s">
        <v>3552</v>
      </c>
      <c r="N646">
        <v>5</v>
      </c>
      <c r="O646" t="s">
        <v>4275</v>
      </c>
      <c r="P646" t="str">
        <f t="shared" si="75"/>
        <v>SAVE10</v>
      </c>
      <c r="Q646" t="s">
        <v>4282</v>
      </c>
      <c r="R646" s="4">
        <v>507.48</v>
      </c>
      <c r="S646" s="4">
        <f t="shared" si="76"/>
        <v>972.57942307692258</v>
      </c>
      <c r="T646" cm="1">
        <f t="array" ref="T646">_xlfn.STDEV.P(_xlfn._xlws.FILTER($R$2:$R$1201,$G$2:$G$1201=G646))</f>
        <v>756.87136793194964</v>
      </c>
      <c r="U646" s="4">
        <f t="shared" si="77"/>
        <v>0.94975111165990556</v>
      </c>
      <c r="V646" t="str">
        <f t="shared" si="78"/>
        <v>No</v>
      </c>
    </row>
    <row r="647" spans="1:22" x14ac:dyDescent="0.25">
      <c r="A647" t="s">
        <v>893</v>
      </c>
      <c r="B647" s="2">
        <v>45755</v>
      </c>
      <c r="C647">
        <f t="shared" si="72"/>
        <v>2025</v>
      </c>
      <c r="D647" t="str">
        <f t="shared" si="73"/>
        <v>April</v>
      </c>
      <c r="E647" t="str">
        <f t="shared" si="74"/>
        <v>Q2</v>
      </c>
      <c r="F647" t="s">
        <v>2089</v>
      </c>
      <c r="G647" t="s">
        <v>2404</v>
      </c>
      <c r="H647">
        <v>2</v>
      </c>
      <c r="I647" s="4">
        <v>547.66999999999996</v>
      </c>
      <c r="J647" t="s">
        <v>2817</v>
      </c>
      <c r="K647" t="s">
        <v>3068</v>
      </c>
      <c r="L647" t="s">
        <v>3070</v>
      </c>
      <c r="M647" t="s">
        <v>3954</v>
      </c>
      <c r="N647">
        <v>3</v>
      </c>
      <c r="P647" t="str">
        <f t="shared" si="75"/>
        <v>NO COUPON</v>
      </c>
      <c r="Q647" t="s">
        <v>4278</v>
      </c>
      <c r="R647" s="4">
        <v>1095.3399999999999</v>
      </c>
      <c r="S647" s="4">
        <f t="shared" si="76"/>
        <v>972.57942307692258</v>
      </c>
      <c r="T647" cm="1">
        <f t="array" ref="T647">_xlfn.STDEV.P(_xlfn._xlws.FILTER($R$2:$R$1201,$G$2:$G$1201=G647))</f>
        <v>756.87136793194964</v>
      </c>
      <c r="U647" s="4">
        <f t="shared" si="77"/>
        <v>0.56140242725515055</v>
      </c>
      <c r="V647" t="str">
        <f t="shared" si="78"/>
        <v>No</v>
      </c>
    </row>
    <row r="648" spans="1:22" x14ac:dyDescent="0.25">
      <c r="A648" t="s">
        <v>691</v>
      </c>
      <c r="B648" s="2">
        <v>45750</v>
      </c>
      <c r="C648">
        <f t="shared" si="72"/>
        <v>2025</v>
      </c>
      <c r="D648" t="str">
        <f t="shared" si="73"/>
        <v>April</v>
      </c>
      <c r="E648" t="str">
        <f t="shared" si="74"/>
        <v>Q2</v>
      </c>
      <c r="F648" t="s">
        <v>1889</v>
      </c>
      <c r="G648" t="s">
        <v>2405</v>
      </c>
      <c r="H648">
        <v>5</v>
      </c>
      <c r="I648" s="4">
        <v>22.07</v>
      </c>
      <c r="J648" t="s">
        <v>2422</v>
      </c>
      <c r="K648" t="s">
        <v>3066</v>
      </c>
      <c r="L648" t="s">
        <v>3071</v>
      </c>
      <c r="M648" t="s">
        <v>3752</v>
      </c>
      <c r="N648">
        <v>7</v>
      </c>
      <c r="O648" t="s">
        <v>4276</v>
      </c>
      <c r="P648" t="str">
        <f t="shared" si="75"/>
        <v>FREESHIP</v>
      </c>
      <c r="Q648" t="s">
        <v>4278</v>
      </c>
      <c r="R648" s="4">
        <v>110.35</v>
      </c>
      <c r="S648" s="4">
        <f t="shared" si="76"/>
        <v>1042.2846368715084</v>
      </c>
      <c r="T648" cm="1">
        <f t="array" ref="T648">_xlfn.STDEV.P(_xlfn._xlws.FILTER($R$2:$R$1201,$G$2:$G$1201=G648))</f>
        <v>832.06806164607724</v>
      </c>
      <c r="U648" s="4">
        <f t="shared" si="77"/>
        <v>1.226119212956235</v>
      </c>
      <c r="V648" t="str">
        <f t="shared" si="78"/>
        <v>No</v>
      </c>
    </row>
    <row r="649" spans="1:22" x14ac:dyDescent="0.25">
      <c r="A649" t="s">
        <v>379</v>
      </c>
      <c r="B649" s="2">
        <v>45702</v>
      </c>
      <c r="C649">
        <f t="shared" si="72"/>
        <v>2025</v>
      </c>
      <c r="D649" t="str">
        <f t="shared" si="73"/>
        <v>February</v>
      </c>
      <c r="E649" t="str">
        <f t="shared" si="74"/>
        <v>Q1</v>
      </c>
      <c r="F649" t="s">
        <v>1579</v>
      </c>
      <c r="G649" t="s">
        <v>2404</v>
      </c>
      <c r="H649">
        <v>1</v>
      </c>
      <c r="I649" s="4">
        <v>678.38</v>
      </c>
      <c r="J649" t="s">
        <v>2686</v>
      </c>
      <c r="K649" t="s">
        <v>3067</v>
      </c>
      <c r="L649" t="s">
        <v>3071</v>
      </c>
      <c r="M649" t="s">
        <v>3440</v>
      </c>
      <c r="N649">
        <v>4</v>
      </c>
      <c r="O649" t="s">
        <v>4275</v>
      </c>
      <c r="P649" t="str">
        <f t="shared" si="75"/>
        <v>SAVE10</v>
      </c>
      <c r="Q649" t="s">
        <v>4279</v>
      </c>
      <c r="R649" s="4">
        <v>678.38</v>
      </c>
      <c r="S649" s="4">
        <f t="shared" si="76"/>
        <v>972.57942307692258</v>
      </c>
      <c r="T649" cm="1">
        <f t="array" ref="T649">_xlfn.STDEV.P(_xlfn._xlws.FILTER($R$2:$R$1201,$G$2:$G$1201=G649))</f>
        <v>756.87136793194964</v>
      </c>
      <c r="U649" s="4">
        <f t="shared" si="77"/>
        <v>0.38870465384465974</v>
      </c>
      <c r="V649" t="str">
        <f t="shared" si="78"/>
        <v>No</v>
      </c>
    </row>
    <row r="650" spans="1:22" x14ac:dyDescent="0.25">
      <c r="A650" t="s">
        <v>399</v>
      </c>
      <c r="B650" s="2">
        <v>45230</v>
      </c>
      <c r="C650">
        <f t="shared" si="72"/>
        <v>2023</v>
      </c>
      <c r="D650" t="str">
        <f t="shared" si="73"/>
        <v>October</v>
      </c>
      <c r="E650" t="str">
        <f t="shared" si="74"/>
        <v>Q4</v>
      </c>
      <c r="F650" t="s">
        <v>1599</v>
      </c>
      <c r="G650" t="s">
        <v>2406</v>
      </c>
      <c r="H650">
        <v>5</v>
      </c>
      <c r="I650" s="4">
        <v>191.63</v>
      </c>
      <c r="J650" t="s">
        <v>2470</v>
      </c>
      <c r="K650" t="s">
        <v>3068</v>
      </c>
      <c r="L650" t="s">
        <v>3073</v>
      </c>
      <c r="M650" t="s">
        <v>3460</v>
      </c>
      <c r="N650">
        <v>6</v>
      </c>
      <c r="O650" t="s">
        <v>4276</v>
      </c>
      <c r="P650" t="str">
        <f t="shared" si="75"/>
        <v>FREESHIP</v>
      </c>
      <c r="Q650" t="s">
        <v>4281</v>
      </c>
      <c r="R650" s="4">
        <v>958.15</v>
      </c>
      <c r="S650" s="4">
        <f t="shared" si="76"/>
        <v>1098.989382022472</v>
      </c>
      <c r="T650" cm="1">
        <f t="array" ref="T650">_xlfn.STDEV.P(_xlfn._xlws.FILTER($R$2:$R$1201,$G$2:$G$1201=G650))</f>
        <v>817.71887574565653</v>
      </c>
      <c r="U650" s="4">
        <f t="shared" si="77"/>
        <v>1.1096226453071352</v>
      </c>
      <c r="V650" t="str">
        <f t="shared" si="78"/>
        <v>No</v>
      </c>
    </row>
    <row r="651" spans="1:22" x14ac:dyDescent="0.25">
      <c r="A651" t="s">
        <v>688</v>
      </c>
      <c r="B651" s="2">
        <v>45300</v>
      </c>
      <c r="C651">
        <f t="shared" si="72"/>
        <v>2024</v>
      </c>
      <c r="D651" t="str">
        <f t="shared" si="73"/>
        <v>January</v>
      </c>
      <c r="E651" t="str">
        <f t="shared" si="74"/>
        <v>Q1</v>
      </c>
      <c r="F651" t="s">
        <v>1886</v>
      </c>
      <c r="G651" t="s">
        <v>2408</v>
      </c>
      <c r="H651">
        <v>4</v>
      </c>
      <c r="I651" s="4">
        <v>358.75</v>
      </c>
      <c r="J651" t="s">
        <v>2868</v>
      </c>
      <c r="K651" t="s">
        <v>3068</v>
      </c>
      <c r="L651" t="s">
        <v>3073</v>
      </c>
      <c r="M651" t="s">
        <v>3749</v>
      </c>
      <c r="N651">
        <v>9</v>
      </c>
      <c r="O651" t="s">
        <v>4275</v>
      </c>
      <c r="P651" t="str">
        <f t="shared" si="75"/>
        <v>SAVE10</v>
      </c>
      <c r="Q651" t="s">
        <v>4281</v>
      </c>
      <c r="R651" s="4">
        <v>1435</v>
      </c>
      <c r="S651" s="4">
        <f t="shared" si="76"/>
        <v>1110.5581502890175</v>
      </c>
      <c r="T651" cm="1">
        <f t="array" ref="T651">_xlfn.STDEV.P(_xlfn._xlws.FILTER($R$2:$R$1201,$G$2:$G$1201=G651))</f>
        <v>859.60878359494041</v>
      </c>
      <c r="U651" s="4">
        <f t="shared" si="77"/>
        <v>0.87459337856566144</v>
      </c>
      <c r="V651" t="str">
        <f t="shared" si="78"/>
        <v>No</v>
      </c>
    </row>
    <row r="652" spans="1:22" x14ac:dyDescent="0.25">
      <c r="A652" t="s">
        <v>868</v>
      </c>
      <c r="B652" s="2">
        <v>45821</v>
      </c>
      <c r="C652">
        <f t="shared" si="72"/>
        <v>2025</v>
      </c>
      <c r="D652" t="str">
        <f t="shared" si="73"/>
        <v>June</v>
      </c>
      <c r="E652" t="str">
        <f t="shared" si="74"/>
        <v>Q2</v>
      </c>
      <c r="F652" t="s">
        <v>2064</v>
      </c>
      <c r="G652" t="s">
        <v>2408</v>
      </c>
      <c r="H652">
        <v>3</v>
      </c>
      <c r="I652" s="4">
        <v>372.6</v>
      </c>
      <c r="J652" t="s">
        <v>2759</v>
      </c>
      <c r="K652" t="s">
        <v>3067</v>
      </c>
      <c r="L652" t="s">
        <v>3073</v>
      </c>
      <c r="M652" t="s">
        <v>3929</v>
      </c>
      <c r="N652">
        <v>7</v>
      </c>
      <c r="O652" t="s">
        <v>4277</v>
      </c>
      <c r="P652" t="str">
        <f t="shared" si="75"/>
        <v>WINTER15</v>
      </c>
      <c r="Q652" t="s">
        <v>4279</v>
      </c>
      <c r="R652" s="4">
        <v>1117.8</v>
      </c>
      <c r="S652" s="4">
        <f t="shared" si="76"/>
        <v>1110.5581502890175</v>
      </c>
      <c r="T652" cm="1">
        <f t="array" ref="T652">_xlfn.STDEV.P(_xlfn._xlws.FILTER($R$2:$R$1201,$G$2:$G$1201=G652))</f>
        <v>859.60878359494041</v>
      </c>
      <c r="U652" s="4">
        <f t="shared" si="77"/>
        <v>0.85848139801786105</v>
      </c>
      <c r="V652" t="str">
        <f t="shared" si="78"/>
        <v>No</v>
      </c>
    </row>
    <row r="653" spans="1:22" x14ac:dyDescent="0.25">
      <c r="A653" t="s">
        <v>571</v>
      </c>
      <c r="B653" s="2">
        <v>45106</v>
      </c>
      <c r="C653">
        <f t="shared" si="72"/>
        <v>2023</v>
      </c>
      <c r="D653" t="str">
        <f t="shared" si="73"/>
        <v>June</v>
      </c>
      <c r="E653" t="str">
        <f t="shared" si="74"/>
        <v>Q2</v>
      </c>
      <c r="F653" t="s">
        <v>1771</v>
      </c>
      <c r="G653" t="s">
        <v>2405</v>
      </c>
      <c r="H653">
        <v>1</v>
      </c>
      <c r="I653" s="4">
        <v>56.2</v>
      </c>
      <c r="J653" t="s">
        <v>2818</v>
      </c>
      <c r="K653" t="s">
        <v>3065</v>
      </c>
      <c r="L653" t="s">
        <v>3074</v>
      </c>
      <c r="M653" t="s">
        <v>3632</v>
      </c>
      <c r="N653">
        <v>1</v>
      </c>
      <c r="O653" t="s">
        <v>4277</v>
      </c>
      <c r="P653" t="str">
        <f t="shared" si="75"/>
        <v>WINTER15</v>
      </c>
      <c r="Q653" t="s">
        <v>4281</v>
      </c>
      <c r="R653" s="4">
        <v>56.2</v>
      </c>
      <c r="S653" s="4">
        <f t="shared" si="76"/>
        <v>1042.2846368715084</v>
      </c>
      <c r="T653" cm="1">
        <f t="array" ref="T653">_xlfn.STDEV.P(_xlfn._xlws.FILTER($R$2:$R$1201,$G$2:$G$1201=G653))</f>
        <v>832.06806164607724</v>
      </c>
      <c r="U653" s="4">
        <f t="shared" si="77"/>
        <v>1.1851009338355574</v>
      </c>
      <c r="V653" t="str">
        <f t="shared" si="78"/>
        <v>No</v>
      </c>
    </row>
    <row r="654" spans="1:22" x14ac:dyDescent="0.25">
      <c r="A654" t="s">
        <v>726</v>
      </c>
      <c r="B654" s="2">
        <v>45300</v>
      </c>
      <c r="C654">
        <f t="shared" si="72"/>
        <v>2024</v>
      </c>
      <c r="D654" t="str">
        <f t="shared" si="73"/>
        <v>January</v>
      </c>
      <c r="E654" t="str">
        <f t="shared" si="74"/>
        <v>Q1</v>
      </c>
      <c r="F654" t="s">
        <v>1771</v>
      </c>
      <c r="G654" t="s">
        <v>2405</v>
      </c>
      <c r="H654">
        <v>2</v>
      </c>
      <c r="I654" s="4">
        <v>68.400000000000006</v>
      </c>
      <c r="J654" t="s">
        <v>2887</v>
      </c>
      <c r="K654" t="s">
        <v>3068</v>
      </c>
      <c r="L654" t="s">
        <v>3074</v>
      </c>
      <c r="M654" t="s">
        <v>3787</v>
      </c>
      <c r="N654">
        <v>7</v>
      </c>
      <c r="O654" t="s">
        <v>4276</v>
      </c>
      <c r="P654" t="str">
        <f t="shared" si="75"/>
        <v>FREESHIP</v>
      </c>
      <c r="Q654" t="s">
        <v>4280</v>
      </c>
      <c r="R654" s="4">
        <v>136.80000000000001</v>
      </c>
      <c r="S654" s="4">
        <f t="shared" si="76"/>
        <v>1042.2846368715084</v>
      </c>
      <c r="T654" cm="1">
        <f t="array" ref="T654">_xlfn.STDEV.P(_xlfn._xlws.FILTER($R$2:$R$1201,$G$2:$G$1201=G654))</f>
        <v>832.06806164607724</v>
      </c>
      <c r="U654" s="4">
        <f t="shared" si="77"/>
        <v>1.170438671741439</v>
      </c>
      <c r="V654" t="str">
        <f t="shared" si="78"/>
        <v>No</v>
      </c>
    </row>
    <row r="655" spans="1:22" x14ac:dyDescent="0.25">
      <c r="A655" t="s">
        <v>631</v>
      </c>
      <c r="B655" s="2">
        <v>45330</v>
      </c>
      <c r="C655">
        <f t="shared" si="72"/>
        <v>2024</v>
      </c>
      <c r="D655" t="str">
        <f t="shared" si="73"/>
        <v>February</v>
      </c>
      <c r="E655" t="str">
        <f t="shared" si="74"/>
        <v>Q1</v>
      </c>
      <c r="F655" t="s">
        <v>1830</v>
      </c>
      <c r="G655" t="s">
        <v>2405</v>
      </c>
      <c r="H655">
        <v>3</v>
      </c>
      <c r="I655" s="4">
        <v>184.47</v>
      </c>
      <c r="J655" t="s">
        <v>2844</v>
      </c>
      <c r="K655" t="s">
        <v>3066</v>
      </c>
      <c r="L655" t="s">
        <v>3071</v>
      </c>
      <c r="M655" t="s">
        <v>3692</v>
      </c>
      <c r="N655">
        <v>4</v>
      </c>
      <c r="P655" t="str">
        <f t="shared" si="75"/>
        <v>NO COUPON</v>
      </c>
      <c r="Q655" t="s">
        <v>4279</v>
      </c>
      <c r="R655" s="4">
        <v>553.41</v>
      </c>
      <c r="S655" s="4">
        <f t="shared" si="76"/>
        <v>1042.2846368715084</v>
      </c>
      <c r="T655" cm="1">
        <f t="array" ref="T655">_xlfn.STDEV.P(_xlfn._xlws.FILTER($R$2:$R$1201,$G$2:$G$1201=G655))</f>
        <v>832.06806164607724</v>
      </c>
      <c r="U655" s="4">
        <f t="shared" si="77"/>
        <v>1.0309428716378042</v>
      </c>
      <c r="V655" t="str">
        <f t="shared" si="78"/>
        <v>No</v>
      </c>
    </row>
    <row r="656" spans="1:22" x14ac:dyDescent="0.25">
      <c r="A656" t="s">
        <v>803</v>
      </c>
      <c r="B656" s="2">
        <v>45155</v>
      </c>
      <c r="C656">
        <f t="shared" si="72"/>
        <v>2023</v>
      </c>
      <c r="D656" t="str">
        <f t="shared" si="73"/>
        <v>August</v>
      </c>
      <c r="E656" t="str">
        <f t="shared" si="74"/>
        <v>Q3</v>
      </c>
      <c r="F656" t="s">
        <v>2000</v>
      </c>
      <c r="G656" t="s">
        <v>2405</v>
      </c>
      <c r="H656">
        <v>5</v>
      </c>
      <c r="I656" s="4">
        <v>691.28</v>
      </c>
      <c r="J656" t="s">
        <v>2924</v>
      </c>
      <c r="K656" t="s">
        <v>3066</v>
      </c>
      <c r="L656" t="s">
        <v>3073</v>
      </c>
      <c r="M656" t="s">
        <v>3864</v>
      </c>
      <c r="N656">
        <v>10</v>
      </c>
      <c r="O656" t="s">
        <v>4275</v>
      </c>
      <c r="P656" t="str">
        <f t="shared" si="75"/>
        <v>SAVE10</v>
      </c>
      <c r="Q656" t="s">
        <v>4280</v>
      </c>
      <c r="R656" s="4">
        <v>3456.4</v>
      </c>
      <c r="S656" s="4">
        <f t="shared" si="76"/>
        <v>1042.2846368715084</v>
      </c>
      <c r="T656" cm="1">
        <f t="array" ref="T656">_xlfn.STDEV.P(_xlfn._xlws.FILTER($R$2:$R$1201,$G$2:$G$1201=G656))</f>
        <v>832.06806164607724</v>
      </c>
      <c r="U656" s="4">
        <f t="shared" si="77"/>
        <v>0.42184606410335856</v>
      </c>
      <c r="V656" t="str">
        <f t="shared" si="78"/>
        <v>No</v>
      </c>
    </row>
    <row r="657" spans="1:22" x14ac:dyDescent="0.25">
      <c r="A657" t="s">
        <v>1213</v>
      </c>
      <c r="B657" s="2">
        <v>45088</v>
      </c>
      <c r="C657">
        <f t="shared" si="72"/>
        <v>2023</v>
      </c>
      <c r="D657" t="str">
        <f t="shared" si="73"/>
        <v>June</v>
      </c>
      <c r="E657" t="str">
        <f t="shared" si="74"/>
        <v>Q2</v>
      </c>
      <c r="F657" t="s">
        <v>2402</v>
      </c>
      <c r="G657" t="s">
        <v>2405</v>
      </c>
      <c r="H657">
        <v>4</v>
      </c>
      <c r="I657" s="4">
        <v>560.58000000000004</v>
      </c>
      <c r="J657" t="s">
        <v>3064</v>
      </c>
      <c r="K657" t="s">
        <v>3068</v>
      </c>
      <c r="L657" t="s">
        <v>3072</v>
      </c>
      <c r="M657" t="s">
        <v>4274</v>
      </c>
      <c r="N657">
        <v>6</v>
      </c>
      <c r="O657" t="s">
        <v>4275</v>
      </c>
      <c r="P657" t="str">
        <f t="shared" si="75"/>
        <v>SAVE10</v>
      </c>
      <c r="Q657" t="s">
        <v>4279</v>
      </c>
      <c r="R657" s="4">
        <v>2242.3200000000002</v>
      </c>
      <c r="S657" s="4">
        <f t="shared" si="76"/>
        <v>1042.2846368715084</v>
      </c>
      <c r="T657" cm="1">
        <f t="array" ref="T657">_xlfn.STDEV.P(_xlfn._xlws.FILTER($R$2:$R$1201,$G$2:$G$1201=G657))</f>
        <v>832.06806164607724</v>
      </c>
      <c r="U657" s="4">
        <f t="shared" si="77"/>
        <v>0.57892456047231733</v>
      </c>
      <c r="V657" t="str">
        <f t="shared" si="78"/>
        <v>No</v>
      </c>
    </row>
    <row r="658" spans="1:22" x14ac:dyDescent="0.25">
      <c r="A658" t="s">
        <v>1062</v>
      </c>
      <c r="B658" s="2">
        <v>45544</v>
      </c>
      <c r="C658">
        <f t="shared" si="72"/>
        <v>2024</v>
      </c>
      <c r="D658" t="str">
        <f t="shared" si="73"/>
        <v>September</v>
      </c>
      <c r="E658" t="str">
        <f t="shared" si="74"/>
        <v>Q3</v>
      </c>
      <c r="F658" t="s">
        <v>2254</v>
      </c>
      <c r="G658" t="s">
        <v>2403</v>
      </c>
      <c r="H658">
        <v>4</v>
      </c>
      <c r="I658" s="4">
        <v>73.650000000000006</v>
      </c>
      <c r="J658" t="s">
        <v>3016</v>
      </c>
      <c r="K658" t="s">
        <v>3065</v>
      </c>
      <c r="L658" t="s">
        <v>3070</v>
      </c>
      <c r="M658" t="s">
        <v>4123</v>
      </c>
      <c r="N658">
        <v>9</v>
      </c>
      <c r="P658" t="str">
        <f t="shared" si="75"/>
        <v>NO COUPON</v>
      </c>
      <c r="Q658" t="s">
        <v>4282</v>
      </c>
      <c r="R658" s="4">
        <v>294.60000000000002</v>
      </c>
      <c r="S658" s="4">
        <f t="shared" si="76"/>
        <v>1077.6160122699389</v>
      </c>
      <c r="T658" cm="1">
        <f t="array" ref="T658">_xlfn.STDEV.P(_xlfn._xlws.FILTER($R$2:$R$1201,$G$2:$G$1201=G658))</f>
        <v>847.57364644707002</v>
      </c>
      <c r="U658" s="4">
        <f t="shared" si="77"/>
        <v>1.1845177306756145</v>
      </c>
      <c r="V658" t="str">
        <f t="shared" si="78"/>
        <v>No</v>
      </c>
    </row>
    <row r="659" spans="1:22" x14ac:dyDescent="0.25">
      <c r="A659" t="s">
        <v>852</v>
      </c>
      <c r="B659" s="2">
        <v>45393</v>
      </c>
      <c r="C659">
        <f t="shared" si="72"/>
        <v>2024</v>
      </c>
      <c r="D659" t="str">
        <f t="shared" si="73"/>
        <v>April</v>
      </c>
      <c r="E659" t="str">
        <f t="shared" si="74"/>
        <v>Q2</v>
      </c>
      <c r="F659" t="s">
        <v>2048</v>
      </c>
      <c r="G659" t="s">
        <v>2409</v>
      </c>
      <c r="H659">
        <v>4</v>
      </c>
      <c r="I659" s="4">
        <v>577.08000000000004</v>
      </c>
      <c r="J659" t="s">
        <v>2475</v>
      </c>
      <c r="K659" t="s">
        <v>3066</v>
      </c>
      <c r="L659" t="s">
        <v>3074</v>
      </c>
      <c r="M659" t="s">
        <v>3913</v>
      </c>
      <c r="N659">
        <v>8</v>
      </c>
      <c r="P659" t="str">
        <f t="shared" si="75"/>
        <v>NO COUPON</v>
      </c>
      <c r="Q659" t="s">
        <v>4281</v>
      </c>
      <c r="R659" s="4">
        <v>2308.3200000000002</v>
      </c>
      <c r="S659" s="4">
        <f t="shared" si="76"/>
        <v>985.05841176470665</v>
      </c>
      <c r="T659" cm="1">
        <f t="array" ref="T659">_xlfn.STDEV.P(_xlfn._xlws.FILTER($R$2:$R$1201,$G$2:$G$1201=G659))</f>
        <v>745.08439393554579</v>
      </c>
      <c r="U659" s="4">
        <f t="shared" si="77"/>
        <v>0.54756000137079663</v>
      </c>
      <c r="V659" t="str">
        <f t="shared" si="78"/>
        <v>No</v>
      </c>
    </row>
    <row r="660" spans="1:22" x14ac:dyDescent="0.25">
      <c r="A660" t="s">
        <v>1091</v>
      </c>
      <c r="B660" s="2">
        <v>45723</v>
      </c>
      <c r="C660">
        <f t="shared" si="72"/>
        <v>2025</v>
      </c>
      <c r="D660" t="str">
        <f t="shared" si="73"/>
        <v>March</v>
      </c>
      <c r="E660" t="str">
        <f t="shared" si="74"/>
        <v>Q1</v>
      </c>
      <c r="F660" t="s">
        <v>2283</v>
      </c>
      <c r="G660" t="s">
        <v>2407</v>
      </c>
      <c r="H660">
        <v>3</v>
      </c>
      <c r="I660" s="4">
        <v>305.16000000000003</v>
      </c>
      <c r="J660" t="s">
        <v>2517</v>
      </c>
      <c r="K660" t="s">
        <v>3067</v>
      </c>
      <c r="L660" t="s">
        <v>3071</v>
      </c>
      <c r="M660" t="s">
        <v>4152</v>
      </c>
      <c r="N660">
        <v>8</v>
      </c>
      <c r="O660" t="s">
        <v>4275</v>
      </c>
      <c r="P660" t="str">
        <f t="shared" si="75"/>
        <v>SAVE10</v>
      </c>
      <c r="Q660" t="s">
        <v>4279</v>
      </c>
      <c r="R660" s="4">
        <v>915.48</v>
      </c>
      <c r="S660" s="4">
        <f t="shared" si="76"/>
        <v>1080.7326519337028</v>
      </c>
      <c r="T660" cm="1">
        <f t="array" ref="T660">_xlfn.STDEV.P(_xlfn._xlws.FILTER($R$2:$R$1201,$G$2:$G$1201=G660))</f>
        <v>851.72193981099019</v>
      </c>
      <c r="U660" s="4">
        <f t="shared" si="77"/>
        <v>0.91059372276568784</v>
      </c>
      <c r="V660" t="str">
        <f t="shared" si="78"/>
        <v>No</v>
      </c>
    </row>
    <row r="661" spans="1:22" x14ac:dyDescent="0.25">
      <c r="A661" t="s">
        <v>242</v>
      </c>
      <c r="B661" s="2">
        <v>45063</v>
      </c>
      <c r="C661">
        <f t="shared" si="72"/>
        <v>2023</v>
      </c>
      <c r="D661" t="str">
        <f t="shared" si="73"/>
        <v>May</v>
      </c>
      <c r="E661" t="str">
        <f t="shared" si="74"/>
        <v>Q2</v>
      </c>
      <c r="F661" t="s">
        <v>1442</v>
      </c>
      <c r="G661" t="s">
        <v>2406</v>
      </c>
      <c r="H661">
        <v>4</v>
      </c>
      <c r="I661" s="4">
        <v>385.92</v>
      </c>
      <c r="J661" t="s">
        <v>2606</v>
      </c>
      <c r="K661" t="s">
        <v>3067</v>
      </c>
      <c r="L661" t="s">
        <v>3071</v>
      </c>
      <c r="M661" t="s">
        <v>3303</v>
      </c>
      <c r="N661">
        <v>8</v>
      </c>
      <c r="P661" t="str">
        <f t="shared" si="75"/>
        <v>NO COUPON</v>
      </c>
      <c r="Q661" t="s">
        <v>4278</v>
      </c>
      <c r="R661" s="4">
        <v>1543.68</v>
      </c>
      <c r="S661" s="4">
        <f t="shared" si="76"/>
        <v>1098.989382022472</v>
      </c>
      <c r="T661" cm="1">
        <f t="array" ref="T661">_xlfn.STDEV.P(_xlfn._xlws.FILTER($R$2:$R$1201,$G$2:$G$1201=G661))</f>
        <v>817.71887574565653</v>
      </c>
      <c r="U661" s="4">
        <f t="shared" si="77"/>
        <v>0.87202265127149292</v>
      </c>
      <c r="V661" t="str">
        <f t="shared" si="78"/>
        <v>No</v>
      </c>
    </row>
    <row r="662" spans="1:22" x14ac:dyDescent="0.25">
      <c r="A662" t="s">
        <v>796</v>
      </c>
      <c r="B662" s="2">
        <v>45515</v>
      </c>
      <c r="C662">
        <f t="shared" si="72"/>
        <v>2024</v>
      </c>
      <c r="D662" t="str">
        <f t="shared" si="73"/>
        <v>August</v>
      </c>
      <c r="E662" t="str">
        <f t="shared" si="74"/>
        <v>Q3</v>
      </c>
      <c r="F662" t="s">
        <v>1993</v>
      </c>
      <c r="G662" t="s">
        <v>2403</v>
      </c>
      <c r="H662">
        <v>2</v>
      </c>
      <c r="I662" s="4">
        <v>493.63</v>
      </c>
      <c r="J662" t="s">
        <v>2824</v>
      </c>
      <c r="K662" t="s">
        <v>3066</v>
      </c>
      <c r="L662" t="s">
        <v>3072</v>
      </c>
      <c r="M662" t="s">
        <v>3857</v>
      </c>
      <c r="N662">
        <v>6</v>
      </c>
      <c r="O662" t="s">
        <v>4275</v>
      </c>
      <c r="P662" t="str">
        <f t="shared" si="75"/>
        <v>SAVE10</v>
      </c>
      <c r="Q662" t="s">
        <v>4279</v>
      </c>
      <c r="R662" s="4">
        <v>987.26</v>
      </c>
      <c r="S662" s="4">
        <f t="shared" si="76"/>
        <v>1077.6160122699389</v>
      </c>
      <c r="T662" cm="1">
        <f t="array" ref="T662">_xlfn.STDEV.P(_xlfn._xlws.FILTER($R$2:$R$1201,$G$2:$G$1201=G662))</f>
        <v>847.57364644707002</v>
      </c>
      <c r="U662" s="4">
        <f t="shared" si="77"/>
        <v>0.68900916718911709</v>
      </c>
      <c r="V662" t="str">
        <f t="shared" si="78"/>
        <v>No</v>
      </c>
    </row>
    <row r="663" spans="1:22" x14ac:dyDescent="0.25">
      <c r="A663" t="s">
        <v>134</v>
      </c>
      <c r="B663" s="2">
        <v>45027</v>
      </c>
      <c r="C663">
        <f t="shared" si="72"/>
        <v>2023</v>
      </c>
      <c r="D663" t="str">
        <f t="shared" si="73"/>
        <v>April</v>
      </c>
      <c r="E663" t="str">
        <f t="shared" si="74"/>
        <v>Q2</v>
      </c>
      <c r="F663" t="s">
        <v>1334</v>
      </c>
      <c r="G663" t="s">
        <v>2405</v>
      </c>
      <c r="H663">
        <v>4</v>
      </c>
      <c r="I663" s="4">
        <v>629.34</v>
      </c>
      <c r="J663" t="s">
        <v>2416</v>
      </c>
      <c r="K663" t="s">
        <v>3069</v>
      </c>
      <c r="L663" t="s">
        <v>3071</v>
      </c>
      <c r="M663" t="s">
        <v>3195</v>
      </c>
      <c r="N663">
        <v>4</v>
      </c>
      <c r="O663" t="s">
        <v>4277</v>
      </c>
      <c r="P663" t="str">
        <f t="shared" si="75"/>
        <v>WINTER15</v>
      </c>
      <c r="Q663" t="s">
        <v>4278</v>
      </c>
      <c r="R663" s="4">
        <v>2517.36</v>
      </c>
      <c r="S663" s="4">
        <f t="shared" si="76"/>
        <v>1042.2846368715084</v>
      </c>
      <c r="T663" cm="1">
        <f t="array" ref="T663">_xlfn.STDEV.P(_xlfn._xlws.FILTER($R$2:$R$1201,$G$2:$G$1201=G663))</f>
        <v>832.06806164607724</v>
      </c>
      <c r="U663" s="4">
        <f t="shared" si="77"/>
        <v>0.4962870898500556</v>
      </c>
      <c r="V663" t="str">
        <f t="shared" si="78"/>
        <v>No</v>
      </c>
    </row>
    <row r="664" spans="1:22" x14ac:dyDescent="0.25">
      <c r="A664" t="s">
        <v>736</v>
      </c>
      <c r="B664" s="2">
        <v>45611</v>
      </c>
      <c r="C664">
        <f t="shared" si="72"/>
        <v>2024</v>
      </c>
      <c r="D664" t="str">
        <f t="shared" si="73"/>
        <v>November</v>
      </c>
      <c r="E664" t="str">
        <f t="shared" si="74"/>
        <v>Q4</v>
      </c>
      <c r="F664" t="s">
        <v>1933</v>
      </c>
      <c r="G664" t="s">
        <v>2407</v>
      </c>
      <c r="H664">
        <v>1</v>
      </c>
      <c r="I664" s="4">
        <v>95.1</v>
      </c>
      <c r="J664" t="s">
        <v>2654</v>
      </c>
      <c r="K664" t="s">
        <v>3068</v>
      </c>
      <c r="L664" t="s">
        <v>3074</v>
      </c>
      <c r="M664" t="s">
        <v>3797</v>
      </c>
      <c r="N664">
        <v>1</v>
      </c>
      <c r="O664" t="s">
        <v>4277</v>
      </c>
      <c r="P664" t="str">
        <f t="shared" si="75"/>
        <v>WINTER15</v>
      </c>
      <c r="Q664" t="s">
        <v>4278</v>
      </c>
      <c r="R664" s="4">
        <v>95.1</v>
      </c>
      <c r="S664" s="4">
        <f t="shared" si="76"/>
        <v>1080.7326519337028</v>
      </c>
      <c r="T664" cm="1">
        <f t="array" ref="T664">_xlfn.STDEV.P(_xlfn._xlws.FILTER($R$2:$R$1201,$G$2:$G$1201=G664))</f>
        <v>851.72193981099019</v>
      </c>
      <c r="U664" s="4">
        <f t="shared" si="77"/>
        <v>1.1572235090626282</v>
      </c>
      <c r="V664" t="str">
        <f t="shared" si="78"/>
        <v>No</v>
      </c>
    </row>
    <row r="665" spans="1:22" x14ac:dyDescent="0.25">
      <c r="A665" t="s">
        <v>1132</v>
      </c>
      <c r="B665" s="2">
        <v>45436</v>
      </c>
      <c r="C665">
        <f t="shared" si="72"/>
        <v>2024</v>
      </c>
      <c r="D665" t="str">
        <f t="shared" si="73"/>
        <v>May</v>
      </c>
      <c r="E665" t="str">
        <f t="shared" si="74"/>
        <v>Q2</v>
      </c>
      <c r="F665" t="s">
        <v>2323</v>
      </c>
      <c r="G665" t="s">
        <v>2404</v>
      </c>
      <c r="H665">
        <v>3</v>
      </c>
      <c r="I665" s="4">
        <v>251.48</v>
      </c>
      <c r="J665" t="s">
        <v>2729</v>
      </c>
      <c r="K665" t="s">
        <v>3067</v>
      </c>
      <c r="L665" t="s">
        <v>3072</v>
      </c>
      <c r="M665" t="s">
        <v>4193</v>
      </c>
      <c r="N665">
        <v>4</v>
      </c>
      <c r="P665" t="str">
        <f t="shared" si="75"/>
        <v>NO COUPON</v>
      </c>
      <c r="Q665" t="s">
        <v>4280</v>
      </c>
      <c r="R665" s="4">
        <v>754.43999999999994</v>
      </c>
      <c r="S665" s="4">
        <f t="shared" si="76"/>
        <v>972.57942307692258</v>
      </c>
      <c r="T665" cm="1">
        <f t="array" ref="T665">_xlfn.STDEV.P(_xlfn._xlws.FILTER($R$2:$R$1201,$G$2:$G$1201=G665))</f>
        <v>756.87136793194964</v>
      </c>
      <c r="U665" s="4">
        <f t="shared" si="77"/>
        <v>0.9527370880037791</v>
      </c>
      <c r="V665" t="str">
        <f t="shared" si="78"/>
        <v>No</v>
      </c>
    </row>
    <row r="666" spans="1:22" x14ac:dyDescent="0.25">
      <c r="A666" t="s">
        <v>469</v>
      </c>
      <c r="B666" s="2">
        <v>45377</v>
      </c>
      <c r="C666">
        <f t="shared" si="72"/>
        <v>2024</v>
      </c>
      <c r="D666" t="str">
        <f t="shared" si="73"/>
        <v>March</v>
      </c>
      <c r="E666" t="str">
        <f t="shared" si="74"/>
        <v>Q1</v>
      </c>
      <c r="F666" t="s">
        <v>1669</v>
      </c>
      <c r="G666" t="s">
        <v>2404</v>
      </c>
      <c r="H666">
        <v>1</v>
      </c>
      <c r="I666" s="4">
        <v>639.83000000000004</v>
      </c>
      <c r="J666" t="s">
        <v>2766</v>
      </c>
      <c r="K666" t="s">
        <v>3065</v>
      </c>
      <c r="L666" t="s">
        <v>3074</v>
      </c>
      <c r="M666" t="s">
        <v>3530</v>
      </c>
      <c r="N666">
        <v>2</v>
      </c>
      <c r="O666" t="s">
        <v>4275</v>
      </c>
      <c r="P666" t="str">
        <f t="shared" si="75"/>
        <v>SAVE10</v>
      </c>
      <c r="Q666" t="s">
        <v>4279</v>
      </c>
      <c r="R666" s="4">
        <v>639.83000000000004</v>
      </c>
      <c r="S666" s="4">
        <f t="shared" si="76"/>
        <v>972.57942307692258</v>
      </c>
      <c r="T666" cm="1">
        <f t="array" ref="T666">_xlfn.STDEV.P(_xlfn._xlws.FILTER($R$2:$R$1201,$G$2:$G$1201=G666))</f>
        <v>756.87136793194964</v>
      </c>
      <c r="U666" s="4">
        <f t="shared" si="77"/>
        <v>0.43963801139170594</v>
      </c>
      <c r="V666" t="str">
        <f t="shared" si="78"/>
        <v>No</v>
      </c>
    </row>
    <row r="667" spans="1:22" x14ac:dyDescent="0.25">
      <c r="A667" t="s">
        <v>206</v>
      </c>
      <c r="B667" s="2">
        <v>45149</v>
      </c>
      <c r="C667">
        <f t="shared" si="72"/>
        <v>2023</v>
      </c>
      <c r="D667" t="str">
        <f t="shared" si="73"/>
        <v>August</v>
      </c>
      <c r="E667" t="str">
        <f t="shared" si="74"/>
        <v>Q3</v>
      </c>
      <c r="F667" t="s">
        <v>1406</v>
      </c>
      <c r="G667" t="s">
        <v>2409</v>
      </c>
      <c r="H667">
        <v>1</v>
      </c>
      <c r="I667" s="4">
        <v>645.46</v>
      </c>
      <c r="J667" t="s">
        <v>2541</v>
      </c>
      <c r="K667" t="s">
        <v>3068</v>
      </c>
      <c r="L667" t="s">
        <v>3071</v>
      </c>
      <c r="M667" t="s">
        <v>3267</v>
      </c>
      <c r="N667">
        <v>5</v>
      </c>
      <c r="O667" t="s">
        <v>4275</v>
      </c>
      <c r="P667" t="str">
        <f t="shared" si="75"/>
        <v>SAVE10</v>
      </c>
      <c r="Q667" t="s">
        <v>4282</v>
      </c>
      <c r="R667" s="4">
        <v>645.46</v>
      </c>
      <c r="S667" s="4">
        <f t="shared" si="76"/>
        <v>985.05841176470665</v>
      </c>
      <c r="T667" cm="1">
        <f t="array" ref="T667">_xlfn.STDEV.P(_xlfn._xlws.FILTER($R$2:$R$1201,$G$2:$G$1201=G667))</f>
        <v>745.08439393554579</v>
      </c>
      <c r="U667" s="4">
        <f t="shared" si="77"/>
        <v>0.45578516276651998</v>
      </c>
      <c r="V667" t="str">
        <f t="shared" si="78"/>
        <v>No</v>
      </c>
    </row>
    <row r="668" spans="1:22" x14ac:dyDescent="0.25">
      <c r="A668" t="s">
        <v>446</v>
      </c>
      <c r="B668" s="2">
        <v>45173</v>
      </c>
      <c r="C668">
        <f t="shared" si="72"/>
        <v>2023</v>
      </c>
      <c r="D668" t="str">
        <f t="shared" si="73"/>
        <v>September</v>
      </c>
      <c r="E668" t="str">
        <f t="shared" si="74"/>
        <v>Q3</v>
      </c>
      <c r="F668" t="s">
        <v>1646</v>
      </c>
      <c r="G668" t="s">
        <v>2405</v>
      </c>
      <c r="H668">
        <v>2</v>
      </c>
      <c r="I668" s="4">
        <v>424.32</v>
      </c>
      <c r="J668" t="s">
        <v>2750</v>
      </c>
      <c r="K668" t="s">
        <v>3067</v>
      </c>
      <c r="L668" t="s">
        <v>3072</v>
      </c>
      <c r="M668" t="s">
        <v>3507</v>
      </c>
      <c r="N668">
        <v>6</v>
      </c>
      <c r="P668" t="str">
        <f t="shared" si="75"/>
        <v>NO COUPON</v>
      </c>
      <c r="Q668" t="s">
        <v>4279</v>
      </c>
      <c r="R668" s="4">
        <v>848.64</v>
      </c>
      <c r="S668" s="4">
        <f t="shared" si="76"/>
        <v>1042.2846368715084</v>
      </c>
      <c r="T668" cm="1">
        <f t="array" ref="T668">_xlfn.STDEV.P(_xlfn._xlws.FILTER($R$2:$R$1201,$G$2:$G$1201=G668))</f>
        <v>832.06806164607724</v>
      </c>
      <c r="U668" s="4">
        <f t="shared" si="77"/>
        <v>0.74268520251695669</v>
      </c>
      <c r="V668" t="str">
        <f t="shared" si="78"/>
        <v>No</v>
      </c>
    </row>
    <row r="669" spans="1:22" x14ac:dyDescent="0.25">
      <c r="A669" t="s">
        <v>980</v>
      </c>
      <c r="B669" s="2">
        <v>45797</v>
      </c>
      <c r="C669">
        <f t="shared" si="72"/>
        <v>2025</v>
      </c>
      <c r="D669" t="str">
        <f t="shared" si="73"/>
        <v>May</v>
      </c>
      <c r="E669" t="str">
        <f t="shared" si="74"/>
        <v>Q2</v>
      </c>
      <c r="F669" t="s">
        <v>2173</v>
      </c>
      <c r="G669" t="s">
        <v>2403</v>
      </c>
      <c r="H669">
        <v>5</v>
      </c>
      <c r="I669" s="4">
        <v>280.52</v>
      </c>
      <c r="J669" t="s">
        <v>2989</v>
      </c>
      <c r="K669" t="s">
        <v>3067</v>
      </c>
      <c r="L669" t="s">
        <v>3071</v>
      </c>
      <c r="M669" t="s">
        <v>4041</v>
      </c>
      <c r="N669">
        <v>7</v>
      </c>
      <c r="O669" t="s">
        <v>4277</v>
      </c>
      <c r="P669" t="str">
        <f t="shared" si="75"/>
        <v>WINTER15</v>
      </c>
      <c r="Q669" t="s">
        <v>4281</v>
      </c>
      <c r="R669" s="4">
        <v>1402.6</v>
      </c>
      <c r="S669" s="4">
        <f t="shared" si="76"/>
        <v>1077.6160122699389</v>
      </c>
      <c r="T669" cm="1">
        <f t="array" ref="T669">_xlfn.STDEV.P(_xlfn._xlws.FILTER($R$2:$R$1201,$G$2:$G$1201=G669))</f>
        <v>847.57364644707002</v>
      </c>
      <c r="U669" s="4">
        <f t="shared" si="77"/>
        <v>0.94044454497998198</v>
      </c>
      <c r="V669" t="str">
        <f t="shared" si="78"/>
        <v>No</v>
      </c>
    </row>
    <row r="670" spans="1:22" x14ac:dyDescent="0.25">
      <c r="A670" t="s">
        <v>90</v>
      </c>
      <c r="B670" s="2">
        <v>45382</v>
      </c>
      <c r="C670">
        <f t="shared" si="72"/>
        <v>2024</v>
      </c>
      <c r="D670" t="str">
        <f t="shared" si="73"/>
        <v>March</v>
      </c>
      <c r="E670" t="str">
        <f t="shared" si="74"/>
        <v>Q1</v>
      </c>
      <c r="F670" t="s">
        <v>1290</v>
      </c>
      <c r="G670" t="s">
        <v>2408</v>
      </c>
      <c r="H670">
        <v>4</v>
      </c>
      <c r="I670" s="4">
        <v>382.88</v>
      </c>
      <c r="J670" t="s">
        <v>2480</v>
      </c>
      <c r="K670" t="s">
        <v>3069</v>
      </c>
      <c r="L670" t="s">
        <v>3071</v>
      </c>
      <c r="M670" t="s">
        <v>3151</v>
      </c>
      <c r="N670">
        <v>6</v>
      </c>
      <c r="O670" t="s">
        <v>4277</v>
      </c>
      <c r="P670" t="str">
        <f t="shared" si="75"/>
        <v>WINTER15</v>
      </c>
      <c r="Q670" t="s">
        <v>4280</v>
      </c>
      <c r="R670" s="4">
        <v>1531.52</v>
      </c>
      <c r="S670" s="4">
        <f t="shared" si="76"/>
        <v>1110.5581502890175</v>
      </c>
      <c r="T670" cm="1">
        <f t="array" ref="T670">_xlfn.STDEV.P(_xlfn._xlws.FILTER($R$2:$R$1201,$G$2:$G$1201=G670))</f>
        <v>859.60878359494041</v>
      </c>
      <c r="U670" s="4">
        <f t="shared" si="77"/>
        <v>0.84652246949573928</v>
      </c>
      <c r="V670" t="str">
        <f t="shared" si="78"/>
        <v>No</v>
      </c>
    </row>
    <row r="671" spans="1:22" x14ac:dyDescent="0.25">
      <c r="A671" t="s">
        <v>349</v>
      </c>
      <c r="B671" s="2">
        <v>45719</v>
      </c>
      <c r="C671">
        <f t="shared" si="72"/>
        <v>2025</v>
      </c>
      <c r="D671" t="str">
        <f t="shared" si="73"/>
        <v>March</v>
      </c>
      <c r="E671" t="str">
        <f t="shared" si="74"/>
        <v>Q1</v>
      </c>
      <c r="F671" t="s">
        <v>1549</v>
      </c>
      <c r="G671" t="s">
        <v>2405</v>
      </c>
      <c r="H671">
        <v>3</v>
      </c>
      <c r="I671" s="4">
        <v>205.86</v>
      </c>
      <c r="J671" t="s">
        <v>2674</v>
      </c>
      <c r="K671" t="s">
        <v>3068</v>
      </c>
      <c r="L671" t="s">
        <v>3070</v>
      </c>
      <c r="M671" t="s">
        <v>3410</v>
      </c>
      <c r="N671">
        <v>4</v>
      </c>
      <c r="P671" t="str">
        <f t="shared" si="75"/>
        <v>NO COUPON</v>
      </c>
      <c r="Q671" t="s">
        <v>4280</v>
      </c>
      <c r="R671" s="4">
        <v>617.58000000000004</v>
      </c>
      <c r="S671" s="4">
        <f t="shared" si="76"/>
        <v>1042.2846368715084</v>
      </c>
      <c r="T671" cm="1">
        <f t="array" ref="T671">_xlfn.STDEV.P(_xlfn._xlws.FILTER($R$2:$R$1201,$G$2:$G$1201=G671))</f>
        <v>832.06806164607724</v>
      </c>
      <c r="U671" s="4">
        <f t="shared" si="77"/>
        <v>1.0052358399826242</v>
      </c>
      <c r="V671" t="str">
        <f t="shared" si="78"/>
        <v>No</v>
      </c>
    </row>
    <row r="672" spans="1:22" x14ac:dyDescent="0.25">
      <c r="A672" t="s">
        <v>479</v>
      </c>
      <c r="B672" s="2">
        <v>45348</v>
      </c>
      <c r="C672">
        <f t="shared" si="72"/>
        <v>2024</v>
      </c>
      <c r="D672" t="str">
        <f t="shared" si="73"/>
        <v>February</v>
      </c>
      <c r="E672" t="str">
        <f t="shared" si="74"/>
        <v>Q1</v>
      </c>
      <c r="F672" t="s">
        <v>1679</v>
      </c>
      <c r="G672" t="s">
        <v>2407</v>
      </c>
      <c r="H672">
        <v>5</v>
      </c>
      <c r="I672" s="4">
        <v>513.49</v>
      </c>
      <c r="J672" t="s">
        <v>2772</v>
      </c>
      <c r="K672" t="s">
        <v>3068</v>
      </c>
      <c r="L672" t="s">
        <v>3071</v>
      </c>
      <c r="M672" t="s">
        <v>3540</v>
      </c>
      <c r="N672">
        <v>8</v>
      </c>
      <c r="P672" t="str">
        <f t="shared" si="75"/>
        <v>NO COUPON</v>
      </c>
      <c r="Q672" t="s">
        <v>4282</v>
      </c>
      <c r="R672" s="4">
        <v>2567.4499999999998</v>
      </c>
      <c r="S672" s="4">
        <f t="shared" si="76"/>
        <v>1080.7326519337028</v>
      </c>
      <c r="T672" cm="1">
        <f t="array" ref="T672">_xlfn.STDEV.P(_xlfn._xlws.FILTER($R$2:$R$1201,$G$2:$G$1201=G672))</f>
        <v>851.72193981099019</v>
      </c>
      <c r="U672" s="4">
        <f t="shared" si="77"/>
        <v>0.66599511579986115</v>
      </c>
      <c r="V672" t="str">
        <f t="shared" si="78"/>
        <v>No</v>
      </c>
    </row>
    <row r="673" spans="1:22" x14ac:dyDescent="0.25">
      <c r="A673" t="s">
        <v>170</v>
      </c>
      <c r="B673" s="2">
        <v>45604</v>
      </c>
      <c r="C673">
        <f t="shared" si="72"/>
        <v>2024</v>
      </c>
      <c r="D673" t="str">
        <f t="shared" si="73"/>
        <v>November</v>
      </c>
      <c r="E673" t="str">
        <f t="shared" si="74"/>
        <v>Q4</v>
      </c>
      <c r="F673" t="s">
        <v>1370</v>
      </c>
      <c r="G673" t="s">
        <v>2406</v>
      </c>
      <c r="H673">
        <v>2</v>
      </c>
      <c r="I673" s="4">
        <v>269.83</v>
      </c>
      <c r="J673" t="s">
        <v>2553</v>
      </c>
      <c r="K673" t="s">
        <v>3066</v>
      </c>
      <c r="L673" t="s">
        <v>3073</v>
      </c>
      <c r="M673" t="s">
        <v>3231</v>
      </c>
      <c r="N673">
        <v>4</v>
      </c>
      <c r="O673" t="s">
        <v>4275</v>
      </c>
      <c r="P673" t="str">
        <f t="shared" si="75"/>
        <v>SAVE10</v>
      </c>
      <c r="Q673" t="s">
        <v>4280</v>
      </c>
      <c r="R673" s="4">
        <v>539.66</v>
      </c>
      <c r="S673" s="4">
        <f t="shared" si="76"/>
        <v>1098.989382022472</v>
      </c>
      <c r="T673" cm="1">
        <f t="array" ref="T673">_xlfn.STDEV.P(_xlfn._xlws.FILTER($R$2:$R$1201,$G$2:$G$1201=G673))</f>
        <v>817.71887574565653</v>
      </c>
      <c r="U673" s="4">
        <f t="shared" si="77"/>
        <v>1.0139907572347322</v>
      </c>
      <c r="V673" t="str">
        <f t="shared" si="78"/>
        <v>No</v>
      </c>
    </row>
    <row r="674" spans="1:22" x14ac:dyDescent="0.25">
      <c r="A674" t="s">
        <v>1146</v>
      </c>
      <c r="B674" s="2">
        <v>45628</v>
      </c>
      <c r="C674">
        <f t="shared" si="72"/>
        <v>2024</v>
      </c>
      <c r="D674" t="str">
        <f t="shared" si="73"/>
        <v>December</v>
      </c>
      <c r="E674" t="str">
        <f t="shared" si="74"/>
        <v>Q4</v>
      </c>
      <c r="F674" t="s">
        <v>2336</v>
      </c>
      <c r="G674" t="s">
        <v>2406</v>
      </c>
      <c r="H674">
        <v>2</v>
      </c>
      <c r="I674" s="4">
        <v>337.32</v>
      </c>
      <c r="J674" t="s">
        <v>2608</v>
      </c>
      <c r="K674" t="s">
        <v>3067</v>
      </c>
      <c r="L674" t="s">
        <v>3071</v>
      </c>
      <c r="M674" t="s">
        <v>4207</v>
      </c>
      <c r="N674">
        <v>4</v>
      </c>
      <c r="O674" t="s">
        <v>4275</v>
      </c>
      <c r="P674" t="str">
        <f t="shared" si="75"/>
        <v>SAVE10</v>
      </c>
      <c r="Q674" t="s">
        <v>4280</v>
      </c>
      <c r="R674" s="4">
        <v>674.64</v>
      </c>
      <c r="S674" s="4">
        <f t="shared" si="76"/>
        <v>1098.989382022472</v>
      </c>
      <c r="T674" cm="1">
        <f t="array" ref="T674">_xlfn.STDEV.P(_xlfn._xlws.FILTER($R$2:$R$1201,$G$2:$G$1201=G674))</f>
        <v>817.71887574565653</v>
      </c>
      <c r="U674" s="4">
        <f t="shared" si="77"/>
        <v>0.93145627992007107</v>
      </c>
      <c r="V674" t="str">
        <f t="shared" si="78"/>
        <v>No</v>
      </c>
    </row>
    <row r="675" spans="1:22" x14ac:dyDescent="0.25">
      <c r="A675" t="s">
        <v>329</v>
      </c>
      <c r="B675" s="2">
        <v>45789</v>
      </c>
      <c r="C675">
        <f t="shared" si="72"/>
        <v>2025</v>
      </c>
      <c r="D675" t="str">
        <f t="shared" si="73"/>
        <v>May</v>
      </c>
      <c r="E675" t="str">
        <f t="shared" si="74"/>
        <v>Q2</v>
      </c>
      <c r="F675" t="s">
        <v>1529</v>
      </c>
      <c r="G675" t="s">
        <v>2405</v>
      </c>
      <c r="H675">
        <v>5</v>
      </c>
      <c r="I675" s="4">
        <v>91.67</v>
      </c>
      <c r="J675" t="s">
        <v>2676</v>
      </c>
      <c r="K675" t="s">
        <v>3066</v>
      </c>
      <c r="L675" t="s">
        <v>3071</v>
      </c>
      <c r="M675" t="s">
        <v>3390</v>
      </c>
      <c r="N675">
        <v>9</v>
      </c>
      <c r="O675" t="s">
        <v>4276</v>
      </c>
      <c r="P675" t="str">
        <f t="shared" si="75"/>
        <v>FREESHIP</v>
      </c>
      <c r="Q675" t="s">
        <v>4280</v>
      </c>
      <c r="R675" s="4">
        <v>458.35</v>
      </c>
      <c r="S675" s="4">
        <f t="shared" si="76"/>
        <v>1042.2846368715084</v>
      </c>
      <c r="T675" cm="1">
        <f t="array" ref="T675">_xlfn.STDEV.P(_xlfn._xlws.FILTER($R$2:$R$1201,$G$2:$G$1201=G675))</f>
        <v>832.06806164607724</v>
      </c>
      <c r="U675" s="4">
        <f t="shared" si="77"/>
        <v>1.1424722095340505</v>
      </c>
      <c r="V675" t="str">
        <f t="shared" si="78"/>
        <v>No</v>
      </c>
    </row>
    <row r="676" spans="1:22" x14ac:dyDescent="0.25">
      <c r="A676" t="s">
        <v>886</v>
      </c>
      <c r="B676" s="2">
        <v>45117</v>
      </c>
      <c r="C676">
        <f t="shared" si="72"/>
        <v>2023</v>
      </c>
      <c r="D676" t="str">
        <f t="shared" si="73"/>
        <v>July</v>
      </c>
      <c r="E676" t="str">
        <f t="shared" si="74"/>
        <v>Q3</v>
      </c>
      <c r="F676" t="s">
        <v>2082</v>
      </c>
      <c r="G676" t="s">
        <v>2406</v>
      </c>
      <c r="H676">
        <v>4</v>
      </c>
      <c r="I676" s="4">
        <v>629.34</v>
      </c>
      <c r="J676" t="s">
        <v>2590</v>
      </c>
      <c r="K676" t="s">
        <v>3069</v>
      </c>
      <c r="L676" t="s">
        <v>3070</v>
      </c>
      <c r="M676" t="s">
        <v>3947</v>
      </c>
      <c r="N676">
        <v>7</v>
      </c>
      <c r="P676" t="str">
        <f t="shared" si="75"/>
        <v>NO COUPON</v>
      </c>
      <c r="Q676" t="s">
        <v>4280</v>
      </c>
      <c r="R676" s="4">
        <v>2517.36</v>
      </c>
      <c r="S676" s="4">
        <f t="shared" si="76"/>
        <v>1098.989382022472</v>
      </c>
      <c r="T676" cm="1">
        <f t="array" ref="T676">_xlfn.STDEV.P(_xlfn._xlws.FILTER($R$2:$R$1201,$G$2:$G$1201=G676))</f>
        <v>817.71887574565653</v>
      </c>
      <c r="U676" s="4">
        <f t="shared" si="77"/>
        <v>0.57434088407731931</v>
      </c>
      <c r="V676" t="str">
        <f t="shared" si="78"/>
        <v>No</v>
      </c>
    </row>
    <row r="677" spans="1:22" x14ac:dyDescent="0.25">
      <c r="A677" t="s">
        <v>1045</v>
      </c>
      <c r="B677" s="2">
        <v>44985</v>
      </c>
      <c r="C677">
        <f t="shared" si="72"/>
        <v>2023</v>
      </c>
      <c r="D677" t="str">
        <f t="shared" si="73"/>
        <v>February</v>
      </c>
      <c r="E677" t="str">
        <f t="shared" si="74"/>
        <v>Q1</v>
      </c>
      <c r="F677" t="s">
        <v>2237</v>
      </c>
      <c r="G677" t="s">
        <v>2404</v>
      </c>
      <c r="H677">
        <v>5</v>
      </c>
      <c r="I677" s="4">
        <v>664.51</v>
      </c>
      <c r="J677" t="s">
        <v>3006</v>
      </c>
      <c r="K677" t="s">
        <v>3065</v>
      </c>
      <c r="L677" t="s">
        <v>3074</v>
      </c>
      <c r="M677" t="s">
        <v>4106</v>
      </c>
      <c r="N677">
        <v>8</v>
      </c>
      <c r="O677" t="s">
        <v>4275</v>
      </c>
      <c r="P677" t="str">
        <f t="shared" si="75"/>
        <v>SAVE10</v>
      </c>
      <c r="Q677" t="s">
        <v>4280</v>
      </c>
      <c r="R677" s="4">
        <v>3322.55</v>
      </c>
      <c r="S677" s="4">
        <f t="shared" si="76"/>
        <v>972.57942307692258</v>
      </c>
      <c r="T677" cm="1">
        <f t="array" ref="T677">_xlfn.STDEV.P(_xlfn._xlws.FILTER($R$2:$R$1201,$G$2:$G$1201=G677))</f>
        <v>756.87136793194964</v>
      </c>
      <c r="U677" s="4">
        <f t="shared" si="77"/>
        <v>0.40703009273383051</v>
      </c>
      <c r="V677" t="str">
        <f t="shared" si="78"/>
        <v>No</v>
      </c>
    </row>
    <row r="678" spans="1:22" x14ac:dyDescent="0.25">
      <c r="A678" t="s">
        <v>819</v>
      </c>
      <c r="B678" s="2">
        <v>45580</v>
      </c>
      <c r="C678">
        <f t="shared" si="72"/>
        <v>2024</v>
      </c>
      <c r="D678" t="str">
        <f t="shared" si="73"/>
        <v>October</v>
      </c>
      <c r="E678" t="str">
        <f t="shared" si="74"/>
        <v>Q4</v>
      </c>
      <c r="F678" t="s">
        <v>2015</v>
      </c>
      <c r="G678" t="s">
        <v>2408</v>
      </c>
      <c r="H678">
        <v>5</v>
      </c>
      <c r="I678" s="4">
        <v>472.01</v>
      </c>
      <c r="J678" t="s">
        <v>2934</v>
      </c>
      <c r="K678" t="s">
        <v>3068</v>
      </c>
      <c r="L678" t="s">
        <v>3071</v>
      </c>
      <c r="M678" t="s">
        <v>3880</v>
      </c>
      <c r="N678">
        <v>10</v>
      </c>
      <c r="O678" t="s">
        <v>4275</v>
      </c>
      <c r="P678" t="str">
        <f t="shared" si="75"/>
        <v>SAVE10</v>
      </c>
      <c r="Q678" t="s">
        <v>4280</v>
      </c>
      <c r="R678" s="4">
        <v>2360.0500000000002</v>
      </c>
      <c r="S678" s="4">
        <f t="shared" si="76"/>
        <v>1110.5581502890175</v>
      </c>
      <c r="T678" cm="1">
        <f t="array" ref="T678">_xlfn.STDEV.P(_xlfn._xlws.FILTER($R$2:$R$1201,$G$2:$G$1201=G678))</f>
        <v>859.60878359494041</v>
      </c>
      <c r="U678" s="4">
        <f t="shared" si="77"/>
        <v>0.74283576724119449</v>
      </c>
      <c r="V678" t="str">
        <f t="shared" si="78"/>
        <v>No</v>
      </c>
    </row>
    <row r="679" spans="1:22" x14ac:dyDescent="0.25">
      <c r="A679" t="s">
        <v>50</v>
      </c>
      <c r="B679" s="2">
        <v>45785</v>
      </c>
      <c r="C679">
        <f t="shared" si="72"/>
        <v>2025</v>
      </c>
      <c r="D679" t="str">
        <f t="shared" si="73"/>
        <v>May</v>
      </c>
      <c r="E679" t="str">
        <f t="shared" si="74"/>
        <v>Q2</v>
      </c>
      <c r="F679" t="s">
        <v>1250</v>
      </c>
      <c r="G679" t="s">
        <v>2408</v>
      </c>
      <c r="H679">
        <v>2</v>
      </c>
      <c r="I679" s="4">
        <v>534.42999999999995</v>
      </c>
      <c r="J679" t="s">
        <v>2446</v>
      </c>
      <c r="K679" t="s">
        <v>3065</v>
      </c>
      <c r="L679" t="s">
        <v>3074</v>
      </c>
      <c r="M679" t="s">
        <v>3111</v>
      </c>
      <c r="N679">
        <v>5</v>
      </c>
      <c r="P679" t="str">
        <f t="shared" si="75"/>
        <v>NO COUPON</v>
      </c>
      <c r="Q679" t="s">
        <v>4281</v>
      </c>
      <c r="R679" s="4">
        <v>1068.8599999999999</v>
      </c>
      <c r="S679" s="4">
        <f t="shared" si="76"/>
        <v>1110.5581502890175</v>
      </c>
      <c r="T679" cm="1">
        <f t="array" ref="T679">_xlfn.STDEV.P(_xlfn._xlws.FILTER($R$2:$R$1201,$G$2:$G$1201=G679))</f>
        <v>859.60878359494041</v>
      </c>
      <c r="U679" s="4">
        <f t="shared" si="77"/>
        <v>0.67022133938605388</v>
      </c>
      <c r="V679" t="str">
        <f t="shared" si="78"/>
        <v>No</v>
      </c>
    </row>
    <row r="680" spans="1:22" x14ac:dyDescent="0.25">
      <c r="A680" t="s">
        <v>667</v>
      </c>
      <c r="B680" s="2">
        <v>45347</v>
      </c>
      <c r="C680">
        <f t="shared" si="72"/>
        <v>2024</v>
      </c>
      <c r="D680" t="str">
        <f t="shared" si="73"/>
        <v>February</v>
      </c>
      <c r="E680" t="str">
        <f t="shared" si="74"/>
        <v>Q1</v>
      </c>
      <c r="F680" t="s">
        <v>1866</v>
      </c>
      <c r="G680" t="s">
        <v>2407</v>
      </c>
      <c r="H680">
        <v>3</v>
      </c>
      <c r="I680" s="4">
        <v>690.3</v>
      </c>
      <c r="J680" t="s">
        <v>2710</v>
      </c>
      <c r="K680" t="s">
        <v>3067</v>
      </c>
      <c r="L680" t="s">
        <v>3070</v>
      </c>
      <c r="M680" t="s">
        <v>3728</v>
      </c>
      <c r="N680">
        <v>6</v>
      </c>
      <c r="O680" t="s">
        <v>4277</v>
      </c>
      <c r="P680" t="str">
        <f t="shared" si="75"/>
        <v>WINTER15</v>
      </c>
      <c r="Q680" t="s">
        <v>4282</v>
      </c>
      <c r="R680" s="4">
        <v>2070.9</v>
      </c>
      <c r="S680" s="4">
        <f t="shared" si="76"/>
        <v>1080.7326519337028</v>
      </c>
      <c r="T680" cm="1">
        <f t="array" ref="T680">_xlfn.STDEV.P(_xlfn._xlws.FILTER($R$2:$R$1201,$G$2:$G$1201=G680))</f>
        <v>851.72193981099019</v>
      </c>
      <c r="U680" s="4">
        <f t="shared" si="77"/>
        <v>0.45840389179166341</v>
      </c>
      <c r="V680" t="str">
        <f t="shared" si="78"/>
        <v>No</v>
      </c>
    </row>
    <row r="681" spans="1:22" x14ac:dyDescent="0.25">
      <c r="A681" t="s">
        <v>750</v>
      </c>
      <c r="B681" s="2">
        <v>45331</v>
      </c>
      <c r="C681">
        <f t="shared" si="72"/>
        <v>2024</v>
      </c>
      <c r="D681" t="str">
        <f t="shared" si="73"/>
        <v>February</v>
      </c>
      <c r="E681" t="str">
        <f t="shared" si="74"/>
        <v>Q1</v>
      </c>
      <c r="F681" t="s">
        <v>1947</v>
      </c>
      <c r="G681" t="s">
        <v>2403</v>
      </c>
      <c r="H681">
        <v>5</v>
      </c>
      <c r="I681" s="4">
        <v>418.53</v>
      </c>
      <c r="J681" t="s">
        <v>2796</v>
      </c>
      <c r="K681" t="s">
        <v>3067</v>
      </c>
      <c r="L681" t="s">
        <v>3074</v>
      </c>
      <c r="M681" t="s">
        <v>3811</v>
      </c>
      <c r="N681">
        <v>6</v>
      </c>
      <c r="O681" t="s">
        <v>4276</v>
      </c>
      <c r="P681" t="str">
        <f t="shared" si="75"/>
        <v>FREESHIP</v>
      </c>
      <c r="Q681" t="s">
        <v>4282</v>
      </c>
      <c r="R681" s="4">
        <v>2092.65</v>
      </c>
      <c r="S681" s="4">
        <f t="shared" si="76"/>
        <v>1077.6160122699389</v>
      </c>
      <c r="T681" cm="1">
        <f t="array" ref="T681">_xlfn.STDEV.P(_xlfn._xlws.FILTER($R$2:$R$1201,$G$2:$G$1201=G681))</f>
        <v>847.57364644707002</v>
      </c>
      <c r="U681" s="4">
        <f t="shared" si="77"/>
        <v>0.77761503679680311</v>
      </c>
      <c r="V681" t="str">
        <f t="shared" si="78"/>
        <v>No</v>
      </c>
    </row>
    <row r="682" spans="1:22" x14ac:dyDescent="0.25">
      <c r="A682" t="s">
        <v>944</v>
      </c>
      <c r="B682" s="2">
        <v>45642</v>
      </c>
      <c r="C682">
        <f t="shared" si="72"/>
        <v>2024</v>
      </c>
      <c r="D682" t="str">
        <f t="shared" si="73"/>
        <v>December</v>
      </c>
      <c r="E682" t="str">
        <f t="shared" si="74"/>
        <v>Q4</v>
      </c>
      <c r="F682" t="s">
        <v>2140</v>
      </c>
      <c r="G682" t="s">
        <v>2404</v>
      </c>
      <c r="H682">
        <v>2</v>
      </c>
      <c r="I682" s="4">
        <v>456.04</v>
      </c>
      <c r="J682" t="s">
        <v>2427</v>
      </c>
      <c r="K682" t="s">
        <v>3065</v>
      </c>
      <c r="L682" t="s">
        <v>3072</v>
      </c>
      <c r="M682" t="s">
        <v>4005</v>
      </c>
      <c r="N682">
        <v>4</v>
      </c>
      <c r="O682" t="s">
        <v>4276</v>
      </c>
      <c r="P682" t="str">
        <f t="shared" si="75"/>
        <v>FREESHIP</v>
      </c>
      <c r="Q682" t="s">
        <v>4280</v>
      </c>
      <c r="R682" s="4">
        <v>912.08</v>
      </c>
      <c r="S682" s="4">
        <f t="shared" si="76"/>
        <v>972.57942307692258</v>
      </c>
      <c r="T682" cm="1">
        <f t="array" ref="T682">_xlfn.STDEV.P(_xlfn._xlws.FILTER($R$2:$R$1201,$G$2:$G$1201=G682))</f>
        <v>756.87136793194964</v>
      </c>
      <c r="U682" s="4">
        <f t="shared" si="77"/>
        <v>0.68246659202910231</v>
      </c>
      <c r="V682" t="str">
        <f t="shared" si="78"/>
        <v>No</v>
      </c>
    </row>
    <row r="683" spans="1:22" x14ac:dyDescent="0.25">
      <c r="A683" t="s">
        <v>285</v>
      </c>
      <c r="B683" s="2">
        <v>45013</v>
      </c>
      <c r="C683">
        <f t="shared" si="72"/>
        <v>2023</v>
      </c>
      <c r="D683" t="str">
        <f t="shared" si="73"/>
        <v>March</v>
      </c>
      <c r="E683" t="str">
        <f t="shared" si="74"/>
        <v>Q1</v>
      </c>
      <c r="F683" t="s">
        <v>1485</v>
      </c>
      <c r="G683" t="s">
        <v>2403</v>
      </c>
      <c r="H683">
        <v>1</v>
      </c>
      <c r="I683" s="4">
        <v>542.07000000000005</v>
      </c>
      <c r="J683" t="s">
        <v>2641</v>
      </c>
      <c r="K683" t="s">
        <v>3069</v>
      </c>
      <c r="L683" t="s">
        <v>3070</v>
      </c>
      <c r="M683" t="s">
        <v>3346</v>
      </c>
      <c r="N683">
        <v>6</v>
      </c>
      <c r="O683" t="s">
        <v>4277</v>
      </c>
      <c r="P683" t="str">
        <f t="shared" si="75"/>
        <v>WINTER15</v>
      </c>
      <c r="Q683" t="s">
        <v>4279</v>
      </c>
      <c r="R683" s="4">
        <v>542.07000000000005</v>
      </c>
      <c r="S683" s="4">
        <f t="shared" si="76"/>
        <v>1077.6160122699389</v>
      </c>
      <c r="T683" cm="1">
        <f t="array" ref="T683">_xlfn.STDEV.P(_xlfn._xlws.FILTER($R$2:$R$1201,$G$2:$G$1201=G683))</f>
        <v>847.57364644707002</v>
      </c>
      <c r="U683" s="4">
        <f t="shared" si="77"/>
        <v>0.6318577913729212</v>
      </c>
      <c r="V683" t="str">
        <f t="shared" si="78"/>
        <v>No</v>
      </c>
    </row>
    <row r="684" spans="1:22" x14ac:dyDescent="0.25">
      <c r="A684" t="s">
        <v>895</v>
      </c>
      <c r="B684" s="2">
        <v>44929</v>
      </c>
      <c r="C684">
        <f t="shared" si="72"/>
        <v>2023</v>
      </c>
      <c r="D684" t="str">
        <f t="shared" si="73"/>
        <v>January</v>
      </c>
      <c r="E684" t="str">
        <f t="shared" si="74"/>
        <v>Q1</v>
      </c>
      <c r="F684" t="s">
        <v>2091</v>
      </c>
      <c r="G684" t="s">
        <v>2405</v>
      </c>
      <c r="H684">
        <v>2</v>
      </c>
      <c r="I684" s="4">
        <v>448.85</v>
      </c>
      <c r="J684" t="s">
        <v>2966</v>
      </c>
      <c r="K684" t="s">
        <v>3067</v>
      </c>
      <c r="L684" t="s">
        <v>3074</v>
      </c>
      <c r="M684" t="s">
        <v>3956</v>
      </c>
      <c r="N684">
        <v>6</v>
      </c>
      <c r="P684" t="str">
        <f t="shared" si="75"/>
        <v>NO COUPON</v>
      </c>
      <c r="Q684" t="s">
        <v>4278</v>
      </c>
      <c r="R684" s="4">
        <v>897.7</v>
      </c>
      <c r="S684" s="4">
        <f t="shared" si="76"/>
        <v>1042.2846368715084</v>
      </c>
      <c r="T684" cm="1">
        <f t="array" ref="T684">_xlfn.STDEV.P(_xlfn._xlws.FILTER($R$2:$R$1201,$G$2:$G$1201=G684))</f>
        <v>832.06806164607724</v>
      </c>
      <c r="U684" s="4">
        <f t="shared" si="77"/>
        <v>0.71320444110968373</v>
      </c>
      <c r="V684" t="str">
        <f t="shared" si="78"/>
        <v>No</v>
      </c>
    </row>
    <row r="685" spans="1:22" x14ac:dyDescent="0.25">
      <c r="A685" t="s">
        <v>947</v>
      </c>
      <c r="B685" s="2">
        <v>44952</v>
      </c>
      <c r="C685">
        <f t="shared" si="72"/>
        <v>2023</v>
      </c>
      <c r="D685" t="str">
        <f t="shared" si="73"/>
        <v>January</v>
      </c>
      <c r="E685" t="str">
        <f t="shared" si="74"/>
        <v>Q1</v>
      </c>
      <c r="F685" t="s">
        <v>2143</v>
      </c>
      <c r="G685" t="s">
        <v>2403</v>
      </c>
      <c r="H685">
        <v>2</v>
      </c>
      <c r="I685" s="4">
        <v>394.16</v>
      </c>
      <c r="J685" t="s">
        <v>2617</v>
      </c>
      <c r="K685" t="s">
        <v>3066</v>
      </c>
      <c r="L685" t="s">
        <v>3070</v>
      </c>
      <c r="M685" t="s">
        <v>4008</v>
      </c>
      <c r="N685">
        <v>2</v>
      </c>
      <c r="P685" t="str">
        <f t="shared" si="75"/>
        <v>NO COUPON</v>
      </c>
      <c r="Q685" t="s">
        <v>4279</v>
      </c>
      <c r="R685" s="4">
        <v>788.32</v>
      </c>
      <c r="S685" s="4">
        <f t="shared" si="76"/>
        <v>1077.6160122699389</v>
      </c>
      <c r="T685" cm="1">
        <f t="array" ref="T685">_xlfn.STDEV.P(_xlfn._xlws.FILTER($R$2:$R$1201,$G$2:$G$1201=G685))</f>
        <v>847.57364644707002</v>
      </c>
      <c r="U685" s="4">
        <f t="shared" si="77"/>
        <v>0.80636770047642092</v>
      </c>
      <c r="V685" t="str">
        <f t="shared" si="78"/>
        <v>No</v>
      </c>
    </row>
    <row r="686" spans="1:22" x14ac:dyDescent="0.25">
      <c r="A686" t="s">
        <v>1056</v>
      </c>
      <c r="B686" s="2">
        <v>45635</v>
      </c>
      <c r="C686">
        <f t="shared" si="72"/>
        <v>2024</v>
      </c>
      <c r="D686" t="str">
        <f t="shared" si="73"/>
        <v>December</v>
      </c>
      <c r="E686" t="str">
        <f t="shared" si="74"/>
        <v>Q4</v>
      </c>
      <c r="F686" t="s">
        <v>2248</v>
      </c>
      <c r="G686" t="s">
        <v>2405</v>
      </c>
      <c r="H686">
        <v>2</v>
      </c>
      <c r="I686" s="4">
        <v>409.75</v>
      </c>
      <c r="J686" t="s">
        <v>2681</v>
      </c>
      <c r="K686" t="s">
        <v>3065</v>
      </c>
      <c r="L686" t="s">
        <v>3070</v>
      </c>
      <c r="M686" t="s">
        <v>4117</v>
      </c>
      <c r="N686">
        <v>2</v>
      </c>
      <c r="O686" t="s">
        <v>4277</v>
      </c>
      <c r="P686" t="str">
        <f t="shared" si="75"/>
        <v>WINTER15</v>
      </c>
      <c r="Q686" t="s">
        <v>4281</v>
      </c>
      <c r="R686" s="4">
        <v>819.5</v>
      </c>
      <c r="S686" s="4">
        <f t="shared" si="76"/>
        <v>1042.2846368715084</v>
      </c>
      <c r="T686" cm="1">
        <f t="array" ref="T686">_xlfn.STDEV.P(_xlfn._xlws.FILTER($R$2:$R$1201,$G$2:$G$1201=G686))</f>
        <v>832.06806164607724</v>
      </c>
      <c r="U686" s="4">
        <f t="shared" si="77"/>
        <v>0.76019578929657194</v>
      </c>
      <c r="V686" t="str">
        <f t="shared" si="78"/>
        <v>No</v>
      </c>
    </row>
    <row r="687" spans="1:22" x14ac:dyDescent="0.25">
      <c r="A687" t="s">
        <v>385</v>
      </c>
      <c r="B687" s="2">
        <v>44931</v>
      </c>
      <c r="C687">
        <f t="shared" si="72"/>
        <v>2023</v>
      </c>
      <c r="D687" t="str">
        <f t="shared" si="73"/>
        <v>January</v>
      </c>
      <c r="E687" t="str">
        <f t="shared" si="74"/>
        <v>Q1</v>
      </c>
      <c r="F687" t="s">
        <v>1585</v>
      </c>
      <c r="G687" t="s">
        <v>2404</v>
      </c>
      <c r="H687">
        <v>5</v>
      </c>
      <c r="I687" s="4">
        <v>307.76</v>
      </c>
      <c r="J687" t="s">
        <v>2422</v>
      </c>
      <c r="K687" t="s">
        <v>3068</v>
      </c>
      <c r="L687" t="s">
        <v>3074</v>
      </c>
      <c r="M687" t="s">
        <v>3446</v>
      </c>
      <c r="N687">
        <v>9</v>
      </c>
      <c r="O687" t="s">
        <v>4276</v>
      </c>
      <c r="P687" t="str">
        <f t="shared" si="75"/>
        <v>FREESHIP</v>
      </c>
      <c r="Q687" t="s">
        <v>4282</v>
      </c>
      <c r="R687" s="4">
        <v>1538.8</v>
      </c>
      <c r="S687" s="4">
        <f t="shared" si="76"/>
        <v>972.57942307692258</v>
      </c>
      <c r="T687" cm="1">
        <f t="array" ref="T687">_xlfn.STDEV.P(_xlfn._xlws.FILTER($R$2:$R$1201,$G$2:$G$1201=G687))</f>
        <v>756.87136793194964</v>
      </c>
      <c r="U687" s="4">
        <f t="shared" si="77"/>
        <v>0.87837834967050377</v>
      </c>
      <c r="V687" t="str">
        <f t="shared" si="78"/>
        <v>No</v>
      </c>
    </row>
    <row r="688" spans="1:22" x14ac:dyDescent="0.25">
      <c r="A688" t="s">
        <v>677</v>
      </c>
      <c r="B688" s="2">
        <v>45397</v>
      </c>
      <c r="C688">
        <f t="shared" si="72"/>
        <v>2024</v>
      </c>
      <c r="D688" t="str">
        <f t="shared" si="73"/>
        <v>April</v>
      </c>
      <c r="E688" t="str">
        <f t="shared" si="74"/>
        <v>Q2</v>
      </c>
      <c r="F688" t="s">
        <v>1876</v>
      </c>
      <c r="G688" t="s">
        <v>2403</v>
      </c>
      <c r="H688">
        <v>1</v>
      </c>
      <c r="I688" s="4">
        <v>72.599999999999994</v>
      </c>
      <c r="J688" t="s">
        <v>2800</v>
      </c>
      <c r="K688" t="s">
        <v>3065</v>
      </c>
      <c r="L688" t="s">
        <v>3071</v>
      </c>
      <c r="M688" t="s">
        <v>3738</v>
      </c>
      <c r="N688">
        <v>6</v>
      </c>
      <c r="O688" t="s">
        <v>4276</v>
      </c>
      <c r="P688" t="str">
        <f t="shared" si="75"/>
        <v>FREESHIP</v>
      </c>
      <c r="Q688" t="s">
        <v>4278</v>
      </c>
      <c r="R688" s="4">
        <v>72.599999999999994</v>
      </c>
      <c r="S688" s="4">
        <f t="shared" si="76"/>
        <v>1077.6160122699389</v>
      </c>
      <c r="T688" cm="1">
        <f t="array" ref="T688">_xlfn.STDEV.P(_xlfn._xlws.FILTER($R$2:$R$1201,$G$2:$G$1201=G688))</f>
        <v>847.57364644707002</v>
      </c>
      <c r="U688" s="4">
        <f t="shared" si="77"/>
        <v>1.1857565610762544</v>
      </c>
      <c r="V688" t="str">
        <f t="shared" si="78"/>
        <v>No</v>
      </c>
    </row>
    <row r="689" spans="1:22" x14ac:dyDescent="0.25">
      <c r="A689" t="s">
        <v>42</v>
      </c>
      <c r="B689" s="2">
        <v>45251</v>
      </c>
      <c r="C689">
        <f t="shared" si="72"/>
        <v>2023</v>
      </c>
      <c r="D689" t="str">
        <f t="shared" si="73"/>
        <v>November</v>
      </c>
      <c r="E689" t="str">
        <f t="shared" si="74"/>
        <v>Q4</v>
      </c>
      <c r="F689" t="s">
        <v>1242</v>
      </c>
      <c r="G689" t="s">
        <v>2404</v>
      </c>
      <c r="H689">
        <v>4</v>
      </c>
      <c r="I689" s="4">
        <v>160.07</v>
      </c>
      <c r="J689" t="s">
        <v>2438</v>
      </c>
      <c r="K689" t="s">
        <v>3066</v>
      </c>
      <c r="L689" t="s">
        <v>3074</v>
      </c>
      <c r="M689" t="s">
        <v>3103</v>
      </c>
      <c r="N689">
        <v>5</v>
      </c>
      <c r="P689" t="str">
        <f t="shared" si="75"/>
        <v>NO COUPON</v>
      </c>
      <c r="Q689" t="s">
        <v>4280</v>
      </c>
      <c r="R689" s="4">
        <v>640.28</v>
      </c>
      <c r="S689" s="4">
        <f t="shared" si="76"/>
        <v>972.57942307692258</v>
      </c>
      <c r="T689" cm="1">
        <f t="array" ref="T689">_xlfn.STDEV.P(_xlfn._xlws.FILTER($R$2:$R$1201,$G$2:$G$1201=G689))</f>
        <v>756.87136793194964</v>
      </c>
      <c r="U689" s="4">
        <f t="shared" si="77"/>
        <v>1.0735105825141682</v>
      </c>
      <c r="V689" t="str">
        <f t="shared" si="78"/>
        <v>No</v>
      </c>
    </row>
    <row r="690" spans="1:22" x14ac:dyDescent="0.25">
      <c r="A690" t="s">
        <v>486</v>
      </c>
      <c r="B690" s="2">
        <v>44932</v>
      </c>
      <c r="C690">
        <f t="shared" si="72"/>
        <v>2023</v>
      </c>
      <c r="D690" t="str">
        <f t="shared" si="73"/>
        <v>January</v>
      </c>
      <c r="E690" t="str">
        <f t="shared" si="74"/>
        <v>Q1</v>
      </c>
      <c r="F690" t="s">
        <v>1686</v>
      </c>
      <c r="G690" t="s">
        <v>2406</v>
      </c>
      <c r="H690">
        <v>3</v>
      </c>
      <c r="I690" s="4">
        <v>508.12</v>
      </c>
      <c r="J690" t="s">
        <v>2776</v>
      </c>
      <c r="K690" t="s">
        <v>3067</v>
      </c>
      <c r="L690" t="s">
        <v>3071</v>
      </c>
      <c r="M690" t="s">
        <v>3547</v>
      </c>
      <c r="N690">
        <v>8</v>
      </c>
      <c r="O690" t="s">
        <v>4276</v>
      </c>
      <c r="P690" t="str">
        <f t="shared" si="75"/>
        <v>FREESHIP</v>
      </c>
      <c r="Q690" t="s">
        <v>4279</v>
      </c>
      <c r="R690" s="4">
        <v>1524.36</v>
      </c>
      <c r="S690" s="4">
        <f t="shared" si="76"/>
        <v>1098.989382022472</v>
      </c>
      <c r="T690" cm="1">
        <f t="array" ref="T690">_xlfn.STDEV.P(_xlfn._xlws.FILTER($R$2:$R$1201,$G$2:$G$1201=G690))</f>
        <v>817.71887574565653</v>
      </c>
      <c r="U690" s="4">
        <f t="shared" si="77"/>
        <v>0.72258253973124154</v>
      </c>
      <c r="V690" t="str">
        <f t="shared" si="78"/>
        <v>No</v>
      </c>
    </row>
    <row r="691" spans="1:22" x14ac:dyDescent="0.25">
      <c r="A691" t="s">
        <v>405</v>
      </c>
      <c r="B691" s="2">
        <v>45673</v>
      </c>
      <c r="C691">
        <f t="shared" si="72"/>
        <v>2025</v>
      </c>
      <c r="D691" t="str">
        <f t="shared" si="73"/>
        <v>January</v>
      </c>
      <c r="E691" t="str">
        <f t="shared" si="74"/>
        <v>Q1</v>
      </c>
      <c r="F691" t="s">
        <v>1605</v>
      </c>
      <c r="G691" t="s">
        <v>2408</v>
      </c>
      <c r="H691">
        <v>2</v>
      </c>
      <c r="I691" s="4">
        <v>527.46</v>
      </c>
      <c r="J691" t="s">
        <v>2654</v>
      </c>
      <c r="K691" t="s">
        <v>3065</v>
      </c>
      <c r="L691" t="s">
        <v>3071</v>
      </c>
      <c r="M691" t="s">
        <v>3466</v>
      </c>
      <c r="N691">
        <v>3</v>
      </c>
      <c r="O691" t="s">
        <v>4276</v>
      </c>
      <c r="P691" t="str">
        <f t="shared" si="75"/>
        <v>FREESHIP</v>
      </c>
      <c r="Q691" t="s">
        <v>4279</v>
      </c>
      <c r="R691" s="4">
        <v>1054.92</v>
      </c>
      <c r="S691" s="4">
        <f t="shared" si="76"/>
        <v>1110.5581502890175</v>
      </c>
      <c r="T691" cm="1">
        <f t="array" ref="T691">_xlfn.STDEV.P(_xlfn._xlws.FILTER($R$2:$R$1201,$G$2:$G$1201=G691))</f>
        <v>859.60878359494041</v>
      </c>
      <c r="U691" s="4">
        <f t="shared" si="77"/>
        <v>0.67832967905523567</v>
      </c>
      <c r="V691" t="str">
        <f t="shared" si="78"/>
        <v>No</v>
      </c>
    </row>
    <row r="692" spans="1:22" x14ac:dyDescent="0.25">
      <c r="A692" t="s">
        <v>1042</v>
      </c>
      <c r="B692" s="2">
        <v>44974</v>
      </c>
      <c r="C692">
        <f t="shared" si="72"/>
        <v>2023</v>
      </c>
      <c r="D692" t="str">
        <f t="shared" si="73"/>
        <v>February</v>
      </c>
      <c r="E692" t="str">
        <f t="shared" si="74"/>
        <v>Q1</v>
      </c>
      <c r="F692" t="s">
        <v>2234</v>
      </c>
      <c r="G692" t="s">
        <v>2409</v>
      </c>
      <c r="H692">
        <v>4</v>
      </c>
      <c r="I692" s="4">
        <v>440.31</v>
      </c>
      <c r="J692" t="s">
        <v>2610</v>
      </c>
      <c r="K692" t="s">
        <v>3069</v>
      </c>
      <c r="L692" t="s">
        <v>3071</v>
      </c>
      <c r="M692" t="s">
        <v>4103</v>
      </c>
      <c r="N692">
        <v>6</v>
      </c>
      <c r="P692" t="str">
        <f t="shared" si="75"/>
        <v>NO COUPON</v>
      </c>
      <c r="Q692" t="s">
        <v>4278</v>
      </c>
      <c r="R692" s="4">
        <v>1761.24</v>
      </c>
      <c r="S692" s="4">
        <f t="shared" si="76"/>
        <v>985.05841176470665</v>
      </c>
      <c r="T692" cm="1">
        <f t="array" ref="T692">_xlfn.STDEV.P(_xlfn._xlws.FILTER($R$2:$R$1201,$G$2:$G$1201=G692))</f>
        <v>745.08439393554579</v>
      </c>
      <c r="U692" s="4">
        <f t="shared" si="77"/>
        <v>0.73112309987777113</v>
      </c>
      <c r="V692" t="str">
        <f t="shared" si="78"/>
        <v>No</v>
      </c>
    </row>
    <row r="693" spans="1:22" x14ac:dyDescent="0.25">
      <c r="A693" t="s">
        <v>387</v>
      </c>
      <c r="B693" s="2">
        <v>44928</v>
      </c>
      <c r="C693">
        <f t="shared" si="72"/>
        <v>2023</v>
      </c>
      <c r="D693" t="str">
        <f t="shared" si="73"/>
        <v>January</v>
      </c>
      <c r="E693" t="str">
        <f t="shared" si="74"/>
        <v>Q1</v>
      </c>
      <c r="F693" t="s">
        <v>1587</v>
      </c>
      <c r="G693" t="s">
        <v>2408</v>
      </c>
      <c r="H693">
        <v>3</v>
      </c>
      <c r="I693" s="4">
        <v>341.15</v>
      </c>
      <c r="J693" t="s">
        <v>2720</v>
      </c>
      <c r="K693" t="s">
        <v>3069</v>
      </c>
      <c r="L693" t="s">
        <v>3074</v>
      </c>
      <c r="M693" t="s">
        <v>3448</v>
      </c>
      <c r="N693">
        <v>4</v>
      </c>
      <c r="O693" t="s">
        <v>4276</v>
      </c>
      <c r="P693" t="str">
        <f t="shared" si="75"/>
        <v>FREESHIP</v>
      </c>
      <c r="Q693" t="s">
        <v>4278</v>
      </c>
      <c r="R693" s="4">
        <v>1023.45</v>
      </c>
      <c r="S693" s="4">
        <f t="shared" si="76"/>
        <v>1110.5581502890175</v>
      </c>
      <c r="T693" cm="1">
        <f t="array" ref="T693">_xlfn.STDEV.P(_xlfn._xlws.FILTER($R$2:$R$1201,$G$2:$G$1201=G693))</f>
        <v>859.60878359494041</v>
      </c>
      <c r="U693" s="4">
        <f t="shared" si="77"/>
        <v>0.89506780872026703</v>
      </c>
      <c r="V693" t="str">
        <f t="shared" si="78"/>
        <v>No</v>
      </c>
    </row>
    <row r="694" spans="1:22" x14ac:dyDescent="0.25">
      <c r="A694" t="s">
        <v>72</v>
      </c>
      <c r="B694" s="2">
        <v>44941</v>
      </c>
      <c r="C694">
        <f t="shared" si="72"/>
        <v>2023</v>
      </c>
      <c r="D694" t="str">
        <f t="shared" si="73"/>
        <v>January</v>
      </c>
      <c r="E694" t="str">
        <f t="shared" si="74"/>
        <v>Q1</v>
      </c>
      <c r="F694" t="s">
        <v>1272</v>
      </c>
      <c r="G694" t="s">
        <v>2404</v>
      </c>
      <c r="H694">
        <v>4</v>
      </c>
      <c r="I694" s="4">
        <v>474.69</v>
      </c>
      <c r="J694" t="s">
        <v>2464</v>
      </c>
      <c r="K694" t="s">
        <v>3068</v>
      </c>
      <c r="L694" t="s">
        <v>3071</v>
      </c>
      <c r="M694" t="s">
        <v>3133</v>
      </c>
      <c r="N694">
        <v>6</v>
      </c>
      <c r="O694" t="s">
        <v>4275</v>
      </c>
      <c r="P694" t="str">
        <f t="shared" si="75"/>
        <v>SAVE10</v>
      </c>
      <c r="Q694" t="s">
        <v>4282</v>
      </c>
      <c r="R694" s="4">
        <v>1898.76</v>
      </c>
      <c r="S694" s="4">
        <f t="shared" si="76"/>
        <v>972.57942307692258</v>
      </c>
      <c r="T694" cm="1">
        <f t="array" ref="T694">_xlfn.STDEV.P(_xlfn._xlws.FILTER($R$2:$R$1201,$G$2:$G$1201=G694))</f>
        <v>756.87136793194964</v>
      </c>
      <c r="U694" s="4">
        <f t="shared" si="77"/>
        <v>0.65782568104979211</v>
      </c>
      <c r="V694" t="str">
        <f t="shared" si="78"/>
        <v>No</v>
      </c>
    </row>
    <row r="695" spans="1:22" x14ac:dyDescent="0.25">
      <c r="A695" t="s">
        <v>923</v>
      </c>
      <c r="B695" s="2">
        <v>45439</v>
      </c>
      <c r="C695">
        <f t="shared" si="72"/>
        <v>2024</v>
      </c>
      <c r="D695" t="str">
        <f t="shared" si="73"/>
        <v>May</v>
      </c>
      <c r="E695" t="str">
        <f t="shared" si="74"/>
        <v>Q2</v>
      </c>
      <c r="F695" t="s">
        <v>2119</v>
      </c>
      <c r="G695" t="s">
        <v>2405</v>
      </c>
      <c r="H695">
        <v>2</v>
      </c>
      <c r="I695" s="4">
        <v>291.85000000000002</v>
      </c>
      <c r="J695" t="s">
        <v>2431</v>
      </c>
      <c r="K695" t="s">
        <v>3069</v>
      </c>
      <c r="L695" t="s">
        <v>3070</v>
      </c>
      <c r="M695" t="s">
        <v>3984</v>
      </c>
      <c r="N695">
        <v>5</v>
      </c>
      <c r="O695" t="s">
        <v>4276</v>
      </c>
      <c r="P695" t="str">
        <f t="shared" si="75"/>
        <v>FREESHIP</v>
      </c>
      <c r="Q695" t="s">
        <v>4278</v>
      </c>
      <c r="R695" s="4">
        <v>583.70000000000005</v>
      </c>
      <c r="S695" s="4">
        <f t="shared" si="76"/>
        <v>1042.2846368715084</v>
      </c>
      <c r="T695" cm="1">
        <f t="array" ref="T695">_xlfn.STDEV.P(_xlfn._xlws.FILTER($R$2:$R$1201,$G$2:$G$1201=G695))</f>
        <v>832.06806164607724</v>
      </c>
      <c r="U695" s="4">
        <f t="shared" si="77"/>
        <v>0.90189092871432441</v>
      </c>
      <c r="V695" t="str">
        <f t="shared" si="78"/>
        <v>No</v>
      </c>
    </row>
    <row r="696" spans="1:22" x14ac:dyDescent="0.25">
      <c r="A696" t="s">
        <v>454</v>
      </c>
      <c r="B696" s="2">
        <v>45601</v>
      </c>
      <c r="C696">
        <f t="shared" si="72"/>
        <v>2024</v>
      </c>
      <c r="D696" t="str">
        <f t="shared" si="73"/>
        <v>November</v>
      </c>
      <c r="E696" t="str">
        <f t="shared" si="74"/>
        <v>Q4</v>
      </c>
      <c r="F696" t="s">
        <v>1654</v>
      </c>
      <c r="G696" t="s">
        <v>2409</v>
      </c>
      <c r="H696">
        <v>4</v>
      </c>
      <c r="I696" s="4">
        <v>83.6</v>
      </c>
      <c r="J696" t="s">
        <v>2674</v>
      </c>
      <c r="K696" t="s">
        <v>3065</v>
      </c>
      <c r="L696" t="s">
        <v>3074</v>
      </c>
      <c r="M696" t="s">
        <v>3515</v>
      </c>
      <c r="N696">
        <v>4</v>
      </c>
      <c r="O696" t="s">
        <v>4275</v>
      </c>
      <c r="P696" t="str">
        <f t="shared" si="75"/>
        <v>SAVE10</v>
      </c>
      <c r="Q696" t="s">
        <v>4281</v>
      </c>
      <c r="R696" s="4">
        <v>334.4</v>
      </c>
      <c r="S696" s="4">
        <f t="shared" si="76"/>
        <v>985.05841176470665</v>
      </c>
      <c r="T696" cm="1">
        <f t="array" ref="T696">_xlfn.STDEV.P(_xlfn._xlws.FILTER($R$2:$R$1201,$G$2:$G$1201=G696))</f>
        <v>745.08439393554579</v>
      </c>
      <c r="U696" s="4">
        <f t="shared" si="77"/>
        <v>1.2098742358609758</v>
      </c>
      <c r="V696" t="str">
        <f t="shared" si="78"/>
        <v>No</v>
      </c>
    </row>
    <row r="697" spans="1:22" x14ac:dyDescent="0.25">
      <c r="A697" t="s">
        <v>612</v>
      </c>
      <c r="B697" s="2">
        <v>45408</v>
      </c>
      <c r="C697">
        <f t="shared" si="72"/>
        <v>2024</v>
      </c>
      <c r="D697" t="str">
        <f t="shared" si="73"/>
        <v>April</v>
      </c>
      <c r="E697" t="str">
        <f t="shared" si="74"/>
        <v>Q2</v>
      </c>
      <c r="F697" t="s">
        <v>1812</v>
      </c>
      <c r="G697" t="s">
        <v>2409</v>
      </c>
      <c r="H697">
        <v>5</v>
      </c>
      <c r="I697" s="4">
        <v>495.35</v>
      </c>
      <c r="J697" t="s">
        <v>2693</v>
      </c>
      <c r="K697" t="s">
        <v>3067</v>
      </c>
      <c r="L697" t="s">
        <v>3074</v>
      </c>
      <c r="M697" t="s">
        <v>3673</v>
      </c>
      <c r="N697">
        <v>5</v>
      </c>
      <c r="P697" t="str">
        <f t="shared" si="75"/>
        <v>NO COUPON</v>
      </c>
      <c r="Q697" t="s">
        <v>4281</v>
      </c>
      <c r="R697" s="4">
        <v>2476.75</v>
      </c>
      <c r="S697" s="4">
        <f t="shared" si="76"/>
        <v>985.05841176470665</v>
      </c>
      <c r="T697" cm="1">
        <f t="array" ref="T697">_xlfn.STDEV.P(_xlfn._xlws.FILTER($R$2:$R$1201,$G$2:$G$1201=G697))</f>
        <v>745.08439393554579</v>
      </c>
      <c r="U697" s="4">
        <f t="shared" si="77"/>
        <v>0.657252273367397</v>
      </c>
      <c r="V697" t="str">
        <f t="shared" si="78"/>
        <v>No</v>
      </c>
    </row>
    <row r="698" spans="1:22" x14ac:dyDescent="0.25">
      <c r="A698" t="s">
        <v>179</v>
      </c>
      <c r="B698" s="2">
        <v>45549</v>
      </c>
      <c r="C698">
        <f t="shared" si="72"/>
        <v>2024</v>
      </c>
      <c r="D698" t="str">
        <f t="shared" si="73"/>
        <v>September</v>
      </c>
      <c r="E698" t="str">
        <f t="shared" si="74"/>
        <v>Q3</v>
      </c>
      <c r="F698" t="s">
        <v>1379</v>
      </c>
      <c r="G698" t="s">
        <v>2403</v>
      </c>
      <c r="H698">
        <v>2</v>
      </c>
      <c r="I698" s="4">
        <v>500.29</v>
      </c>
      <c r="J698" t="s">
        <v>2559</v>
      </c>
      <c r="K698" t="s">
        <v>3066</v>
      </c>
      <c r="L698" t="s">
        <v>3072</v>
      </c>
      <c r="M698" t="s">
        <v>3240</v>
      </c>
      <c r="N698">
        <v>7</v>
      </c>
      <c r="O698" t="s">
        <v>4277</v>
      </c>
      <c r="P698" t="str">
        <f t="shared" si="75"/>
        <v>WINTER15</v>
      </c>
      <c r="Q698" t="s">
        <v>4282</v>
      </c>
      <c r="R698" s="4">
        <v>1000.58</v>
      </c>
      <c r="S698" s="4">
        <f t="shared" si="76"/>
        <v>1077.6160122699389</v>
      </c>
      <c r="T698" cm="1">
        <f t="array" ref="T698">_xlfn.STDEV.P(_xlfn._xlws.FILTER($R$2:$R$1201,$G$2:$G$1201=G698))</f>
        <v>847.57364644707002</v>
      </c>
      <c r="U698" s="4">
        <f t="shared" si="77"/>
        <v>0.68115144293362861</v>
      </c>
      <c r="V698" t="str">
        <f t="shared" si="78"/>
        <v>No</v>
      </c>
    </row>
    <row r="699" spans="1:22" x14ac:dyDescent="0.25">
      <c r="A699" t="s">
        <v>624</v>
      </c>
      <c r="B699" s="2">
        <v>45459</v>
      </c>
      <c r="C699">
        <f t="shared" si="72"/>
        <v>2024</v>
      </c>
      <c r="D699" t="str">
        <f t="shared" si="73"/>
        <v>June</v>
      </c>
      <c r="E699" t="str">
        <f t="shared" si="74"/>
        <v>Q2</v>
      </c>
      <c r="F699" t="s">
        <v>1823</v>
      </c>
      <c r="G699" t="s">
        <v>2409</v>
      </c>
      <c r="H699">
        <v>5</v>
      </c>
      <c r="I699" s="4">
        <v>389.62</v>
      </c>
      <c r="J699" t="s">
        <v>2460</v>
      </c>
      <c r="K699" t="s">
        <v>3069</v>
      </c>
      <c r="L699" t="s">
        <v>3072</v>
      </c>
      <c r="M699" t="s">
        <v>3685</v>
      </c>
      <c r="N699">
        <v>7</v>
      </c>
      <c r="O699" t="s">
        <v>4276</v>
      </c>
      <c r="P699" t="str">
        <f t="shared" si="75"/>
        <v>FREESHIP</v>
      </c>
      <c r="Q699" t="s">
        <v>4281</v>
      </c>
      <c r="R699" s="4">
        <v>1948.1</v>
      </c>
      <c r="S699" s="4">
        <f t="shared" si="76"/>
        <v>985.05841176470665</v>
      </c>
      <c r="T699" cm="1">
        <f t="array" ref="T699">_xlfn.STDEV.P(_xlfn._xlws.FILTER($R$2:$R$1201,$G$2:$G$1201=G699))</f>
        <v>745.08439393554579</v>
      </c>
      <c r="U699" s="4">
        <f t="shared" si="77"/>
        <v>0.79915566157491624</v>
      </c>
      <c r="V699" t="str">
        <f t="shared" si="78"/>
        <v>No</v>
      </c>
    </row>
    <row r="700" spans="1:22" x14ac:dyDescent="0.25">
      <c r="A700" t="s">
        <v>650</v>
      </c>
      <c r="B700" s="2">
        <v>45204</v>
      </c>
      <c r="C700">
        <f t="shared" si="72"/>
        <v>2023</v>
      </c>
      <c r="D700" t="str">
        <f t="shared" si="73"/>
        <v>October</v>
      </c>
      <c r="E700" t="str">
        <f t="shared" si="74"/>
        <v>Q4</v>
      </c>
      <c r="F700" t="s">
        <v>1849</v>
      </c>
      <c r="G700" t="s">
        <v>2408</v>
      </c>
      <c r="H700">
        <v>4</v>
      </c>
      <c r="I700" s="4">
        <v>371.07</v>
      </c>
      <c r="J700" t="s">
        <v>2564</v>
      </c>
      <c r="K700" t="s">
        <v>3069</v>
      </c>
      <c r="L700" t="s">
        <v>3071</v>
      </c>
      <c r="M700" t="s">
        <v>3711</v>
      </c>
      <c r="N700">
        <v>7</v>
      </c>
      <c r="O700" t="s">
        <v>4277</v>
      </c>
      <c r="P700" t="str">
        <f t="shared" si="75"/>
        <v>WINTER15</v>
      </c>
      <c r="Q700" t="s">
        <v>4281</v>
      </c>
      <c r="R700" s="4">
        <v>1484.28</v>
      </c>
      <c r="S700" s="4">
        <f t="shared" si="76"/>
        <v>1110.5581502890175</v>
      </c>
      <c r="T700" cm="1">
        <f t="array" ref="T700">_xlfn.STDEV.P(_xlfn._xlws.FILTER($R$2:$R$1201,$G$2:$G$1201=G700))</f>
        <v>859.60878359494041</v>
      </c>
      <c r="U700" s="4">
        <f t="shared" si="77"/>
        <v>0.86026127745743763</v>
      </c>
      <c r="V700" t="str">
        <f t="shared" si="78"/>
        <v>No</v>
      </c>
    </row>
    <row r="701" spans="1:22" x14ac:dyDescent="0.25">
      <c r="A701" t="s">
        <v>683</v>
      </c>
      <c r="B701" s="2">
        <v>44962</v>
      </c>
      <c r="C701">
        <f t="shared" si="72"/>
        <v>2023</v>
      </c>
      <c r="D701" t="str">
        <f t="shared" si="73"/>
        <v>February</v>
      </c>
      <c r="E701" t="str">
        <f t="shared" si="74"/>
        <v>Q1</v>
      </c>
      <c r="F701" t="s">
        <v>1881</v>
      </c>
      <c r="G701" t="s">
        <v>2409</v>
      </c>
      <c r="H701">
        <v>1</v>
      </c>
      <c r="I701" s="4">
        <v>257</v>
      </c>
      <c r="J701" t="s">
        <v>2867</v>
      </c>
      <c r="K701" t="s">
        <v>3065</v>
      </c>
      <c r="L701" t="s">
        <v>3071</v>
      </c>
      <c r="M701" t="s">
        <v>3744</v>
      </c>
      <c r="N701">
        <v>5</v>
      </c>
      <c r="P701" t="str">
        <f t="shared" si="75"/>
        <v>NO COUPON</v>
      </c>
      <c r="Q701" t="s">
        <v>4279</v>
      </c>
      <c r="R701" s="4">
        <v>257</v>
      </c>
      <c r="S701" s="4">
        <f t="shared" si="76"/>
        <v>985.05841176470665</v>
      </c>
      <c r="T701" cm="1">
        <f t="array" ref="T701">_xlfn.STDEV.P(_xlfn._xlws.FILTER($R$2:$R$1201,$G$2:$G$1201=G701))</f>
        <v>745.08439393554579</v>
      </c>
      <c r="U701" s="4">
        <f t="shared" si="77"/>
        <v>0.97714892123708608</v>
      </c>
      <c r="V701" t="str">
        <f t="shared" si="78"/>
        <v>No</v>
      </c>
    </row>
    <row r="702" spans="1:22" x14ac:dyDescent="0.25">
      <c r="A702" t="s">
        <v>57</v>
      </c>
      <c r="B702" s="2">
        <v>45274</v>
      </c>
      <c r="C702">
        <f t="shared" si="72"/>
        <v>2023</v>
      </c>
      <c r="D702" t="str">
        <f t="shared" si="73"/>
        <v>December</v>
      </c>
      <c r="E702" t="str">
        <f t="shared" si="74"/>
        <v>Q4</v>
      </c>
      <c r="F702" t="s">
        <v>1257</v>
      </c>
      <c r="G702" t="s">
        <v>2406</v>
      </c>
      <c r="H702">
        <v>3</v>
      </c>
      <c r="I702" s="4">
        <v>499.21</v>
      </c>
      <c r="J702" t="s">
        <v>2452</v>
      </c>
      <c r="K702" t="s">
        <v>3066</v>
      </c>
      <c r="L702" t="s">
        <v>3071</v>
      </c>
      <c r="M702" t="s">
        <v>3118</v>
      </c>
      <c r="N702">
        <v>8</v>
      </c>
      <c r="P702" t="str">
        <f t="shared" si="75"/>
        <v>NO COUPON</v>
      </c>
      <c r="Q702" t="s">
        <v>4278</v>
      </c>
      <c r="R702" s="4">
        <v>1497.63</v>
      </c>
      <c r="S702" s="4">
        <f t="shared" si="76"/>
        <v>1098.989382022472</v>
      </c>
      <c r="T702" cm="1">
        <f t="array" ref="T702">_xlfn.STDEV.P(_xlfn._xlws.FILTER($R$2:$R$1201,$G$2:$G$1201=G702))</f>
        <v>817.71887574565653</v>
      </c>
      <c r="U702" s="4">
        <f t="shared" si="77"/>
        <v>0.73347870498348078</v>
      </c>
      <c r="V702" t="str">
        <f t="shared" si="78"/>
        <v>No</v>
      </c>
    </row>
    <row r="703" spans="1:22" x14ac:dyDescent="0.25">
      <c r="A703" t="s">
        <v>1063</v>
      </c>
      <c r="B703" s="2">
        <v>45491</v>
      </c>
      <c r="C703">
        <f t="shared" si="72"/>
        <v>2024</v>
      </c>
      <c r="D703" t="str">
        <f t="shared" si="73"/>
        <v>July</v>
      </c>
      <c r="E703" t="str">
        <f t="shared" si="74"/>
        <v>Q3</v>
      </c>
      <c r="F703" t="s">
        <v>2255</v>
      </c>
      <c r="G703" t="s">
        <v>2409</v>
      </c>
      <c r="H703">
        <v>5</v>
      </c>
      <c r="I703" s="4">
        <v>391.86</v>
      </c>
      <c r="J703" t="s">
        <v>2430</v>
      </c>
      <c r="K703" t="s">
        <v>3067</v>
      </c>
      <c r="L703" t="s">
        <v>3070</v>
      </c>
      <c r="M703" t="s">
        <v>4124</v>
      </c>
      <c r="N703">
        <v>6</v>
      </c>
      <c r="P703" t="str">
        <f t="shared" si="75"/>
        <v>NO COUPON</v>
      </c>
      <c r="Q703" t="s">
        <v>4278</v>
      </c>
      <c r="R703" s="4">
        <v>1959.3</v>
      </c>
      <c r="S703" s="4">
        <f t="shared" si="76"/>
        <v>985.05841176470665</v>
      </c>
      <c r="T703" cm="1">
        <f t="array" ref="T703">_xlfn.STDEV.P(_xlfn._xlws.FILTER($R$2:$R$1201,$G$2:$G$1201=G703))</f>
        <v>745.08439393554579</v>
      </c>
      <c r="U703" s="4">
        <f t="shared" si="77"/>
        <v>0.79614929072856389</v>
      </c>
      <c r="V703" t="str">
        <f t="shared" si="78"/>
        <v>No</v>
      </c>
    </row>
    <row r="704" spans="1:22" x14ac:dyDescent="0.25">
      <c r="A704" t="s">
        <v>31</v>
      </c>
      <c r="B704" s="2">
        <v>45353</v>
      </c>
      <c r="C704">
        <f t="shared" si="72"/>
        <v>2024</v>
      </c>
      <c r="D704" t="str">
        <f t="shared" si="73"/>
        <v>March</v>
      </c>
      <c r="E704" t="str">
        <f t="shared" si="74"/>
        <v>Q1</v>
      </c>
      <c r="F704" t="s">
        <v>1231</v>
      </c>
      <c r="G704" t="s">
        <v>2405</v>
      </c>
      <c r="H704">
        <v>1</v>
      </c>
      <c r="I704" s="4">
        <v>423.4</v>
      </c>
      <c r="J704" t="s">
        <v>2427</v>
      </c>
      <c r="K704" t="s">
        <v>3065</v>
      </c>
      <c r="L704" t="s">
        <v>3070</v>
      </c>
      <c r="M704" t="s">
        <v>3092</v>
      </c>
      <c r="N704">
        <v>3</v>
      </c>
      <c r="P704" t="str">
        <f t="shared" si="75"/>
        <v>NO COUPON</v>
      </c>
      <c r="Q704" t="s">
        <v>4279</v>
      </c>
      <c r="R704" s="4">
        <v>423.4</v>
      </c>
      <c r="S704" s="4">
        <f t="shared" si="76"/>
        <v>1042.2846368715084</v>
      </c>
      <c r="T704" cm="1">
        <f t="array" ref="T704">_xlfn.STDEV.P(_xlfn._xlws.FILTER($R$2:$R$1201,$G$2:$G$1201=G704))</f>
        <v>832.06806164607724</v>
      </c>
      <c r="U704" s="4">
        <f t="shared" si="77"/>
        <v>0.74379088129782456</v>
      </c>
      <c r="V704" t="str">
        <f t="shared" si="78"/>
        <v>No</v>
      </c>
    </row>
    <row r="705" spans="1:22" x14ac:dyDescent="0.25">
      <c r="A705" t="s">
        <v>854</v>
      </c>
      <c r="B705" s="2">
        <v>45305</v>
      </c>
      <c r="C705">
        <f t="shared" si="72"/>
        <v>2024</v>
      </c>
      <c r="D705" t="str">
        <f t="shared" si="73"/>
        <v>January</v>
      </c>
      <c r="E705" t="str">
        <f t="shared" si="74"/>
        <v>Q1</v>
      </c>
      <c r="F705" t="s">
        <v>2050</v>
      </c>
      <c r="G705" t="s">
        <v>2406</v>
      </c>
      <c r="H705">
        <v>3</v>
      </c>
      <c r="I705" s="4">
        <v>411.95</v>
      </c>
      <c r="J705" t="s">
        <v>2774</v>
      </c>
      <c r="K705" t="s">
        <v>3067</v>
      </c>
      <c r="L705" t="s">
        <v>3073</v>
      </c>
      <c r="M705" t="s">
        <v>3915</v>
      </c>
      <c r="N705">
        <v>7</v>
      </c>
      <c r="O705" t="s">
        <v>4276</v>
      </c>
      <c r="P705" t="str">
        <f t="shared" si="75"/>
        <v>FREESHIP</v>
      </c>
      <c r="Q705" t="s">
        <v>4279</v>
      </c>
      <c r="R705" s="4">
        <v>1235.8499999999999</v>
      </c>
      <c r="S705" s="4">
        <f t="shared" si="76"/>
        <v>1098.989382022472</v>
      </c>
      <c r="T705" cm="1">
        <f t="array" ref="T705">_xlfn.STDEV.P(_xlfn._xlws.FILTER($R$2:$R$1201,$G$2:$G$1201=G705))</f>
        <v>817.71887574565653</v>
      </c>
      <c r="U705" s="4">
        <f t="shared" si="77"/>
        <v>0.84019019543358175</v>
      </c>
      <c r="V705" t="str">
        <f t="shared" si="78"/>
        <v>No</v>
      </c>
    </row>
    <row r="706" spans="1:22" x14ac:dyDescent="0.25">
      <c r="A706" t="s">
        <v>725</v>
      </c>
      <c r="B706" s="2">
        <v>45477</v>
      </c>
      <c r="C706">
        <f t="shared" ref="C706:C769" si="79">YEAR(B706)</f>
        <v>2024</v>
      </c>
      <c r="D706" t="str">
        <f t="shared" ref="D706:D769" si="80">TEXT(B706,"mmmm")</f>
        <v>July</v>
      </c>
      <c r="E706" t="str">
        <f t="shared" ref="E706:E769" si="81">"Q"&amp;ROUNDUP(MONTH(B706)/3,0)</f>
        <v>Q3</v>
      </c>
      <c r="F706" t="s">
        <v>1923</v>
      </c>
      <c r="G706" t="s">
        <v>2405</v>
      </c>
      <c r="H706">
        <v>2</v>
      </c>
      <c r="I706" s="4">
        <v>475.78</v>
      </c>
      <c r="J706" t="s">
        <v>2886</v>
      </c>
      <c r="K706" t="s">
        <v>3066</v>
      </c>
      <c r="L706" t="s">
        <v>3070</v>
      </c>
      <c r="M706" t="s">
        <v>3786</v>
      </c>
      <c r="N706">
        <v>2</v>
      </c>
      <c r="O706" t="s">
        <v>4277</v>
      </c>
      <c r="P706" t="str">
        <f t="shared" ref="P706:P769" si="82">IF(ISBLANK(O706),"NO COUPON",O706)</f>
        <v>WINTER15</v>
      </c>
      <c r="Q706" t="s">
        <v>4282</v>
      </c>
      <c r="R706" s="4">
        <v>951.56</v>
      </c>
      <c r="S706" s="4">
        <f t="shared" si="76"/>
        <v>1042.2846368715084</v>
      </c>
      <c r="T706" cm="1">
        <f t="array" ref="T706">_xlfn.STDEV.P(_xlfn._xlws.FILTER($R$2:$R$1201,$G$2:$G$1201=G706))</f>
        <v>832.06806164607724</v>
      </c>
      <c r="U706" s="4">
        <f t="shared" si="77"/>
        <v>0.6808393002740597</v>
      </c>
      <c r="V706" t="str">
        <f t="shared" si="78"/>
        <v>No</v>
      </c>
    </row>
    <row r="707" spans="1:22" x14ac:dyDescent="0.25">
      <c r="A707" t="s">
        <v>899</v>
      </c>
      <c r="B707" s="2">
        <v>45389</v>
      </c>
      <c r="C707">
        <f t="shared" si="79"/>
        <v>2024</v>
      </c>
      <c r="D707" t="str">
        <f t="shared" si="80"/>
        <v>April</v>
      </c>
      <c r="E707" t="str">
        <f t="shared" si="81"/>
        <v>Q2</v>
      </c>
      <c r="F707" t="s">
        <v>2095</v>
      </c>
      <c r="G707" t="s">
        <v>2408</v>
      </c>
      <c r="H707">
        <v>4</v>
      </c>
      <c r="I707" s="4">
        <v>515.59</v>
      </c>
      <c r="J707" t="s">
        <v>2969</v>
      </c>
      <c r="K707" t="s">
        <v>3067</v>
      </c>
      <c r="L707" t="s">
        <v>3070</v>
      </c>
      <c r="M707" t="s">
        <v>3960</v>
      </c>
      <c r="N707">
        <v>7</v>
      </c>
      <c r="O707" t="s">
        <v>4276</v>
      </c>
      <c r="P707" t="str">
        <f t="shared" si="82"/>
        <v>FREESHIP</v>
      </c>
      <c r="Q707" t="s">
        <v>4282</v>
      </c>
      <c r="R707" s="4">
        <v>2062.36</v>
      </c>
      <c r="S707" s="4">
        <f t="shared" ref="S707:S770" si="83">AVERAGEIF($G$2:$G$1201,G707,$R$2:$R$1201)</f>
        <v>1110.5581502890175</v>
      </c>
      <c r="T707" cm="1">
        <f t="array" ref="T707">_xlfn.STDEV.P(_xlfn._xlws.FILTER($R$2:$R$1201,$G$2:$G$1201=G707))</f>
        <v>859.60878359494041</v>
      </c>
      <c r="U707" s="4">
        <f t="shared" ref="U707:U770" si="84">ABS(I707-S707)/T707</f>
        <v>0.69213828621064288</v>
      </c>
      <c r="V707" t="str">
        <f t="shared" ref="V707:V770" si="85">IF(U707&gt;3,"Yes","No")</f>
        <v>No</v>
      </c>
    </row>
    <row r="708" spans="1:22" x14ac:dyDescent="0.25">
      <c r="A708" t="s">
        <v>916</v>
      </c>
      <c r="B708" s="2">
        <v>45486</v>
      </c>
      <c r="C708">
        <f t="shared" si="79"/>
        <v>2024</v>
      </c>
      <c r="D708" t="str">
        <f t="shared" si="80"/>
        <v>July</v>
      </c>
      <c r="E708" t="str">
        <f t="shared" si="81"/>
        <v>Q3</v>
      </c>
      <c r="F708" t="s">
        <v>2112</v>
      </c>
      <c r="G708" t="s">
        <v>2403</v>
      </c>
      <c r="H708">
        <v>4</v>
      </c>
      <c r="I708" s="4">
        <v>180.25</v>
      </c>
      <c r="J708" t="s">
        <v>2469</v>
      </c>
      <c r="K708" t="s">
        <v>3065</v>
      </c>
      <c r="L708" t="s">
        <v>3071</v>
      </c>
      <c r="M708" t="s">
        <v>3977</v>
      </c>
      <c r="N708">
        <v>7</v>
      </c>
      <c r="P708" t="str">
        <f t="shared" si="82"/>
        <v>NO COUPON</v>
      </c>
      <c r="Q708" t="s">
        <v>4281</v>
      </c>
      <c r="R708" s="4">
        <v>721</v>
      </c>
      <c r="S708" s="4">
        <f t="shared" si="83"/>
        <v>1077.6160122699389</v>
      </c>
      <c r="T708" cm="1">
        <f t="array" ref="T708">_xlfn.STDEV.P(_xlfn._xlws.FILTER($R$2:$R$1201,$G$2:$G$1201=G708))</f>
        <v>847.57364644707002</v>
      </c>
      <c r="U708" s="4">
        <f t="shared" si="84"/>
        <v>1.058746949048726</v>
      </c>
      <c r="V708" t="str">
        <f t="shared" si="85"/>
        <v>No</v>
      </c>
    </row>
    <row r="709" spans="1:22" x14ac:dyDescent="0.25">
      <c r="A709" t="s">
        <v>1104</v>
      </c>
      <c r="B709" s="2">
        <v>44982</v>
      </c>
      <c r="C709">
        <f t="shared" si="79"/>
        <v>2023</v>
      </c>
      <c r="D709" t="str">
        <f t="shared" si="80"/>
        <v>February</v>
      </c>
      <c r="E709" t="str">
        <f t="shared" si="81"/>
        <v>Q1</v>
      </c>
      <c r="F709" t="s">
        <v>2296</v>
      </c>
      <c r="G709" t="s">
        <v>2403</v>
      </c>
      <c r="H709">
        <v>2</v>
      </c>
      <c r="I709" s="4">
        <v>650.25</v>
      </c>
      <c r="J709" t="s">
        <v>2441</v>
      </c>
      <c r="K709" t="s">
        <v>3068</v>
      </c>
      <c r="L709" t="s">
        <v>3072</v>
      </c>
      <c r="M709" t="s">
        <v>4165</v>
      </c>
      <c r="N709">
        <v>6</v>
      </c>
      <c r="P709" t="str">
        <f t="shared" si="82"/>
        <v>NO COUPON</v>
      </c>
      <c r="Q709" t="s">
        <v>4278</v>
      </c>
      <c r="R709" s="4">
        <v>1300.5</v>
      </c>
      <c r="S709" s="4">
        <f t="shared" si="83"/>
        <v>1077.6160122699389</v>
      </c>
      <c r="T709" cm="1">
        <f t="array" ref="T709">_xlfn.STDEV.P(_xlfn._xlws.FILTER($R$2:$R$1201,$G$2:$G$1201=G709))</f>
        <v>847.57364644707002</v>
      </c>
      <c r="U709" s="4">
        <f t="shared" si="84"/>
        <v>0.50422286495268864</v>
      </c>
      <c r="V709" t="str">
        <f t="shared" si="85"/>
        <v>No</v>
      </c>
    </row>
    <row r="710" spans="1:22" x14ac:dyDescent="0.25">
      <c r="A710" t="s">
        <v>682</v>
      </c>
      <c r="B710" s="2">
        <v>45478</v>
      </c>
      <c r="C710">
        <f t="shared" si="79"/>
        <v>2024</v>
      </c>
      <c r="D710" t="str">
        <f t="shared" si="80"/>
        <v>July</v>
      </c>
      <c r="E710" t="str">
        <f t="shared" si="81"/>
        <v>Q3</v>
      </c>
      <c r="F710" t="s">
        <v>1880</v>
      </c>
      <c r="G710" t="s">
        <v>2403</v>
      </c>
      <c r="H710">
        <v>2</v>
      </c>
      <c r="I710" s="4">
        <v>253.67</v>
      </c>
      <c r="J710" t="s">
        <v>2549</v>
      </c>
      <c r="K710" t="s">
        <v>3069</v>
      </c>
      <c r="L710" t="s">
        <v>3072</v>
      </c>
      <c r="M710" t="s">
        <v>3743</v>
      </c>
      <c r="N710">
        <v>3</v>
      </c>
      <c r="O710" t="s">
        <v>4277</v>
      </c>
      <c r="P710" t="str">
        <f t="shared" si="82"/>
        <v>WINTER15</v>
      </c>
      <c r="Q710" t="s">
        <v>4281</v>
      </c>
      <c r="R710" s="4">
        <v>507.34</v>
      </c>
      <c r="S710" s="4">
        <f t="shared" si="83"/>
        <v>1077.6160122699389</v>
      </c>
      <c r="T710" cm="1">
        <f t="array" ref="T710">_xlfn.STDEV.P(_xlfn._xlws.FILTER($R$2:$R$1201,$G$2:$G$1201=G710))</f>
        <v>847.57364644707002</v>
      </c>
      <c r="U710" s="4">
        <f t="shared" si="84"/>
        <v>0.97212320808206421</v>
      </c>
      <c r="V710" t="str">
        <f t="shared" si="85"/>
        <v>No</v>
      </c>
    </row>
    <row r="711" spans="1:22" x14ac:dyDescent="0.25">
      <c r="A711" t="s">
        <v>552</v>
      </c>
      <c r="B711" s="2">
        <v>45436</v>
      </c>
      <c r="C711">
        <f t="shared" si="79"/>
        <v>2024</v>
      </c>
      <c r="D711" t="str">
        <f t="shared" si="80"/>
        <v>May</v>
      </c>
      <c r="E711" t="str">
        <f t="shared" si="81"/>
        <v>Q2</v>
      </c>
      <c r="F711" t="s">
        <v>1752</v>
      </c>
      <c r="G711" t="s">
        <v>2404</v>
      </c>
      <c r="H711">
        <v>3</v>
      </c>
      <c r="I711" s="4">
        <v>490.74</v>
      </c>
      <c r="J711" t="s">
        <v>2809</v>
      </c>
      <c r="K711" t="s">
        <v>3069</v>
      </c>
      <c r="L711" t="s">
        <v>3070</v>
      </c>
      <c r="M711" t="s">
        <v>3613</v>
      </c>
      <c r="N711">
        <v>3</v>
      </c>
      <c r="O711" t="s">
        <v>4277</v>
      </c>
      <c r="P711" t="str">
        <f t="shared" si="82"/>
        <v>WINTER15</v>
      </c>
      <c r="Q711" t="s">
        <v>4280</v>
      </c>
      <c r="R711" s="4">
        <v>1472.22</v>
      </c>
      <c r="S711" s="4">
        <f t="shared" si="83"/>
        <v>972.57942307692258</v>
      </c>
      <c r="T711" cm="1">
        <f t="array" ref="T711">_xlfn.STDEV.P(_xlfn._xlws.FILTER($R$2:$R$1201,$G$2:$G$1201=G711))</f>
        <v>756.87136793194964</v>
      </c>
      <c r="U711" s="4">
        <f t="shared" si="84"/>
        <v>0.63661996409440713</v>
      </c>
      <c r="V711" t="str">
        <f t="shared" si="85"/>
        <v>No</v>
      </c>
    </row>
    <row r="712" spans="1:22" x14ac:dyDescent="0.25">
      <c r="A712" t="s">
        <v>1007</v>
      </c>
      <c r="B712" s="2">
        <v>45388</v>
      </c>
      <c r="C712">
        <f t="shared" si="79"/>
        <v>2024</v>
      </c>
      <c r="D712" t="str">
        <f t="shared" si="80"/>
        <v>April</v>
      </c>
      <c r="E712" t="str">
        <f t="shared" si="81"/>
        <v>Q2</v>
      </c>
      <c r="F712" t="s">
        <v>2200</v>
      </c>
      <c r="G712" t="s">
        <v>2403</v>
      </c>
      <c r="H712">
        <v>3</v>
      </c>
      <c r="I712" s="4">
        <v>267.45</v>
      </c>
      <c r="J712" t="s">
        <v>3000</v>
      </c>
      <c r="K712" t="s">
        <v>3068</v>
      </c>
      <c r="L712" t="s">
        <v>3073</v>
      </c>
      <c r="M712" t="s">
        <v>4068</v>
      </c>
      <c r="N712">
        <v>5</v>
      </c>
      <c r="O712" t="s">
        <v>4277</v>
      </c>
      <c r="P712" t="str">
        <f t="shared" si="82"/>
        <v>WINTER15</v>
      </c>
      <c r="Q712" t="s">
        <v>4278</v>
      </c>
      <c r="R712" s="4">
        <v>802.34999999999991</v>
      </c>
      <c r="S712" s="4">
        <f t="shared" si="83"/>
        <v>1077.6160122699389</v>
      </c>
      <c r="T712" cm="1">
        <f t="array" ref="T712">_xlfn.STDEV.P(_xlfn._xlws.FILTER($R$2:$R$1201,$G$2:$G$1201=G712))</f>
        <v>847.57364644707002</v>
      </c>
      <c r="U712" s="4">
        <f t="shared" si="84"/>
        <v>0.95586503387175892</v>
      </c>
      <c r="V712" t="str">
        <f t="shared" si="85"/>
        <v>No</v>
      </c>
    </row>
    <row r="713" spans="1:22" x14ac:dyDescent="0.25">
      <c r="A713" t="s">
        <v>153</v>
      </c>
      <c r="B713" s="2">
        <v>45026</v>
      </c>
      <c r="C713">
        <f t="shared" si="79"/>
        <v>2023</v>
      </c>
      <c r="D713" t="str">
        <f t="shared" si="80"/>
        <v>April</v>
      </c>
      <c r="E713" t="str">
        <f t="shared" si="81"/>
        <v>Q2</v>
      </c>
      <c r="F713" t="s">
        <v>1353</v>
      </c>
      <c r="G713" t="s">
        <v>2404</v>
      </c>
      <c r="H713">
        <v>1</v>
      </c>
      <c r="I713" s="4">
        <v>583.9</v>
      </c>
      <c r="J713" t="s">
        <v>2540</v>
      </c>
      <c r="K713" t="s">
        <v>3069</v>
      </c>
      <c r="L713" t="s">
        <v>3072</v>
      </c>
      <c r="M713" t="s">
        <v>3214</v>
      </c>
      <c r="N713">
        <v>1</v>
      </c>
      <c r="P713" t="str">
        <f t="shared" si="82"/>
        <v>NO COUPON</v>
      </c>
      <c r="Q713" t="s">
        <v>4280</v>
      </c>
      <c r="R713" s="4">
        <v>583.9</v>
      </c>
      <c r="S713" s="4">
        <f t="shared" si="83"/>
        <v>972.57942307692258</v>
      </c>
      <c r="T713" cm="1">
        <f t="array" ref="T713">_xlfn.STDEV.P(_xlfn._xlws.FILTER($R$2:$R$1201,$G$2:$G$1201=G713))</f>
        <v>756.87136793194964</v>
      </c>
      <c r="U713" s="4">
        <f t="shared" si="84"/>
        <v>0.51353431976022224</v>
      </c>
      <c r="V713" t="str">
        <f t="shared" si="85"/>
        <v>No</v>
      </c>
    </row>
    <row r="714" spans="1:22" x14ac:dyDescent="0.25">
      <c r="A714" t="s">
        <v>305</v>
      </c>
      <c r="B714" s="2">
        <v>45424</v>
      </c>
      <c r="C714">
        <f t="shared" si="79"/>
        <v>2024</v>
      </c>
      <c r="D714" t="str">
        <f t="shared" si="80"/>
        <v>May</v>
      </c>
      <c r="E714" t="str">
        <f t="shared" si="81"/>
        <v>Q2</v>
      </c>
      <c r="F714" t="s">
        <v>1505</v>
      </c>
      <c r="G714" t="s">
        <v>2404</v>
      </c>
      <c r="H714">
        <v>2</v>
      </c>
      <c r="I714" s="4">
        <v>345.01</v>
      </c>
      <c r="J714" t="s">
        <v>2657</v>
      </c>
      <c r="K714" t="s">
        <v>3067</v>
      </c>
      <c r="L714" t="s">
        <v>3073</v>
      </c>
      <c r="M714" t="s">
        <v>3366</v>
      </c>
      <c r="N714">
        <v>6</v>
      </c>
      <c r="O714" t="s">
        <v>4276</v>
      </c>
      <c r="P714" t="str">
        <f t="shared" si="82"/>
        <v>FREESHIP</v>
      </c>
      <c r="Q714" t="s">
        <v>4282</v>
      </c>
      <c r="R714" s="4">
        <v>690.02</v>
      </c>
      <c r="S714" s="4">
        <f t="shared" si="83"/>
        <v>972.57942307692258</v>
      </c>
      <c r="T714" cm="1">
        <f t="array" ref="T714">_xlfn.STDEV.P(_xlfn._xlws.FILTER($R$2:$R$1201,$G$2:$G$1201=G714))</f>
        <v>756.87136793194964</v>
      </c>
      <c r="U714" s="4">
        <f t="shared" si="84"/>
        <v>0.82916258913542018</v>
      </c>
      <c r="V714" t="str">
        <f t="shared" si="85"/>
        <v>No</v>
      </c>
    </row>
    <row r="715" spans="1:22" x14ac:dyDescent="0.25">
      <c r="A715" t="s">
        <v>231</v>
      </c>
      <c r="B715" s="2">
        <v>45432</v>
      </c>
      <c r="C715">
        <f t="shared" si="79"/>
        <v>2024</v>
      </c>
      <c r="D715" t="str">
        <f t="shared" si="80"/>
        <v>May</v>
      </c>
      <c r="E715" t="str">
        <f t="shared" si="81"/>
        <v>Q2</v>
      </c>
      <c r="F715" t="s">
        <v>1431</v>
      </c>
      <c r="G715" t="s">
        <v>2409</v>
      </c>
      <c r="H715">
        <v>4</v>
      </c>
      <c r="I715" s="4">
        <v>321.51</v>
      </c>
      <c r="J715" t="s">
        <v>2598</v>
      </c>
      <c r="K715" t="s">
        <v>3069</v>
      </c>
      <c r="L715" t="s">
        <v>3072</v>
      </c>
      <c r="M715" t="s">
        <v>3292</v>
      </c>
      <c r="N715">
        <v>9</v>
      </c>
      <c r="P715" t="str">
        <f t="shared" si="82"/>
        <v>NO COUPON</v>
      </c>
      <c r="Q715" t="s">
        <v>4282</v>
      </c>
      <c r="R715" s="4">
        <v>1286.04</v>
      </c>
      <c r="S715" s="4">
        <f t="shared" si="83"/>
        <v>985.05841176470665</v>
      </c>
      <c r="T715" cm="1">
        <f t="array" ref="T715">_xlfn.STDEV.P(_xlfn._xlws.FILTER($R$2:$R$1201,$G$2:$G$1201=G715))</f>
        <v>745.08439393554579</v>
      </c>
      <c r="U715" s="4">
        <f t="shared" si="84"/>
        <v>0.89056812512182015</v>
      </c>
      <c r="V715" t="str">
        <f t="shared" si="85"/>
        <v>No</v>
      </c>
    </row>
    <row r="716" spans="1:22" x14ac:dyDescent="0.25">
      <c r="A716" t="s">
        <v>75</v>
      </c>
      <c r="B716" s="2">
        <v>45375</v>
      </c>
      <c r="C716">
        <f t="shared" si="79"/>
        <v>2024</v>
      </c>
      <c r="D716" t="str">
        <f t="shared" si="80"/>
        <v>March</v>
      </c>
      <c r="E716" t="str">
        <f t="shared" si="81"/>
        <v>Q1</v>
      </c>
      <c r="F716" t="s">
        <v>1275</v>
      </c>
      <c r="G716" t="s">
        <v>2409</v>
      </c>
      <c r="H716">
        <v>4</v>
      </c>
      <c r="I716" s="4">
        <v>122.2</v>
      </c>
      <c r="J716" t="s">
        <v>2467</v>
      </c>
      <c r="K716" t="s">
        <v>3069</v>
      </c>
      <c r="L716" t="s">
        <v>3073</v>
      </c>
      <c r="M716" t="s">
        <v>3136</v>
      </c>
      <c r="N716">
        <v>7</v>
      </c>
      <c r="O716" t="s">
        <v>4276</v>
      </c>
      <c r="P716" t="str">
        <f t="shared" si="82"/>
        <v>FREESHIP</v>
      </c>
      <c r="Q716" t="s">
        <v>4281</v>
      </c>
      <c r="R716" s="4">
        <v>488.8</v>
      </c>
      <c r="S716" s="4">
        <f t="shared" si="83"/>
        <v>985.05841176470665</v>
      </c>
      <c r="T716" cm="1">
        <f t="array" ref="T716">_xlfn.STDEV.P(_xlfn._xlws.FILTER($R$2:$R$1201,$G$2:$G$1201=G716))</f>
        <v>745.08439393554579</v>
      </c>
      <c r="U716" s="4">
        <f t="shared" si="84"/>
        <v>1.1580680239550809</v>
      </c>
      <c r="V716" t="str">
        <f t="shared" si="85"/>
        <v>No</v>
      </c>
    </row>
    <row r="717" spans="1:22" x14ac:dyDescent="0.25">
      <c r="A717" t="s">
        <v>457</v>
      </c>
      <c r="B717" s="2">
        <v>45426</v>
      </c>
      <c r="C717">
        <f t="shared" si="79"/>
        <v>2024</v>
      </c>
      <c r="D717" t="str">
        <f t="shared" si="80"/>
        <v>May</v>
      </c>
      <c r="E717" t="str">
        <f t="shared" si="81"/>
        <v>Q2</v>
      </c>
      <c r="F717" t="s">
        <v>1657</v>
      </c>
      <c r="G717" t="s">
        <v>2406</v>
      </c>
      <c r="H717">
        <v>2</v>
      </c>
      <c r="I717" s="4">
        <v>69.64</v>
      </c>
      <c r="J717" t="s">
        <v>2469</v>
      </c>
      <c r="K717" t="s">
        <v>3069</v>
      </c>
      <c r="L717" t="s">
        <v>3072</v>
      </c>
      <c r="M717" t="s">
        <v>3518</v>
      </c>
      <c r="N717">
        <v>6</v>
      </c>
      <c r="P717" t="str">
        <f t="shared" si="82"/>
        <v>NO COUPON</v>
      </c>
      <c r="Q717" t="s">
        <v>4281</v>
      </c>
      <c r="R717" s="4">
        <v>139.28</v>
      </c>
      <c r="S717" s="4">
        <f t="shared" si="83"/>
        <v>1098.989382022472</v>
      </c>
      <c r="T717" cm="1">
        <f t="array" ref="T717">_xlfn.STDEV.P(_xlfn._xlws.FILTER($R$2:$R$1201,$G$2:$G$1201=G717))</f>
        <v>817.71887574565653</v>
      </c>
      <c r="U717" s="4">
        <f t="shared" si="84"/>
        <v>1.2588059448717446</v>
      </c>
      <c r="V717" t="str">
        <f t="shared" si="85"/>
        <v>No</v>
      </c>
    </row>
    <row r="718" spans="1:22" x14ac:dyDescent="0.25">
      <c r="A718" t="s">
        <v>1044</v>
      </c>
      <c r="B718" s="2">
        <v>45201</v>
      </c>
      <c r="C718">
        <f t="shared" si="79"/>
        <v>2023</v>
      </c>
      <c r="D718" t="str">
        <f t="shared" si="80"/>
        <v>October</v>
      </c>
      <c r="E718" t="str">
        <f t="shared" si="81"/>
        <v>Q4</v>
      </c>
      <c r="F718" t="s">
        <v>2236</v>
      </c>
      <c r="G718" t="s">
        <v>2404</v>
      </c>
      <c r="H718">
        <v>4</v>
      </c>
      <c r="I718" s="4">
        <v>245.28</v>
      </c>
      <c r="J718" t="s">
        <v>3005</v>
      </c>
      <c r="K718" t="s">
        <v>3067</v>
      </c>
      <c r="L718" t="s">
        <v>3073</v>
      </c>
      <c r="M718" t="s">
        <v>4105</v>
      </c>
      <c r="N718">
        <v>6</v>
      </c>
      <c r="O718" t="s">
        <v>4277</v>
      </c>
      <c r="P718" t="str">
        <f t="shared" si="82"/>
        <v>WINTER15</v>
      </c>
      <c r="Q718" t="s">
        <v>4280</v>
      </c>
      <c r="R718" s="4">
        <v>981.12</v>
      </c>
      <c r="S718" s="4">
        <f t="shared" si="83"/>
        <v>972.57942307692258</v>
      </c>
      <c r="T718" cm="1">
        <f t="array" ref="T718">_xlfn.STDEV.P(_xlfn._xlws.FILTER($R$2:$R$1201,$G$2:$G$1201=G718))</f>
        <v>756.87136793194964</v>
      </c>
      <c r="U718" s="4">
        <f t="shared" si="84"/>
        <v>0.96092870452237023</v>
      </c>
      <c r="V718" t="str">
        <f t="shared" si="85"/>
        <v>No</v>
      </c>
    </row>
    <row r="719" spans="1:22" x14ac:dyDescent="0.25">
      <c r="A719" t="s">
        <v>602</v>
      </c>
      <c r="B719" s="2">
        <v>45636</v>
      </c>
      <c r="C719">
        <f t="shared" si="79"/>
        <v>2024</v>
      </c>
      <c r="D719" t="str">
        <f t="shared" si="80"/>
        <v>December</v>
      </c>
      <c r="E719" t="str">
        <f t="shared" si="81"/>
        <v>Q4</v>
      </c>
      <c r="F719" t="s">
        <v>1802</v>
      </c>
      <c r="G719" t="s">
        <v>2403</v>
      </c>
      <c r="H719">
        <v>4</v>
      </c>
      <c r="I719" s="4">
        <v>577.82000000000005</v>
      </c>
      <c r="J719" t="s">
        <v>2465</v>
      </c>
      <c r="K719" t="s">
        <v>3067</v>
      </c>
      <c r="L719" t="s">
        <v>3073</v>
      </c>
      <c r="M719" t="s">
        <v>3663</v>
      </c>
      <c r="N719">
        <v>9</v>
      </c>
      <c r="P719" t="str">
        <f t="shared" si="82"/>
        <v>NO COUPON</v>
      </c>
      <c r="Q719" t="s">
        <v>4282</v>
      </c>
      <c r="R719" s="4">
        <v>2311.2800000000002</v>
      </c>
      <c r="S719" s="4">
        <f t="shared" si="83"/>
        <v>1077.6160122699389</v>
      </c>
      <c r="T719" cm="1">
        <f t="array" ref="T719">_xlfn.STDEV.P(_xlfn._xlws.FILTER($R$2:$R$1201,$G$2:$G$1201=G719))</f>
        <v>847.57364644707002</v>
      </c>
      <c r="U719" s="4">
        <f t="shared" si="84"/>
        <v>0.58967856582731837</v>
      </c>
      <c r="V719" t="str">
        <f t="shared" si="85"/>
        <v>No</v>
      </c>
    </row>
    <row r="720" spans="1:22" x14ac:dyDescent="0.25">
      <c r="A720" t="s">
        <v>568</v>
      </c>
      <c r="B720" s="2">
        <v>45807</v>
      </c>
      <c r="C720">
        <f t="shared" si="79"/>
        <v>2025</v>
      </c>
      <c r="D720" t="str">
        <f t="shared" si="80"/>
        <v>May</v>
      </c>
      <c r="E720" t="str">
        <f t="shared" si="81"/>
        <v>Q2</v>
      </c>
      <c r="F720" t="s">
        <v>1768</v>
      </c>
      <c r="G720" t="s">
        <v>2408</v>
      </c>
      <c r="H720">
        <v>2</v>
      </c>
      <c r="I720" s="4">
        <v>492.9</v>
      </c>
      <c r="J720" t="s">
        <v>2610</v>
      </c>
      <c r="K720" t="s">
        <v>3069</v>
      </c>
      <c r="L720" t="s">
        <v>3072</v>
      </c>
      <c r="M720" t="s">
        <v>3629</v>
      </c>
      <c r="N720">
        <v>5</v>
      </c>
      <c r="O720" t="s">
        <v>4276</v>
      </c>
      <c r="P720" t="str">
        <f t="shared" si="82"/>
        <v>FREESHIP</v>
      </c>
      <c r="Q720" t="s">
        <v>4278</v>
      </c>
      <c r="R720" s="4">
        <v>985.8</v>
      </c>
      <c r="S720" s="4">
        <f t="shared" si="83"/>
        <v>1110.5581502890175</v>
      </c>
      <c r="T720" cm="1">
        <f t="array" ref="T720">_xlfn.STDEV.P(_xlfn._xlws.FILTER($R$2:$R$1201,$G$2:$G$1201=G720))</f>
        <v>859.60878359494041</v>
      </c>
      <c r="U720" s="4">
        <f t="shared" si="84"/>
        <v>0.71853401463155198</v>
      </c>
      <c r="V720" t="str">
        <f t="shared" si="85"/>
        <v>No</v>
      </c>
    </row>
    <row r="721" spans="1:22" x14ac:dyDescent="0.25">
      <c r="A721" t="s">
        <v>1013</v>
      </c>
      <c r="B721" s="2">
        <v>45284</v>
      </c>
      <c r="C721">
        <f t="shared" si="79"/>
        <v>2023</v>
      </c>
      <c r="D721" t="str">
        <f t="shared" si="80"/>
        <v>December</v>
      </c>
      <c r="E721" t="str">
        <f t="shared" si="81"/>
        <v>Q4</v>
      </c>
      <c r="F721" t="s">
        <v>2206</v>
      </c>
      <c r="G721" t="s">
        <v>2407</v>
      </c>
      <c r="H721">
        <v>1</v>
      </c>
      <c r="I721" s="4">
        <v>483.38</v>
      </c>
      <c r="J721" t="s">
        <v>2741</v>
      </c>
      <c r="K721" t="s">
        <v>3069</v>
      </c>
      <c r="L721" t="s">
        <v>3074</v>
      </c>
      <c r="M721" t="s">
        <v>4074</v>
      </c>
      <c r="N721">
        <v>6</v>
      </c>
      <c r="O721" t="s">
        <v>4276</v>
      </c>
      <c r="P721" t="str">
        <f t="shared" si="82"/>
        <v>FREESHIP</v>
      </c>
      <c r="Q721" t="s">
        <v>4282</v>
      </c>
      <c r="R721" s="4">
        <v>483.38</v>
      </c>
      <c r="S721" s="4">
        <f t="shared" si="83"/>
        <v>1080.7326519337028</v>
      </c>
      <c r="T721" cm="1">
        <f t="array" ref="T721">_xlfn.STDEV.P(_xlfn._xlws.FILTER($R$2:$R$1201,$G$2:$G$1201=G721))</f>
        <v>851.72193981099019</v>
      </c>
      <c r="U721" s="4">
        <f t="shared" si="84"/>
        <v>0.70134702889802769</v>
      </c>
      <c r="V721" t="str">
        <f t="shared" si="85"/>
        <v>No</v>
      </c>
    </row>
    <row r="722" spans="1:22" x14ac:dyDescent="0.25">
      <c r="A722" t="s">
        <v>579</v>
      </c>
      <c r="B722" s="2">
        <v>45060</v>
      </c>
      <c r="C722">
        <f t="shared" si="79"/>
        <v>2023</v>
      </c>
      <c r="D722" t="str">
        <f t="shared" si="80"/>
        <v>May</v>
      </c>
      <c r="E722" t="str">
        <f t="shared" si="81"/>
        <v>Q2</v>
      </c>
      <c r="F722" t="s">
        <v>1779</v>
      </c>
      <c r="G722" t="s">
        <v>2405</v>
      </c>
      <c r="H722">
        <v>5</v>
      </c>
      <c r="I722" s="4">
        <v>307.98</v>
      </c>
      <c r="J722" t="s">
        <v>2770</v>
      </c>
      <c r="K722" t="s">
        <v>3066</v>
      </c>
      <c r="L722" t="s">
        <v>3074</v>
      </c>
      <c r="M722" t="s">
        <v>3640</v>
      </c>
      <c r="N722">
        <v>10</v>
      </c>
      <c r="P722" t="str">
        <f t="shared" si="82"/>
        <v>NO COUPON</v>
      </c>
      <c r="Q722" t="s">
        <v>4281</v>
      </c>
      <c r="R722" s="4">
        <v>1539.9</v>
      </c>
      <c r="S722" s="4">
        <f t="shared" si="83"/>
        <v>1042.2846368715084</v>
      </c>
      <c r="T722" cm="1">
        <f t="array" ref="T722">_xlfn.STDEV.P(_xlfn._xlws.FILTER($R$2:$R$1201,$G$2:$G$1201=G722))</f>
        <v>832.06806164607724</v>
      </c>
      <c r="U722" s="4">
        <f t="shared" si="84"/>
        <v>0.88250549530628075</v>
      </c>
      <c r="V722" t="str">
        <f t="shared" si="85"/>
        <v>No</v>
      </c>
    </row>
    <row r="723" spans="1:22" x14ac:dyDescent="0.25">
      <c r="A723" t="s">
        <v>707</v>
      </c>
      <c r="B723" s="2">
        <v>45728</v>
      </c>
      <c r="C723">
        <f t="shared" si="79"/>
        <v>2025</v>
      </c>
      <c r="D723" t="str">
        <f t="shared" si="80"/>
        <v>March</v>
      </c>
      <c r="E723" t="str">
        <f t="shared" si="81"/>
        <v>Q1</v>
      </c>
      <c r="F723" t="s">
        <v>1905</v>
      </c>
      <c r="G723" t="s">
        <v>2403</v>
      </c>
      <c r="H723">
        <v>1</v>
      </c>
      <c r="I723" s="4">
        <v>176.58</v>
      </c>
      <c r="J723" t="s">
        <v>2878</v>
      </c>
      <c r="K723" t="s">
        <v>3065</v>
      </c>
      <c r="L723" t="s">
        <v>3072</v>
      </c>
      <c r="M723" t="s">
        <v>3768</v>
      </c>
      <c r="N723">
        <v>4</v>
      </c>
      <c r="P723" t="str">
        <f t="shared" si="82"/>
        <v>NO COUPON</v>
      </c>
      <c r="Q723" t="s">
        <v>4279</v>
      </c>
      <c r="R723" s="4">
        <v>176.58</v>
      </c>
      <c r="S723" s="4">
        <f t="shared" si="83"/>
        <v>1077.6160122699389</v>
      </c>
      <c r="T723" cm="1">
        <f t="array" ref="T723">_xlfn.STDEV.P(_xlfn._xlws.FILTER($R$2:$R$1201,$G$2:$G$1201=G723))</f>
        <v>847.57364644707002</v>
      </c>
      <c r="U723" s="4">
        <f t="shared" si="84"/>
        <v>1.0630769562585822</v>
      </c>
      <c r="V723" t="str">
        <f t="shared" si="85"/>
        <v>No</v>
      </c>
    </row>
    <row r="724" spans="1:22" x14ac:dyDescent="0.25">
      <c r="A724" t="s">
        <v>429</v>
      </c>
      <c r="B724" s="2">
        <v>45753</v>
      </c>
      <c r="C724">
        <f t="shared" si="79"/>
        <v>2025</v>
      </c>
      <c r="D724" t="str">
        <f t="shared" si="80"/>
        <v>April</v>
      </c>
      <c r="E724" t="str">
        <f t="shared" si="81"/>
        <v>Q2</v>
      </c>
      <c r="F724" t="s">
        <v>1629</v>
      </c>
      <c r="G724" t="s">
        <v>2406</v>
      </c>
      <c r="H724">
        <v>1</v>
      </c>
      <c r="I724" s="4">
        <v>184.15</v>
      </c>
      <c r="J724" t="s">
        <v>2639</v>
      </c>
      <c r="K724" t="s">
        <v>3068</v>
      </c>
      <c r="L724" t="s">
        <v>3070</v>
      </c>
      <c r="M724" t="s">
        <v>3490</v>
      </c>
      <c r="N724">
        <v>5</v>
      </c>
      <c r="O724" t="s">
        <v>4276</v>
      </c>
      <c r="P724" t="str">
        <f t="shared" si="82"/>
        <v>FREESHIP</v>
      </c>
      <c r="Q724" t="s">
        <v>4281</v>
      </c>
      <c r="R724" s="4">
        <v>184.15</v>
      </c>
      <c r="S724" s="4">
        <f t="shared" si="83"/>
        <v>1098.989382022472</v>
      </c>
      <c r="T724" cm="1">
        <f t="array" ref="T724">_xlfn.STDEV.P(_xlfn._xlws.FILTER($R$2:$R$1201,$G$2:$G$1201=G724))</f>
        <v>817.71887574565653</v>
      </c>
      <c r="U724" s="4">
        <f t="shared" si="84"/>
        <v>1.1187700432966694</v>
      </c>
      <c r="V724" t="str">
        <f t="shared" si="85"/>
        <v>No</v>
      </c>
    </row>
    <row r="725" spans="1:22" x14ac:dyDescent="0.25">
      <c r="A725" t="s">
        <v>1123</v>
      </c>
      <c r="B725" s="2">
        <v>45390</v>
      </c>
      <c r="C725">
        <f t="shared" si="79"/>
        <v>2024</v>
      </c>
      <c r="D725" t="str">
        <f t="shared" si="80"/>
        <v>April</v>
      </c>
      <c r="E725" t="str">
        <f t="shared" si="81"/>
        <v>Q2</v>
      </c>
      <c r="F725" t="s">
        <v>2314</v>
      </c>
      <c r="G725" t="s">
        <v>2407</v>
      </c>
      <c r="H725">
        <v>4</v>
      </c>
      <c r="I725" s="4">
        <v>77.47</v>
      </c>
      <c r="J725" t="s">
        <v>2768</v>
      </c>
      <c r="K725" t="s">
        <v>3068</v>
      </c>
      <c r="L725" t="s">
        <v>3072</v>
      </c>
      <c r="M725" t="s">
        <v>4184</v>
      </c>
      <c r="N725">
        <v>7</v>
      </c>
      <c r="O725" t="s">
        <v>4275</v>
      </c>
      <c r="P725" t="str">
        <f t="shared" si="82"/>
        <v>SAVE10</v>
      </c>
      <c r="Q725" t="s">
        <v>4278</v>
      </c>
      <c r="R725" s="4">
        <v>309.88</v>
      </c>
      <c r="S725" s="4">
        <f t="shared" si="83"/>
        <v>1080.7326519337028</v>
      </c>
      <c r="T725" cm="1">
        <f t="array" ref="T725">_xlfn.STDEV.P(_xlfn._xlws.FILTER($R$2:$R$1201,$G$2:$G$1201=G725))</f>
        <v>851.72193981099019</v>
      </c>
      <c r="U725" s="4">
        <f t="shared" si="84"/>
        <v>1.1779227527664036</v>
      </c>
      <c r="V725" t="str">
        <f t="shared" si="85"/>
        <v>No</v>
      </c>
    </row>
    <row r="726" spans="1:22" x14ac:dyDescent="0.25">
      <c r="A726" t="s">
        <v>445</v>
      </c>
      <c r="B726" s="2">
        <v>45571</v>
      </c>
      <c r="C726">
        <f t="shared" si="79"/>
        <v>2024</v>
      </c>
      <c r="D726" t="str">
        <f t="shared" si="80"/>
        <v>October</v>
      </c>
      <c r="E726" t="str">
        <f t="shared" si="81"/>
        <v>Q4</v>
      </c>
      <c r="F726" t="s">
        <v>1645</v>
      </c>
      <c r="G726" t="s">
        <v>2407</v>
      </c>
      <c r="H726">
        <v>1</v>
      </c>
      <c r="I726" s="4">
        <v>52.54</v>
      </c>
      <c r="J726" t="s">
        <v>2553</v>
      </c>
      <c r="K726" t="s">
        <v>3065</v>
      </c>
      <c r="L726" t="s">
        <v>3071</v>
      </c>
      <c r="M726" t="s">
        <v>3506</v>
      </c>
      <c r="N726">
        <v>6</v>
      </c>
      <c r="O726" t="s">
        <v>4277</v>
      </c>
      <c r="P726" t="str">
        <f t="shared" si="82"/>
        <v>WINTER15</v>
      </c>
      <c r="Q726" t="s">
        <v>4281</v>
      </c>
      <c r="R726" s="4">
        <v>52.54</v>
      </c>
      <c r="S726" s="4">
        <f t="shared" si="83"/>
        <v>1080.7326519337028</v>
      </c>
      <c r="T726" cm="1">
        <f t="array" ref="T726">_xlfn.STDEV.P(_xlfn._xlws.FILTER($R$2:$R$1201,$G$2:$G$1201=G726))</f>
        <v>851.72193981099019</v>
      </c>
      <c r="U726" s="4">
        <f t="shared" si="84"/>
        <v>1.2071928687922189</v>
      </c>
      <c r="V726" t="str">
        <f t="shared" si="85"/>
        <v>No</v>
      </c>
    </row>
    <row r="727" spans="1:22" x14ac:dyDescent="0.25">
      <c r="A727" t="s">
        <v>627</v>
      </c>
      <c r="B727" s="2">
        <v>45645</v>
      </c>
      <c r="C727">
        <f t="shared" si="79"/>
        <v>2024</v>
      </c>
      <c r="D727" t="str">
        <f t="shared" si="80"/>
        <v>December</v>
      </c>
      <c r="E727" t="str">
        <f t="shared" si="81"/>
        <v>Q4</v>
      </c>
      <c r="F727" t="s">
        <v>1826</v>
      </c>
      <c r="G727" t="s">
        <v>2408</v>
      </c>
      <c r="H727">
        <v>2</v>
      </c>
      <c r="I727" s="4">
        <v>230.36</v>
      </c>
      <c r="J727" t="s">
        <v>2842</v>
      </c>
      <c r="K727" t="s">
        <v>3066</v>
      </c>
      <c r="L727" t="s">
        <v>3072</v>
      </c>
      <c r="M727" t="s">
        <v>3688</v>
      </c>
      <c r="N727">
        <v>4</v>
      </c>
      <c r="O727" t="s">
        <v>4277</v>
      </c>
      <c r="P727" t="str">
        <f t="shared" si="82"/>
        <v>WINTER15</v>
      </c>
      <c r="Q727" t="s">
        <v>4280</v>
      </c>
      <c r="R727" s="4">
        <v>460.72</v>
      </c>
      <c r="S727" s="4">
        <f t="shared" si="83"/>
        <v>1110.5581502890175</v>
      </c>
      <c r="T727" cm="1">
        <f t="array" ref="T727">_xlfn.STDEV.P(_xlfn._xlws.FILTER($R$2:$R$1201,$G$2:$G$1201=G727))</f>
        <v>859.60878359494041</v>
      </c>
      <c r="U727" s="4">
        <f t="shared" si="84"/>
        <v>1.0239520199037182</v>
      </c>
      <c r="V727" t="str">
        <f t="shared" si="85"/>
        <v>No</v>
      </c>
    </row>
    <row r="728" spans="1:22" x14ac:dyDescent="0.25">
      <c r="A728" t="s">
        <v>1189</v>
      </c>
      <c r="B728" s="2">
        <v>45545</v>
      </c>
      <c r="C728">
        <f t="shared" si="79"/>
        <v>2024</v>
      </c>
      <c r="D728" t="str">
        <f t="shared" si="80"/>
        <v>September</v>
      </c>
      <c r="E728" t="str">
        <f t="shared" si="81"/>
        <v>Q3</v>
      </c>
      <c r="F728" t="s">
        <v>2378</v>
      </c>
      <c r="G728" t="s">
        <v>2407</v>
      </c>
      <c r="H728">
        <v>3</v>
      </c>
      <c r="I728" s="4">
        <v>91.74</v>
      </c>
      <c r="J728" t="s">
        <v>2666</v>
      </c>
      <c r="K728" t="s">
        <v>3065</v>
      </c>
      <c r="L728" t="s">
        <v>3072</v>
      </c>
      <c r="M728" t="s">
        <v>4250</v>
      </c>
      <c r="N728">
        <v>8</v>
      </c>
      <c r="O728" t="s">
        <v>4276</v>
      </c>
      <c r="P728" t="str">
        <f t="shared" si="82"/>
        <v>FREESHIP</v>
      </c>
      <c r="Q728" t="s">
        <v>4279</v>
      </c>
      <c r="R728" s="4">
        <v>275.22000000000003</v>
      </c>
      <c r="S728" s="4">
        <f t="shared" si="83"/>
        <v>1080.7326519337028</v>
      </c>
      <c r="T728" cm="1">
        <f t="array" ref="T728">_xlfn.STDEV.P(_xlfn._xlws.FILTER($R$2:$R$1201,$G$2:$G$1201=G728))</f>
        <v>851.72193981099019</v>
      </c>
      <c r="U728" s="4">
        <f t="shared" si="84"/>
        <v>1.1611684585149644</v>
      </c>
      <c r="V728" t="str">
        <f t="shared" si="85"/>
        <v>No</v>
      </c>
    </row>
    <row r="729" spans="1:22" x14ac:dyDescent="0.25">
      <c r="A729" t="s">
        <v>1022</v>
      </c>
      <c r="B729" s="2">
        <v>44939</v>
      </c>
      <c r="C729">
        <f t="shared" si="79"/>
        <v>2023</v>
      </c>
      <c r="D729" t="str">
        <f t="shared" si="80"/>
        <v>January</v>
      </c>
      <c r="E729" t="str">
        <f t="shared" si="81"/>
        <v>Q1</v>
      </c>
      <c r="F729" t="s">
        <v>2214</v>
      </c>
      <c r="G729" t="s">
        <v>2403</v>
      </c>
      <c r="H729">
        <v>3</v>
      </c>
      <c r="I729" s="4">
        <v>410.88</v>
      </c>
      <c r="J729" t="s">
        <v>2916</v>
      </c>
      <c r="K729" t="s">
        <v>3069</v>
      </c>
      <c r="L729" t="s">
        <v>3073</v>
      </c>
      <c r="M729" t="s">
        <v>4083</v>
      </c>
      <c r="N729">
        <v>8</v>
      </c>
      <c r="O729" t="s">
        <v>4276</v>
      </c>
      <c r="P729" t="str">
        <f t="shared" si="82"/>
        <v>FREESHIP</v>
      </c>
      <c r="Q729" t="s">
        <v>4278</v>
      </c>
      <c r="R729" s="4">
        <v>1232.6400000000001</v>
      </c>
      <c r="S729" s="4">
        <f t="shared" si="83"/>
        <v>1077.6160122699389</v>
      </c>
      <c r="T729" cm="1">
        <f t="array" ref="T729">_xlfn.STDEV.P(_xlfn._xlws.FILTER($R$2:$R$1201,$G$2:$G$1201=G729))</f>
        <v>847.57364644707002</v>
      </c>
      <c r="U729" s="4">
        <f t="shared" si="84"/>
        <v>0.78664080114432366</v>
      </c>
      <c r="V729" t="str">
        <f t="shared" si="85"/>
        <v>No</v>
      </c>
    </row>
    <row r="730" spans="1:22" x14ac:dyDescent="0.25">
      <c r="A730" t="s">
        <v>243</v>
      </c>
      <c r="B730" s="2">
        <v>45744</v>
      </c>
      <c r="C730">
        <f t="shared" si="79"/>
        <v>2025</v>
      </c>
      <c r="D730" t="str">
        <f t="shared" si="80"/>
        <v>March</v>
      </c>
      <c r="E730" t="str">
        <f t="shared" si="81"/>
        <v>Q1</v>
      </c>
      <c r="F730" t="s">
        <v>1443</v>
      </c>
      <c r="G730" t="s">
        <v>2405</v>
      </c>
      <c r="H730">
        <v>1</v>
      </c>
      <c r="I730" s="4">
        <v>562.61</v>
      </c>
      <c r="J730" t="s">
        <v>2607</v>
      </c>
      <c r="K730" t="s">
        <v>3067</v>
      </c>
      <c r="L730" t="s">
        <v>3073</v>
      </c>
      <c r="M730" t="s">
        <v>3304</v>
      </c>
      <c r="N730">
        <v>3</v>
      </c>
      <c r="O730" t="s">
        <v>4277</v>
      </c>
      <c r="P730" t="str">
        <f t="shared" si="82"/>
        <v>WINTER15</v>
      </c>
      <c r="Q730" t="s">
        <v>4281</v>
      </c>
      <c r="R730" s="4">
        <v>562.61</v>
      </c>
      <c r="S730" s="4">
        <f t="shared" si="83"/>
        <v>1042.2846368715084</v>
      </c>
      <c r="T730" cm="1">
        <f t="array" ref="T730">_xlfn.STDEV.P(_xlfn._xlws.FILTER($R$2:$R$1201,$G$2:$G$1201=G730))</f>
        <v>832.06806164607724</v>
      </c>
      <c r="U730" s="4">
        <f t="shared" si="84"/>
        <v>0.576484856205837</v>
      </c>
      <c r="V730" t="str">
        <f t="shared" si="85"/>
        <v>No</v>
      </c>
    </row>
    <row r="731" spans="1:22" x14ac:dyDescent="0.25">
      <c r="A731" t="s">
        <v>1092</v>
      </c>
      <c r="B731" s="2">
        <v>45003</v>
      </c>
      <c r="C731">
        <f t="shared" si="79"/>
        <v>2023</v>
      </c>
      <c r="D731" t="str">
        <f t="shared" si="80"/>
        <v>March</v>
      </c>
      <c r="E731" t="str">
        <f t="shared" si="81"/>
        <v>Q1</v>
      </c>
      <c r="F731" t="s">
        <v>2284</v>
      </c>
      <c r="G731" t="s">
        <v>2409</v>
      </c>
      <c r="H731">
        <v>1</v>
      </c>
      <c r="I731" s="4">
        <v>41.09</v>
      </c>
      <c r="J731" t="s">
        <v>2437</v>
      </c>
      <c r="K731" t="s">
        <v>3066</v>
      </c>
      <c r="L731" t="s">
        <v>3072</v>
      </c>
      <c r="M731" t="s">
        <v>4153</v>
      </c>
      <c r="N731">
        <v>4</v>
      </c>
      <c r="O731" t="s">
        <v>4277</v>
      </c>
      <c r="P731" t="str">
        <f t="shared" si="82"/>
        <v>WINTER15</v>
      </c>
      <c r="Q731" t="s">
        <v>4280</v>
      </c>
      <c r="R731" s="4">
        <v>41.09</v>
      </c>
      <c r="S731" s="4">
        <f t="shared" si="83"/>
        <v>985.05841176470665</v>
      </c>
      <c r="T731" cm="1">
        <f t="array" ref="T731">_xlfn.STDEV.P(_xlfn._xlws.FILTER($R$2:$R$1201,$G$2:$G$1201=G731))</f>
        <v>745.08439393554579</v>
      </c>
      <c r="U731" s="4">
        <f t="shared" si="84"/>
        <v>1.2669281754495658</v>
      </c>
      <c r="V731" t="str">
        <f t="shared" si="85"/>
        <v>No</v>
      </c>
    </row>
    <row r="732" spans="1:22" x14ac:dyDescent="0.25">
      <c r="A732" t="s">
        <v>117</v>
      </c>
      <c r="B732" s="2">
        <v>45682</v>
      </c>
      <c r="C732">
        <f t="shared" si="79"/>
        <v>2025</v>
      </c>
      <c r="D732" t="str">
        <f t="shared" si="80"/>
        <v>January</v>
      </c>
      <c r="E732" t="str">
        <f t="shared" si="81"/>
        <v>Q1</v>
      </c>
      <c r="F732" t="s">
        <v>1317</v>
      </c>
      <c r="G732" t="s">
        <v>2404</v>
      </c>
      <c r="H732">
        <v>4</v>
      </c>
      <c r="I732" s="4">
        <v>218.43</v>
      </c>
      <c r="J732" t="s">
        <v>2506</v>
      </c>
      <c r="K732" t="s">
        <v>3067</v>
      </c>
      <c r="L732" t="s">
        <v>3071</v>
      </c>
      <c r="M732" t="s">
        <v>3178</v>
      </c>
      <c r="N732">
        <v>9</v>
      </c>
      <c r="O732" t="s">
        <v>4275</v>
      </c>
      <c r="P732" t="str">
        <f t="shared" si="82"/>
        <v>SAVE10</v>
      </c>
      <c r="Q732" t="s">
        <v>4280</v>
      </c>
      <c r="R732" s="4">
        <v>873.72</v>
      </c>
      <c r="S732" s="4">
        <f t="shared" si="83"/>
        <v>972.57942307692258</v>
      </c>
      <c r="T732" cm="1">
        <f t="array" ref="T732">_xlfn.STDEV.P(_xlfn._xlws.FILTER($R$2:$R$1201,$G$2:$G$1201=G732))</f>
        <v>756.87136793194964</v>
      </c>
      <c r="U732" s="4">
        <f t="shared" si="84"/>
        <v>0.99640368896175269</v>
      </c>
      <c r="V732" t="str">
        <f t="shared" si="85"/>
        <v>No</v>
      </c>
    </row>
    <row r="733" spans="1:22" x14ac:dyDescent="0.25">
      <c r="A733" t="s">
        <v>668</v>
      </c>
      <c r="B733" s="2">
        <v>45089</v>
      </c>
      <c r="C733">
        <f t="shared" si="79"/>
        <v>2023</v>
      </c>
      <c r="D733" t="str">
        <f t="shared" si="80"/>
        <v>June</v>
      </c>
      <c r="E733" t="str">
        <f t="shared" si="81"/>
        <v>Q2</v>
      </c>
      <c r="F733" t="s">
        <v>1867</v>
      </c>
      <c r="G733" t="s">
        <v>2405</v>
      </c>
      <c r="H733">
        <v>3</v>
      </c>
      <c r="I733" s="4">
        <v>382.37</v>
      </c>
      <c r="J733" t="s">
        <v>2861</v>
      </c>
      <c r="K733" t="s">
        <v>3065</v>
      </c>
      <c r="L733" t="s">
        <v>3072</v>
      </c>
      <c r="M733" t="s">
        <v>3729</v>
      </c>
      <c r="N733">
        <v>8</v>
      </c>
      <c r="P733" t="str">
        <f t="shared" si="82"/>
        <v>NO COUPON</v>
      </c>
      <c r="Q733" t="s">
        <v>4278</v>
      </c>
      <c r="R733" s="4">
        <v>1147.1099999999999</v>
      </c>
      <c r="S733" s="4">
        <f t="shared" si="83"/>
        <v>1042.2846368715084</v>
      </c>
      <c r="T733" cm="1">
        <f t="array" ref="T733">_xlfn.STDEV.P(_xlfn._xlws.FILTER($R$2:$R$1201,$G$2:$G$1201=G733))</f>
        <v>832.06806164607724</v>
      </c>
      <c r="U733" s="4">
        <f t="shared" si="84"/>
        <v>0.79310175127501181</v>
      </c>
      <c r="V733" t="str">
        <f t="shared" si="85"/>
        <v>No</v>
      </c>
    </row>
    <row r="734" spans="1:22" x14ac:dyDescent="0.25">
      <c r="A734" t="s">
        <v>392</v>
      </c>
      <c r="B734" s="2">
        <v>45323</v>
      </c>
      <c r="C734">
        <f t="shared" si="79"/>
        <v>2024</v>
      </c>
      <c r="D734" t="str">
        <f t="shared" si="80"/>
        <v>February</v>
      </c>
      <c r="E734" t="str">
        <f t="shared" si="81"/>
        <v>Q1</v>
      </c>
      <c r="F734" t="s">
        <v>1592</v>
      </c>
      <c r="G734" t="s">
        <v>2406</v>
      </c>
      <c r="H734">
        <v>5</v>
      </c>
      <c r="I734" s="4">
        <v>64.5</v>
      </c>
      <c r="J734" t="s">
        <v>2723</v>
      </c>
      <c r="K734" t="s">
        <v>3067</v>
      </c>
      <c r="L734" t="s">
        <v>3074</v>
      </c>
      <c r="M734" t="s">
        <v>3453</v>
      </c>
      <c r="N734">
        <v>8</v>
      </c>
      <c r="O734" t="s">
        <v>4277</v>
      </c>
      <c r="P734" t="str">
        <f t="shared" si="82"/>
        <v>WINTER15</v>
      </c>
      <c r="Q734" t="s">
        <v>4278</v>
      </c>
      <c r="R734" s="4">
        <v>322.5</v>
      </c>
      <c r="S734" s="4">
        <f t="shared" si="83"/>
        <v>1098.989382022472</v>
      </c>
      <c r="T734" cm="1">
        <f t="array" ref="T734">_xlfn.STDEV.P(_xlfn._xlws.FILTER($R$2:$R$1201,$G$2:$G$1201=G734))</f>
        <v>817.71887574565653</v>
      </c>
      <c r="U734" s="4">
        <f t="shared" si="84"/>
        <v>1.2650917237041253</v>
      </c>
      <c r="V734" t="str">
        <f t="shared" si="85"/>
        <v>No</v>
      </c>
    </row>
    <row r="735" spans="1:22" x14ac:dyDescent="0.25">
      <c r="A735" t="s">
        <v>169</v>
      </c>
      <c r="B735" s="2">
        <v>44984</v>
      </c>
      <c r="C735">
        <f t="shared" si="79"/>
        <v>2023</v>
      </c>
      <c r="D735" t="str">
        <f t="shared" si="80"/>
        <v>February</v>
      </c>
      <c r="E735" t="str">
        <f t="shared" si="81"/>
        <v>Q1</v>
      </c>
      <c r="F735" t="s">
        <v>1369</v>
      </c>
      <c r="G735" t="s">
        <v>2404</v>
      </c>
      <c r="H735">
        <v>1</v>
      </c>
      <c r="I735" s="4">
        <v>424.4</v>
      </c>
      <c r="J735" t="s">
        <v>2457</v>
      </c>
      <c r="K735" t="s">
        <v>3066</v>
      </c>
      <c r="L735" t="s">
        <v>3070</v>
      </c>
      <c r="M735" t="s">
        <v>3230</v>
      </c>
      <c r="N735">
        <v>6</v>
      </c>
      <c r="O735" t="s">
        <v>4277</v>
      </c>
      <c r="P735" t="str">
        <f t="shared" si="82"/>
        <v>WINTER15</v>
      </c>
      <c r="Q735" t="s">
        <v>4279</v>
      </c>
      <c r="R735" s="4">
        <v>424.4</v>
      </c>
      <c r="S735" s="4">
        <f t="shared" si="83"/>
        <v>972.57942307692258</v>
      </c>
      <c r="T735" cm="1">
        <f t="array" ref="T735">_xlfn.STDEV.P(_xlfn._xlws.FILTER($R$2:$R$1201,$G$2:$G$1201=G735))</f>
        <v>756.87136793194964</v>
      </c>
      <c r="U735" s="4">
        <f t="shared" si="84"/>
        <v>0.7242702608433319</v>
      </c>
      <c r="V735" t="str">
        <f t="shared" si="85"/>
        <v>No</v>
      </c>
    </row>
    <row r="736" spans="1:22" x14ac:dyDescent="0.25">
      <c r="A736" t="s">
        <v>1058</v>
      </c>
      <c r="B736" s="2">
        <v>45830</v>
      </c>
      <c r="C736">
        <f t="shared" si="79"/>
        <v>2025</v>
      </c>
      <c r="D736" t="str">
        <f t="shared" si="80"/>
        <v>June</v>
      </c>
      <c r="E736" t="str">
        <f t="shared" si="81"/>
        <v>Q2</v>
      </c>
      <c r="F736" t="s">
        <v>2250</v>
      </c>
      <c r="G736" t="s">
        <v>2407</v>
      </c>
      <c r="H736">
        <v>1</v>
      </c>
      <c r="I736" s="4">
        <v>38.49</v>
      </c>
      <c r="J736" t="s">
        <v>3012</v>
      </c>
      <c r="K736" t="s">
        <v>3067</v>
      </c>
      <c r="L736" t="s">
        <v>3073</v>
      </c>
      <c r="M736" t="s">
        <v>4119</v>
      </c>
      <c r="N736">
        <v>4</v>
      </c>
      <c r="O736" t="s">
        <v>4276</v>
      </c>
      <c r="P736" t="str">
        <f t="shared" si="82"/>
        <v>FREESHIP</v>
      </c>
      <c r="Q736" t="s">
        <v>4279</v>
      </c>
      <c r="R736" s="4">
        <v>38.49</v>
      </c>
      <c r="S736" s="4">
        <f t="shared" si="83"/>
        <v>1080.7326519337028</v>
      </c>
      <c r="T736" cm="1">
        <f t="array" ref="T736">_xlfn.STDEV.P(_xlfn._xlws.FILTER($R$2:$R$1201,$G$2:$G$1201=G736))</f>
        <v>851.72193981099019</v>
      </c>
      <c r="U736" s="4">
        <f t="shared" si="84"/>
        <v>1.223688862781898</v>
      </c>
      <c r="V736" t="str">
        <f t="shared" si="85"/>
        <v>No</v>
      </c>
    </row>
    <row r="737" spans="1:22" x14ac:dyDescent="0.25">
      <c r="A737" t="s">
        <v>738</v>
      </c>
      <c r="B737" s="2">
        <v>45583</v>
      </c>
      <c r="C737">
        <f t="shared" si="79"/>
        <v>2024</v>
      </c>
      <c r="D737" t="str">
        <f t="shared" si="80"/>
        <v>October</v>
      </c>
      <c r="E737" t="str">
        <f t="shared" si="81"/>
        <v>Q4</v>
      </c>
      <c r="F737" t="s">
        <v>1935</v>
      </c>
      <c r="G737" t="s">
        <v>2407</v>
      </c>
      <c r="H737">
        <v>3</v>
      </c>
      <c r="I737" s="4">
        <v>136.97</v>
      </c>
      <c r="J737" t="s">
        <v>2667</v>
      </c>
      <c r="K737" t="s">
        <v>3067</v>
      </c>
      <c r="L737" t="s">
        <v>3072</v>
      </c>
      <c r="M737" t="s">
        <v>3799</v>
      </c>
      <c r="N737">
        <v>4</v>
      </c>
      <c r="O737" t="s">
        <v>4276</v>
      </c>
      <c r="P737" t="str">
        <f t="shared" si="82"/>
        <v>FREESHIP</v>
      </c>
      <c r="Q737" t="s">
        <v>4279</v>
      </c>
      <c r="R737" s="4">
        <v>410.91</v>
      </c>
      <c r="S737" s="4">
        <f t="shared" si="83"/>
        <v>1080.7326519337028</v>
      </c>
      <c r="T737" cm="1">
        <f t="array" ref="T737">_xlfn.STDEV.P(_xlfn._xlws.FILTER($R$2:$R$1201,$G$2:$G$1201=G737))</f>
        <v>851.72193981099019</v>
      </c>
      <c r="U737" s="4">
        <f t="shared" si="84"/>
        <v>1.1080642728812853</v>
      </c>
      <c r="V737" t="str">
        <f t="shared" si="85"/>
        <v>No</v>
      </c>
    </row>
    <row r="738" spans="1:22" x14ac:dyDescent="0.25">
      <c r="A738" t="s">
        <v>323</v>
      </c>
      <c r="B738" s="2">
        <v>45202</v>
      </c>
      <c r="C738">
        <f t="shared" si="79"/>
        <v>2023</v>
      </c>
      <c r="D738" t="str">
        <f t="shared" si="80"/>
        <v>October</v>
      </c>
      <c r="E738" t="str">
        <f t="shared" si="81"/>
        <v>Q4</v>
      </c>
      <c r="F738" t="s">
        <v>1523</v>
      </c>
      <c r="G738" t="s">
        <v>2406</v>
      </c>
      <c r="H738">
        <v>4</v>
      </c>
      <c r="I738" s="4">
        <v>549.76</v>
      </c>
      <c r="J738" t="s">
        <v>2671</v>
      </c>
      <c r="K738" t="s">
        <v>3065</v>
      </c>
      <c r="L738" t="s">
        <v>3073</v>
      </c>
      <c r="M738" t="s">
        <v>3384</v>
      </c>
      <c r="N738">
        <v>4</v>
      </c>
      <c r="O738" t="s">
        <v>4276</v>
      </c>
      <c r="P738" t="str">
        <f t="shared" si="82"/>
        <v>FREESHIP</v>
      </c>
      <c r="Q738" t="s">
        <v>4281</v>
      </c>
      <c r="R738" s="4">
        <v>2199.04</v>
      </c>
      <c r="S738" s="4">
        <f t="shared" si="83"/>
        <v>1098.989382022472</v>
      </c>
      <c r="T738" cm="1">
        <f t="array" ref="T738">_xlfn.STDEV.P(_xlfn._xlws.FILTER($R$2:$R$1201,$G$2:$G$1201=G738))</f>
        <v>817.71887574565653</v>
      </c>
      <c r="U738" s="4">
        <f t="shared" si="84"/>
        <v>0.67166039370394137</v>
      </c>
      <c r="V738" t="str">
        <f t="shared" si="85"/>
        <v>No</v>
      </c>
    </row>
    <row r="739" spans="1:22" x14ac:dyDescent="0.25">
      <c r="A739" t="s">
        <v>158</v>
      </c>
      <c r="B739" s="2">
        <v>45142</v>
      </c>
      <c r="C739">
        <f t="shared" si="79"/>
        <v>2023</v>
      </c>
      <c r="D739" t="str">
        <f t="shared" si="80"/>
        <v>August</v>
      </c>
      <c r="E739" t="str">
        <f t="shared" si="81"/>
        <v>Q3</v>
      </c>
      <c r="F739" t="s">
        <v>1358</v>
      </c>
      <c r="G739" t="s">
        <v>2409</v>
      </c>
      <c r="H739">
        <v>5</v>
      </c>
      <c r="I739" s="4">
        <v>219.78</v>
      </c>
      <c r="J739" t="s">
        <v>2440</v>
      </c>
      <c r="K739" t="s">
        <v>3067</v>
      </c>
      <c r="L739" t="s">
        <v>3074</v>
      </c>
      <c r="M739" t="s">
        <v>3219</v>
      </c>
      <c r="N739">
        <v>8</v>
      </c>
      <c r="P739" t="str">
        <f t="shared" si="82"/>
        <v>NO COUPON</v>
      </c>
      <c r="Q739" t="s">
        <v>4281</v>
      </c>
      <c r="R739" s="4">
        <v>1098.9000000000001</v>
      </c>
      <c r="S739" s="4">
        <f t="shared" si="83"/>
        <v>985.05841176470665</v>
      </c>
      <c r="T739" cm="1">
        <f t="array" ref="T739">_xlfn.STDEV.P(_xlfn._xlws.FILTER($R$2:$R$1201,$G$2:$G$1201=G739))</f>
        <v>745.08439393554579</v>
      </c>
      <c r="U739" s="4">
        <f t="shared" si="84"/>
        <v>1.0271029939608529</v>
      </c>
      <c r="V739" t="str">
        <f t="shared" si="85"/>
        <v>No</v>
      </c>
    </row>
    <row r="740" spans="1:22" x14ac:dyDescent="0.25">
      <c r="A740" t="s">
        <v>846</v>
      </c>
      <c r="B740" s="2">
        <v>45363</v>
      </c>
      <c r="C740">
        <f t="shared" si="79"/>
        <v>2024</v>
      </c>
      <c r="D740" t="str">
        <f t="shared" si="80"/>
        <v>March</v>
      </c>
      <c r="E740" t="str">
        <f t="shared" si="81"/>
        <v>Q1</v>
      </c>
      <c r="F740" t="s">
        <v>2042</v>
      </c>
      <c r="G740" t="s">
        <v>2406</v>
      </c>
      <c r="H740">
        <v>5</v>
      </c>
      <c r="I740" s="4">
        <v>485.71</v>
      </c>
      <c r="J740" t="s">
        <v>2423</v>
      </c>
      <c r="K740" t="s">
        <v>3066</v>
      </c>
      <c r="L740" t="s">
        <v>3074</v>
      </c>
      <c r="M740" t="s">
        <v>3907</v>
      </c>
      <c r="N740">
        <v>10</v>
      </c>
      <c r="O740" t="s">
        <v>4275</v>
      </c>
      <c r="P740" t="str">
        <f t="shared" si="82"/>
        <v>SAVE10</v>
      </c>
      <c r="Q740" t="s">
        <v>4279</v>
      </c>
      <c r="R740" s="4">
        <v>2428.5500000000002</v>
      </c>
      <c r="S740" s="4">
        <f t="shared" si="83"/>
        <v>1098.989382022472</v>
      </c>
      <c r="T740" cm="1">
        <f t="array" ref="T740">_xlfn.STDEV.P(_xlfn._xlws.FILTER($R$2:$R$1201,$G$2:$G$1201=G740))</f>
        <v>817.71887574565653</v>
      </c>
      <c r="U740" s="4">
        <f t="shared" si="84"/>
        <v>0.74998804627475235</v>
      </c>
      <c r="V740" t="str">
        <f t="shared" si="85"/>
        <v>No</v>
      </c>
    </row>
    <row r="741" spans="1:22" x14ac:dyDescent="0.25">
      <c r="A741" t="s">
        <v>451</v>
      </c>
      <c r="B741" s="2">
        <v>45400</v>
      </c>
      <c r="C741">
        <f t="shared" si="79"/>
        <v>2024</v>
      </c>
      <c r="D741" t="str">
        <f t="shared" si="80"/>
        <v>April</v>
      </c>
      <c r="E741" t="str">
        <f t="shared" si="81"/>
        <v>Q2</v>
      </c>
      <c r="F741" t="s">
        <v>1651</v>
      </c>
      <c r="G741" t="s">
        <v>2404</v>
      </c>
      <c r="H741">
        <v>1</v>
      </c>
      <c r="I741" s="4">
        <v>512.39</v>
      </c>
      <c r="J741" t="s">
        <v>2751</v>
      </c>
      <c r="K741" t="s">
        <v>3066</v>
      </c>
      <c r="L741" t="s">
        <v>3073</v>
      </c>
      <c r="M741" t="s">
        <v>3512</v>
      </c>
      <c r="N741">
        <v>2</v>
      </c>
      <c r="O741" t="s">
        <v>4276</v>
      </c>
      <c r="P741" t="str">
        <f t="shared" si="82"/>
        <v>FREESHIP</v>
      </c>
      <c r="Q741" t="s">
        <v>4278</v>
      </c>
      <c r="R741" s="4">
        <v>512.39</v>
      </c>
      <c r="S741" s="4">
        <f t="shared" si="83"/>
        <v>972.57942307692258</v>
      </c>
      <c r="T741" cm="1">
        <f t="array" ref="T741">_xlfn.STDEV.P(_xlfn._xlws.FILTER($R$2:$R$1201,$G$2:$G$1201=G741))</f>
        <v>756.87136793194964</v>
      </c>
      <c r="U741" s="4">
        <f t="shared" si="84"/>
        <v>0.60801536770287534</v>
      </c>
      <c r="V741" t="str">
        <f t="shared" si="85"/>
        <v>No</v>
      </c>
    </row>
    <row r="742" spans="1:22" x14ac:dyDescent="0.25">
      <c r="A742" t="s">
        <v>209</v>
      </c>
      <c r="B742" s="2">
        <v>45404</v>
      </c>
      <c r="C742">
        <f t="shared" si="79"/>
        <v>2024</v>
      </c>
      <c r="D742" t="str">
        <f t="shared" si="80"/>
        <v>April</v>
      </c>
      <c r="E742" t="str">
        <f t="shared" si="81"/>
        <v>Q2</v>
      </c>
      <c r="F742" t="s">
        <v>1409</v>
      </c>
      <c r="G742" t="s">
        <v>2406</v>
      </c>
      <c r="H742">
        <v>3</v>
      </c>
      <c r="I742" s="4">
        <v>619.21</v>
      </c>
      <c r="J742" t="s">
        <v>2586</v>
      </c>
      <c r="K742" t="s">
        <v>3065</v>
      </c>
      <c r="L742" t="s">
        <v>3071</v>
      </c>
      <c r="M742" t="s">
        <v>3270</v>
      </c>
      <c r="N742">
        <v>6</v>
      </c>
      <c r="P742" t="str">
        <f t="shared" si="82"/>
        <v>NO COUPON</v>
      </c>
      <c r="Q742" t="s">
        <v>4280</v>
      </c>
      <c r="R742" s="4">
        <v>1857.63</v>
      </c>
      <c r="S742" s="4">
        <f t="shared" si="83"/>
        <v>1098.989382022472</v>
      </c>
      <c r="T742" cm="1">
        <f t="array" ref="T742">_xlfn.STDEV.P(_xlfn._xlws.FILTER($R$2:$R$1201,$G$2:$G$1201=G742))</f>
        <v>817.71887574565653</v>
      </c>
      <c r="U742" s="4">
        <f t="shared" si="84"/>
        <v>0.58672900461662159</v>
      </c>
      <c r="V742" t="str">
        <f t="shared" si="85"/>
        <v>No</v>
      </c>
    </row>
    <row r="743" spans="1:22" x14ac:dyDescent="0.25">
      <c r="A743" t="s">
        <v>675</v>
      </c>
      <c r="B743" s="2">
        <v>45716</v>
      </c>
      <c r="C743">
        <f t="shared" si="79"/>
        <v>2025</v>
      </c>
      <c r="D743" t="str">
        <f t="shared" si="80"/>
        <v>February</v>
      </c>
      <c r="E743" t="str">
        <f t="shared" si="81"/>
        <v>Q1</v>
      </c>
      <c r="F743" t="s">
        <v>1874</v>
      </c>
      <c r="G743" t="s">
        <v>2405</v>
      </c>
      <c r="H743">
        <v>3</v>
      </c>
      <c r="I743" s="4">
        <v>424.89</v>
      </c>
      <c r="J743" t="s">
        <v>2863</v>
      </c>
      <c r="K743" t="s">
        <v>3065</v>
      </c>
      <c r="L743" t="s">
        <v>3071</v>
      </c>
      <c r="M743" t="s">
        <v>3736</v>
      </c>
      <c r="N743">
        <v>6</v>
      </c>
      <c r="O743" t="s">
        <v>4276</v>
      </c>
      <c r="P743" t="str">
        <f t="shared" si="82"/>
        <v>FREESHIP</v>
      </c>
      <c r="Q743" t="s">
        <v>4282</v>
      </c>
      <c r="R743" s="4">
        <v>1274.67</v>
      </c>
      <c r="S743" s="4">
        <f t="shared" si="83"/>
        <v>1042.2846368715084</v>
      </c>
      <c r="T743" cm="1">
        <f t="array" ref="T743">_xlfn.STDEV.P(_xlfn._xlws.FILTER($R$2:$R$1201,$G$2:$G$1201=G743))</f>
        <v>832.06806164607724</v>
      </c>
      <c r="U743" s="4">
        <f t="shared" si="84"/>
        <v>0.74200016240272315</v>
      </c>
      <c r="V743" t="str">
        <f t="shared" si="85"/>
        <v>No</v>
      </c>
    </row>
    <row r="744" spans="1:22" x14ac:dyDescent="0.25">
      <c r="A744" t="s">
        <v>584</v>
      </c>
      <c r="B744" s="2">
        <v>45653</v>
      </c>
      <c r="C744">
        <f t="shared" si="79"/>
        <v>2024</v>
      </c>
      <c r="D744" t="str">
        <f t="shared" si="80"/>
        <v>December</v>
      </c>
      <c r="E744" t="str">
        <f t="shared" si="81"/>
        <v>Q4</v>
      </c>
      <c r="F744" t="s">
        <v>1784</v>
      </c>
      <c r="G744" t="s">
        <v>2409</v>
      </c>
      <c r="H744">
        <v>2</v>
      </c>
      <c r="I744" s="4">
        <v>362.14</v>
      </c>
      <c r="J744" t="s">
        <v>2518</v>
      </c>
      <c r="K744" t="s">
        <v>3065</v>
      </c>
      <c r="L744" t="s">
        <v>3074</v>
      </c>
      <c r="M744" t="s">
        <v>3645</v>
      </c>
      <c r="N744">
        <v>2</v>
      </c>
      <c r="O744" t="s">
        <v>4275</v>
      </c>
      <c r="P744" t="str">
        <f t="shared" si="82"/>
        <v>SAVE10</v>
      </c>
      <c r="Q744" t="s">
        <v>4278</v>
      </c>
      <c r="R744" s="4">
        <v>724.28</v>
      </c>
      <c r="S744" s="4">
        <f t="shared" si="83"/>
        <v>985.05841176470665</v>
      </c>
      <c r="T744" cm="1">
        <f t="array" ref="T744">_xlfn.STDEV.P(_xlfn._xlws.FILTER($R$2:$R$1201,$G$2:$G$1201=G744))</f>
        <v>745.08439393554579</v>
      </c>
      <c r="U744" s="4">
        <f t="shared" si="84"/>
        <v>0.83603738963641849</v>
      </c>
      <c r="V744" t="str">
        <f t="shared" si="85"/>
        <v>No</v>
      </c>
    </row>
    <row r="745" spans="1:22" x14ac:dyDescent="0.25">
      <c r="A745" t="s">
        <v>319</v>
      </c>
      <c r="B745" s="2">
        <v>45255</v>
      </c>
      <c r="C745">
        <f t="shared" si="79"/>
        <v>2023</v>
      </c>
      <c r="D745" t="str">
        <f t="shared" si="80"/>
        <v>November</v>
      </c>
      <c r="E745" t="str">
        <f t="shared" si="81"/>
        <v>Q4</v>
      </c>
      <c r="F745" t="s">
        <v>1519</v>
      </c>
      <c r="G745" t="s">
        <v>2408</v>
      </c>
      <c r="H745">
        <v>4</v>
      </c>
      <c r="I745" s="4">
        <v>126.89</v>
      </c>
      <c r="J745" t="s">
        <v>2668</v>
      </c>
      <c r="K745" t="s">
        <v>3069</v>
      </c>
      <c r="L745" t="s">
        <v>3074</v>
      </c>
      <c r="M745" t="s">
        <v>3380</v>
      </c>
      <c r="N745">
        <v>9</v>
      </c>
      <c r="O745" t="s">
        <v>4276</v>
      </c>
      <c r="P745" t="str">
        <f t="shared" si="82"/>
        <v>FREESHIP</v>
      </c>
      <c r="Q745" t="s">
        <v>4278</v>
      </c>
      <c r="R745" s="4">
        <v>507.56</v>
      </c>
      <c r="S745" s="4">
        <f t="shared" si="83"/>
        <v>1110.5581502890175</v>
      </c>
      <c r="T745" cm="1">
        <f t="array" ref="T745">_xlfn.STDEV.P(_xlfn._xlws.FILTER($R$2:$R$1201,$G$2:$G$1201=G745))</f>
        <v>859.60878359494041</v>
      </c>
      <c r="U745" s="4">
        <f t="shared" si="84"/>
        <v>1.144320729454686</v>
      </c>
      <c r="V745" t="str">
        <f t="shared" si="85"/>
        <v>No</v>
      </c>
    </row>
    <row r="746" spans="1:22" x14ac:dyDescent="0.25">
      <c r="A746" t="s">
        <v>509</v>
      </c>
      <c r="B746" s="2">
        <v>45813</v>
      </c>
      <c r="C746">
        <f t="shared" si="79"/>
        <v>2025</v>
      </c>
      <c r="D746" t="str">
        <f t="shared" si="80"/>
        <v>June</v>
      </c>
      <c r="E746" t="str">
        <f t="shared" si="81"/>
        <v>Q2</v>
      </c>
      <c r="F746" t="s">
        <v>1709</v>
      </c>
      <c r="G746" t="s">
        <v>2404</v>
      </c>
      <c r="H746">
        <v>4</v>
      </c>
      <c r="I746" s="4">
        <v>493.73</v>
      </c>
      <c r="J746" t="s">
        <v>2550</v>
      </c>
      <c r="K746" t="s">
        <v>3065</v>
      </c>
      <c r="L746" t="s">
        <v>3074</v>
      </c>
      <c r="M746" t="s">
        <v>3570</v>
      </c>
      <c r="N746">
        <v>6</v>
      </c>
      <c r="O746" t="s">
        <v>4275</v>
      </c>
      <c r="P746" t="str">
        <f t="shared" si="82"/>
        <v>SAVE10</v>
      </c>
      <c r="Q746" t="s">
        <v>4281</v>
      </c>
      <c r="R746" s="4">
        <v>1974.92</v>
      </c>
      <c r="S746" s="4">
        <f t="shared" si="83"/>
        <v>972.57942307692258</v>
      </c>
      <c r="T746" cm="1">
        <f t="array" ref="T746">_xlfn.STDEV.P(_xlfn._xlws.FILTER($R$2:$R$1201,$G$2:$G$1201=G746))</f>
        <v>756.87136793194964</v>
      </c>
      <c r="U746" s="4">
        <f t="shared" si="84"/>
        <v>0.63266949096689296</v>
      </c>
      <c r="V746" t="str">
        <f t="shared" si="85"/>
        <v>No</v>
      </c>
    </row>
    <row r="747" spans="1:22" x14ac:dyDescent="0.25">
      <c r="A747" t="s">
        <v>527</v>
      </c>
      <c r="B747" s="2">
        <v>45697</v>
      </c>
      <c r="C747">
        <f t="shared" si="79"/>
        <v>2025</v>
      </c>
      <c r="D747" t="str">
        <f t="shared" si="80"/>
        <v>February</v>
      </c>
      <c r="E747" t="str">
        <f t="shared" si="81"/>
        <v>Q1</v>
      </c>
      <c r="F747" t="s">
        <v>1727</v>
      </c>
      <c r="G747" t="s">
        <v>2405</v>
      </c>
      <c r="H747">
        <v>3</v>
      </c>
      <c r="I747" s="4">
        <v>94.88</v>
      </c>
      <c r="J747" t="s">
        <v>2501</v>
      </c>
      <c r="K747" t="s">
        <v>3068</v>
      </c>
      <c r="L747" t="s">
        <v>3070</v>
      </c>
      <c r="M747" t="s">
        <v>3588</v>
      </c>
      <c r="N747">
        <v>8</v>
      </c>
      <c r="P747" t="str">
        <f t="shared" si="82"/>
        <v>NO COUPON</v>
      </c>
      <c r="Q747" t="s">
        <v>4279</v>
      </c>
      <c r="R747" s="4">
        <v>284.64</v>
      </c>
      <c r="S747" s="4">
        <f t="shared" si="83"/>
        <v>1042.2846368715084</v>
      </c>
      <c r="T747" cm="1">
        <f t="array" ref="T747">_xlfn.STDEV.P(_xlfn._xlws.FILTER($R$2:$R$1201,$G$2:$G$1201=G747))</f>
        <v>832.06806164607724</v>
      </c>
      <c r="U747" s="4">
        <f t="shared" si="84"/>
        <v>1.1386143520486307</v>
      </c>
      <c r="V747" t="str">
        <f t="shared" si="85"/>
        <v>No</v>
      </c>
    </row>
    <row r="748" spans="1:22" x14ac:dyDescent="0.25">
      <c r="A748" t="s">
        <v>98</v>
      </c>
      <c r="B748" s="2">
        <v>45166</v>
      </c>
      <c r="C748">
        <f t="shared" si="79"/>
        <v>2023</v>
      </c>
      <c r="D748" t="str">
        <f t="shared" si="80"/>
        <v>August</v>
      </c>
      <c r="E748" t="str">
        <f t="shared" si="81"/>
        <v>Q3</v>
      </c>
      <c r="F748" t="s">
        <v>1298</v>
      </c>
      <c r="G748" t="s">
        <v>2403</v>
      </c>
      <c r="H748">
        <v>2</v>
      </c>
      <c r="I748" s="4">
        <v>165.49</v>
      </c>
      <c r="J748" t="s">
        <v>2488</v>
      </c>
      <c r="K748" t="s">
        <v>3066</v>
      </c>
      <c r="L748" t="s">
        <v>3070</v>
      </c>
      <c r="M748" t="s">
        <v>3159</v>
      </c>
      <c r="N748">
        <v>4</v>
      </c>
      <c r="O748" t="s">
        <v>4277</v>
      </c>
      <c r="P748" t="str">
        <f t="shared" si="82"/>
        <v>WINTER15</v>
      </c>
      <c r="Q748" t="s">
        <v>4278</v>
      </c>
      <c r="R748" s="4">
        <v>330.98</v>
      </c>
      <c r="S748" s="4">
        <f t="shared" si="83"/>
        <v>1077.6160122699389</v>
      </c>
      <c r="T748" cm="1">
        <f t="array" ref="T748">_xlfn.STDEV.P(_xlfn._xlws.FILTER($R$2:$R$1201,$G$2:$G$1201=G748))</f>
        <v>847.57364644707002</v>
      </c>
      <c r="U748" s="4">
        <f t="shared" si="84"/>
        <v>1.0761613649662951</v>
      </c>
      <c r="V748" t="str">
        <f t="shared" si="85"/>
        <v>No</v>
      </c>
    </row>
    <row r="749" spans="1:22" x14ac:dyDescent="0.25">
      <c r="A749" t="s">
        <v>545</v>
      </c>
      <c r="B749" s="2">
        <v>45475</v>
      </c>
      <c r="C749">
        <f t="shared" si="79"/>
        <v>2024</v>
      </c>
      <c r="D749" t="str">
        <f t="shared" si="80"/>
        <v>July</v>
      </c>
      <c r="E749" t="str">
        <f t="shared" si="81"/>
        <v>Q3</v>
      </c>
      <c r="F749" t="s">
        <v>1745</v>
      </c>
      <c r="G749" t="s">
        <v>2409</v>
      </c>
      <c r="H749">
        <v>5</v>
      </c>
      <c r="I749" s="4">
        <v>320.01</v>
      </c>
      <c r="J749" t="s">
        <v>2805</v>
      </c>
      <c r="K749" t="s">
        <v>3068</v>
      </c>
      <c r="L749" t="s">
        <v>3073</v>
      </c>
      <c r="M749" t="s">
        <v>3606</v>
      </c>
      <c r="N749">
        <v>6</v>
      </c>
      <c r="P749" t="str">
        <f t="shared" si="82"/>
        <v>NO COUPON</v>
      </c>
      <c r="Q749" t="s">
        <v>4279</v>
      </c>
      <c r="R749" s="4">
        <v>1600.05</v>
      </c>
      <c r="S749" s="4">
        <f t="shared" si="83"/>
        <v>985.05841176470665</v>
      </c>
      <c r="T749" cm="1">
        <f t="array" ref="T749">_xlfn.STDEV.P(_xlfn._xlws.FILTER($R$2:$R$1201,$G$2:$G$1201=G749))</f>
        <v>745.08439393554579</v>
      </c>
      <c r="U749" s="4">
        <f t="shared" si="84"/>
        <v>0.89258131988500256</v>
      </c>
      <c r="V749" t="str">
        <f t="shared" si="85"/>
        <v>No</v>
      </c>
    </row>
    <row r="750" spans="1:22" x14ac:dyDescent="0.25">
      <c r="A750" t="s">
        <v>508</v>
      </c>
      <c r="B750" s="2">
        <v>45126</v>
      </c>
      <c r="C750">
        <f t="shared" si="79"/>
        <v>2023</v>
      </c>
      <c r="D750" t="str">
        <f t="shared" si="80"/>
        <v>July</v>
      </c>
      <c r="E750" t="str">
        <f t="shared" si="81"/>
        <v>Q3</v>
      </c>
      <c r="F750" t="s">
        <v>1708</v>
      </c>
      <c r="G750" t="s">
        <v>2408</v>
      </c>
      <c r="H750">
        <v>3</v>
      </c>
      <c r="I750" s="4">
        <v>505.79</v>
      </c>
      <c r="J750" t="s">
        <v>2788</v>
      </c>
      <c r="K750" t="s">
        <v>3065</v>
      </c>
      <c r="L750" t="s">
        <v>3074</v>
      </c>
      <c r="M750" t="s">
        <v>3569</v>
      </c>
      <c r="N750">
        <v>3</v>
      </c>
      <c r="O750" t="s">
        <v>4276</v>
      </c>
      <c r="P750" t="str">
        <f t="shared" si="82"/>
        <v>FREESHIP</v>
      </c>
      <c r="Q750" t="s">
        <v>4279</v>
      </c>
      <c r="R750" s="4">
        <v>1517.37</v>
      </c>
      <c r="S750" s="4">
        <f t="shared" si="83"/>
        <v>1110.5581502890175</v>
      </c>
      <c r="T750" cm="1">
        <f t="array" ref="T750">_xlfn.STDEV.P(_xlfn._xlws.FILTER($R$2:$R$1201,$G$2:$G$1201=G750))</f>
        <v>859.60878359494041</v>
      </c>
      <c r="U750" s="4">
        <f t="shared" si="84"/>
        <v>0.70353882118309374</v>
      </c>
      <c r="V750" t="str">
        <f t="shared" si="85"/>
        <v>No</v>
      </c>
    </row>
    <row r="751" spans="1:22" x14ac:dyDescent="0.25">
      <c r="A751" t="s">
        <v>390</v>
      </c>
      <c r="B751" s="2">
        <v>45162</v>
      </c>
      <c r="C751">
        <f t="shared" si="79"/>
        <v>2023</v>
      </c>
      <c r="D751" t="str">
        <f t="shared" si="80"/>
        <v>August</v>
      </c>
      <c r="E751" t="str">
        <f t="shared" si="81"/>
        <v>Q3</v>
      </c>
      <c r="F751" t="s">
        <v>1590</v>
      </c>
      <c r="G751" t="s">
        <v>2403</v>
      </c>
      <c r="H751">
        <v>5</v>
      </c>
      <c r="I751" s="4">
        <v>201.22</v>
      </c>
      <c r="J751" t="s">
        <v>2722</v>
      </c>
      <c r="K751" t="s">
        <v>3065</v>
      </c>
      <c r="L751" t="s">
        <v>3074</v>
      </c>
      <c r="M751" t="s">
        <v>3451</v>
      </c>
      <c r="N751">
        <v>6</v>
      </c>
      <c r="O751" t="s">
        <v>4276</v>
      </c>
      <c r="P751" t="str">
        <f t="shared" si="82"/>
        <v>FREESHIP</v>
      </c>
      <c r="Q751" t="s">
        <v>4281</v>
      </c>
      <c r="R751" s="4">
        <v>1006.1</v>
      </c>
      <c r="S751" s="4">
        <f t="shared" si="83"/>
        <v>1077.6160122699389</v>
      </c>
      <c r="T751" cm="1">
        <f t="array" ref="T751">_xlfn.STDEV.P(_xlfn._xlws.FILTER($R$2:$R$1201,$G$2:$G$1201=G751))</f>
        <v>847.57364644707002</v>
      </c>
      <c r="U751" s="4">
        <f t="shared" si="84"/>
        <v>1.0340057361902282</v>
      </c>
      <c r="V751" t="str">
        <f t="shared" si="85"/>
        <v>No</v>
      </c>
    </row>
    <row r="752" spans="1:22" x14ac:dyDescent="0.25">
      <c r="A752" t="s">
        <v>517</v>
      </c>
      <c r="B752" s="2">
        <v>45169</v>
      </c>
      <c r="C752">
        <f t="shared" si="79"/>
        <v>2023</v>
      </c>
      <c r="D752" t="str">
        <f t="shared" si="80"/>
        <v>August</v>
      </c>
      <c r="E752" t="str">
        <f t="shared" si="81"/>
        <v>Q3</v>
      </c>
      <c r="F752" t="s">
        <v>1717</v>
      </c>
      <c r="G752" t="s">
        <v>2405</v>
      </c>
      <c r="H752">
        <v>3</v>
      </c>
      <c r="I752" s="4">
        <v>136.84</v>
      </c>
      <c r="J752" t="s">
        <v>2794</v>
      </c>
      <c r="K752" t="s">
        <v>3066</v>
      </c>
      <c r="L752" t="s">
        <v>3074</v>
      </c>
      <c r="M752" t="s">
        <v>3578</v>
      </c>
      <c r="N752">
        <v>4</v>
      </c>
      <c r="O752" t="s">
        <v>4276</v>
      </c>
      <c r="P752" t="str">
        <f t="shared" si="82"/>
        <v>FREESHIP</v>
      </c>
      <c r="Q752" t="s">
        <v>4281</v>
      </c>
      <c r="R752" s="4">
        <v>410.52</v>
      </c>
      <c r="S752" s="4">
        <f t="shared" si="83"/>
        <v>1042.2846368715084</v>
      </c>
      <c r="T752" cm="1">
        <f t="array" ref="T752">_xlfn.STDEV.P(_xlfn._xlws.FILTER($R$2:$R$1201,$G$2:$G$1201=G752))</f>
        <v>832.06806164607724</v>
      </c>
      <c r="U752" s="4">
        <f t="shared" si="84"/>
        <v>1.0881857850429573</v>
      </c>
      <c r="V752" t="str">
        <f t="shared" si="85"/>
        <v>No</v>
      </c>
    </row>
    <row r="753" spans="1:22" x14ac:dyDescent="0.25">
      <c r="A753" t="s">
        <v>699</v>
      </c>
      <c r="B753" s="2">
        <v>45695</v>
      </c>
      <c r="C753">
        <f t="shared" si="79"/>
        <v>2025</v>
      </c>
      <c r="D753" t="str">
        <f t="shared" si="80"/>
        <v>February</v>
      </c>
      <c r="E753" t="str">
        <f t="shared" si="81"/>
        <v>Q1</v>
      </c>
      <c r="F753" t="s">
        <v>1897</v>
      </c>
      <c r="G753" t="s">
        <v>2409</v>
      </c>
      <c r="H753">
        <v>1</v>
      </c>
      <c r="I753" s="4">
        <v>234.37</v>
      </c>
      <c r="J753" t="s">
        <v>2873</v>
      </c>
      <c r="K753" t="s">
        <v>3065</v>
      </c>
      <c r="L753" t="s">
        <v>3070</v>
      </c>
      <c r="M753" t="s">
        <v>3760</v>
      </c>
      <c r="N753">
        <v>5</v>
      </c>
      <c r="O753" t="s">
        <v>4276</v>
      </c>
      <c r="P753" t="str">
        <f t="shared" si="82"/>
        <v>FREESHIP</v>
      </c>
      <c r="Q753" t="s">
        <v>4280</v>
      </c>
      <c r="R753" s="4">
        <v>234.37</v>
      </c>
      <c r="S753" s="4">
        <f t="shared" si="83"/>
        <v>985.05841176470665</v>
      </c>
      <c r="T753" cm="1">
        <f t="array" ref="T753">_xlfn.STDEV.P(_xlfn._xlws.FILTER($R$2:$R$1201,$G$2:$G$1201=G753))</f>
        <v>745.08439393554579</v>
      </c>
      <c r="U753" s="4">
        <f t="shared" si="84"/>
        <v>1.0075213195642985</v>
      </c>
      <c r="V753" t="str">
        <f t="shared" si="85"/>
        <v>No</v>
      </c>
    </row>
    <row r="754" spans="1:22" x14ac:dyDescent="0.25">
      <c r="A754" t="s">
        <v>357</v>
      </c>
      <c r="B754" s="2">
        <v>44983</v>
      </c>
      <c r="C754">
        <f t="shared" si="79"/>
        <v>2023</v>
      </c>
      <c r="D754" t="str">
        <f t="shared" si="80"/>
        <v>February</v>
      </c>
      <c r="E754" t="str">
        <f t="shared" si="81"/>
        <v>Q1</v>
      </c>
      <c r="F754" t="s">
        <v>1557</v>
      </c>
      <c r="G754" t="s">
        <v>2407</v>
      </c>
      <c r="H754">
        <v>1</v>
      </c>
      <c r="I754" s="4">
        <v>527.57000000000005</v>
      </c>
      <c r="J754" t="s">
        <v>2696</v>
      </c>
      <c r="K754" t="s">
        <v>3065</v>
      </c>
      <c r="L754" t="s">
        <v>3074</v>
      </c>
      <c r="M754" t="s">
        <v>3418</v>
      </c>
      <c r="N754">
        <v>3</v>
      </c>
      <c r="O754" t="s">
        <v>4276</v>
      </c>
      <c r="P754" t="str">
        <f t="shared" si="82"/>
        <v>FREESHIP</v>
      </c>
      <c r="Q754" t="s">
        <v>4281</v>
      </c>
      <c r="R754" s="4">
        <v>527.57000000000005</v>
      </c>
      <c r="S754" s="4">
        <f t="shared" si="83"/>
        <v>1080.7326519337028</v>
      </c>
      <c r="T754" cm="1">
        <f t="array" ref="T754">_xlfn.STDEV.P(_xlfn._xlws.FILTER($R$2:$R$1201,$G$2:$G$1201=G754))</f>
        <v>851.72193981099019</v>
      </c>
      <c r="U754" s="4">
        <f t="shared" si="84"/>
        <v>0.64946389904721458</v>
      </c>
      <c r="V754" t="str">
        <f t="shared" si="85"/>
        <v>No</v>
      </c>
    </row>
    <row r="755" spans="1:22" x14ac:dyDescent="0.25">
      <c r="A755" t="s">
        <v>413</v>
      </c>
      <c r="B755" s="2">
        <v>45298</v>
      </c>
      <c r="C755">
        <f t="shared" si="79"/>
        <v>2024</v>
      </c>
      <c r="D755" t="str">
        <f t="shared" si="80"/>
        <v>January</v>
      </c>
      <c r="E755" t="str">
        <f t="shared" si="81"/>
        <v>Q1</v>
      </c>
      <c r="F755" t="s">
        <v>1613</v>
      </c>
      <c r="G755" t="s">
        <v>2405</v>
      </c>
      <c r="H755">
        <v>5</v>
      </c>
      <c r="I755" s="4">
        <v>423.93</v>
      </c>
      <c r="J755" t="s">
        <v>2732</v>
      </c>
      <c r="K755" t="s">
        <v>3065</v>
      </c>
      <c r="L755" t="s">
        <v>3072</v>
      </c>
      <c r="M755" t="s">
        <v>3474</v>
      </c>
      <c r="N755">
        <v>5</v>
      </c>
      <c r="O755" t="s">
        <v>4276</v>
      </c>
      <c r="P755" t="str">
        <f t="shared" si="82"/>
        <v>FREESHIP</v>
      </c>
      <c r="Q755" t="s">
        <v>4281</v>
      </c>
      <c r="R755" s="4">
        <v>2119.65</v>
      </c>
      <c r="S755" s="4">
        <f t="shared" si="83"/>
        <v>1042.2846368715084</v>
      </c>
      <c r="T755" cm="1">
        <f t="array" ref="T755">_xlfn.STDEV.P(_xlfn._xlws.FILTER($R$2:$R$1201,$G$2:$G$1201=G755))</f>
        <v>832.06806164607724</v>
      </c>
      <c r="U755" s="4">
        <f t="shared" si="84"/>
        <v>0.74315391417406351</v>
      </c>
      <c r="V755" t="str">
        <f t="shared" si="85"/>
        <v>No</v>
      </c>
    </row>
    <row r="756" spans="1:22" x14ac:dyDescent="0.25">
      <c r="A756" t="s">
        <v>1212</v>
      </c>
      <c r="B756" s="2">
        <v>45526</v>
      </c>
      <c r="C756">
        <f t="shared" si="79"/>
        <v>2024</v>
      </c>
      <c r="D756" t="str">
        <f t="shared" si="80"/>
        <v>August</v>
      </c>
      <c r="E756" t="str">
        <f t="shared" si="81"/>
        <v>Q3</v>
      </c>
      <c r="F756" t="s">
        <v>2401</v>
      </c>
      <c r="G756" t="s">
        <v>2406</v>
      </c>
      <c r="H756">
        <v>4</v>
      </c>
      <c r="I756" s="4">
        <v>262.52</v>
      </c>
      <c r="J756" t="s">
        <v>3063</v>
      </c>
      <c r="K756" t="s">
        <v>3065</v>
      </c>
      <c r="L756" t="s">
        <v>3071</v>
      </c>
      <c r="M756" t="s">
        <v>4273</v>
      </c>
      <c r="N756">
        <v>4</v>
      </c>
      <c r="O756" t="s">
        <v>4277</v>
      </c>
      <c r="P756" t="str">
        <f t="shared" si="82"/>
        <v>WINTER15</v>
      </c>
      <c r="Q756" t="s">
        <v>4278</v>
      </c>
      <c r="R756" s="4">
        <v>1050.08</v>
      </c>
      <c r="S756" s="4">
        <f t="shared" si="83"/>
        <v>1098.989382022472</v>
      </c>
      <c r="T756" cm="1">
        <f t="array" ref="T756">_xlfn.STDEV.P(_xlfn._xlws.FILTER($R$2:$R$1201,$G$2:$G$1201=G756))</f>
        <v>817.71887574565653</v>
      </c>
      <c r="U756" s="4">
        <f t="shared" si="84"/>
        <v>1.0229302598154133</v>
      </c>
      <c r="V756" t="str">
        <f t="shared" si="85"/>
        <v>No</v>
      </c>
    </row>
    <row r="757" spans="1:22" x14ac:dyDescent="0.25">
      <c r="A757" t="s">
        <v>996</v>
      </c>
      <c r="B757" s="2">
        <v>45541</v>
      </c>
      <c r="C757">
        <f t="shared" si="79"/>
        <v>2024</v>
      </c>
      <c r="D757" t="str">
        <f t="shared" si="80"/>
        <v>September</v>
      </c>
      <c r="E757" t="str">
        <f t="shared" si="81"/>
        <v>Q3</v>
      </c>
      <c r="F757" t="s">
        <v>2189</v>
      </c>
      <c r="G757" t="s">
        <v>2403</v>
      </c>
      <c r="H757">
        <v>1</v>
      </c>
      <c r="I757" s="4">
        <v>304.11</v>
      </c>
      <c r="J757" t="s">
        <v>2889</v>
      </c>
      <c r="K757" t="s">
        <v>3068</v>
      </c>
      <c r="L757" t="s">
        <v>3070</v>
      </c>
      <c r="M757" t="s">
        <v>4057</v>
      </c>
      <c r="N757">
        <v>2</v>
      </c>
      <c r="O757" t="s">
        <v>4275</v>
      </c>
      <c r="P757" t="str">
        <f t="shared" si="82"/>
        <v>SAVE10</v>
      </c>
      <c r="Q757" t="s">
        <v>4279</v>
      </c>
      <c r="R757" s="4">
        <v>304.11</v>
      </c>
      <c r="S757" s="4">
        <f t="shared" si="83"/>
        <v>1077.6160122699389</v>
      </c>
      <c r="T757" cm="1">
        <f t="array" ref="T757">_xlfn.STDEV.P(_xlfn._xlws.FILTER($R$2:$R$1201,$G$2:$G$1201=G757))</f>
        <v>847.57364644707002</v>
      </c>
      <c r="U757" s="4">
        <f t="shared" si="84"/>
        <v>0.91261215531226814</v>
      </c>
      <c r="V757" t="str">
        <f t="shared" si="85"/>
        <v>No</v>
      </c>
    </row>
    <row r="758" spans="1:22" x14ac:dyDescent="0.25">
      <c r="A758" t="s">
        <v>960</v>
      </c>
      <c r="B758" s="2">
        <v>45416</v>
      </c>
      <c r="C758">
        <f t="shared" si="79"/>
        <v>2024</v>
      </c>
      <c r="D758" t="str">
        <f t="shared" si="80"/>
        <v>May</v>
      </c>
      <c r="E758" t="str">
        <f t="shared" si="81"/>
        <v>Q2</v>
      </c>
      <c r="F758" t="s">
        <v>2155</v>
      </c>
      <c r="G758" t="s">
        <v>2404</v>
      </c>
      <c r="H758">
        <v>2</v>
      </c>
      <c r="I758" s="4">
        <v>404.96</v>
      </c>
      <c r="J758" t="s">
        <v>2684</v>
      </c>
      <c r="K758" t="s">
        <v>3069</v>
      </c>
      <c r="L758" t="s">
        <v>3070</v>
      </c>
      <c r="M758" t="s">
        <v>4021</v>
      </c>
      <c r="N758">
        <v>4</v>
      </c>
      <c r="O758" t="s">
        <v>4275</v>
      </c>
      <c r="P758" t="str">
        <f t="shared" si="82"/>
        <v>SAVE10</v>
      </c>
      <c r="Q758" t="s">
        <v>4280</v>
      </c>
      <c r="R758" s="4">
        <v>809.92</v>
      </c>
      <c r="S758" s="4">
        <f t="shared" si="83"/>
        <v>972.57942307692258</v>
      </c>
      <c r="T758" cm="1">
        <f t="array" ref="T758">_xlfn.STDEV.P(_xlfn._xlws.FILTER($R$2:$R$1201,$G$2:$G$1201=G758))</f>
        <v>756.87136793194964</v>
      </c>
      <c r="U758" s="4">
        <f t="shared" si="84"/>
        <v>0.74995494231452731</v>
      </c>
      <c r="V758" t="str">
        <f t="shared" si="85"/>
        <v>No</v>
      </c>
    </row>
    <row r="759" spans="1:22" x14ac:dyDescent="0.25">
      <c r="A759" t="s">
        <v>727</v>
      </c>
      <c r="B759" s="2">
        <v>45829</v>
      </c>
      <c r="C759">
        <f t="shared" si="79"/>
        <v>2025</v>
      </c>
      <c r="D759" t="str">
        <f t="shared" si="80"/>
        <v>June</v>
      </c>
      <c r="E759" t="str">
        <f t="shared" si="81"/>
        <v>Q2</v>
      </c>
      <c r="F759" t="s">
        <v>1924</v>
      </c>
      <c r="G759" t="s">
        <v>2405</v>
      </c>
      <c r="H759">
        <v>4</v>
      </c>
      <c r="I759" s="4">
        <v>532.49</v>
      </c>
      <c r="J759" t="s">
        <v>2873</v>
      </c>
      <c r="K759" t="s">
        <v>3066</v>
      </c>
      <c r="L759" t="s">
        <v>3071</v>
      </c>
      <c r="M759" t="s">
        <v>3788</v>
      </c>
      <c r="N759">
        <v>6</v>
      </c>
      <c r="O759" t="s">
        <v>4275</v>
      </c>
      <c r="P759" t="str">
        <f t="shared" si="82"/>
        <v>SAVE10</v>
      </c>
      <c r="Q759" t="s">
        <v>4281</v>
      </c>
      <c r="R759" s="4">
        <v>2129.96</v>
      </c>
      <c r="S759" s="4">
        <f t="shared" si="83"/>
        <v>1042.2846368715084</v>
      </c>
      <c r="T759" cm="1">
        <f t="array" ref="T759">_xlfn.STDEV.P(_xlfn._xlws.FILTER($R$2:$R$1201,$G$2:$G$1201=G759))</f>
        <v>832.06806164607724</v>
      </c>
      <c r="U759" s="4">
        <f t="shared" si="84"/>
        <v>0.61268381803164451</v>
      </c>
      <c r="V759" t="str">
        <f t="shared" si="85"/>
        <v>No</v>
      </c>
    </row>
    <row r="760" spans="1:22" x14ac:dyDescent="0.25">
      <c r="A760" t="s">
        <v>537</v>
      </c>
      <c r="B760" s="2">
        <v>45706</v>
      </c>
      <c r="C760">
        <f t="shared" si="79"/>
        <v>2025</v>
      </c>
      <c r="D760" t="str">
        <f t="shared" si="80"/>
        <v>February</v>
      </c>
      <c r="E760" t="str">
        <f t="shared" si="81"/>
        <v>Q1</v>
      </c>
      <c r="F760" t="s">
        <v>1737</v>
      </c>
      <c r="G760" t="s">
        <v>2409</v>
      </c>
      <c r="H760">
        <v>4</v>
      </c>
      <c r="I760" s="4">
        <v>657.79</v>
      </c>
      <c r="J760" t="s">
        <v>2741</v>
      </c>
      <c r="K760" t="s">
        <v>3067</v>
      </c>
      <c r="L760" t="s">
        <v>3072</v>
      </c>
      <c r="M760" t="s">
        <v>3598</v>
      </c>
      <c r="N760">
        <v>6</v>
      </c>
      <c r="O760" t="s">
        <v>4277</v>
      </c>
      <c r="P760" t="str">
        <f t="shared" si="82"/>
        <v>WINTER15</v>
      </c>
      <c r="Q760" t="s">
        <v>4282</v>
      </c>
      <c r="R760" s="4">
        <v>2631.16</v>
      </c>
      <c r="S760" s="4">
        <f t="shared" si="83"/>
        <v>985.05841176470665</v>
      </c>
      <c r="T760" cm="1">
        <f t="array" ref="T760">_xlfn.STDEV.P(_xlfn._xlws.FILTER($R$2:$R$1201,$G$2:$G$1201=G760))</f>
        <v>745.08439393554579</v>
      </c>
      <c r="U760" s="4">
        <f t="shared" si="84"/>
        <v>0.43923670181316044</v>
      </c>
      <c r="V760" t="str">
        <f t="shared" si="85"/>
        <v>No</v>
      </c>
    </row>
    <row r="761" spans="1:22" x14ac:dyDescent="0.25">
      <c r="A761" t="s">
        <v>1192</v>
      </c>
      <c r="B761" s="2">
        <v>45543</v>
      </c>
      <c r="C761">
        <f t="shared" si="79"/>
        <v>2024</v>
      </c>
      <c r="D761" t="str">
        <f t="shared" si="80"/>
        <v>September</v>
      </c>
      <c r="E761" t="str">
        <f t="shared" si="81"/>
        <v>Q3</v>
      </c>
      <c r="F761" t="s">
        <v>2381</v>
      </c>
      <c r="G761" t="s">
        <v>2403</v>
      </c>
      <c r="H761">
        <v>1</v>
      </c>
      <c r="I761" s="4">
        <v>70.239999999999995</v>
      </c>
      <c r="J761" t="s">
        <v>2616</v>
      </c>
      <c r="K761" t="s">
        <v>3067</v>
      </c>
      <c r="L761" t="s">
        <v>3071</v>
      </c>
      <c r="M761" t="s">
        <v>4253</v>
      </c>
      <c r="N761">
        <v>4</v>
      </c>
      <c r="O761" t="s">
        <v>4276</v>
      </c>
      <c r="P761" t="str">
        <f t="shared" si="82"/>
        <v>FREESHIP</v>
      </c>
      <c r="Q761" t="s">
        <v>4282</v>
      </c>
      <c r="R761" s="4">
        <v>70.239999999999995</v>
      </c>
      <c r="S761" s="4">
        <f t="shared" si="83"/>
        <v>1077.6160122699389</v>
      </c>
      <c r="T761" cm="1">
        <f t="array" ref="T761">_xlfn.STDEV.P(_xlfn._xlws.FILTER($R$2:$R$1201,$G$2:$G$1201=G761))</f>
        <v>847.57364644707002</v>
      </c>
      <c r="U761" s="4">
        <f t="shared" si="84"/>
        <v>1.1885409798815025</v>
      </c>
      <c r="V761" t="str">
        <f t="shared" si="85"/>
        <v>No</v>
      </c>
    </row>
    <row r="762" spans="1:22" x14ac:dyDescent="0.25">
      <c r="A762" t="s">
        <v>198</v>
      </c>
      <c r="B762" s="2">
        <v>45386</v>
      </c>
      <c r="C762">
        <f t="shared" si="79"/>
        <v>2024</v>
      </c>
      <c r="D762" t="str">
        <f t="shared" si="80"/>
        <v>April</v>
      </c>
      <c r="E762" t="str">
        <f t="shared" si="81"/>
        <v>Q2</v>
      </c>
      <c r="F762" t="s">
        <v>1398</v>
      </c>
      <c r="G762" t="s">
        <v>2405</v>
      </c>
      <c r="H762">
        <v>4</v>
      </c>
      <c r="I762" s="4">
        <v>214.54</v>
      </c>
      <c r="J762" t="s">
        <v>2576</v>
      </c>
      <c r="K762" t="s">
        <v>3068</v>
      </c>
      <c r="L762" t="s">
        <v>3071</v>
      </c>
      <c r="M762" t="s">
        <v>3259</v>
      </c>
      <c r="N762">
        <v>7</v>
      </c>
      <c r="P762" t="str">
        <f t="shared" si="82"/>
        <v>NO COUPON</v>
      </c>
      <c r="Q762" t="s">
        <v>4279</v>
      </c>
      <c r="R762" s="4">
        <v>858.16</v>
      </c>
      <c r="S762" s="4">
        <f t="shared" si="83"/>
        <v>1042.2846368715084</v>
      </c>
      <c r="T762" cm="1">
        <f t="array" ref="T762">_xlfn.STDEV.P(_xlfn._xlws.FILTER($R$2:$R$1201,$G$2:$G$1201=G762))</f>
        <v>832.06806164607724</v>
      </c>
      <c r="U762" s="4">
        <f t="shared" si="84"/>
        <v>0.99480400105008737</v>
      </c>
      <c r="V762" t="str">
        <f t="shared" si="85"/>
        <v>No</v>
      </c>
    </row>
    <row r="763" spans="1:22" x14ac:dyDescent="0.25">
      <c r="A763" t="s">
        <v>1037</v>
      </c>
      <c r="B763" s="2">
        <v>45558</v>
      </c>
      <c r="C763">
        <f t="shared" si="79"/>
        <v>2024</v>
      </c>
      <c r="D763" t="str">
        <f t="shared" si="80"/>
        <v>September</v>
      </c>
      <c r="E763" t="str">
        <f t="shared" si="81"/>
        <v>Q3</v>
      </c>
      <c r="F763" t="s">
        <v>2229</v>
      </c>
      <c r="G763" t="s">
        <v>2408</v>
      </c>
      <c r="H763">
        <v>5</v>
      </c>
      <c r="I763" s="4">
        <v>233.67</v>
      </c>
      <c r="J763" t="s">
        <v>2493</v>
      </c>
      <c r="K763" t="s">
        <v>3069</v>
      </c>
      <c r="L763" t="s">
        <v>3070</v>
      </c>
      <c r="M763" t="s">
        <v>4098</v>
      </c>
      <c r="N763">
        <v>10</v>
      </c>
      <c r="P763" t="str">
        <f t="shared" si="82"/>
        <v>NO COUPON</v>
      </c>
      <c r="Q763" t="s">
        <v>4279</v>
      </c>
      <c r="R763" s="4">
        <v>1168.3499999999999</v>
      </c>
      <c r="S763" s="4">
        <f t="shared" si="83"/>
        <v>1110.5581502890175</v>
      </c>
      <c r="T763" cm="1">
        <f t="array" ref="T763">_xlfn.STDEV.P(_xlfn._xlws.FILTER($R$2:$R$1201,$G$2:$G$1201=G763))</f>
        <v>859.60878359494041</v>
      </c>
      <c r="U763" s="4">
        <f t="shared" si="84"/>
        <v>1.0201014310507783</v>
      </c>
      <c r="V763" t="str">
        <f t="shared" si="85"/>
        <v>No</v>
      </c>
    </row>
    <row r="764" spans="1:22" x14ac:dyDescent="0.25">
      <c r="A764" t="s">
        <v>308</v>
      </c>
      <c r="B764" s="2">
        <v>45748</v>
      </c>
      <c r="C764">
        <f t="shared" si="79"/>
        <v>2025</v>
      </c>
      <c r="D764" t="str">
        <f t="shared" si="80"/>
        <v>April</v>
      </c>
      <c r="E764" t="str">
        <f t="shared" si="81"/>
        <v>Q2</v>
      </c>
      <c r="F764" t="s">
        <v>1508</v>
      </c>
      <c r="G764" t="s">
        <v>2404</v>
      </c>
      <c r="H764">
        <v>2</v>
      </c>
      <c r="I764" s="4">
        <v>297.70999999999998</v>
      </c>
      <c r="J764" t="s">
        <v>2659</v>
      </c>
      <c r="K764" t="s">
        <v>3066</v>
      </c>
      <c r="L764" t="s">
        <v>3070</v>
      </c>
      <c r="M764" t="s">
        <v>3369</v>
      </c>
      <c r="N764">
        <v>7</v>
      </c>
      <c r="O764" t="s">
        <v>4275</v>
      </c>
      <c r="P764" t="str">
        <f t="shared" si="82"/>
        <v>SAVE10</v>
      </c>
      <c r="Q764" t="s">
        <v>4279</v>
      </c>
      <c r="R764" s="4">
        <v>595.41999999999996</v>
      </c>
      <c r="S764" s="4">
        <f t="shared" si="83"/>
        <v>972.57942307692258</v>
      </c>
      <c r="T764" cm="1">
        <f t="array" ref="T764">_xlfn.STDEV.P(_xlfn._xlws.FILTER($R$2:$R$1201,$G$2:$G$1201=G764))</f>
        <v>756.87136793194964</v>
      </c>
      <c r="U764" s="4">
        <f t="shared" si="84"/>
        <v>0.89165669580144591</v>
      </c>
      <c r="V764" t="str">
        <f t="shared" si="85"/>
        <v>No</v>
      </c>
    </row>
    <row r="765" spans="1:22" x14ac:dyDescent="0.25">
      <c r="A765" t="s">
        <v>1200</v>
      </c>
      <c r="B765" s="2">
        <v>45248</v>
      </c>
      <c r="C765">
        <f t="shared" si="79"/>
        <v>2023</v>
      </c>
      <c r="D765" t="str">
        <f t="shared" si="80"/>
        <v>November</v>
      </c>
      <c r="E765" t="str">
        <f t="shared" si="81"/>
        <v>Q4</v>
      </c>
      <c r="F765" t="s">
        <v>2389</v>
      </c>
      <c r="G765" t="s">
        <v>2403</v>
      </c>
      <c r="H765">
        <v>1</v>
      </c>
      <c r="I765" s="4">
        <v>163.32</v>
      </c>
      <c r="J765" t="s">
        <v>3058</v>
      </c>
      <c r="K765" t="s">
        <v>3069</v>
      </c>
      <c r="L765" t="s">
        <v>3070</v>
      </c>
      <c r="M765" t="s">
        <v>4261</v>
      </c>
      <c r="N765">
        <v>6</v>
      </c>
      <c r="O765" t="s">
        <v>4277</v>
      </c>
      <c r="P765" t="str">
        <f t="shared" si="82"/>
        <v>WINTER15</v>
      </c>
      <c r="Q765" t="s">
        <v>4281</v>
      </c>
      <c r="R765" s="4">
        <v>163.32</v>
      </c>
      <c r="S765" s="4">
        <f t="shared" si="83"/>
        <v>1077.6160122699389</v>
      </c>
      <c r="T765" cm="1">
        <f t="array" ref="T765">_xlfn.STDEV.P(_xlfn._xlws.FILTER($R$2:$R$1201,$G$2:$G$1201=G765))</f>
        <v>847.57364644707002</v>
      </c>
      <c r="U765" s="4">
        <f t="shared" si="84"/>
        <v>1.0787216144609513</v>
      </c>
      <c r="V765" t="str">
        <f t="shared" si="85"/>
        <v>No</v>
      </c>
    </row>
    <row r="766" spans="1:22" x14ac:dyDescent="0.25">
      <c r="A766" t="s">
        <v>931</v>
      </c>
      <c r="B766" s="2">
        <v>45677</v>
      </c>
      <c r="C766">
        <f t="shared" si="79"/>
        <v>2025</v>
      </c>
      <c r="D766" t="str">
        <f t="shared" si="80"/>
        <v>January</v>
      </c>
      <c r="E766" t="str">
        <f t="shared" si="81"/>
        <v>Q1</v>
      </c>
      <c r="F766" t="s">
        <v>2127</v>
      </c>
      <c r="G766" t="s">
        <v>2408</v>
      </c>
      <c r="H766">
        <v>5</v>
      </c>
      <c r="I766" s="4">
        <v>383.82</v>
      </c>
      <c r="J766" t="s">
        <v>2979</v>
      </c>
      <c r="K766" t="s">
        <v>3067</v>
      </c>
      <c r="L766" t="s">
        <v>3072</v>
      </c>
      <c r="M766" t="s">
        <v>3992</v>
      </c>
      <c r="N766">
        <v>7</v>
      </c>
      <c r="O766" t="s">
        <v>4276</v>
      </c>
      <c r="P766" t="str">
        <f t="shared" si="82"/>
        <v>FREESHIP</v>
      </c>
      <c r="Q766" t="s">
        <v>4282</v>
      </c>
      <c r="R766" s="4">
        <v>1919.1</v>
      </c>
      <c r="S766" s="4">
        <f t="shared" si="83"/>
        <v>1110.5581502890175</v>
      </c>
      <c r="T766" cm="1">
        <f t="array" ref="T766">_xlfn.STDEV.P(_xlfn._xlws.FILTER($R$2:$R$1201,$G$2:$G$1201=G766))</f>
        <v>859.60878359494041</v>
      </c>
      <c r="U766" s="4">
        <f t="shared" si="84"/>
        <v>0.84542894879430019</v>
      </c>
      <c r="V766" t="str">
        <f t="shared" si="85"/>
        <v>No</v>
      </c>
    </row>
    <row r="767" spans="1:22" x14ac:dyDescent="0.25">
      <c r="A767" t="s">
        <v>822</v>
      </c>
      <c r="B767" s="2">
        <v>45335</v>
      </c>
      <c r="C767">
        <f t="shared" si="79"/>
        <v>2024</v>
      </c>
      <c r="D767" t="str">
        <f t="shared" si="80"/>
        <v>February</v>
      </c>
      <c r="E767" t="str">
        <f t="shared" si="81"/>
        <v>Q1</v>
      </c>
      <c r="F767" t="s">
        <v>2018</v>
      </c>
      <c r="G767" t="s">
        <v>2409</v>
      </c>
      <c r="H767">
        <v>3</v>
      </c>
      <c r="I767" s="4">
        <v>134.05000000000001</v>
      </c>
      <c r="J767" t="s">
        <v>2936</v>
      </c>
      <c r="K767" t="s">
        <v>3067</v>
      </c>
      <c r="L767" t="s">
        <v>3070</v>
      </c>
      <c r="M767" t="s">
        <v>3883</v>
      </c>
      <c r="N767">
        <v>3</v>
      </c>
      <c r="P767" t="str">
        <f t="shared" si="82"/>
        <v>NO COUPON</v>
      </c>
      <c r="Q767" t="s">
        <v>4282</v>
      </c>
      <c r="R767" s="4">
        <v>402.15</v>
      </c>
      <c r="S767" s="4">
        <f t="shared" si="83"/>
        <v>985.05841176470665</v>
      </c>
      <c r="T767" cm="1">
        <f t="array" ref="T767">_xlfn.STDEV.P(_xlfn._xlws.FILTER($R$2:$R$1201,$G$2:$G$1201=G767))</f>
        <v>745.08439393554579</v>
      </c>
      <c r="U767" s="4">
        <f t="shared" si="84"/>
        <v>1.1421637853259397</v>
      </c>
      <c r="V767" t="str">
        <f t="shared" si="85"/>
        <v>No</v>
      </c>
    </row>
    <row r="768" spans="1:22" x14ac:dyDescent="0.25">
      <c r="A768" t="s">
        <v>118</v>
      </c>
      <c r="B768" s="2">
        <v>45503</v>
      </c>
      <c r="C768">
        <f t="shared" si="79"/>
        <v>2024</v>
      </c>
      <c r="D768" t="str">
        <f t="shared" si="80"/>
        <v>July</v>
      </c>
      <c r="E768" t="str">
        <f t="shared" si="81"/>
        <v>Q3</v>
      </c>
      <c r="F768" t="s">
        <v>1318</v>
      </c>
      <c r="G768" t="s">
        <v>2404</v>
      </c>
      <c r="H768">
        <v>1</v>
      </c>
      <c r="I768" s="4">
        <v>582.04</v>
      </c>
      <c r="J768" t="s">
        <v>2507</v>
      </c>
      <c r="K768" t="s">
        <v>3068</v>
      </c>
      <c r="L768" t="s">
        <v>3073</v>
      </c>
      <c r="M768" t="s">
        <v>3179</v>
      </c>
      <c r="N768">
        <v>1</v>
      </c>
      <c r="O768" t="s">
        <v>4276</v>
      </c>
      <c r="P768" t="str">
        <f t="shared" si="82"/>
        <v>FREESHIP</v>
      </c>
      <c r="Q768" t="s">
        <v>4280</v>
      </c>
      <c r="R768" s="4">
        <v>582.04</v>
      </c>
      <c r="S768" s="4">
        <f t="shared" si="83"/>
        <v>972.57942307692258</v>
      </c>
      <c r="T768" cm="1">
        <f t="array" ref="T768">_xlfn.STDEV.P(_xlfn._xlws.FILTER($R$2:$R$1201,$G$2:$G$1201=G768))</f>
        <v>756.87136793194964</v>
      </c>
      <c r="U768" s="4">
        <f t="shared" si="84"/>
        <v>0.51599180471579953</v>
      </c>
      <c r="V768" t="str">
        <f t="shared" si="85"/>
        <v>No</v>
      </c>
    </row>
    <row r="769" spans="1:22" x14ac:dyDescent="0.25">
      <c r="A769" t="s">
        <v>96</v>
      </c>
      <c r="B769" s="2">
        <v>45296</v>
      </c>
      <c r="C769">
        <f t="shared" si="79"/>
        <v>2024</v>
      </c>
      <c r="D769" t="str">
        <f t="shared" si="80"/>
        <v>January</v>
      </c>
      <c r="E769" t="str">
        <f t="shared" si="81"/>
        <v>Q1</v>
      </c>
      <c r="F769" t="s">
        <v>1296</v>
      </c>
      <c r="G769" t="s">
        <v>2405</v>
      </c>
      <c r="H769">
        <v>4</v>
      </c>
      <c r="I769" s="4">
        <v>565.20000000000005</v>
      </c>
      <c r="J769" t="s">
        <v>2486</v>
      </c>
      <c r="K769" t="s">
        <v>3065</v>
      </c>
      <c r="L769" t="s">
        <v>3070</v>
      </c>
      <c r="M769" t="s">
        <v>3157</v>
      </c>
      <c r="N769">
        <v>9</v>
      </c>
      <c r="O769" t="s">
        <v>4275</v>
      </c>
      <c r="P769" t="str">
        <f t="shared" si="82"/>
        <v>SAVE10</v>
      </c>
      <c r="Q769" t="s">
        <v>4282</v>
      </c>
      <c r="R769" s="4">
        <v>2260.8000000000002</v>
      </c>
      <c r="S769" s="4">
        <f t="shared" si="83"/>
        <v>1042.2846368715084</v>
      </c>
      <c r="T769" cm="1">
        <f t="array" ref="T769">_xlfn.STDEV.P(_xlfn._xlws.FILTER($R$2:$R$1201,$G$2:$G$1201=G769))</f>
        <v>832.06806164607724</v>
      </c>
      <c r="U769" s="4">
        <f t="shared" si="84"/>
        <v>0.57337213007274135</v>
      </c>
      <c r="V769" t="str">
        <f t="shared" si="85"/>
        <v>No</v>
      </c>
    </row>
    <row r="770" spans="1:22" x14ac:dyDescent="0.25">
      <c r="A770" t="s">
        <v>1178</v>
      </c>
      <c r="B770" s="2">
        <v>45299</v>
      </c>
      <c r="C770">
        <f t="shared" ref="C770:C833" si="86">YEAR(B770)</f>
        <v>2024</v>
      </c>
      <c r="D770" t="str">
        <f t="shared" ref="D770:D833" si="87">TEXT(B770,"mmmm")</f>
        <v>January</v>
      </c>
      <c r="E770" t="str">
        <f t="shared" ref="E770:E833" si="88">"Q"&amp;ROUNDUP(MONTH(B770)/3,0)</f>
        <v>Q1</v>
      </c>
      <c r="F770" t="s">
        <v>2367</v>
      </c>
      <c r="G770" t="s">
        <v>2405</v>
      </c>
      <c r="H770">
        <v>5</v>
      </c>
      <c r="I770" s="4">
        <v>315.57</v>
      </c>
      <c r="J770" t="s">
        <v>2826</v>
      </c>
      <c r="K770" t="s">
        <v>3065</v>
      </c>
      <c r="L770" t="s">
        <v>3073</v>
      </c>
      <c r="M770" t="s">
        <v>4239</v>
      </c>
      <c r="N770">
        <v>6</v>
      </c>
      <c r="O770" t="s">
        <v>4277</v>
      </c>
      <c r="P770" t="str">
        <f t="shared" ref="P770:P833" si="89">IF(ISBLANK(O770),"NO COUPON",O770)</f>
        <v>WINTER15</v>
      </c>
      <c r="Q770" t="s">
        <v>4280</v>
      </c>
      <c r="R770" s="4">
        <v>1577.85</v>
      </c>
      <c r="S770" s="4">
        <f t="shared" si="83"/>
        <v>1042.2846368715084</v>
      </c>
      <c r="T770" cm="1">
        <f t="array" ref="T770">_xlfn.STDEV.P(_xlfn._xlws.FILTER($R$2:$R$1201,$G$2:$G$1201=G770))</f>
        <v>832.06806164607724</v>
      </c>
      <c r="U770" s="4">
        <f t="shared" si="84"/>
        <v>0.87338364536412028</v>
      </c>
      <c r="V770" t="str">
        <f t="shared" si="85"/>
        <v>No</v>
      </c>
    </row>
    <row r="771" spans="1:22" x14ac:dyDescent="0.25">
      <c r="A771" t="s">
        <v>127</v>
      </c>
      <c r="B771" s="2">
        <v>45308</v>
      </c>
      <c r="C771">
        <f t="shared" si="86"/>
        <v>2024</v>
      </c>
      <c r="D771" t="str">
        <f t="shared" si="87"/>
        <v>January</v>
      </c>
      <c r="E771" t="str">
        <f t="shared" si="88"/>
        <v>Q1</v>
      </c>
      <c r="F771" t="s">
        <v>1327</v>
      </c>
      <c r="G771" t="s">
        <v>2408</v>
      </c>
      <c r="H771">
        <v>5</v>
      </c>
      <c r="I771" s="4">
        <v>190.08</v>
      </c>
      <c r="J771" t="s">
        <v>2516</v>
      </c>
      <c r="K771" t="s">
        <v>3069</v>
      </c>
      <c r="L771" t="s">
        <v>3070</v>
      </c>
      <c r="M771" t="s">
        <v>3188</v>
      </c>
      <c r="N771">
        <v>9</v>
      </c>
      <c r="O771" t="s">
        <v>4276</v>
      </c>
      <c r="P771" t="str">
        <f t="shared" si="89"/>
        <v>FREESHIP</v>
      </c>
      <c r="Q771" t="s">
        <v>4278</v>
      </c>
      <c r="R771" s="4">
        <v>950.40000000000009</v>
      </c>
      <c r="S771" s="4">
        <f t="shared" ref="S771:S834" si="90">AVERAGEIF($G$2:$G$1201,G771,$R$2:$R$1201)</f>
        <v>1110.5581502890175</v>
      </c>
      <c r="T771" cm="1">
        <f t="array" ref="T771">_xlfn.STDEV.P(_xlfn._xlws.FILTER($R$2:$R$1201,$G$2:$G$1201=G771))</f>
        <v>859.60878359494041</v>
      </c>
      <c r="U771" s="4">
        <f t="shared" ref="U771:U834" si="91">ABS(I771-S771)/T771</f>
        <v>1.0708105452802812</v>
      </c>
      <c r="V771" t="str">
        <f t="shared" ref="V771:V834" si="92">IF(U771&gt;3,"Yes","No")</f>
        <v>No</v>
      </c>
    </row>
    <row r="772" spans="1:22" x14ac:dyDescent="0.25">
      <c r="A772" t="s">
        <v>340</v>
      </c>
      <c r="B772" s="2">
        <v>45474</v>
      </c>
      <c r="C772">
        <f t="shared" si="86"/>
        <v>2024</v>
      </c>
      <c r="D772" t="str">
        <f t="shared" si="87"/>
        <v>July</v>
      </c>
      <c r="E772" t="str">
        <f t="shared" si="88"/>
        <v>Q3</v>
      </c>
      <c r="F772" t="s">
        <v>1540</v>
      </c>
      <c r="G772" t="s">
        <v>2408</v>
      </c>
      <c r="H772">
        <v>5</v>
      </c>
      <c r="I772" s="4">
        <v>670.48</v>
      </c>
      <c r="J772" t="s">
        <v>2429</v>
      </c>
      <c r="K772" t="s">
        <v>3068</v>
      </c>
      <c r="L772" t="s">
        <v>3072</v>
      </c>
      <c r="M772" t="s">
        <v>3401</v>
      </c>
      <c r="N772">
        <v>5</v>
      </c>
      <c r="O772" t="s">
        <v>4275</v>
      </c>
      <c r="P772" t="str">
        <f t="shared" si="89"/>
        <v>SAVE10</v>
      </c>
      <c r="Q772" t="s">
        <v>4281</v>
      </c>
      <c r="R772" s="4">
        <v>3352.4</v>
      </c>
      <c r="S772" s="4">
        <f t="shared" si="90"/>
        <v>1110.5581502890175</v>
      </c>
      <c r="T772" cm="1">
        <f t="array" ref="T772">_xlfn.STDEV.P(_xlfn._xlws.FILTER($R$2:$R$1201,$G$2:$G$1201=G772))</f>
        <v>859.60878359494041</v>
      </c>
      <c r="U772" s="4">
        <f t="shared" si="91"/>
        <v>0.51195166765116307</v>
      </c>
      <c r="V772" t="str">
        <f t="shared" si="92"/>
        <v>No</v>
      </c>
    </row>
    <row r="773" spans="1:22" x14ac:dyDescent="0.25">
      <c r="A773" t="s">
        <v>330</v>
      </c>
      <c r="B773" s="2">
        <v>45201</v>
      </c>
      <c r="C773">
        <f t="shared" si="86"/>
        <v>2023</v>
      </c>
      <c r="D773" t="str">
        <f t="shared" si="87"/>
        <v>October</v>
      </c>
      <c r="E773" t="str">
        <f t="shared" si="88"/>
        <v>Q4</v>
      </c>
      <c r="F773" t="s">
        <v>1530</v>
      </c>
      <c r="G773" t="s">
        <v>2409</v>
      </c>
      <c r="H773">
        <v>4</v>
      </c>
      <c r="I773" s="4">
        <v>275.27999999999997</v>
      </c>
      <c r="J773" t="s">
        <v>2677</v>
      </c>
      <c r="K773" t="s">
        <v>3068</v>
      </c>
      <c r="L773" t="s">
        <v>3070</v>
      </c>
      <c r="M773" t="s">
        <v>3391</v>
      </c>
      <c r="N773">
        <v>9</v>
      </c>
      <c r="O773" t="s">
        <v>4277</v>
      </c>
      <c r="P773" t="str">
        <f t="shared" si="89"/>
        <v>WINTER15</v>
      </c>
      <c r="Q773" t="s">
        <v>4281</v>
      </c>
      <c r="R773" s="4">
        <v>1101.1199999999999</v>
      </c>
      <c r="S773" s="4">
        <f t="shared" si="90"/>
        <v>985.05841176470665</v>
      </c>
      <c r="T773" cm="1">
        <f t="array" ref="T773">_xlfn.STDEV.P(_xlfn._xlws.FILTER($R$2:$R$1201,$G$2:$G$1201=G773))</f>
        <v>745.08439393554579</v>
      </c>
      <c r="U773" s="4">
        <f t="shared" si="91"/>
        <v>0.95261478772310282</v>
      </c>
      <c r="V773" t="str">
        <f t="shared" si="92"/>
        <v>No</v>
      </c>
    </row>
    <row r="774" spans="1:22" x14ac:dyDescent="0.25">
      <c r="A774" t="s">
        <v>1108</v>
      </c>
      <c r="B774" s="2">
        <v>45105</v>
      </c>
      <c r="C774">
        <f t="shared" si="86"/>
        <v>2023</v>
      </c>
      <c r="D774" t="str">
        <f t="shared" si="87"/>
        <v>June</v>
      </c>
      <c r="E774" t="str">
        <f t="shared" si="88"/>
        <v>Q2</v>
      </c>
      <c r="F774" t="s">
        <v>2300</v>
      </c>
      <c r="G774" t="s">
        <v>2407</v>
      </c>
      <c r="H774">
        <v>4</v>
      </c>
      <c r="I774" s="4">
        <v>648.91</v>
      </c>
      <c r="J774" t="s">
        <v>3027</v>
      </c>
      <c r="K774" t="s">
        <v>3067</v>
      </c>
      <c r="L774" t="s">
        <v>3070</v>
      </c>
      <c r="M774" t="s">
        <v>4169</v>
      </c>
      <c r="N774">
        <v>6</v>
      </c>
      <c r="O774" t="s">
        <v>4275</v>
      </c>
      <c r="P774" t="str">
        <f t="shared" si="89"/>
        <v>SAVE10</v>
      </c>
      <c r="Q774" t="s">
        <v>4278</v>
      </c>
      <c r="R774" s="4">
        <v>2595.64</v>
      </c>
      <c r="S774" s="4">
        <f t="shared" si="90"/>
        <v>1080.7326519337028</v>
      </c>
      <c r="T774" cm="1">
        <f t="array" ref="T774">_xlfn.STDEV.P(_xlfn._xlws.FILTER($R$2:$R$1201,$G$2:$G$1201=G774))</f>
        <v>851.72193981099019</v>
      </c>
      <c r="U774" s="4">
        <f t="shared" si="91"/>
        <v>0.50699956376552968</v>
      </c>
      <c r="V774" t="str">
        <f t="shared" si="92"/>
        <v>No</v>
      </c>
    </row>
    <row r="775" spans="1:22" x14ac:dyDescent="0.25">
      <c r="A775" t="s">
        <v>1173</v>
      </c>
      <c r="B775" s="2">
        <v>45345</v>
      </c>
      <c r="C775">
        <f t="shared" si="86"/>
        <v>2024</v>
      </c>
      <c r="D775" t="str">
        <f t="shared" si="87"/>
        <v>February</v>
      </c>
      <c r="E775" t="str">
        <f t="shared" si="88"/>
        <v>Q1</v>
      </c>
      <c r="F775" t="s">
        <v>2362</v>
      </c>
      <c r="G775" t="s">
        <v>2409</v>
      </c>
      <c r="H775">
        <v>4</v>
      </c>
      <c r="I775" s="4">
        <v>466.7</v>
      </c>
      <c r="J775" t="s">
        <v>2766</v>
      </c>
      <c r="K775" t="s">
        <v>3065</v>
      </c>
      <c r="L775" t="s">
        <v>3072</v>
      </c>
      <c r="M775" t="s">
        <v>4234</v>
      </c>
      <c r="N775">
        <v>8</v>
      </c>
      <c r="P775" t="str">
        <f t="shared" si="89"/>
        <v>NO COUPON</v>
      </c>
      <c r="Q775" t="s">
        <v>4278</v>
      </c>
      <c r="R775" s="4">
        <v>1866.8</v>
      </c>
      <c r="S775" s="4">
        <f t="shared" si="90"/>
        <v>985.05841176470665</v>
      </c>
      <c r="T775" cm="1">
        <f t="array" ref="T775">_xlfn.STDEV.P(_xlfn._xlws.FILTER($R$2:$R$1201,$G$2:$G$1201=G775))</f>
        <v>745.08439393554579</v>
      </c>
      <c r="U775" s="4">
        <f t="shared" si="91"/>
        <v>0.6957042933441816</v>
      </c>
      <c r="V775" t="str">
        <f t="shared" si="92"/>
        <v>No</v>
      </c>
    </row>
    <row r="776" spans="1:22" x14ac:dyDescent="0.25">
      <c r="A776" t="s">
        <v>791</v>
      </c>
      <c r="B776" s="2">
        <v>45737</v>
      </c>
      <c r="C776">
        <f t="shared" si="86"/>
        <v>2025</v>
      </c>
      <c r="D776" t="str">
        <f t="shared" si="87"/>
        <v>March</v>
      </c>
      <c r="E776" t="str">
        <f t="shared" si="88"/>
        <v>Q1</v>
      </c>
      <c r="F776" t="s">
        <v>1988</v>
      </c>
      <c r="G776" t="s">
        <v>2406</v>
      </c>
      <c r="H776">
        <v>5</v>
      </c>
      <c r="I776" s="4">
        <v>64.489999999999995</v>
      </c>
      <c r="J776" t="s">
        <v>2432</v>
      </c>
      <c r="K776" t="s">
        <v>3066</v>
      </c>
      <c r="L776" t="s">
        <v>3071</v>
      </c>
      <c r="M776" t="s">
        <v>3852</v>
      </c>
      <c r="N776">
        <v>7</v>
      </c>
      <c r="P776" t="str">
        <f t="shared" si="89"/>
        <v>NO COUPON</v>
      </c>
      <c r="Q776" t="s">
        <v>4281</v>
      </c>
      <c r="R776" s="4">
        <v>322.45</v>
      </c>
      <c r="S776" s="4">
        <f t="shared" si="90"/>
        <v>1098.989382022472</v>
      </c>
      <c r="T776" cm="1">
        <f t="array" ref="T776">_xlfn.STDEV.P(_xlfn._xlws.FILTER($R$2:$R$1201,$G$2:$G$1201=G776))</f>
        <v>817.71887574565653</v>
      </c>
      <c r="U776" s="4">
        <f t="shared" si="91"/>
        <v>1.2651039528458223</v>
      </c>
      <c r="V776" t="str">
        <f t="shared" si="92"/>
        <v>No</v>
      </c>
    </row>
    <row r="777" spans="1:22" x14ac:dyDescent="0.25">
      <c r="A777" t="s">
        <v>252</v>
      </c>
      <c r="B777" s="2">
        <v>45639</v>
      </c>
      <c r="C777">
        <f t="shared" si="86"/>
        <v>2024</v>
      </c>
      <c r="D777" t="str">
        <f t="shared" si="87"/>
        <v>December</v>
      </c>
      <c r="E777" t="str">
        <f t="shared" si="88"/>
        <v>Q4</v>
      </c>
      <c r="F777" t="s">
        <v>1452</v>
      </c>
      <c r="G777" t="s">
        <v>2409</v>
      </c>
      <c r="H777">
        <v>4</v>
      </c>
      <c r="I777" s="4">
        <v>384.32</v>
      </c>
      <c r="J777" t="s">
        <v>2615</v>
      </c>
      <c r="K777" t="s">
        <v>3067</v>
      </c>
      <c r="L777" t="s">
        <v>3074</v>
      </c>
      <c r="M777" t="s">
        <v>3313</v>
      </c>
      <c r="N777">
        <v>6</v>
      </c>
      <c r="O777" t="s">
        <v>4277</v>
      </c>
      <c r="P777" t="str">
        <f t="shared" si="89"/>
        <v>WINTER15</v>
      </c>
      <c r="Q777" t="s">
        <v>4282</v>
      </c>
      <c r="R777" s="4">
        <v>1537.28</v>
      </c>
      <c r="S777" s="4">
        <f t="shared" si="90"/>
        <v>985.05841176470665</v>
      </c>
      <c r="T777" cm="1">
        <f t="array" ref="T777">_xlfn.STDEV.P(_xlfn._xlws.FILTER($R$2:$R$1201,$G$2:$G$1201=G777))</f>
        <v>745.08439393554579</v>
      </c>
      <c r="U777" s="4">
        <f t="shared" si="91"/>
        <v>0.80626894973816088</v>
      </c>
      <c r="V777" t="str">
        <f t="shared" si="92"/>
        <v>No</v>
      </c>
    </row>
    <row r="778" spans="1:22" x14ac:dyDescent="0.25">
      <c r="A778" t="s">
        <v>833</v>
      </c>
      <c r="B778" s="2">
        <v>45563</v>
      </c>
      <c r="C778">
        <f t="shared" si="86"/>
        <v>2024</v>
      </c>
      <c r="D778" t="str">
        <f t="shared" si="87"/>
        <v>September</v>
      </c>
      <c r="E778" t="str">
        <f t="shared" si="88"/>
        <v>Q3</v>
      </c>
      <c r="F778" t="s">
        <v>2029</v>
      </c>
      <c r="G778" t="s">
        <v>2404</v>
      </c>
      <c r="H778">
        <v>2</v>
      </c>
      <c r="I778" s="4">
        <v>398.45</v>
      </c>
      <c r="J778" t="s">
        <v>2941</v>
      </c>
      <c r="K778" t="s">
        <v>3065</v>
      </c>
      <c r="L778" t="s">
        <v>3071</v>
      </c>
      <c r="M778" t="s">
        <v>3894</v>
      </c>
      <c r="N778">
        <v>7</v>
      </c>
      <c r="O778" t="s">
        <v>4275</v>
      </c>
      <c r="P778" t="str">
        <f t="shared" si="89"/>
        <v>SAVE10</v>
      </c>
      <c r="Q778" t="s">
        <v>4282</v>
      </c>
      <c r="R778" s="4">
        <v>796.9</v>
      </c>
      <c r="S778" s="4">
        <f t="shared" si="90"/>
        <v>972.57942307692258</v>
      </c>
      <c r="T778" cm="1">
        <f t="array" ref="T778">_xlfn.STDEV.P(_xlfn._xlws.FILTER($R$2:$R$1201,$G$2:$G$1201=G778))</f>
        <v>756.87136793194964</v>
      </c>
      <c r="U778" s="4">
        <f t="shared" si="91"/>
        <v>0.75855613965904789</v>
      </c>
      <c r="V778" t="str">
        <f t="shared" si="92"/>
        <v>No</v>
      </c>
    </row>
    <row r="779" spans="1:22" x14ac:dyDescent="0.25">
      <c r="A779" t="s">
        <v>536</v>
      </c>
      <c r="B779" s="2">
        <v>45402</v>
      </c>
      <c r="C779">
        <f t="shared" si="86"/>
        <v>2024</v>
      </c>
      <c r="D779" t="str">
        <f t="shared" si="87"/>
        <v>April</v>
      </c>
      <c r="E779" t="str">
        <f t="shared" si="88"/>
        <v>Q2</v>
      </c>
      <c r="F779" t="s">
        <v>1736</v>
      </c>
      <c r="G779" t="s">
        <v>2406</v>
      </c>
      <c r="H779">
        <v>1</v>
      </c>
      <c r="I779" s="4">
        <v>515.32000000000005</v>
      </c>
      <c r="J779" t="s">
        <v>2650</v>
      </c>
      <c r="K779" t="s">
        <v>3068</v>
      </c>
      <c r="L779" t="s">
        <v>3071</v>
      </c>
      <c r="M779" t="s">
        <v>3597</v>
      </c>
      <c r="N779">
        <v>1</v>
      </c>
      <c r="O779" t="s">
        <v>4276</v>
      </c>
      <c r="P779" t="str">
        <f t="shared" si="89"/>
        <v>FREESHIP</v>
      </c>
      <c r="Q779" t="s">
        <v>4280</v>
      </c>
      <c r="R779" s="4">
        <v>515.32000000000005</v>
      </c>
      <c r="S779" s="4">
        <f t="shared" si="90"/>
        <v>1098.989382022472</v>
      </c>
      <c r="T779" cm="1">
        <f t="array" ref="T779">_xlfn.STDEV.P(_xlfn._xlws.FILTER($R$2:$R$1201,$G$2:$G$1201=G779))</f>
        <v>817.71887574565653</v>
      </c>
      <c r="U779" s="4">
        <f t="shared" si="91"/>
        <v>0.7137775577092299</v>
      </c>
      <c r="V779" t="str">
        <f t="shared" si="92"/>
        <v>No</v>
      </c>
    </row>
    <row r="780" spans="1:22" x14ac:dyDescent="0.25">
      <c r="A780" t="s">
        <v>534</v>
      </c>
      <c r="B780" s="2">
        <v>44995</v>
      </c>
      <c r="C780">
        <f t="shared" si="86"/>
        <v>2023</v>
      </c>
      <c r="D780" t="str">
        <f t="shared" si="87"/>
        <v>March</v>
      </c>
      <c r="E780" t="str">
        <f t="shared" si="88"/>
        <v>Q1</v>
      </c>
      <c r="F780" t="s">
        <v>1734</v>
      </c>
      <c r="G780" t="s">
        <v>2403</v>
      </c>
      <c r="H780">
        <v>3</v>
      </c>
      <c r="I780" s="4">
        <v>635.98</v>
      </c>
      <c r="J780" t="s">
        <v>2801</v>
      </c>
      <c r="K780" t="s">
        <v>3069</v>
      </c>
      <c r="L780" t="s">
        <v>3072</v>
      </c>
      <c r="M780" t="s">
        <v>3595</v>
      </c>
      <c r="N780">
        <v>5</v>
      </c>
      <c r="P780" t="str">
        <f t="shared" si="89"/>
        <v>NO COUPON</v>
      </c>
      <c r="Q780" t="s">
        <v>4279</v>
      </c>
      <c r="R780" s="4">
        <v>1907.94</v>
      </c>
      <c r="S780" s="4">
        <f t="shared" si="90"/>
        <v>1077.6160122699389</v>
      </c>
      <c r="T780" cm="1">
        <f t="array" ref="T780">_xlfn.STDEV.P(_xlfn._xlws.FILTER($R$2:$R$1201,$G$2:$G$1201=G780))</f>
        <v>847.57364644707002</v>
      </c>
      <c r="U780" s="4">
        <f t="shared" si="91"/>
        <v>0.52105916001662578</v>
      </c>
      <c r="V780" t="str">
        <f t="shared" si="92"/>
        <v>No</v>
      </c>
    </row>
    <row r="781" spans="1:22" x14ac:dyDescent="0.25">
      <c r="A781" t="s">
        <v>547</v>
      </c>
      <c r="B781" s="2">
        <v>44990</v>
      </c>
      <c r="C781">
        <f t="shared" si="86"/>
        <v>2023</v>
      </c>
      <c r="D781" t="str">
        <f t="shared" si="87"/>
        <v>March</v>
      </c>
      <c r="E781" t="str">
        <f t="shared" si="88"/>
        <v>Q1</v>
      </c>
      <c r="F781" t="s">
        <v>1747</v>
      </c>
      <c r="G781" t="s">
        <v>2409</v>
      </c>
      <c r="H781">
        <v>1</v>
      </c>
      <c r="I781" s="4">
        <v>565.85</v>
      </c>
      <c r="J781" t="s">
        <v>2472</v>
      </c>
      <c r="K781" t="s">
        <v>3068</v>
      </c>
      <c r="L781" t="s">
        <v>3072</v>
      </c>
      <c r="M781" t="s">
        <v>3608</v>
      </c>
      <c r="N781">
        <v>1</v>
      </c>
      <c r="O781" t="s">
        <v>4276</v>
      </c>
      <c r="P781" t="str">
        <f t="shared" si="89"/>
        <v>FREESHIP</v>
      </c>
      <c r="Q781" t="s">
        <v>4281</v>
      </c>
      <c r="R781" s="4">
        <v>565.85</v>
      </c>
      <c r="S781" s="4">
        <f t="shared" si="90"/>
        <v>985.05841176470665</v>
      </c>
      <c r="T781" cm="1">
        <f t="array" ref="T781">_xlfn.STDEV.P(_xlfn._xlws.FILTER($R$2:$R$1201,$G$2:$G$1201=G781))</f>
        <v>745.08439393554579</v>
      </c>
      <c r="U781" s="4">
        <f t="shared" si="91"/>
        <v>0.56263211949782244</v>
      </c>
      <c r="V781" t="str">
        <f t="shared" si="92"/>
        <v>No</v>
      </c>
    </row>
    <row r="782" spans="1:22" x14ac:dyDescent="0.25">
      <c r="A782" t="s">
        <v>986</v>
      </c>
      <c r="B782" s="2">
        <v>45452</v>
      </c>
      <c r="C782">
        <f t="shared" si="86"/>
        <v>2024</v>
      </c>
      <c r="D782" t="str">
        <f t="shared" si="87"/>
        <v>June</v>
      </c>
      <c r="E782" t="str">
        <f t="shared" si="88"/>
        <v>Q2</v>
      </c>
      <c r="F782" t="s">
        <v>2179</v>
      </c>
      <c r="G782" t="s">
        <v>2408</v>
      </c>
      <c r="H782">
        <v>1</v>
      </c>
      <c r="I782" s="4">
        <v>90.27</v>
      </c>
      <c r="J782" t="s">
        <v>2993</v>
      </c>
      <c r="K782" t="s">
        <v>3069</v>
      </c>
      <c r="L782" t="s">
        <v>3073</v>
      </c>
      <c r="M782" t="s">
        <v>4047</v>
      </c>
      <c r="N782">
        <v>5</v>
      </c>
      <c r="O782" t="s">
        <v>4275</v>
      </c>
      <c r="P782" t="str">
        <f t="shared" si="89"/>
        <v>SAVE10</v>
      </c>
      <c r="Q782" t="s">
        <v>4281</v>
      </c>
      <c r="R782" s="4">
        <v>90.27</v>
      </c>
      <c r="S782" s="4">
        <f t="shared" si="90"/>
        <v>1110.5581502890175</v>
      </c>
      <c r="T782" cm="1">
        <f t="array" ref="T782">_xlfn.STDEV.P(_xlfn._xlws.FILTER($R$2:$R$1201,$G$2:$G$1201=G782))</f>
        <v>859.60878359494041</v>
      </c>
      <c r="U782" s="4">
        <f t="shared" si="91"/>
        <v>1.1869215040150072</v>
      </c>
      <c r="V782" t="str">
        <f t="shared" si="92"/>
        <v>No</v>
      </c>
    </row>
    <row r="783" spans="1:22" x14ac:dyDescent="0.25">
      <c r="A783" t="s">
        <v>497</v>
      </c>
      <c r="B783" s="2">
        <v>44944</v>
      </c>
      <c r="C783">
        <f t="shared" si="86"/>
        <v>2023</v>
      </c>
      <c r="D783" t="str">
        <f t="shared" si="87"/>
        <v>January</v>
      </c>
      <c r="E783" t="str">
        <f t="shared" si="88"/>
        <v>Q1</v>
      </c>
      <c r="F783" t="s">
        <v>1697</v>
      </c>
      <c r="G783" t="s">
        <v>2404</v>
      </c>
      <c r="H783">
        <v>5</v>
      </c>
      <c r="I783" s="4">
        <v>347.92</v>
      </c>
      <c r="J783" t="s">
        <v>2782</v>
      </c>
      <c r="K783" t="s">
        <v>3069</v>
      </c>
      <c r="L783" t="s">
        <v>3074</v>
      </c>
      <c r="M783" t="s">
        <v>3558</v>
      </c>
      <c r="N783">
        <v>6</v>
      </c>
      <c r="O783" t="s">
        <v>4277</v>
      </c>
      <c r="P783" t="str">
        <f t="shared" si="89"/>
        <v>WINTER15</v>
      </c>
      <c r="Q783" t="s">
        <v>4282</v>
      </c>
      <c r="R783" s="4">
        <v>1739.6</v>
      </c>
      <c r="S783" s="4">
        <f t="shared" si="90"/>
        <v>972.57942307692258</v>
      </c>
      <c r="T783" cm="1">
        <f t="array" ref="T783">_xlfn.STDEV.P(_xlfn._xlws.FILTER($R$2:$R$1201,$G$2:$G$1201=G783))</f>
        <v>756.87136793194964</v>
      </c>
      <c r="U783" s="4">
        <f t="shared" si="91"/>
        <v>0.82531781428556539</v>
      </c>
      <c r="V783" t="str">
        <f t="shared" si="92"/>
        <v>No</v>
      </c>
    </row>
    <row r="784" spans="1:22" x14ac:dyDescent="0.25">
      <c r="A784" t="s">
        <v>157</v>
      </c>
      <c r="B784" s="2">
        <v>45456</v>
      </c>
      <c r="C784">
        <f t="shared" si="86"/>
        <v>2024</v>
      </c>
      <c r="D784" t="str">
        <f t="shared" si="87"/>
        <v>June</v>
      </c>
      <c r="E784" t="str">
        <f t="shared" si="88"/>
        <v>Q2</v>
      </c>
      <c r="F784" t="s">
        <v>1357</v>
      </c>
      <c r="G784" t="s">
        <v>2406</v>
      </c>
      <c r="H784">
        <v>4</v>
      </c>
      <c r="I784" s="4">
        <v>400.07</v>
      </c>
      <c r="J784" t="s">
        <v>2543</v>
      </c>
      <c r="K784" t="s">
        <v>3066</v>
      </c>
      <c r="L784" t="s">
        <v>3070</v>
      </c>
      <c r="M784" t="s">
        <v>3218</v>
      </c>
      <c r="N784">
        <v>5</v>
      </c>
      <c r="P784" t="str">
        <f t="shared" si="89"/>
        <v>NO COUPON</v>
      </c>
      <c r="Q784" t="s">
        <v>4279</v>
      </c>
      <c r="R784" s="4">
        <v>1600.28</v>
      </c>
      <c r="S784" s="4">
        <f t="shared" si="90"/>
        <v>1098.989382022472</v>
      </c>
      <c r="T784" cm="1">
        <f t="array" ref="T784">_xlfn.STDEV.P(_xlfn._xlws.FILTER($R$2:$R$1201,$G$2:$G$1201=G784))</f>
        <v>817.71887574565653</v>
      </c>
      <c r="U784" s="4">
        <f t="shared" si="91"/>
        <v>0.85471841576990104</v>
      </c>
      <c r="V784" t="str">
        <f t="shared" si="92"/>
        <v>No</v>
      </c>
    </row>
    <row r="785" spans="1:22" x14ac:dyDescent="0.25">
      <c r="A785" t="s">
        <v>425</v>
      </c>
      <c r="B785" s="2">
        <v>45462</v>
      </c>
      <c r="C785">
        <f t="shared" si="86"/>
        <v>2024</v>
      </c>
      <c r="D785" t="str">
        <f t="shared" si="87"/>
        <v>June</v>
      </c>
      <c r="E785" t="str">
        <f t="shared" si="88"/>
        <v>Q2</v>
      </c>
      <c r="F785" t="s">
        <v>1625</v>
      </c>
      <c r="G785" t="s">
        <v>2409</v>
      </c>
      <c r="H785">
        <v>2</v>
      </c>
      <c r="I785" s="4">
        <v>39.51</v>
      </c>
      <c r="J785" t="s">
        <v>2549</v>
      </c>
      <c r="K785" t="s">
        <v>3066</v>
      </c>
      <c r="L785" t="s">
        <v>3070</v>
      </c>
      <c r="M785" t="s">
        <v>3486</v>
      </c>
      <c r="N785">
        <v>5</v>
      </c>
      <c r="P785" t="str">
        <f t="shared" si="89"/>
        <v>NO COUPON</v>
      </c>
      <c r="Q785" t="s">
        <v>4281</v>
      </c>
      <c r="R785" s="4">
        <v>79.02</v>
      </c>
      <c r="S785" s="4">
        <f t="shared" si="90"/>
        <v>985.05841176470665</v>
      </c>
      <c r="T785" cm="1">
        <f t="array" ref="T785">_xlfn.STDEV.P(_xlfn._xlws.FILTER($R$2:$R$1201,$G$2:$G$1201=G785))</f>
        <v>745.08439393554579</v>
      </c>
      <c r="U785" s="4">
        <f t="shared" si="91"/>
        <v>1.2690487406001181</v>
      </c>
      <c r="V785" t="str">
        <f t="shared" si="92"/>
        <v>No</v>
      </c>
    </row>
    <row r="786" spans="1:22" x14ac:dyDescent="0.25">
      <c r="A786" t="s">
        <v>652</v>
      </c>
      <c r="B786" s="2">
        <v>45214</v>
      </c>
      <c r="C786">
        <f t="shared" si="86"/>
        <v>2023</v>
      </c>
      <c r="D786" t="str">
        <f t="shared" si="87"/>
        <v>October</v>
      </c>
      <c r="E786" t="str">
        <f t="shared" si="88"/>
        <v>Q4</v>
      </c>
      <c r="F786" t="s">
        <v>1851</v>
      </c>
      <c r="G786" t="s">
        <v>2405</v>
      </c>
      <c r="H786">
        <v>4</v>
      </c>
      <c r="I786" s="4">
        <v>578.27</v>
      </c>
      <c r="J786" t="s">
        <v>2854</v>
      </c>
      <c r="K786" t="s">
        <v>3066</v>
      </c>
      <c r="L786" t="s">
        <v>3073</v>
      </c>
      <c r="M786" t="s">
        <v>3713</v>
      </c>
      <c r="N786">
        <v>9</v>
      </c>
      <c r="O786" t="s">
        <v>4277</v>
      </c>
      <c r="P786" t="str">
        <f t="shared" si="89"/>
        <v>WINTER15</v>
      </c>
      <c r="Q786" t="s">
        <v>4280</v>
      </c>
      <c r="R786" s="4">
        <v>2313.08</v>
      </c>
      <c r="S786" s="4">
        <f t="shared" si="90"/>
        <v>1042.2846368715084</v>
      </c>
      <c r="T786" cm="1">
        <f t="array" ref="T786">_xlfn.STDEV.P(_xlfn._xlws.FILTER($R$2:$R$1201,$G$2:$G$1201=G786))</f>
        <v>832.06806164607724</v>
      </c>
      <c r="U786" s="4">
        <f t="shared" si="91"/>
        <v>0.55766428043584548</v>
      </c>
      <c r="V786" t="str">
        <f t="shared" si="92"/>
        <v>No</v>
      </c>
    </row>
    <row r="787" spans="1:22" x14ac:dyDescent="0.25">
      <c r="A787" t="s">
        <v>648</v>
      </c>
      <c r="B787" s="2">
        <v>45407</v>
      </c>
      <c r="C787">
        <f t="shared" si="86"/>
        <v>2024</v>
      </c>
      <c r="D787" t="str">
        <f t="shared" si="87"/>
        <v>April</v>
      </c>
      <c r="E787" t="str">
        <f t="shared" si="88"/>
        <v>Q2</v>
      </c>
      <c r="F787" t="s">
        <v>1847</v>
      </c>
      <c r="G787" t="s">
        <v>2407</v>
      </c>
      <c r="H787">
        <v>2</v>
      </c>
      <c r="I787" s="4">
        <v>259.32</v>
      </c>
      <c r="J787" t="s">
        <v>2852</v>
      </c>
      <c r="K787" t="s">
        <v>3068</v>
      </c>
      <c r="L787" t="s">
        <v>3073</v>
      </c>
      <c r="M787" t="s">
        <v>3709</v>
      </c>
      <c r="N787">
        <v>2</v>
      </c>
      <c r="O787" t="s">
        <v>4277</v>
      </c>
      <c r="P787" t="str">
        <f t="shared" si="89"/>
        <v>WINTER15</v>
      </c>
      <c r="Q787" t="s">
        <v>4279</v>
      </c>
      <c r="R787" s="4">
        <v>518.64</v>
      </c>
      <c r="S787" s="4">
        <f t="shared" si="90"/>
        <v>1080.7326519337028</v>
      </c>
      <c r="T787" cm="1">
        <f t="array" ref="T787">_xlfn.STDEV.P(_xlfn._xlws.FILTER($R$2:$R$1201,$G$2:$G$1201=G787))</f>
        <v>851.72193981099019</v>
      </c>
      <c r="U787" s="4">
        <f t="shared" si="91"/>
        <v>0.96441410457970189</v>
      </c>
      <c r="V787" t="str">
        <f t="shared" si="92"/>
        <v>No</v>
      </c>
    </row>
    <row r="788" spans="1:22" x14ac:dyDescent="0.25">
      <c r="A788" t="s">
        <v>48</v>
      </c>
      <c r="B788" s="2">
        <v>44933</v>
      </c>
      <c r="C788">
        <f t="shared" si="86"/>
        <v>2023</v>
      </c>
      <c r="D788" t="str">
        <f t="shared" si="87"/>
        <v>January</v>
      </c>
      <c r="E788" t="str">
        <f t="shared" si="88"/>
        <v>Q1</v>
      </c>
      <c r="F788" t="s">
        <v>1248</v>
      </c>
      <c r="G788" t="s">
        <v>2406</v>
      </c>
      <c r="H788">
        <v>4</v>
      </c>
      <c r="I788" s="4">
        <v>576.52</v>
      </c>
      <c r="J788" t="s">
        <v>2444</v>
      </c>
      <c r="K788" t="s">
        <v>3067</v>
      </c>
      <c r="L788" t="s">
        <v>3074</v>
      </c>
      <c r="M788" t="s">
        <v>3109</v>
      </c>
      <c r="N788">
        <v>5</v>
      </c>
      <c r="O788" t="s">
        <v>4277</v>
      </c>
      <c r="P788" t="str">
        <f t="shared" si="89"/>
        <v>WINTER15</v>
      </c>
      <c r="Q788" t="s">
        <v>4281</v>
      </c>
      <c r="R788" s="4">
        <v>2306.08</v>
      </c>
      <c r="S788" s="4">
        <f t="shared" si="90"/>
        <v>1098.989382022472</v>
      </c>
      <c r="T788" cm="1">
        <f t="array" ref="T788">_xlfn.STDEV.P(_xlfn._xlws.FILTER($R$2:$R$1201,$G$2:$G$1201=G788))</f>
        <v>817.71887574565653</v>
      </c>
      <c r="U788" s="4">
        <f t="shared" si="91"/>
        <v>0.63893521052213187</v>
      </c>
      <c r="V788" t="str">
        <f t="shared" si="92"/>
        <v>No</v>
      </c>
    </row>
    <row r="789" spans="1:22" x14ac:dyDescent="0.25">
      <c r="A789" t="s">
        <v>646</v>
      </c>
      <c r="B789" s="2">
        <v>45048</v>
      </c>
      <c r="C789">
        <f t="shared" si="86"/>
        <v>2023</v>
      </c>
      <c r="D789" t="str">
        <f t="shared" si="87"/>
        <v>May</v>
      </c>
      <c r="E789" t="str">
        <f t="shared" si="88"/>
        <v>Q2</v>
      </c>
      <c r="F789" t="s">
        <v>1845</v>
      </c>
      <c r="G789" t="s">
        <v>2408</v>
      </c>
      <c r="H789">
        <v>5</v>
      </c>
      <c r="I789" s="4">
        <v>678.16</v>
      </c>
      <c r="J789" t="s">
        <v>2629</v>
      </c>
      <c r="K789" t="s">
        <v>3068</v>
      </c>
      <c r="L789" t="s">
        <v>3073</v>
      </c>
      <c r="M789" t="s">
        <v>3707</v>
      </c>
      <c r="N789">
        <v>7</v>
      </c>
      <c r="O789" t="s">
        <v>4277</v>
      </c>
      <c r="P789" t="str">
        <f t="shared" si="89"/>
        <v>WINTER15</v>
      </c>
      <c r="Q789" t="s">
        <v>4281</v>
      </c>
      <c r="R789" s="4">
        <v>3390.8</v>
      </c>
      <c r="S789" s="4">
        <f t="shared" si="90"/>
        <v>1110.5581502890175</v>
      </c>
      <c r="T789" cm="1">
        <f t="array" ref="T789">_xlfn.STDEV.P(_xlfn._xlws.FILTER($R$2:$R$1201,$G$2:$G$1201=G789))</f>
        <v>859.60878359494041</v>
      </c>
      <c r="U789" s="4">
        <f t="shared" si="91"/>
        <v>0.50301737085642617</v>
      </c>
      <c r="V789" t="str">
        <f t="shared" si="92"/>
        <v>No</v>
      </c>
    </row>
    <row r="790" spans="1:22" x14ac:dyDescent="0.25">
      <c r="A790" t="s">
        <v>1001</v>
      </c>
      <c r="B790" s="2">
        <v>45813</v>
      </c>
      <c r="C790">
        <f t="shared" si="86"/>
        <v>2025</v>
      </c>
      <c r="D790" t="str">
        <f t="shared" si="87"/>
        <v>June</v>
      </c>
      <c r="E790" t="str">
        <f t="shared" si="88"/>
        <v>Q2</v>
      </c>
      <c r="F790" t="s">
        <v>2194</v>
      </c>
      <c r="G790" t="s">
        <v>2404</v>
      </c>
      <c r="H790">
        <v>5</v>
      </c>
      <c r="I790" s="4">
        <v>283.73</v>
      </c>
      <c r="J790" t="s">
        <v>2752</v>
      </c>
      <c r="K790" t="s">
        <v>3068</v>
      </c>
      <c r="L790" t="s">
        <v>3074</v>
      </c>
      <c r="M790" t="s">
        <v>4062</v>
      </c>
      <c r="N790">
        <v>8</v>
      </c>
      <c r="O790" t="s">
        <v>4276</v>
      </c>
      <c r="P790" t="str">
        <f t="shared" si="89"/>
        <v>FREESHIP</v>
      </c>
      <c r="Q790" t="s">
        <v>4278</v>
      </c>
      <c r="R790" s="4">
        <v>1418.65</v>
      </c>
      <c r="S790" s="4">
        <f t="shared" si="90"/>
        <v>972.57942307692258</v>
      </c>
      <c r="T790" cm="1">
        <f t="array" ref="T790">_xlfn.STDEV.P(_xlfn._xlws.FILTER($R$2:$R$1201,$G$2:$G$1201=G790))</f>
        <v>756.87136793194964</v>
      </c>
      <c r="U790" s="4">
        <f t="shared" si="91"/>
        <v>0.91012746982239801</v>
      </c>
      <c r="V790" t="str">
        <f t="shared" si="92"/>
        <v>No</v>
      </c>
    </row>
    <row r="791" spans="1:22" x14ac:dyDescent="0.25">
      <c r="A791" t="s">
        <v>997</v>
      </c>
      <c r="B791" s="2">
        <v>45620</v>
      </c>
      <c r="C791">
        <f t="shared" si="86"/>
        <v>2024</v>
      </c>
      <c r="D791" t="str">
        <f t="shared" si="87"/>
        <v>November</v>
      </c>
      <c r="E791" t="str">
        <f t="shared" si="88"/>
        <v>Q4</v>
      </c>
      <c r="F791" t="s">
        <v>2190</v>
      </c>
      <c r="G791" t="s">
        <v>2403</v>
      </c>
      <c r="H791">
        <v>4</v>
      </c>
      <c r="I791" s="4">
        <v>296.27999999999997</v>
      </c>
      <c r="J791" t="s">
        <v>2997</v>
      </c>
      <c r="K791" t="s">
        <v>3068</v>
      </c>
      <c r="L791" t="s">
        <v>3070</v>
      </c>
      <c r="M791" t="s">
        <v>4058</v>
      </c>
      <c r="N791">
        <v>5</v>
      </c>
      <c r="O791" t="s">
        <v>4275</v>
      </c>
      <c r="P791" t="str">
        <f t="shared" si="89"/>
        <v>SAVE10</v>
      </c>
      <c r="Q791" t="s">
        <v>4280</v>
      </c>
      <c r="R791" s="4">
        <v>1185.1199999999999</v>
      </c>
      <c r="S791" s="4">
        <f t="shared" si="90"/>
        <v>1077.6160122699389</v>
      </c>
      <c r="T791" cm="1">
        <f t="array" ref="T791">_xlfn.STDEV.P(_xlfn._xlws.FILTER($R$2:$R$1201,$G$2:$G$1201=G791))</f>
        <v>847.57364644707002</v>
      </c>
      <c r="U791" s="4">
        <f t="shared" si="91"/>
        <v>0.92185029058561274</v>
      </c>
      <c r="V791" t="str">
        <f t="shared" si="92"/>
        <v>No</v>
      </c>
    </row>
    <row r="792" spans="1:22" x14ac:dyDescent="0.25">
      <c r="A792" t="s">
        <v>940</v>
      </c>
      <c r="B792" s="2">
        <v>45371</v>
      </c>
      <c r="C792">
        <f t="shared" si="86"/>
        <v>2024</v>
      </c>
      <c r="D792" t="str">
        <f t="shared" si="87"/>
        <v>March</v>
      </c>
      <c r="E792" t="str">
        <f t="shared" si="88"/>
        <v>Q1</v>
      </c>
      <c r="F792" t="s">
        <v>2136</v>
      </c>
      <c r="G792" t="s">
        <v>2409</v>
      </c>
      <c r="H792">
        <v>1</v>
      </c>
      <c r="I792" s="4">
        <v>26.95</v>
      </c>
      <c r="J792" t="s">
        <v>2774</v>
      </c>
      <c r="K792" t="s">
        <v>3069</v>
      </c>
      <c r="L792" t="s">
        <v>3073</v>
      </c>
      <c r="M792" t="s">
        <v>4001</v>
      </c>
      <c r="N792">
        <v>1</v>
      </c>
      <c r="O792" t="s">
        <v>4277</v>
      </c>
      <c r="P792" t="str">
        <f t="shared" si="89"/>
        <v>WINTER15</v>
      </c>
      <c r="Q792" t="s">
        <v>4280</v>
      </c>
      <c r="R792" s="4">
        <v>26.95</v>
      </c>
      <c r="S792" s="4">
        <f t="shared" si="90"/>
        <v>985.05841176470665</v>
      </c>
      <c r="T792" cm="1">
        <f t="array" ref="T792">_xlfn.STDEV.P(_xlfn._xlws.FILTER($R$2:$R$1201,$G$2:$G$1201=G792))</f>
        <v>745.08439393554579</v>
      </c>
      <c r="U792" s="4">
        <f t="shared" si="91"/>
        <v>1.2859058914171657</v>
      </c>
      <c r="V792" t="str">
        <f t="shared" si="92"/>
        <v>No</v>
      </c>
    </row>
    <row r="793" spans="1:22" x14ac:dyDescent="0.25">
      <c r="A793" t="s">
        <v>67</v>
      </c>
      <c r="B793" s="2">
        <v>45430</v>
      </c>
      <c r="C793">
        <f t="shared" si="86"/>
        <v>2024</v>
      </c>
      <c r="D793" t="str">
        <f t="shared" si="87"/>
        <v>May</v>
      </c>
      <c r="E793" t="str">
        <f t="shared" si="88"/>
        <v>Q2</v>
      </c>
      <c r="F793" t="s">
        <v>1267</v>
      </c>
      <c r="G793" t="s">
        <v>2404</v>
      </c>
      <c r="H793">
        <v>4</v>
      </c>
      <c r="I793" s="4">
        <v>488.78</v>
      </c>
      <c r="J793" t="s">
        <v>2412</v>
      </c>
      <c r="K793" t="s">
        <v>3066</v>
      </c>
      <c r="L793" t="s">
        <v>3072</v>
      </c>
      <c r="M793" t="s">
        <v>3128</v>
      </c>
      <c r="N793">
        <v>5</v>
      </c>
      <c r="O793" t="s">
        <v>4276</v>
      </c>
      <c r="P793" t="str">
        <f t="shared" si="89"/>
        <v>FREESHIP</v>
      </c>
      <c r="Q793" t="s">
        <v>4282</v>
      </c>
      <c r="R793" s="4">
        <v>1955.12</v>
      </c>
      <c r="S793" s="4">
        <f t="shared" si="90"/>
        <v>972.57942307692258</v>
      </c>
      <c r="T793" cm="1">
        <f t="array" ref="T793">_xlfn.STDEV.P(_xlfn._xlws.FILTER($R$2:$R$1201,$G$2:$G$1201=G793))</f>
        <v>756.87136793194964</v>
      </c>
      <c r="U793" s="4">
        <f t="shared" si="91"/>
        <v>0.63920957189705851</v>
      </c>
      <c r="V793" t="str">
        <f t="shared" si="92"/>
        <v>No</v>
      </c>
    </row>
    <row r="794" spans="1:22" x14ac:dyDescent="0.25">
      <c r="A794" t="s">
        <v>529</v>
      </c>
      <c r="B794" s="2">
        <v>44999</v>
      </c>
      <c r="C794">
        <f t="shared" si="86"/>
        <v>2023</v>
      </c>
      <c r="D794" t="str">
        <f t="shared" si="87"/>
        <v>March</v>
      </c>
      <c r="E794" t="str">
        <f t="shared" si="88"/>
        <v>Q1</v>
      </c>
      <c r="F794" t="s">
        <v>1729</v>
      </c>
      <c r="G794" t="s">
        <v>2404</v>
      </c>
      <c r="H794">
        <v>3</v>
      </c>
      <c r="I794" s="4">
        <v>553.52</v>
      </c>
      <c r="J794" t="s">
        <v>2762</v>
      </c>
      <c r="K794" t="s">
        <v>3068</v>
      </c>
      <c r="L794" t="s">
        <v>3070</v>
      </c>
      <c r="M794" t="s">
        <v>3590</v>
      </c>
      <c r="N794">
        <v>4</v>
      </c>
      <c r="O794" t="s">
        <v>4276</v>
      </c>
      <c r="P794" t="str">
        <f t="shared" si="89"/>
        <v>FREESHIP</v>
      </c>
      <c r="Q794" t="s">
        <v>4281</v>
      </c>
      <c r="R794" s="4">
        <v>1660.56</v>
      </c>
      <c r="S794" s="4">
        <f t="shared" si="90"/>
        <v>972.57942307692258</v>
      </c>
      <c r="T794" cm="1">
        <f t="array" ref="T794">_xlfn.STDEV.P(_xlfn._xlws.FILTER($R$2:$R$1201,$G$2:$G$1201=G794))</f>
        <v>756.87136793194964</v>
      </c>
      <c r="U794" s="4">
        <f t="shared" si="91"/>
        <v>0.55367324070131851</v>
      </c>
      <c r="V794" t="str">
        <f t="shared" si="92"/>
        <v>No</v>
      </c>
    </row>
    <row r="795" spans="1:22" x14ac:dyDescent="0.25">
      <c r="A795" t="s">
        <v>299</v>
      </c>
      <c r="B795" s="2">
        <v>45818</v>
      </c>
      <c r="C795">
        <f t="shared" si="86"/>
        <v>2025</v>
      </c>
      <c r="D795" t="str">
        <f t="shared" si="87"/>
        <v>June</v>
      </c>
      <c r="E795" t="str">
        <f t="shared" si="88"/>
        <v>Q2</v>
      </c>
      <c r="F795" t="s">
        <v>1499</v>
      </c>
      <c r="G795" t="s">
        <v>2404</v>
      </c>
      <c r="H795">
        <v>1</v>
      </c>
      <c r="I795" s="4">
        <v>338.31</v>
      </c>
      <c r="J795" t="s">
        <v>2643</v>
      </c>
      <c r="K795" t="s">
        <v>3066</v>
      </c>
      <c r="L795" t="s">
        <v>3073</v>
      </c>
      <c r="M795" t="s">
        <v>3360</v>
      </c>
      <c r="N795">
        <v>3</v>
      </c>
      <c r="P795" t="str">
        <f t="shared" si="89"/>
        <v>NO COUPON</v>
      </c>
      <c r="Q795" t="s">
        <v>4282</v>
      </c>
      <c r="R795" s="4">
        <v>338.31</v>
      </c>
      <c r="S795" s="4">
        <f t="shared" si="90"/>
        <v>972.57942307692258</v>
      </c>
      <c r="T795" cm="1">
        <f t="array" ref="T795">_xlfn.STDEV.P(_xlfn._xlws.FILTER($R$2:$R$1201,$G$2:$G$1201=G795))</f>
        <v>756.87136793194964</v>
      </c>
      <c r="U795" s="4">
        <f t="shared" si="91"/>
        <v>0.83801481988938142</v>
      </c>
      <c r="V795" t="str">
        <f t="shared" si="92"/>
        <v>No</v>
      </c>
    </row>
    <row r="796" spans="1:22" x14ac:dyDescent="0.25">
      <c r="A796" t="s">
        <v>926</v>
      </c>
      <c r="B796" s="2">
        <v>45313</v>
      </c>
      <c r="C796">
        <f t="shared" si="86"/>
        <v>2024</v>
      </c>
      <c r="D796" t="str">
        <f t="shared" si="87"/>
        <v>January</v>
      </c>
      <c r="E796" t="str">
        <f t="shared" si="88"/>
        <v>Q1</v>
      </c>
      <c r="F796" t="s">
        <v>2122</v>
      </c>
      <c r="G796" t="s">
        <v>2409</v>
      </c>
      <c r="H796">
        <v>2</v>
      </c>
      <c r="I796" s="4">
        <v>139.69</v>
      </c>
      <c r="J796" t="s">
        <v>2492</v>
      </c>
      <c r="K796" t="s">
        <v>3066</v>
      </c>
      <c r="L796" t="s">
        <v>3072</v>
      </c>
      <c r="M796" t="s">
        <v>3987</v>
      </c>
      <c r="N796">
        <v>7</v>
      </c>
      <c r="O796" t="s">
        <v>4276</v>
      </c>
      <c r="P796" t="str">
        <f t="shared" si="89"/>
        <v>FREESHIP</v>
      </c>
      <c r="Q796" t="s">
        <v>4280</v>
      </c>
      <c r="R796" s="4">
        <v>279.38</v>
      </c>
      <c r="S796" s="4">
        <f t="shared" si="90"/>
        <v>985.05841176470665</v>
      </c>
      <c r="T796" cm="1">
        <f t="array" ref="T796">_xlfn.STDEV.P(_xlfn._xlws.FILTER($R$2:$R$1201,$G$2:$G$1201=G796))</f>
        <v>745.08439393554579</v>
      </c>
      <c r="U796" s="4">
        <f t="shared" si="91"/>
        <v>1.1345941730163738</v>
      </c>
      <c r="V796" t="str">
        <f t="shared" si="92"/>
        <v>No</v>
      </c>
    </row>
    <row r="797" spans="1:22" x14ac:dyDescent="0.25">
      <c r="A797" t="s">
        <v>327</v>
      </c>
      <c r="B797" s="2">
        <v>45116</v>
      </c>
      <c r="C797">
        <f t="shared" si="86"/>
        <v>2023</v>
      </c>
      <c r="D797" t="str">
        <f t="shared" si="87"/>
        <v>July</v>
      </c>
      <c r="E797" t="str">
        <f t="shared" si="88"/>
        <v>Q3</v>
      </c>
      <c r="F797" t="s">
        <v>1527</v>
      </c>
      <c r="G797" t="s">
        <v>2406</v>
      </c>
      <c r="H797">
        <v>2</v>
      </c>
      <c r="I797" s="4">
        <v>434.3</v>
      </c>
      <c r="J797" t="s">
        <v>2674</v>
      </c>
      <c r="K797" t="s">
        <v>3069</v>
      </c>
      <c r="L797" t="s">
        <v>3073</v>
      </c>
      <c r="M797" t="s">
        <v>3388</v>
      </c>
      <c r="N797">
        <v>7</v>
      </c>
      <c r="O797" t="s">
        <v>4275</v>
      </c>
      <c r="P797" t="str">
        <f t="shared" si="89"/>
        <v>SAVE10</v>
      </c>
      <c r="Q797" t="s">
        <v>4278</v>
      </c>
      <c r="R797" s="4">
        <v>868.6</v>
      </c>
      <c r="S797" s="4">
        <f t="shared" si="90"/>
        <v>1098.989382022472</v>
      </c>
      <c r="T797" cm="1">
        <f t="array" ref="T797">_xlfn.STDEV.P(_xlfn._xlws.FILTER($R$2:$R$1201,$G$2:$G$1201=G797))</f>
        <v>817.71887574565653</v>
      </c>
      <c r="U797" s="4">
        <f t="shared" si="91"/>
        <v>0.81285806374025438</v>
      </c>
      <c r="V797" t="str">
        <f t="shared" si="92"/>
        <v>No</v>
      </c>
    </row>
    <row r="798" spans="1:22" x14ac:dyDescent="0.25">
      <c r="A798" t="s">
        <v>919</v>
      </c>
      <c r="B798" s="2">
        <v>45253</v>
      </c>
      <c r="C798">
        <f t="shared" si="86"/>
        <v>2023</v>
      </c>
      <c r="D798" t="str">
        <f t="shared" si="87"/>
        <v>November</v>
      </c>
      <c r="E798" t="str">
        <f t="shared" si="88"/>
        <v>Q4</v>
      </c>
      <c r="F798" t="s">
        <v>2115</v>
      </c>
      <c r="G798" t="s">
        <v>2408</v>
      </c>
      <c r="H798">
        <v>1</v>
      </c>
      <c r="I798" s="4">
        <v>442.39</v>
      </c>
      <c r="J798" t="s">
        <v>2677</v>
      </c>
      <c r="K798" t="s">
        <v>3068</v>
      </c>
      <c r="L798" t="s">
        <v>3074</v>
      </c>
      <c r="M798" t="s">
        <v>3980</v>
      </c>
      <c r="N798">
        <v>6</v>
      </c>
      <c r="O798" t="s">
        <v>4276</v>
      </c>
      <c r="P798" t="str">
        <f t="shared" si="89"/>
        <v>FREESHIP</v>
      </c>
      <c r="Q798" t="s">
        <v>4281</v>
      </c>
      <c r="R798" s="4">
        <v>442.39</v>
      </c>
      <c r="S798" s="4">
        <f t="shared" si="90"/>
        <v>1110.5581502890175</v>
      </c>
      <c r="T798" cm="1">
        <f t="array" ref="T798">_xlfn.STDEV.P(_xlfn._xlws.FILTER($R$2:$R$1201,$G$2:$G$1201=G798))</f>
        <v>859.60878359494041</v>
      </c>
      <c r="U798" s="4">
        <f t="shared" si="91"/>
        <v>0.77729330253547946</v>
      </c>
      <c r="V798" t="str">
        <f t="shared" si="92"/>
        <v>No</v>
      </c>
    </row>
    <row r="799" spans="1:22" x14ac:dyDescent="0.25">
      <c r="A799" t="s">
        <v>982</v>
      </c>
      <c r="B799" s="2">
        <v>45330</v>
      </c>
      <c r="C799">
        <f t="shared" si="86"/>
        <v>2024</v>
      </c>
      <c r="D799" t="str">
        <f t="shared" si="87"/>
        <v>February</v>
      </c>
      <c r="E799" t="str">
        <f t="shared" si="88"/>
        <v>Q1</v>
      </c>
      <c r="F799" t="s">
        <v>2175</v>
      </c>
      <c r="G799" t="s">
        <v>2403</v>
      </c>
      <c r="H799">
        <v>4</v>
      </c>
      <c r="I799" s="4">
        <v>412.2</v>
      </c>
      <c r="J799" t="s">
        <v>2943</v>
      </c>
      <c r="K799" t="s">
        <v>3067</v>
      </c>
      <c r="L799" t="s">
        <v>3070</v>
      </c>
      <c r="M799" t="s">
        <v>4043</v>
      </c>
      <c r="N799">
        <v>6</v>
      </c>
      <c r="O799" t="s">
        <v>4277</v>
      </c>
      <c r="P799" t="str">
        <f t="shared" si="89"/>
        <v>WINTER15</v>
      </c>
      <c r="Q799" t="s">
        <v>4279</v>
      </c>
      <c r="R799" s="4">
        <v>1648.8</v>
      </c>
      <c r="S799" s="4">
        <f t="shared" si="90"/>
        <v>1077.6160122699389</v>
      </c>
      <c r="T799" cm="1">
        <f t="array" ref="T799">_xlfn.STDEV.P(_xlfn._xlws.FILTER($R$2:$R$1201,$G$2:$G$1201=G799))</f>
        <v>847.57364644707002</v>
      </c>
      <c r="U799" s="4">
        <f t="shared" si="91"/>
        <v>0.78508341435494755</v>
      </c>
      <c r="V799" t="str">
        <f t="shared" si="92"/>
        <v>No</v>
      </c>
    </row>
    <row r="800" spans="1:22" x14ac:dyDescent="0.25">
      <c r="A800" t="s">
        <v>901</v>
      </c>
      <c r="B800" s="2">
        <v>45645</v>
      </c>
      <c r="C800">
        <f t="shared" si="86"/>
        <v>2024</v>
      </c>
      <c r="D800" t="str">
        <f t="shared" si="87"/>
        <v>December</v>
      </c>
      <c r="E800" t="str">
        <f t="shared" si="88"/>
        <v>Q4</v>
      </c>
      <c r="F800" t="s">
        <v>2097</v>
      </c>
      <c r="G800" t="s">
        <v>2406</v>
      </c>
      <c r="H800">
        <v>3</v>
      </c>
      <c r="I800" s="4">
        <v>171.66</v>
      </c>
      <c r="J800" t="s">
        <v>2971</v>
      </c>
      <c r="K800" t="s">
        <v>3065</v>
      </c>
      <c r="L800" t="s">
        <v>3073</v>
      </c>
      <c r="M800" t="s">
        <v>3962</v>
      </c>
      <c r="N800">
        <v>7</v>
      </c>
      <c r="P800" t="str">
        <f t="shared" si="89"/>
        <v>NO COUPON</v>
      </c>
      <c r="Q800" t="s">
        <v>4282</v>
      </c>
      <c r="R800" s="4">
        <v>514.98</v>
      </c>
      <c r="S800" s="4">
        <f t="shared" si="90"/>
        <v>1098.989382022472</v>
      </c>
      <c r="T800" cm="1">
        <f t="array" ref="T800">_xlfn.STDEV.P(_xlfn._xlws.FILTER($R$2:$R$1201,$G$2:$G$1201=G800))</f>
        <v>817.71887574565653</v>
      </c>
      <c r="U800" s="4">
        <f t="shared" si="91"/>
        <v>1.1340442412765201</v>
      </c>
      <c r="V800" t="str">
        <f t="shared" si="92"/>
        <v>No</v>
      </c>
    </row>
    <row r="801" spans="1:22" x14ac:dyDescent="0.25">
      <c r="A801" t="s">
        <v>943</v>
      </c>
      <c r="B801" s="2">
        <v>45581</v>
      </c>
      <c r="C801">
        <f t="shared" si="86"/>
        <v>2024</v>
      </c>
      <c r="D801" t="str">
        <f t="shared" si="87"/>
        <v>October</v>
      </c>
      <c r="E801" t="str">
        <f t="shared" si="88"/>
        <v>Q4</v>
      </c>
      <c r="F801" t="s">
        <v>2139</v>
      </c>
      <c r="G801" t="s">
        <v>2405</v>
      </c>
      <c r="H801">
        <v>2</v>
      </c>
      <c r="I801" s="4">
        <v>536.25</v>
      </c>
      <c r="J801" t="s">
        <v>2568</v>
      </c>
      <c r="K801" t="s">
        <v>3065</v>
      </c>
      <c r="L801" t="s">
        <v>3074</v>
      </c>
      <c r="M801" t="s">
        <v>4004</v>
      </c>
      <c r="N801">
        <v>3</v>
      </c>
      <c r="P801" t="str">
        <f t="shared" si="89"/>
        <v>NO COUPON</v>
      </c>
      <c r="Q801" t="s">
        <v>4280</v>
      </c>
      <c r="R801" s="4">
        <v>1072.5</v>
      </c>
      <c r="S801" s="4">
        <f t="shared" si="90"/>
        <v>1042.2846368715084</v>
      </c>
      <c r="T801" cm="1">
        <f t="array" ref="T801">_xlfn.STDEV.P(_xlfn._xlws.FILTER($R$2:$R$1201,$G$2:$G$1201=G801))</f>
        <v>832.06806164607724</v>
      </c>
      <c r="U801" s="4">
        <f t="shared" si="91"/>
        <v>0.60816495692722772</v>
      </c>
      <c r="V801" t="str">
        <f t="shared" si="92"/>
        <v>No</v>
      </c>
    </row>
    <row r="802" spans="1:22" x14ac:dyDescent="0.25">
      <c r="A802" t="s">
        <v>311</v>
      </c>
      <c r="B802" s="2">
        <v>44979</v>
      </c>
      <c r="C802">
        <f t="shared" si="86"/>
        <v>2023</v>
      </c>
      <c r="D802" t="str">
        <f t="shared" si="87"/>
        <v>February</v>
      </c>
      <c r="E802" t="str">
        <f t="shared" si="88"/>
        <v>Q1</v>
      </c>
      <c r="F802" t="s">
        <v>1511</v>
      </c>
      <c r="G802" t="s">
        <v>2409</v>
      </c>
      <c r="H802">
        <v>2</v>
      </c>
      <c r="I802" s="4">
        <v>493.88</v>
      </c>
      <c r="J802" t="s">
        <v>2661</v>
      </c>
      <c r="K802" t="s">
        <v>3067</v>
      </c>
      <c r="L802" t="s">
        <v>3072</v>
      </c>
      <c r="M802" t="s">
        <v>3372</v>
      </c>
      <c r="N802">
        <v>7</v>
      </c>
      <c r="O802" t="s">
        <v>4275</v>
      </c>
      <c r="P802" t="str">
        <f t="shared" si="89"/>
        <v>SAVE10</v>
      </c>
      <c r="Q802" t="s">
        <v>4278</v>
      </c>
      <c r="R802" s="4">
        <v>987.76</v>
      </c>
      <c r="S802" s="4">
        <f t="shared" si="90"/>
        <v>985.05841176470665</v>
      </c>
      <c r="T802" cm="1">
        <f t="array" ref="T802">_xlfn.STDEV.P(_xlfn._xlws.FILTER($R$2:$R$1201,$G$2:$G$1201=G802))</f>
        <v>745.08439393554579</v>
      </c>
      <c r="U802" s="4">
        <f t="shared" si="91"/>
        <v>0.65922520423531583</v>
      </c>
      <c r="V802" t="str">
        <f t="shared" si="92"/>
        <v>No</v>
      </c>
    </row>
    <row r="803" spans="1:22" x14ac:dyDescent="0.25">
      <c r="A803" t="s">
        <v>729</v>
      </c>
      <c r="B803" s="2">
        <v>45499</v>
      </c>
      <c r="C803">
        <f t="shared" si="86"/>
        <v>2024</v>
      </c>
      <c r="D803" t="str">
        <f t="shared" si="87"/>
        <v>July</v>
      </c>
      <c r="E803" t="str">
        <f t="shared" si="88"/>
        <v>Q3</v>
      </c>
      <c r="F803" t="s">
        <v>1926</v>
      </c>
      <c r="G803" t="s">
        <v>2407</v>
      </c>
      <c r="H803">
        <v>3</v>
      </c>
      <c r="I803" s="4">
        <v>653.63</v>
      </c>
      <c r="J803" t="s">
        <v>2888</v>
      </c>
      <c r="K803" t="s">
        <v>3066</v>
      </c>
      <c r="L803" t="s">
        <v>3073</v>
      </c>
      <c r="M803" t="s">
        <v>3790</v>
      </c>
      <c r="N803">
        <v>7</v>
      </c>
      <c r="O803" t="s">
        <v>4276</v>
      </c>
      <c r="P803" t="str">
        <f t="shared" si="89"/>
        <v>FREESHIP</v>
      </c>
      <c r="Q803" t="s">
        <v>4280</v>
      </c>
      <c r="R803" s="4">
        <v>1960.89</v>
      </c>
      <c r="S803" s="4">
        <f t="shared" si="90"/>
        <v>1080.7326519337028</v>
      </c>
      <c r="T803" cm="1">
        <f t="array" ref="T803">_xlfn.STDEV.P(_xlfn._xlws.FILTER($R$2:$R$1201,$G$2:$G$1201=G803))</f>
        <v>851.72193981099019</v>
      </c>
      <c r="U803" s="4">
        <f t="shared" si="91"/>
        <v>0.50145784905867663</v>
      </c>
      <c r="V803" t="str">
        <f t="shared" si="92"/>
        <v>No</v>
      </c>
    </row>
    <row r="804" spans="1:22" x14ac:dyDescent="0.25">
      <c r="A804" t="s">
        <v>1097</v>
      </c>
      <c r="B804" s="2">
        <v>45482</v>
      </c>
      <c r="C804">
        <f t="shared" si="86"/>
        <v>2024</v>
      </c>
      <c r="D804" t="str">
        <f t="shared" si="87"/>
        <v>July</v>
      </c>
      <c r="E804" t="str">
        <f t="shared" si="88"/>
        <v>Q3</v>
      </c>
      <c r="F804" t="s">
        <v>2289</v>
      </c>
      <c r="G804" t="s">
        <v>2406</v>
      </c>
      <c r="H804">
        <v>1</v>
      </c>
      <c r="I804" s="4">
        <v>123.28</v>
      </c>
      <c r="J804" t="s">
        <v>2440</v>
      </c>
      <c r="K804" t="s">
        <v>3067</v>
      </c>
      <c r="L804" t="s">
        <v>3073</v>
      </c>
      <c r="M804" t="s">
        <v>4158</v>
      </c>
      <c r="N804">
        <v>3</v>
      </c>
      <c r="O804" t="s">
        <v>4275</v>
      </c>
      <c r="P804" t="str">
        <f t="shared" si="89"/>
        <v>SAVE10</v>
      </c>
      <c r="Q804" t="s">
        <v>4280</v>
      </c>
      <c r="R804" s="4">
        <v>123.28</v>
      </c>
      <c r="S804" s="4">
        <f t="shared" si="90"/>
        <v>1098.989382022472</v>
      </c>
      <c r="T804" cm="1">
        <f t="array" ref="T804">_xlfn.STDEV.P(_xlfn._xlws.FILTER($R$2:$R$1201,$G$2:$G$1201=G804))</f>
        <v>817.71887574565653</v>
      </c>
      <c r="U804" s="4">
        <f t="shared" si="91"/>
        <v>1.1932088288077587</v>
      </c>
      <c r="V804" t="str">
        <f t="shared" si="92"/>
        <v>No</v>
      </c>
    </row>
    <row r="805" spans="1:22" x14ac:dyDescent="0.25">
      <c r="A805" t="s">
        <v>551</v>
      </c>
      <c r="B805" s="2">
        <v>45739</v>
      </c>
      <c r="C805">
        <f t="shared" si="86"/>
        <v>2025</v>
      </c>
      <c r="D805" t="str">
        <f t="shared" si="87"/>
        <v>March</v>
      </c>
      <c r="E805" t="str">
        <f t="shared" si="88"/>
        <v>Q1</v>
      </c>
      <c r="F805" t="s">
        <v>1751</v>
      </c>
      <c r="G805" t="s">
        <v>2405</v>
      </c>
      <c r="H805">
        <v>3</v>
      </c>
      <c r="I805" s="4">
        <v>247.47</v>
      </c>
      <c r="J805" t="s">
        <v>2471</v>
      </c>
      <c r="K805" t="s">
        <v>3066</v>
      </c>
      <c r="L805" t="s">
        <v>3073</v>
      </c>
      <c r="M805" t="s">
        <v>3612</v>
      </c>
      <c r="N805">
        <v>4</v>
      </c>
      <c r="O805" t="s">
        <v>4275</v>
      </c>
      <c r="P805" t="str">
        <f t="shared" si="89"/>
        <v>SAVE10</v>
      </c>
      <c r="Q805" t="s">
        <v>4281</v>
      </c>
      <c r="R805" s="4">
        <v>742.41</v>
      </c>
      <c r="S805" s="4">
        <f t="shared" si="90"/>
        <v>1042.2846368715084</v>
      </c>
      <c r="T805" cm="1">
        <f t="array" ref="T805">_xlfn.STDEV.P(_xlfn._xlws.FILTER($R$2:$R$1201,$G$2:$G$1201=G805))</f>
        <v>832.06806164607724</v>
      </c>
      <c r="U805" s="4">
        <f t="shared" si="91"/>
        <v>0.95522791164358534</v>
      </c>
      <c r="V805" t="str">
        <f t="shared" si="92"/>
        <v>No</v>
      </c>
    </row>
    <row r="806" spans="1:22" x14ac:dyDescent="0.25">
      <c r="A806" t="s">
        <v>968</v>
      </c>
      <c r="B806" s="2">
        <v>45587</v>
      </c>
      <c r="C806">
        <f t="shared" si="86"/>
        <v>2024</v>
      </c>
      <c r="D806" t="str">
        <f t="shared" si="87"/>
        <v>October</v>
      </c>
      <c r="E806" t="str">
        <f t="shared" si="88"/>
        <v>Q4</v>
      </c>
      <c r="F806" t="s">
        <v>2162</v>
      </c>
      <c r="G806" t="s">
        <v>2406</v>
      </c>
      <c r="H806">
        <v>3</v>
      </c>
      <c r="I806" s="4">
        <v>443.44</v>
      </c>
      <c r="J806" t="s">
        <v>2556</v>
      </c>
      <c r="K806" t="s">
        <v>3068</v>
      </c>
      <c r="L806" t="s">
        <v>3070</v>
      </c>
      <c r="M806" t="s">
        <v>4029</v>
      </c>
      <c r="N806">
        <v>3</v>
      </c>
      <c r="O806" t="s">
        <v>4276</v>
      </c>
      <c r="P806" t="str">
        <f t="shared" si="89"/>
        <v>FREESHIP</v>
      </c>
      <c r="Q806" t="s">
        <v>4282</v>
      </c>
      <c r="R806" s="4">
        <v>1330.32</v>
      </c>
      <c r="S806" s="4">
        <f t="shared" si="90"/>
        <v>1098.989382022472</v>
      </c>
      <c r="T806" cm="1">
        <f t="array" ref="T806">_xlfn.STDEV.P(_xlfn._xlws.FILTER($R$2:$R$1201,$G$2:$G$1201=G806))</f>
        <v>817.71887574565653</v>
      </c>
      <c r="U806" s="4">
        <f t="shared" si="91"/>
        <v>0.80168062822897845</v>
      </c>
      <c r="V806" t="str">
        <f t="shared" si="92"/>
        <v>No</v>
      </c>
    </row>
    <row r="807" spans="1:22" x14ac:dyDescent="0.25">
      <c r="A807" t="s">
        <v>1137</v>
      </c>
      <c r="B807" s="2">
        <v>45030</v>
      </c>
      <c r="C807">
        <f t="shared" si="86"/>
        <v>2023</v>
      </c>
      <c r="D807" t="str">
        <f t="shared" si="87"/>
        <v>April</v>
      </c>
      <c r="E807" t="str">
        <f t="shared" si="88"/>
        <v>Q2</v>
      </c>
      <c r="F807" t="s">
        <v>2327</v>
      </c>
      <c r="G807" t="s">
        <v>2405</v>
      </c>
      <c r="H807">
        <v>3</v>
      </c>
      <c r="I807" s="4">
        <v>554.25</v>
      </c>
      <c r="J807" t="s">
        <v>3036</v>
      </c>
      <c r="K807" t="s">
        <v>3065</v>
      </c>
      <c r="L807" t="s">
        <v>3070</v>
      </c>
      <c r="M807" t="s">
        <v>4198</v>
      </c>
      <c r="N807">
        <v>6</v>
      </c>
      <c r="O807" t="s">
        <v>4277</v>
      </c>
      <c r="P807" t="str">
        <f t="shared" si="89"/>
        <v>WINTER15</v>
      </c>
      <c r="Q807" t="s">
        <v>4279</v>
      </c>
      <c r="R807" s="4">
        <v>1662.75</v>
      </c>
      <c r="S807" s="4">
        <f t="shared" si="90"/>
        <v>1042.2846368715084</v>
      </c>
      <c r="T807" cm="1">
        <f t="array" ref="T807">_xlfn.STDEV.P(_xlfn._xlws.FILTER($R$2:$R$1201,$G$2:$G$1201=G807))</f>
        <v>832.06806164607724</v>
      </c>
      <c r="U807" s="4">
        <f t="shared" si="91"/>
        <v>0.5865321112145937</v>
      </c>
      <c r="V807" t="str">
        <f t="shared" si="92"/>
        <v>No</v>
      </c>
    </row>
    <row r="808" spans="1:22" x14ac:dyDescent="0.25">
      <c r="A808" t="s">
        <v>523</v>
      </c>
      <c r="B808" s="2">
        <v>44972</v>
      </c>
      <c r="C808">
        <f t="shared" si="86"/>
        <v>2023</v>
      </c>
      <c r="D808" t="str">
        <f t="shared" si="87"/>
        <v>February</v>
      </c>
      <c r="E808" t="str">
        <f t="shared" si="88"/>
        <v>Q1</v>
      </c>
      <c r="F808" t="s">
        <v>1723</v>
      </c>
      <c r="G808" t="s">
        <v>2408</v>
      </c>
      <c r="H808">
        <v>2</v>
      </c>
      <c r="I808" s="4">
        <v>425.03</v>
      </c>
      <c r="J808" t="s">
        <v>2798</v>
      </c>
      <c r="K808" t="s">
        <v>3069</v>
      </c>
      <c r="L808" t="s">
        <v>3072</v>
      </c>
      <c r="M808" t="s">
        <v>3584</v>
      </c>
      <c r="N808">
        <v>2</v>
      </c>
      <c r="O808" t="s">
        <v>4277</v>
      </c>
      <c r="P808" t="str">
        <f t="shared" si="89"/>
        <v>WINTER15</v>
      </c>
      <c r="Q808" t="s">
        <v>4282</v>
      </c>
      <c r="R808" s="4">
        <v>850.06</v>
      </c>
      <c r="S808" s="4">
        <f t="shared" si="90"/>
        <v>1110.5581502890175</v>
      </c>
      <c r="T808" cm="1">
        <f t="array" ref="T808">_xlfn.STDEV.P(_xlfn._xlws.FILTER($R$2:$R$1201,$G$2:$G$1201=G808))</f>
        <v>859.60878359494041</v>
      </c>
      <c r="U808" s="4">
        <f t="shared" si="91"/>
        <v>0.79748853591524937</v>
      </c>
      <c r="V808" t="str">
        <f t="shared" si="92"/>
        <v>No</v>
      </c>
    </row>
    <row r="809" spans="1:22" x14ac:dyDescent="0.25">
      <c r="A809" t="s">
        <v>275</v>
      </c>
      <c r="B809" s="2">
        <v>45805</v>
      </c>
      <c r="C809">
        <f t="shared" si="86"/>
        <v>2025</v>
      </c>
      <c r="D809" t="str">
        <f t="shared" si="87"/>
        <v>May</v>
      </c>
      <c r="E809" t="str">
        <f t="shared" si="88"/>
        <v>Q2</v>
      </c>
      <c r="F809" t="s">
        <v>1475</v>
      </c>
      <c r="G809" t="s">
        <v>2404</v>
      </c>
      <c r="H809">
        <v>5</v>
      </c>
      <c r="I809" s="4">
        <v>173.65</v>
      </c>
      <c r="J809" t="s">
        <v>2633</v>
      </c>
      <c r="K809" t="s">
        <v>3068</v>
      </c>
      <c r="L809" t="s">
        <v>3073</v>
      </c>
      <c r="M809" t="s">
        <v>3336</v>
      </c>
      <c r="N809">
        <v>9</v>
      </c>
      <c r="O809" t="s">
        <v>4275</v>
      </c>
      <c r="P809" t="str">
        <f t="shared" si="89"/>
        <v>SAVE10</v>
      </c>
      <c r="Q809" t="s">
        <v>4280</v>
      </c>
      <c r="R809" s="4">
        <v>868.25</v>
      </c>
      <c r="S809" s="4">
        <f t="shared" si="90"/>
        <v>972.57942307692258</v>
      </c>
      <c r="T809" cm="1">
        <f t="array" ref="T809">_xlfn.STDEV.P(_xlfn._xlws.FILTER($R$2:$R$1201,$G$2:$G$1201=G809))</f>
        <v>756.87136793194964</v>
      </c>
      <c r="U809" s="4">
        <f t="shared" si="91"/>
        <v>1.0555682998815124</v>
      </c>
      <c r="V809" t="str">
        <f t="shared" si="92"/>
        <v>No</v>
      </c>
    </row>
    <row r="810" spans="1:22" x14ac:dyDescent="0.25">
      <c r="A810" t="s">
        <v>555</v>
      </c>
      <c r="B810" s="2">
        <v>45145</v>
      </c>
      <c r="C810">
        <f t="shared" si="86"/>
        <v>2023</v>
      </c>
      <c r="D810" t="str">
        <f t="shared" si="87"/>
        <v>August</v>
      </c>
      <c r="E810" t="str">
        <f t="shared" si="88"/>
        <v>Q3</v>
      </c>
      <c r="F810" t="s">
        <v>1755</v>
      </c>
      <c r="G810" t="s">
        <v>2407</v>
      </c>
      <c r="H810">
        <v>5</v>
      </c>
      <c r="I810" s="4">
        <v>456.06</v>
      </c>
      <c r="J810" t="s">
        <v>2812</v>
      </c>
      <c r="K810" t="s">
        <v>3069</v>
      </c>
      <c r="L810" t="s">
        <v>3074</v>
      </c>
      <c r="M810" t="s">
        <v>3616</v>
      </c>
      <c r="N810">
        <v>10</v>
      </c>
      <c r="P810" t="str">
        <f t="shared" si="89"/>
        <v>NO COUPON</v>
      </c>
      <c r="Q810" t="s">
        <v>4278</v>
      </c>
      <c r="R810" s="4">
        <v>2280.3000000000002</v>
      </c>
      <c r="S810" s="4">
        <f t="shared" si="90"/>
        <v>1080.7326519337028</v>
      </c>
      <c r="T810" cm="1">
        <f t="array" ref="T810">_xlfn.STDEV.P(_xlfn._xlws.FILTER($R$2:$R$1201,$G$2:$G$1201=G810))</f>
        <v>851.72193981099019</v>
      </c>
      <c r="U810" s="4">
        <f t="shared" si="91"/>
        <v>0.73342322504023671</v>
      </c>
      <c r="V810" t="str">
        <f t="shared" si="92"/>
        <v>No</v>
      </c>
    </row>
    <row r="811" spans="1:22" x14ac:dyDescent="0.25">
      <c r="A811" t="s">
        <v>772</v>
      </c>
      <c r="B811" s="2">
        <v>45011</v>
      </c>
      <c r="C811">
        <f t="shared" si="86"/>
        <v>2023</v>
      </c>
      <c r="D811" t="str">
        <f t="shared" si="87"/>
        <v>March</v>
      </c>
      <c r="E811" t="str">
        <f t="shared" si="88"/>
        <v>Q1</v>
      </c>
      <c r="F811" t="s">
        <v>1969</v>
      </c>
      <c r="G811" t="s">
        <v>2405</v>
      </c>
      <c r="H811">
        <v>3</v>
      </c>
      <c r="I811" s="4">
        <v>624.84</v>
      </c>
      <c r="J811" t="s">
        <v>2479</v>
      </c>
      <c r="K811" t="s">
        <v>3067</v>
      </c>
      <c r="L811" t="s">
        <v>3071</v>
      </c>
      <c r="M811" t="s">
        <v>3833</v>
      </c>
      <c r="N811">
        <v>8</v>
      </c>
      <c r="O811" t="s">
        <v>4277</v>
      </c>
      <c r="P811" t="str">
        <f t="shared" si="89"/>
        <v>WINTER15</v>
      </c>
      <c r="Q811" t="s">
        <v>4281</v>
      </c>
      <c r="R811" s="4">
        <v>1874.52</v>
      </c>
      <c r="S811" s="4">
        <f t="shared" si="90"/>
        <v>1042.2846368715084</v>
      </c>
      <c r="T811" cm="1">
        <f t="array" ref="T811">_xlfn.STDEV.P(_xlfn._xlws.FILTER($R$2:$R$1201,$G$2:$G$1201=G811))</f>
        <v>832.06806164607724</v>
      </c>
      <c r="U811" s="4">
        <f t="shared" si="91"/>
        <v>0.50169530127821416</v>
      </c>
      <c r="V811" t="str">
        <f t="shared" si="92"/>
        <v>No</v>
      </c>
    </row>
    <row r="812" spans="1:22" x14ac:dyDescent="0.25">
      <c r="A812" t="s">
        <v>1130</v>
      </c>
      <c r="B812" s="2">
        <v>45213</v>
      </c>
      <c r="C812">
        <f t="shared" si="86"/>
        <v>2023</v>
      </c>
      <c r="D812" t="str">
        <f t="shared" si="87"/>
        <v>October</v>
      </c>
      <c r="E812" t="str">
        <f t="shared" si="88"/>
        <v>Q4</v>
      </c>
      <c r="F812" t="s">
        <v>2321</v>
      </c>
      <c r="G812" t="s">
        <v>2407</v>
      </c>
      <c r="H812">
        <v>2</v>
      </c>
      <c r="I812" s="4">
        <v>531.49</v>
      </c>
      <c r="J812" t="s">
        <v>2613</v>
      </c>
      <c r="K812" t="s">
        <v>3067</v>
      </c>
      <c r="L812" t="s">
        <v>3073</v>
      </c>
      <c r="M812" t="s">
        <v>4191</v>
      </c>
      <c r="N812">
        <v>7</v>
      </c>
      <c r="O812" t="s">
        <v>4277</v>
      </c>
      <c r="P812" t="str">
        <f t="shared" si="89"/>
        <v>WINTER15</v>
      </c>
      <c r="Q812" t="s">
        <v>4281</v>
      </c>
      <c r="R812" s="4">
        <v>1062.98</v>
      </c>
      <c r="S812" s="4">
        <f t="shared" si="90"/>
        <v>1080.7326519337028</v>
      </c>
      <c r="T812" cm="1">
        <f t="array" ref="T812">_xlfn.STDEV.P(_xlfn._xlws.FILTER($R$2:$R$1201,$G$2:$G$1201=G812))</f>
        <v>851.72193981099019</v>
      </c>
      <c r="U812" s="4">
        <f t="shared" si="91"/>
        <v>0.64486145801948913</v>
      </c>
      <c r="V812" t="str">
        <f t="shared" si="92"/>
        <v>No</v>
      </c>
    </row>
    <row r="813" spans="1:22" x14ac:dyDescent="0.25">
      <c r="A813" t="s">
        <v>293</v>
      </c>
      <c r="B813" s="2">
        <v>45219</v>
      </c>
      <c r="C813">
        <f t="shared" si="86"/>
        <v>2023</v>
      </c>
      <c r="D813" t="str">
        <f t="shared" si="87"/>
        <v>October</v>
      </c>
      <c r="E813" t="str">
        <f t="shared" si="88"/>
        <v>Q4</v>
      </c>
      <c r="F813" t="s">
        <v>1493</v>
      </c>
      <c r="G813" t="s">
        <v>2406</v>
      </c>
      <c r="H813">
        <v>3</v>
      </c>
      <c r="I813" s="4">
        <v>55.01</v>
      </c>
      <c r="J813" t="s">
        <v>2649</v>
      </c>
      <c r="K813" t="s">
        <v>3066</v>
      </c>
      <c r="L813" t="s">
        <v>3074</v>
      </c>
      <c r="M813" t="s">
        <v>3354</v>
      </c>
      <c r="N813">
        <v>7</v>
      </c>
      <c r="O813" t="s">
        <v>4277</v>
      </c>
      <c r="P813" t="str">
        <f t="shared" si="89"/>
        <v>WINTER15</v>
      </c>
      <c r="Q813" t="s">
        <v>4280</v>
      </c>
      <c r="R813" s="4">
        <v>165.03</v>
      </c>
      <c r="S813" s="4">
        <f t="shared" si="90"/>
        <v>1098.989382022472</v>
      </c>
      <c r="T813" cm="1">
        <f t="array" ref="T813">_xlfn.STDEV.P(_xlfn._xlws.FILTER($R$2:$R$1201,$G$2:$G$1201=G813))</f>
        <v>817.71887574565653</v>
      </c>
      <c r="U813" s="4">
        <f t="shared" si="91"/>
        <v>1.2766971791748043</v>
      </c>
      <c r="V813" t="str">
        <f t="shared" si="92"/>
        <v>No</v>
      </c>
    </row>
    <row r="814" spans="1:22" x14ac:dyDescent="0.25">
      <c r="A814" t="s">
        <v>790</v>
      </c>
      <c r="B814" s="2">
        <v>45159</v>
      </c>
      <c r="C814">
        <f t="shared" si="86"/>
        <v>2023</v>
      </c>
      <c r="D814" t="str">
        <f t="shared" si="87"/>
        <v>August</v>
      </c>
      <c r="E814" t="str">
        <f t="shared" si="88"/>
        <v>Q3</v>
      </c>
      <c r="F814" t="s">
        <v>1987</v>
      </c>
      <c r="G814" t="s">
        <v>2405</v>
      </c>
      <c r="H814">
        <v>1</v>
      </c>
      <c r="I814" s="4">
        <v>21.19</v>
      </c>
      <c r="J814" t="s">
        <v>2917</v>
      </c>
      <c r="K814" t="s">
        <v>3069</v>
      </c>
      <c r="L814" t="s">
        <v>3072</v>
      </c>
      <c r="M814" t="s">
        <v>3851</v>
      </c>
      <c r="N814">
        <v>5</v>
      </c>
      <c r="O814" t="s">
        <v>4277</v>
      </c>
      <c r="P814" t="str">
        <f t="shared" si="89"/>
        <v>WINTER15</v>
      </c>
      <c r="Q814" t="s">
        <v>4282</v>
      </c>
      <c r="R814" s="4">
        <v>21.19</v>
      </c>
      <c r="S814" s="4">
        <f t="shared" si="90"/>
        <v>1042.2846368715084</v>
      </c>
      <c r="T814" cm="1">
        <f t="array" ref="T814">_xlfn.STDEV.P(_xlfn._xlws.FILTER($R$2:$R$1201,$G$2:$G$1201=G814))</f>
        <v>832.06806164607724</v>
      </c>
      <c r="U814" s="4">
        <f t="shared" si="91"/>
        <v>1.2271768187466305</v>
      </c>
      <c r="V814" t="str">
        <f t="shared" si="92"/>
        <v>No</v>
      </c>
    </row>
    <row r="815" spans="1:22" x14ac:dyDescent="0.25">
      <c r="A815" t="s">
        <v>1000</v>
      </c>
      <c r="B815" s="2">
        <v>45542</v>
      </c>
      <c r="C815">
        <f t="shared" si="86"/>
        <v>2024</v>
      </c>
      <c r="D815" t="str">
        <f t="shared" si="87"/>
        <v>September</v>
      </c>
      <c r="E815" t="str">
        <f t="shared" si="88"/>
        <v>Q3</v>
      </c>
      <c r="F815" t="s">
        <v>2193</v>
      </c>
      <c r="G815" t="s">
        <v>2408</v>
      </c>
      <c r="H815">
        <v>4</v>
      </c>
      <c r="I815" s="4">
        <v>644.96</v>
      </c>
      <c r="J815" t="s">
        <v>2501</v>
      </c>
      <c r="K815" t="s">
        <v>3067</v>
      </c>
      <c r="L815" t="s">
        <v>3074</v>
      </c>
      <c r="M815" t="s">
        <v>4061</v>
      </c>
      <c r="N815">
        <v>7</v>
      </c>
      <c r="O815" t="s">
        <v>4276</v>
      </c>
      <c r="P815" t="str">
        <f t="shared" si="89"/>
        <v>FREESHIP</v>
      </c>
      <c r="Q815" t="s">
        <v>4280</v>
      </c>
      <c r="R815" s="4">
        <v>2579.84</v>
      </c>
      <c r="S815" s="4">
        <f t="shared" si="90"/>
        <v>1110.5581502890175</v>
      </c>
      <c r="T815" cm="1">
        <f t="array" ref="T815">_xlfn.STDEV.P(_xlfn._xlws.FILTER($R$2:$R$1201,$G$2:$G$1201=G815))</f>
        <v>859.60878359494041</v>
      </c>
      <c r="U815" s="4">
        <f t="shared" si="91"/>
        <v>0.54163959137534101</v>
      </c>
      <c r="V815" t="str">
        <f t="shared" si="92"/>
        <v>No</v>
      </c>
    </row>
    <row r="816" spans="1:22" x14ac:dyDescent="0.25">
      <c r="A816" t="s">
        <v>516</v>
      </c>
      <c r="B816" s="2">
        <v>45066</v>
      </c>
      <c r="C816">
        <f t="shared" si="86"/>
        <v>2023</v>
      </c>
      <c r="D816" t="str">
        <f t="shared" si="87"/>
        <v>May</v>
      </c>
      <c r="E816" t="str">
        <f t="shared" si="88"/>
        <v>Q2</v>
      </c>
      <c r="F816" t="s">
        <v>1716</v>
      </c>
      <c r="G816" t="s">
        <v>2403</v>
      </c>
      <c r="H816">
        <v>3</v>
      </c>
      <c r="I816" s="4">
        <v>565.25</v>
      </c>
      <c r="J816" t="s">
        <v>2793</v>
      </c>
      <c r="K816" t="s">
        <v>3065</v>
      </c>
      <c r="L816" t="s">
        <v>3072</v>
      </c>
      <c r="M816" t="s">
        <v>3577</v>
      </c>
      <c r="N816">
        <v>7</v>
      </c>
      <c r="O816" t="s">
        <v>4275</v>
      </c>
      <c r="P816" t="str">
        <f t="shared" si="89"/>
        <v>SAVE10</v>
      </c>
      <c r="Q816" t="s">
        <v>4280</v>
      </c>
      <c r="R816" s="4">
        <v>1695.75</v>
      </c>
      <c r="S816" s="4">
        <f t="shared" si="90"/>
        <v>1077.6160122699389</v>
      </c>
      <c r="T816" cm="1">
        <f t="array" ref="T816">_xlfn.STDEV.P(_xlfn._xlws.FILTER($R$2:$R$1201,$G$2:$G$1201=G816))</f>
        <v>847.57364644707002</v>
      </c>
      <c r="U816" s="4">
        <f t="shared" si="91"/>
        <v>0.6045091354806954</v>
      </c>
      <c r="V816" t="str">
        <f t="shared" si="92"/>
        <v>No</v>
      </c>
    </row>
    <row r="817" spans="1:22" x14ac:dyDescent="0.25">
      <c r="A817" t="s">
        <v>1141</v>
      </c>
      <c r="B817" s="2">
        <v>45731</v>
      </c>
      <c r="C817">
        <f t="shared" si="86"/>
        <v>2025</v>
      </c>
      <c r="D817" t="str">
        <f t="shared" si="87"/>
        <v>March</v>
      </c>
      <c r="E817" t="str">
        <f t="shared" si="88"/>
        <v>Q1</v>
      </c>
      <c r="F817" t="s">
        <v>2331</v>
      </c>
      <c r="G817" t="s">
        <v>2407</v>
      </c>
      <c r="H817">
        <v>3</v>
      </c>
      <c r="I817" s="4">
        <v>602.75</v>
      </c>
      <c r="J817" t="s">
        <v>2939</v>
      </c>
      <c r="K817" t="s">
        <v>3067</v>
      </c>
      <c r="L817" t="s">
        <v>3070</v>
      </c>
      <c r="M817" t="s">
        <v>4202</v>
      </c>
      <c r="N817">
        <v>6</v>
      </c>
      <c r="O817" t="s">
        <v>4275</v>
      </c>
      <c r="P817" t="str">
        <f t="shared" si="89"/>
        <v>SAVE10</v>
      </c>
      <c r="Q817" t="s">
        <v>4280</v>
      </c>
      <c r="R817" s="4">
        <v>1808.25</v>
      </c>
      <c r="S817" s="4">
        <f t="shared" si="90"/>
        <v>1080.7326519337028</v>
      </c>
      <c r="T817" cm="1">
        <f t="array" ref="T817">_xlfn.STDEV.P(_xlfn._xlws.FILTER($R$2:$R$1201,$G$2:$G$1201=G817))</f>
        <v>851.72193981099019</v>
      </c>
      <c r="U817" s="4">
        <f t="shared" si="91"/>
        <v>0.56119565505119462</v>
      </c>
      <c r="V817" t="str">
        <f t="shared" si="92"/>
        <v>No</v>
      </c>
    </row>
    <row r="818" spans="1:22" x14ac:dyDescent="0.25">
      <c r="A818" t="s">
        <v>1087</v>
      </c>
      <c r="B818" s="2">
        <v>45576</v>
      </c>
      <c r="C818">
        <f t="shared" si="86"/>
        <v>2024</v>
      </c>
      <c r="D818" t="str">
        <f t="shared" si="87"/>
        <v>October</v>
      </c>
      <c r="E818" t="str">
        <f t="shared" si="88"/>
        <v>Q4</v>
      </c>
      <c r="F818" t="s">
        <v>2279</v>
      </c>
      <c r="G818" t="s">
        <v>2405</v>
      </c>
      <c r="H818">
        <v>4</v>
      </c>
      <c r="I818" s="4">
        <v>362.06</v>
      </c>
      <c r="J818" t="s">
        <v>2631</v>
      </c>
      <c r="K818" t="s">
        <v>3065</v>
      </c>
      <c r="L818" t="s">
        <v>3072</v>
      </c>
      <c r="M818" t="s">
        <v>4148</v>
      </c>
      <c r="N818">
        <v>4</v>
      </c>
      <c r="P818" t="str">
        <f t="shared" si="89"/>
        <v>NO COUPON</v>
      </c>
      <c r="Q818" t="s">
        <v>4281</v>
      </c>
      <c r="R818" s="4">
        <v>1448.24</v>
      </c>
      <c r="S818" s="4">
        <f t="shared" si="90"/>
        <v>1042.2846368715084</v>
      </c>
      <c r="T818" cm="1">
        <f t="array" ref="T818">_xlfn.STDEV.P(_xlfn._xlws.FILTER($R$2:$R$1201,$G$2:$G$1201=G818))</f>
        <v>832.06806164607724</v>
      </c>
      <c r="U818" s="4">
        <f t="shared" si="91"/>
        <v>0.81751081218743393</v>
      </c>
      <c r="V818" t="str">
        <f t="shared" si="92"/>
        <v>No</v>
      </c>
    </row>
    <row r="819" spans="1:22" x14ac:dyDescent="0.25">
      <c r="A819" t="s">
        <v>276</v>
      </c>
      <c r="B819" s="2">
        <v>44936</v>
      </c>
      <c r="C819">
        <f t="shared" si="86"/>
        <v>2023</v>
      </c>
      <c r="D819" t="str">
        <f t="shared" si="87"/>
        <v>January</v>
      </c>
      <c r="E819" t="str">
        <f t="shared" si="88"/>
        <v>Q1</v>
      </c>
      <c r="F819" t="s">
        <v>1476</v>
      </c>
      <c r="G819" t="s">
        <v>2404</v>
      </c>
      <c r="H819">
        <v>4</v>
      </c>
      <c r="I819" s="4">
        <v>249.07</v>
      </c>
      <c r="J819" t="s">
        <v>2536</v>
      </c>
      <c r="K819" t="s">
        <v>3067</v>
      </c>
      <c r="L819" t="s">
        <v>3072</v>
      </c>
      <c r="M819" t="s">
        <v>3337</v>
      </c>
      <c r="N819">
        <v>5</v>
      </c>
      <c r="O819" t="s">
        <v>4277</v>
      </c>
      <c r="P819" t="str">
        <f t="shared" si="89"/>
        <v>WINTER15</v>
      </c>
      <c r="Q819" t="s">
        <v>4279</v>
      </c>
      <c r="R819" s="4">
        <v>996.28</v>
      </c>
      <c r="S819" s="4">
        <f t="shared" si="90"/>
        <v>972.57942307692258</v>
      </c>
      <c r="T819" cm="1">
        <f t="array" ref="T819">_xlfn.STDEV.P(_xlfn._xlws.FILTER($R$2:$R$1201,$G$2:$G$1201=G819))</f>
        <v>756.87136793194964</v>
      </c>
      <c r="U819" s="4">
        <f t="shared" si="91"/>
        <v>0.95592124861826366</v>
      </c>
      <c r="V819" t="str">
        <f t="shared" si="92"/>
        <v>No</v>
      </c>
    </row>
    <row r="820" spans="1:22" x14ac:dyDescent="0.25">
      <c r="A820" t="s">
        <v>874</v>
      </c>
      <c r="B820" s="2">
        <v>45314</v>
      </c>
      <c r="C820">
        <f t="shared" si="86"/>
        <v>2024</v>
      </c>
      <c r="D820" t="str">
        <f t="shared" si="87"/>
        <v>January</v>
      </c>
      <c r="E820" t="str">
        <f t="shared" si="88"/>
        <v>Q1</v>
      </c>
      <c r="F820" t="s">
        <v>2070</v>
      </c>
      <c r="G820" t="s">
        <v>2407</v>
      </c>
      <c r="H820">
        <v>1</v>
      </c>
      <c r="I820" s="4">
        <v>422.54</v>
      </c>
      <c r="J820" t="s">
        <v>2699</v>
      </c>
      <c r="K820" t="s">
        <v>3069</v>
      </c>
      <c r="L820" t="s">
        <v>3073</v>
      </c>
      <c r="M820" t="s">
        <v>3935</v>
      </c>
      <c r="N820">
        <v>1</v>
      </c>
      <c r="O820" t="s">
        <v>4275</v>
      </c>
      <c r="P820" t="str">
        <f t="shared" si="89"/>
        <v>SAVE10</v>
      </c>
      <c r="Q820" t="s">
        <v>4282</v>
      </c>
      <c r="R820" s="4">
        <v>422.54</v>
      </c>
      <c r="S820" s="4">
        <f t="shared" si="90"/>
        <v>1080.7326519337028</v>
      </c>
      <c r="T820" cm="1">
        <f t="array" ref="T820">_xlfn.STDEV.P(_xlfn._xlws.FILTER($R$2:$R$1201,$G$2:$G$1201=G820))</f>
        <v>851.72193981099019</v>
      </c>
      <c r="U820" s="4">
        <f t="shared" si="91"/>
        <v>0.7727787921956849</v>
      </c>
      <c r="V820" t="str">
        <f t="shared" si="92"/>
        <v>No</v>
      </c>
    </row>
    <row r="821" spans="1:22" x14ac:dyDescent="0.25">
      <c r="A821" t="s">
        <v>356</v>
      </c>
      <c r="B821" s="2">
        <v>45832</v>
      </c>
      <c r="C821">
        <f t="shared" si="86"/>
        <v>2025</v>
      </c>
      <c r="D821" t="str">
        <f t="shared" si="87"/>
        <v>June</v>
      </c>
      <c r="E821" t="str">
        <f t="shared" si="88"/>
        <v>Q2</v>
      </c>
      <c r="F821" t="s">
        <v>1556</v>
      </c>
      <c r="G821" t="s">
        <v>2403</v>
      </c>
      <c r="H821">
        <v>5</v>
      </c>
      <c r="I821" s="4">
        <v>466.42</v>
      </c>
      <c r="J821" t="s">
        <v>2695</v>
      </c>
      <c r="K821" t="s">
        <v>3068</v>
      </c>
      <c r="L821" t="s">
        <v>3072</v>
      </c>
      <c r="M821" t="s">
        <v>3417</v>
      </c>
      <c r="N821">
        <v>5</v>
      </c>
      <c r="P821" t="str">
        <f t="shared" si="89"/>
        <v>NO COUPON</v>
      </c>
      <c r="Q821" t="s">
        <v>4279</v>
      </c>
      <c r="R821" s="4">
        <v>2332.1</v>
      </c>
      <c r="S821" s="4">
        <f t="shared" si="90"/>
        <v>1077.6160122699389</v>
      </c>
      <c r="T821" cm="1">
        <f t="array" ref="T821">_xlfn.STDEV.P(_xlfn._xlws.FILTER($R$2:$R$1201,$G$2:$G$1201=G821))</f>
        <v>847.57364644707002</v>
      </c>
      <c r="U821" s="4">
        <f t="shared" si="91"/>
        <v>0.72111257214284719</v>
      </c>
      <c r="V821" t="str">
        <f t="shared" si="92"/>
        <v>No</v>
      </c>
    </row>
    <row r="822" spans="1:22" x14ac:dyDescent="0.25">
      <c r="A822" t="s">
        <v>987</v>
      </c>
      <c r="B822" s="2">
        <v>45817</v>
      </c>
      <c r="C822">
        <f t="shared" si="86"/>
        <v>2025</v>
      </c>
      <c r="D822" t="str">
        <f t="shared" si="87"/>
        <v>June</v>
      </c>
      <c r="E822" t="str">
        <f t="shared" si="88"/>
        <v>Q2</v>
      </c>
      <c r="F822" t="s">
        <v>2180</v>
      </c>
      <c r="G822" t="s">
        <v>2409</v>
      </c>
      <c r="H822">
        <v>5</v>
      </c>
      <c r="I822" s="4">
        <v>230.77</v>
      </c>
      <c r="J822" t="s">
        <v>2977</v>
      </c>
      <c r="K822" t="s">
        <v>3066</v>
      </c>
      <c r="L822" t="s">
        <v>3074</v>
      </c>
      <c r="M822" t="s">
        <v>4048</v>
      </c>
      <c r="N822">
        <v>10</v>
      </c>
      <c r="O822" t="s">
        <v>4277</v>
      </c>
      <c r="P822" t="str">
        <f t="shared" si="89"/>
        <v>WINTER15</v>
      </c>
      <c r="Q822" t="s">
        <v>4279</v>
      </c>
      <c r="R822" s="4">
        <v>1153.8499999999999</v>
      </c>
      <c r="S822" s="4">
        <f t="shared" si="90"/>
        <v>985.05841176470665</v>
      </c>
      <c r="T822" cm="1">
        <f t="array" ref="T822">_xlfn.STDEV.P(_xlfn._xlws.FILTER($R$2:$R$1201,$G$2:$G$1201=G822))</f>
        <v>745.08439393554579</v>
      </c>
      <c r="U822" s="4">
        <f t="shared" si="91"/>
        <v>1.0123529869959362</v>
      </c>
      <c r="V822" t="str">
        <f t="shared" si="92"/>
        <v>No</v>
      </c>
    </row>
    <row r="823" spans="1:22" x14ac:dyDescent="0.25">
      <c r="A823" t="s">
        <v>408</v>
      </c>
      <c r="B823" s="2">
        <v>45112</v>
      </c>
      <c r="C823">
        <f t="shared" si="86"/>
        <v>2023</v>
      </c>
      <c r="D823" t="str">
        <f t="shared" si="87"/>
        <v>July</v>
      </c>
      <c r="E823" t="str">
        <f t="shared" si="88"/>
        <v>Q3</v>
      </c>
      <c r="F823" t="s">
        <v>1608</v>
      </c>
      <c r="G823" t="s">
        <v>2409</v>
      </c>
      <c r="H823">
        <v>5</v>
      </c>
      <c r="I823" s="4">
        <v>529.54999999999995</v>
      </c>
      <c r="J823" t="s">
        <v>2729</v>
      </c>
      <c r="K823" t="s">
        <v>3068</v>
      </c>
      <c r="L823" t="s">
        <v>3070</v>
      </c>
      <c r="M823" t="s">
        <v>3469</v>
      </c>
      <c r="N823">
        <v>10</v>
      </c>
      <c r="P823" t="str">
        <f t="shared" si="89"/>
        <v>NO COUPON</v>
      </c>
      <c r="Q823" t="s">
        <v>4281</v>
      </c>
      <c r="R823" s="4">
        <v>2647.75</v>
      </c>
      <c r="S823" s="4">
        <f t="shared" si="90"/>
        <v>985.05841176470665</v>
      </c>
      <c r="T823" cm="1">
        <f t="array" ref="T823">_xlfn.STDEV.P(_xlfn._xlws.FILTER($R$2:$R$1201,$G$2:$G$1201=G823))</f>
        <v>745.08439393554579</v>
      </c>
      <c r="U823" s="4">
        <f t="shared" si="91"/>
        <v>0.61135143276683745</v>
      </c>
      <c r="V823" t="str">
        <f t="shared" si="92"/>
        <v>No</v>
      </c>
    </row>
    <row r="824" spans="1:22" x14ac:dyDescent="0.25">
      <c r="A824" t="s">
        <v>1195</v>
      </c>
      <c r="B824" s="2">
        <v>45134</v>
      </c>
      <c r="C824">
        <f t="shared" si="86"/>
        <v>2023</v>
      </c>
      <c r="D824" t="str">
        <f t="shared" si="87"/>
        <v>July</v>
      </c>
      <c r="E824" t="str">
        <f t="shared" si="88"/>
        <v>Q3</v>
      </c>
      <c r="F824" t="s">
        <v>2384</v>
      </c>
      <c r="G824" t="s">
        <v>2409</v>
      </c>
      <c r="H824">
        <v>3</v>
      </c>
      <c r="I824" s="4">
        <v>158.74</v>
      </c>
      <c r="J824" t="s">
        <v>2694</v>
      </c>
      <c r="K824" t="s">
        <v>3066</v>
      </c>
      <c r="L824" t="s">
        <v>3074</v>
      </c>
      <c r="M824" t="s">
        <v>4256</v>
      </c>
      <c r="N824">
        <v>7</v>
      </c>
      <c r="O824" t="s">
        <v>4276</v>
      </c>
      <c r="P824" t="str">
        <f t="shared" si="89"/>
        <v>FREESHIP</v>
      </c>
      <c r="Q824" t="s">
        <v>4278</v>
      </c>
      <c r="R824" s="4">
        <v>476.22</v>
      </c>
      <c r="S824" s="4">
        <f t="shared" si="90"/>
        <v>985.05841176470665</v>
      </c>
      <c r="T824" cm="1">
        <f t="array" ref="T824">_xlfn.STDEV.P(_xlfn._xlws.FILTER($R$2:$R$1201,$G$2:$G$1201=G824))</f>
        <v>745.08439393554579</v>
      </c>
      <c r="U824" s="4">
        <f t="shared" si="91"/>
        <v>1.1090265995239568</v>
      </c>
      <c r="V824" t="str">
        <f t="shared" si="92"/>
        <v>No</v>
      </c>
    </row>
    <row r="825" spans="1:22" x14ac:dyDescent="0.25">
      <c r="A825" t="s">
        <v>1049</v>
      </c>
      <c r="B825" s="2">
        <v>45242</v>
      </c>
      <c r="C825">
        <f t="shared" si="86"/>
        <v>2023</v>
      </c>
      <c r="D825" t="str">
        <f t="shared" si="87"/>
        <v>November</v>
      </c>
      <c r="E825" t="str">
        <f t="shared" si="88"/>
        <v>Q4</v>
      </c>
      <c r="F825" t="s">
        <v>2241</v>
      </c>
      <c r="G825" t="s">
        <v>2408</v>
      </c>
      <c r="H825">
        <v>4</v>
      </c>
      <c r="I825" s="4">
        <v>506.11</v>
      </c>
      <c r="J825" t="s">
        <v>3009</v>
      </c>
      <c r="K825" t="s">
        <v>3069</v>
      </c>
      <c r="L825" t="s">
        <v>3071</v>
      </c>
      <c r="M825" t="s">
        <v>4110</v>
      </c>
      <c r="N825">
        <v>5</v>
      </c>
      <c r="P825" t="str">
        <f t="shared" si="89"/>
        <v>NO COUPON</v>
      </c>
      <c r="Q825" t="s">
        <v>4279</v>
      </c>
      <c r="R825" s="4">
        <v>2024.44</v>
      </c>
      <c r="S825" s="4">
        <f t="shared" si="90"/>
        <v>1110.5581502890175</v>
      </c>
      <c r="T825" cm="1">
        <f t="array" ref="T825">_xlfn.STDEV.P(_xlfn._xlws.FILTER($R$2:$R$1201,$G$2:$G$1201=G825))</f>
        <v>859.60878359494041</v>
      </c>
      <c r="U825" s="4">
        <f t="shared" si="91"/>
        <v>0.70316655881664636</v>
      </c>
      <c r="V825" t="str">
        <f t="shared" si="92"/>
        <v>No</v>
      </c>
    </row>
    <row r="826" spans="1:22" x14ac:dyDescent="0.25">
      <c r="A826" t="s">
        <v>928</v>
      </c>
      <c r="B826" s="2">
        <v>45698</v>
      </c>
      <c r="C826">
        <f t="shared" si="86"/>
        <v>2025</v>
      </c>
      <c r="D826" t="str">
        <f t="shared" si="87"/>
        <v>February</v>
      </c>
      <c r="E826" t="str">
        <f t="shared" si="88"/>
        <v>Q1</v>
      </c>
      <c r="F826" t="s">
        <v>2124</v>
      </c>
      <c r="G826" t="s">
        <v>2409</v>
      </c>
      <c r="H826">
        <v>1</v>
      </c>
      <c r="I826" s="4">
        <v>626.6</v>
      </c>
      <c r="J826" t="s">
        <v>2751</v>
      </c>
      <c r="K826" t="s">
        <v>3068</v>
      </c>
      <c r="L826" t="s">
        <v>3072</v>
      </c>
      <c r="M826" t="s">
        <v>3989</v>
      </c>
      <c r="N826">
        <v>4</v>
      </c>
      <c r="O826" t="s">
        <v>4277</v>
      </c>
      <c r="P826" t="str">
        <f t="shared" si="89"/>
        <v>WINTER15</v>
      </c>
      <c r="Q826" t="s">
        <v>4281</v>
      </c>
      <c r="R826" s="4">
        <v>626.6</v>
      </c>
      <c r="S826" s="4">
        <f t="shared" si="90"/>
        <v>985.05841176470665</v>
      </c>
      <c r="T826" cm="1">
        <f t="array" ref="T826">_xlfn.STDEV.P(_xlfn._xlws.FILTER($R$2:$R$1201,$G$2:$G$1201=G826))</f>
        <v>745.08439393554579</v>
      </c>
      <c r="U826" s="4">
        <f t="shared" si="91"/>
        <v>0.48109773158893382</v>
      </c>
      <c r="V826" t="str">
        <f t="shared" si="92"/>
        <v>No</v>
      </c>
    </row>
    <row r="827" spans="1:22" x14ac:dyDescent="0.25">
      <c r="A827" t="s">
        <v>979</v>
      </c>
      <c r="B827" s="2">
        <v>45826</v>
      </c>
      <c r="C827">
        <f t="shared" si="86"/>
        <v>2025</v>
      </c>
      <c r="D827" t="str">
        <f t="shared" si="87"/>
        <v>June</v>
      </c>
      <c r="E827" t="str">
        <f t="shared" si="88"/>
        <v>Q2</v>
      </c>
      <c r="F827" t="s">
        <v>2172</v>
      </c>
      <c r="G827" t="s">
        <v>2408</v>
      </c>
      <c r="H827">
        <v>4</v>
      </c>
      <c r="I827" s="4">
        <v>578.28</v>
      </c>
      <c r="J827" t="s">
        <v>2641</v>
      </c>
      <c r="K827" t="s">
        <v>3068</v>
      </c>
      <c r="L827" t="s">
        <v>3071</v>
      </c>
      <c r="M827" t="s">
        <v>4040</v>
      </c>
      <c r="N827">
        <v>5</v>
      </c>
      <c r="O827" t="s">
        <v>4276</v>
      </c>
      <c r="P827" t="str">
        <f t="shared" si="89"/>
        <v>FREESHIP</v>
      </c>
      <c r="Q827" t="s">
        <v>4280</v>
      </c>
      <c r="R827" s="4">
        <v>2313.12</v>
      </c>
      <c r="S827" s="4">
        <f t="shared" si="90"/>
        <v>1110.5581502890175</v>
      </c>
      <c r="T827" cm="1">
        <f t="array" ref="T827">_xlfn.STDEV.P(_xlfn._xlws.FILTER($R$2:$R$1201,$G$2:$G$1201=G827))</f>
        <v>859.60878359494041</v>
      </c>
      <c r="U827" s="4">
        <f t="shared" si="91"/>
        <v>0.61920976198381239</v>
      </c>
      <c r="V827" t="str">
        <f t="shared" si="92"/>
        <v>No</v>
      </c>
    </row>
    <row r="828" spans="1:22" x14ac:dyDescent="0.25">
      <c r="A828" t="s">
        <v>1129</v>
      </c>
      <c r="B828" s="2">
        <v>45828</v>
      </c>
      <c r="C828">
        <f t="shared" si="86"/>
        <v>2025</v>
      </c>
      <c r="D828" t="str">
        <f t="shared" si="87"/>
        <v>June</v>
      </c>
      <c r="E828" t="str">
        <f t="shared" si="88"/>
        <v>Q2</v>
      </c>
      <c r="F828" t="s">
        <v>2320</v>
      </c>
      <c r="G828" t="s">
        <v>2408</v>
      </c>
      <c r="H828">
        <v>2</v>
      </c>
      <c r="I828" s="4">
        <v>336.32</v>
      </c>
      <c r="J828" t="s">
        <v>2613</v>
      </c>
      <c r="K828" t="s">
        <v>3066</v>
      </c>
      <c r="L828" t="s">
        <v>3072</v>
      </c>
      <c r="M828" t="s">
        <v>4190</v>
      </c>
      <c r="N828">
        <v>3</v>
      </c>
      <c r="P828" t="str">
        <f t="shared" si="89"/>
        <v>NO COUPON</v>
      </c>
      <c r="Q828" t="s">
        <v>4282</v>
      </c>
      <c r="R828" s="4">
        <v>672.64</v>
      </c>
      <c r="S828" s="4">
        <f t="shared" si="90"/>
        <v>1110.5581502890175</v>
      </c>
      <c r="T828" cm="1">
        <f t="array" ref="T828">_xlfn.STDEV.P(_xlfn._xlws.FILTER($R$2:$R$1201,$G$2:$G$1201=G828))</f>
        <v>859.60878359494041</v>
      </c>
      <c r="U828" s="4">
        <f t="shared" si="91"/>
        <v>0.90068664381383212</v>
      </c>
      <c r="V828" t="str">
        <f t="shared" si="92"/>
        <v>No</v>
      </c>
    </row>
    <row r="829" spans="1:22" x14ac:dyDescent="0.25">
      <c r="A829" t="s">
        <v>301</v>
      </c>
      <c r="B829" s="2">
        <v>45254</v>
      </c>
      <c r="C829">
        <f t="shared" si="86"/>
        <v>2023</v>
      </c>
      <c r="D829" t="str">
        <f t="shared" si="87"/>
        <v>November</v>
      </c>
      <c r="E829" t="str">
        <f t="shared" si="88"/>
        <v>Q4</v>
      </c>
      <c r="F829" t="s">
        <v>1501</v>
      </c>
      <c r="G829" t="s">
        <v>2406</v>
      </c>
      <c r="H829">
        <v>4</v>
      </c>
      <c r="I829" s="4">
        <v>655.17999999999995</v>
      </c>
      <c r="J829" t="s">
        <v>2655</v>
      </c>
      <c r="K829" t="s">
        <v>3066</v>
      </c>
      <c r="L829" t="s">
        <v>3070</v>
      </c>
      <c r="M829" t="s">
        <v>3362</v>
      </c>
      <c r="N829">
        <v>5</v>
      </c>
      <c r="P829" t="str">
        <f t="shared" si="89"/>
        <v>NO COUPON</v>
      </c>
      <c r="Q829" t="s">
        <v>4281</v>
      </c>
      <c r="R829" s="4">
        <v>2620.7199999999998</v>
      </c>
      <c r="S829" s="4">
        <f t="shared" si="90"/>
        <v>1098.989382022472</v>
      </c>
      <c r="T829" cm="1">
        <f t="array" ref="T829">_xlfn.STDEV.P(_xlfn._xlws.FILTER($R$2:$R$1201,$G$2:$G$1201=G829))</f>
        <v>817.71887574565653</v>
      </c>
      <c r="U829" s="4">
        <f t="shared" si="91"/>
        <v>0.54274078193165576</v>
      </c>
      <c r="V829" t="str">
        <f t="shared" si="92"/>
        <v>No</v>
      </c>
    </row>
    <row r="830" spans="1:22" x14ac:dyDescent="0.25">
      <c r="A830" t="s">
        <v>882</v>
      </c>
      <c r="B830" s="2">
        <v>45472</v>
      </c>
      <c r="C830">
        <f t="shared" si="86"/>
        <v>2024</v>
      </c>
      <c r="D830" t="str">
        <f t="shared" si="87"/>
        <v>June</v>
      </c>
      <c r="E830" t="str">
        <f t="shared" si="88"/>
        <v>Q2</v>
      </c>
      <c r="F830" t="s">
        <v>2078</v>
      </c>
      <c r="G830" t="s">
        <v>2403</v>
      </c>
      <c r="H830">
        <v>4</v>
      </c>
      <c r="I830" s="4">
        <v>316.32</v>
      </c>
      <c r="J830" t="s">
        <v>2961</v>
      </c>
      <c r="K830" t="s">
        <v>3065</v>
      </c>
      <c r="L830" t="s">
        <v>3073</v>
      </c>
      <c r="M830" t="s">
        <v>3943</v>
      </c>
      <c r="N830">
        <v>7</v>
      </c>
      <c r="P830" t="str">
        <f t="shared" si="89"/>
        <v>NO COUPON</v>
      </c>
      <c r="Q830" t="s">
        <v>4281</v>
      </c>
      <c r="R830" s="4">
        <v>1265.28</v>
      </c>
      <c r="S830" s="4">
        <f t="shared" si="90"/>
        <v>1077.6160122699389</v>
      </c>
      <c r="T830" cm="1">
        <f t="array" ref="T830">_xlfn.STDEV.P(_xlfn._xlws.FILTER($R$2:$R$1201,$G$2:$G$1201=G830))</f>
        <v>847.57364644707002</v>
      </c>
      <c r="U830" s="4">
        <f t="shared" si="91"/>
        <v>0.89820632751053919</v>
      </c>
      <c r="V830" t="str">
        <f t="shared" si="92"/>
        <v>No</v>
      </c>
    </row>
    <row r="831" spans="1:22" x14ac:dyDescent="0.25">
      <c r="A831" t="s">
        <v>230</v>
      </c>
      <c r="B831" s="2">
        <v>45762</v>
      </c>
      <c r="C831">
        <f t="shared" si="86"/>
        <v>2025</v>
      </c>
      <c r="D831" t="str">
        <f t="shared" si="87"/>
        <v>April</v>
      </c>
      <c r="E831" t="str">
        <f t="shared" si="88"/>
        <v>Q2</v>
      </c>
      <c r="F831" t="s">
        <v>1430</v>
      </c>
      <c r="G831" t="s">
        <v>2403</v>
      </c>
      <c r="H831">
        <v>4</v>
      </c>
      <c r="I831" s="4">
        <v>496</v>
      </c>
      <c r="J831" t="s">
        <v>2465</v>
      </c>
      <c r="K831" t="s">
        <v>3066</v>
      </c>
      <c r="L831" t="s">
        <v>3071</v>
      </c>
      <c r="M831" t="s">
        <v>3291</v>
      </c>
      <c r="N831">
        <v>8</v>
      </c>
      <c r="O831" t="s">
        <v>4277</v>
      </c>
      <c r="P831" t="str">
        <f t="shared" si="89"/>
        <v>WINTER15</v>
      </c>
      <c r="Q831" t="s">
        <v>4282</v>
      </c>
      <c r="R831" s="4">
        <v>1984</v>
      </c>
      <c r="S831" s="4">
        <f t="shared" si="90"/>
        <v>1077.6160122699389</v>
      </c>
      <c r="T831" cm="1">
        <f t="array" ref="T831">_xlfn.STDEV.P(_xlfn._xlws.FILTER($R$2:$R$1201,$G$2:$G$1201=G831))</f>
        <v>847.57364644707002</v>
      </c>
      <c r="U831" s="4">
        <f t="shared" si="91"/>
        <v>0.68621294999910087</v>
      </c>
      <c r="V831" t="str">
        <f t="shared" si="92"/>
        <v>No</v>
      </c>
    </row>
    <row r="832" spans="1:22" x14ac:dyDescent="0.25">
      <c r="A832" t="s">
        <v>320</v>
      </c>
      <c r="B832" s="2">
        <v>45450</v>
      </c>
      <c r="C832">
        <f t="shared" si="86"/>
        <v>2024</v>
      </c>
      <c r="D832" t="str">
        <f t="shared" si="87"/>
        <v>June</v>
      </c>
      <c r="E832" t="str">
        <f t="shared" si="88"/>
        <v>Q2</v>
      </c>
      <c r="F832" t="s">
        <v>1520</v>
      </c>
      <c r="G832" t="s">
        <v>2407</v>
      </c>
      <c r="H832">
        <v>2</v>
      </c>
      <c r="I832" s="4">
        <v>57.07</v>
      </c>
      <c r="J832" t="s">
        <v>2669</v>
      </c>
      <c r="K832" t="s">
        <v>3065</v>
      </c>
      <c r="L832" t="s">
        <v>3072</v>
      </c>
      <c r="M832" t="s">
        <v>3381</v>
      </c>
      <c r="N832">
        <v>3</v>
      </c>
      <c r="O832" t="s">
        <v>4275</v>
      </c>
      <c r="P832" t="str">
        <f t="shared" si="89"/>
        <v>SAVE10</v>
      </c>
      <c r="Q832" t="s">
        <v>4278</v>
      </c>
      <c r="R832" s="4">
        <v>114.14</v>
      </c>
      <c r="S832" s="4">
        <f t="shared" si="90"/>
        <v>1080.7326519337028</v>
      </c>
      <c r="T832" cm="1">
        <f t="array" ref="T832">_xlfn.STDEV.P(_xlfn._xlws.FILTER($R$2:$R$1201,$G$2:$G$1201=G832))</f>
        <v>851.72193981099019</v>
      </c>
      <c r="U832" s="4">
        <f t="shared" si="91"/>
        <v>1.2018742315841584</v>
      </c>
      <c r="V832" t="str">
        <f t="shared" si="92"/>
        <v>No</v>
      </c>
    </row>
    <row r="833" spans="1:22" x14ac:dyDescent="0.25">
      <c r="A833" t="s">
        <v>1083</v>
      </c>
      <c r="B833" s="2">
        <v>44982</v>
      </c>
      <c r="C833">
        <f t="shared" si="86"/>
        <v>2023</v>
      </c>
      <c r="D833" t="str">
        <f t="shared" si="87"/>
        <v>February</v>
      </c>
      <c r="E833" t="str">
        <f t="shared" si="88"/>
        <v>Q1</v>
      </c>
      <c r="F833" t="s">
        <v>2275</v>
      </c>
      <c r="G833" t="s">
        <v>2403</v>
      </c>
      <c r="H833">
        <v>1</v>
      </c>
      <c r="I833" s="4">
        <v>454.23</v>
      </c>
      <c r="J833" t="s">
        <v>2617</v>
      </c>
      <c r="K833" t="s">
        <v>3068</v>
      </c>
      <c r="L833" t="s">
        <v>3072</v>
      </c>
      <c r="M833" t="s">
        <v>4144</v>
      </c>
      <c r="N833">
        <v>3</v>
      </c>
      <c r="P833" t="str">
        <f t="shared" si="89"/>
        <v>NO COUPON</v>
      </c>
      <c r="Q833" t="s">
        <v>4281</v>
      </c>
      <c r="R833" s="4">
        <v>454.23</v>
      </c>
      <c r="S833" s="4">
        <f t="shared" si="90"/>
        <v>1077.6160122699389</v>
      </c>
      <c r="T833" cm="1">
        <f t="array" ref="T833">_xlfn.STDEV.P(_xlfn._xlws.FILTER($R$2:$R$1201,$G$2:$G$1201=G833))</f>
        <v>847.57364644707002</v>
      </c>
      <c r="U833" s="4">
        <f t="shared" si="91"/>
        <v>0.73549480317504023</v>
      </c>
      <c r="V833" t="str">
        <f t="shared" si="92"/>
        <v>No</v>
      </c>
    </row>
    <row r="834" spans="1:22" x14ac:dyDescent="0.25">
      <c r="A834" t="s">
        <v>989</v>
      </c>
      <c r="B834" s="2">
        <v>45064</v>
      </c>
      <c r="C834">
        <f t="shared" ref="C834:C897" si="93">YEAR(B834)</f>
        <v>2023</v>
      </c>
      <c r="D834" t="str">
        <f t="shared" ref="D834:D897" si="94">TEXT(B834,"mmmm")</f>
        <v>May</v>
      </c>
      <c r="E834" t="str">
        <f t="shared" ref="E834:E897" si="95">"Q"&amp;ROUNDUP(MONTH(B834)/3,0)</f>
        <v>Q2</v>
      </c>
      <c r="F834" t="s">
        <v>2182</v>
      </c>
      <c r="G834" t="s">
        <v>2409</v>
      </c>
      <c r="H834">
        <v>1</v>
      </c>
      <c r="I834" s="4">
        <v>105.92</v>
      </c>
      <c r="J834" t="s">
        <v>2643</v>
      </c>
      <c r="K834" t="s">
        <v>3068</v>
      </c>
      <c r="L834" t="s">
        <v>3072</v>
      </c>
      <c r="M834" t="s">
        <v>4050</v>
      </c>
      <c r="N834">
        <v>6</v>
      </c>
      <c r="O834" t="s">
        <v>4275</v>
      </c>
      <c r="P834" t="str">
        <f t="shared" ref="P834:P897" si="96">IF(ISBLANK(O834),"NO COUPON",O834)</f>
        <v>SAVE10</v>
      </c>
      <c r="Q834" t="s">
        <v>4280</v>
      </c>
      <c r="R834" s="4">
        <v>105.92</v>
      </c>
      <c r="S834" s="4">
        <f t="shared" si="90"/>
        <v>985.05841176470665</v>
      </c>
      <c r="T834" cm="1">
        <f t="array" ref="T834">_xlfn.STDEV.P(_xlfn._xlws.FILTER($R$2:$R$1201,$G$2:$G$1201=G834))</f>
        <v>745.08439393554579</v>
      </c>
      <c r="U834" s="4">
        <f t="shared" si="91"/>
        <v>1.179917897784821</v>
      </c>
      <c r="V834" t="str">
        <f t="shared" si="92"/>
        <v>No</v>
      </c>
    </row>
    <row r="835" spans="1:22" x14ac:dyDescent="0.25">
      <c r="A835" t="s">
        <v>300</v>
      </c>
      <c r="B835" s="2">
        <v>45754</v>
      </c>
      <c r="C835">
        <f t="shared" si="93"/>
        <v>2025</v>
      </c>
      <c r="D835" t="str">
        <f t="shared" si="94"/>
        <v>April</v>
      </c>
      <c r="E835" t="str">
        <f t="shared" si="95"/>
        <v>Q2</v>
      </c>
      <c r="F835" t="s">
        <v>1500</v>
      </c>
      <c r="G835" t="s">
        <v>2403</v>
      </c>
      <c r="H835">
        <v>3</v>
      </c>
      <c r="I835" s="4">
        <v>139.44999999999999</v>
      </c>
      <c r="J835" t="s">
        <v>2522</v>
      </c>
      <c r="K835" t="s">
        <v>3068</v>
      </c>
      <c r="L835" t="s">
        <v>3072</v>
      </c>
      <c r="M835" t="s">
        <v>3361</v>
      </c>
      <c r="N835">
        <v>8</v>
      </c>
      <c r="O835" t="s">
        <v>4277</v>
      </c>
      <c r="P835" t="str">
        <f t="shared" si="96"/>
        <v>WINTER15</v>
      </c>
      <c r="Q835" t="s">
        <v>4282</v>
      </c>
      <c r="R835" s="4">
        <v>418.35</v>
      </c>
      <c r="S835" s="4">
        <f t="shared" ref="S835:S898" si="97">AVERAGEIF($G$2:$G$1201,G835,$R$2:$R$1201)</f>
        <v>1077.6160122699389</v>
      </c>
      <c r="T835" cm="1">
        <f t="array" ref="T835">_xlfn.STDEV.P(_xlfn._xlws.FILTER($R$2:$R$1201,$G$2:$G$1201=G835))</f>
        <v>847.57364644707002</v>
      </c>
      <c r="U835" s="4">
        <f t="shared" ref="U835:U898" si="98">ABS(I835-S835)/T835</f>
        <v>1.1068843589021691</v>
      </c>
      <c r="V835" t="str">
        <f t="shared" ref="V835:V898" si="99">IF(U835&gt;3,"Yes","No")</f>
        <v>No</v>
      </c>
    </row>
    <row r="836" spans="1:22" x14ac:dyDescent="0.25">
      <c r="A836" t="s">
        <v>178</v>
      </c>
      <c r="B836" s="2">
        <v>45288</v>
      </c>
      <c r="C836">
        <f t="shared" si="93"/>
        <v>2023</v>
      </c>
      <c r="D836" t="str">
        <f t="shared" si="94"/>
        <v>December</v>
      </c>
      <c r="E836" t="str">
        <f t="shared" si="95"/>
        <v>Q4</v>
      </c>
      <c r="F836" t="s">
        <v>1378</v>
      </c>
      <c r="G836" t="s">
        <v>2409</v>
      </c>
      <c r="H836">
        <v>5</v>
      </c>
      <c r="I836" s="4">
        <v>536.58000000000004</v>
      </c>
      <c r="J836" t="s">
        <v>2558</v>
      </c>
      <c r="K836" t="s">
        <v>3068</v>
      </c>
      <c r="L836" t="s">
        <v>3074</v>
      </c>
      <c r="M836" t="s">
        <v>3239</v>
      </c>
      <c r="N836">
        <v>5</v>
      </c>
      <c r="O836" t="s">
        <v>4275</v>
      </c>
      <c r="P836" t="str">
        <f t="shared" si="96"/>
        <v>SAVE10</v>
      </c>
      <c r="Q836" t="s">
        <v>4282</v>
      </c>
      <c r="R836" s="4">
        <v>2682.9</v>
      </c>
      <c r="S836" s="4">
        <f t="shared" si="97"/>
        <v>985.05841176470665</v>
      </c>
      <c r="T836" cm="1">
        <f t="array" ref="T836">_xlfn.STDEV.P(_xlfn._xlws.FILTER($R$2:$R$1201,$G$2:$G$1201=G836))</f>
        <v>745.08439393554579</v>
      </c>
      <c r="U836" s="4">
        <f t="shared" si="98"/>
        <v>0.60191625997672238</v>
      </c>
      <c r="V836" t="str">
        <f t="shared" si="99"/>
        <v>No</v>
      </c>
    </row>
    <row r="837" spans="1:22" x14ac:dyDescent="0.25">
      <c r="A837" t="s">
        <v>1094</v>
      </c>
      <c r="B837" s="2">
        <v>44946</v>
      </c>
      <c r="C837">
        <f t="shared" si="93"/>
        <v>2023</v>
      </c>
      <c r="D837" t="str">
        <f t="shared" si="94"/>
        <v>January</v>
      </c>
      <c r="E837" t="str">
        <f t="shared" si="95"/>
        <v>Q1</v>
      </c>
      <c r="F837" t="s">
        <v>2286</v>
      </c>
      <c r="G837" t="s">
        <v>2408</v>
      </c>
      <c r="H837">
        <v>5</v>
      </c>
      <c r="I837" s="4">
        <v>464.74</v>
      </c>
      <c r="J837" t="s">
        <v>3022</v>
      </c>
      <c r="K837" t="s">
        <v>3068</v>
      </c>
      <c r="L837" t="s">
        <v>3073</v>
      </c>
      <c r="M837" t="s">
        <v>4155</v>
      </c>
      <c r="N837">
        <v>7</v>
      </c>
      <c r="P837" t="str">
        <f t="shared" si="96"/>
        <v>NO COUPON</v>
      </c>
      <c r="Q837" t="s">
        <v>4279</v>
      </c>
      <c r="R837" s="4">
        <v>2323.6999999999998</v>
      </c>
      <c r="S837" s="4">
        <f t="shared" si="97"/>
        <v>1110.5581502890175</v>
      </c>
      <c r="T837" cm="1">
        <f t="array" ref="T837">_xlfn.STDEV.P(_xlfn._xlws.FILTER($R$2:$R$1201,$G$2:$G$1201=G837))</f>
        <v>859.60878359494041</v>
      </c>
      <c r="U837" s="4">
        <f t="shared" si="98"/>
        <v>0.7512931028789207</v>
      </c>
      <c r="V837" t="str">
        <f t="shared" si="99"/>
        <v>No</v>
      </c>
    </row>
    <row r="838" spans="1:22" x14ac:dyDescent="0.25">
      <c r="A838" t="s">
        <v>372</v>
      </c>
      <c r="B838" s="2">
        <v>45389</v>
      </c>
      <c r="C838">
        <f t="shared" si="93"/>
        <v>2024</v>
      </c>
      <c r="D838" t="str">
        <f t="shared" si="94"/>
        <v>April</v>
      </c>
      <c r="E838" t="str">
        <f t="shared" si="95"/>
        <v>Q2</v>
      </c>
      <c r="F838" t="s">
        <v>1572</v>
      </c>
      <c r="G838" t="s">
        <v>2405</v>
      </c>
      <c r="H838">
        <v>2</v>
      </c>
      <c r="I838" s="4">
        <v>183.67</v>
      </c>
      <c r="J838" t="s">
        <v>2710</v>
      </c>
      <c r="K838" t="s">
        <v>3066</v>
      </c>
      <c r="L838" t="s">
        <v>3071</v>
      </c>
      <c r="M838" t="s">
        <v>3433</v>
      </c>
      <c r="N838">
        <v>3</v>
      </c>
      <c r="O838" t="s">
        <v>4275</v>
      </c>
      <c r="P838" t="str">
        <f t="shared" si="96"/>
        <v>SAVE10</v>
      </c>
      <c r="Q838" t="s">
        <v>4282</v>
      </c>
      <c r="R838" s="4">
        <v>367.34</v>
      </c>
      <c r="S838" s="4">
        <f t="shared" si="97"/>
        <v>1042.2846368715084</v>
      </c>
      <c r="T838" cm="1">
        <f t="array" ref="T838">_xlfn.STDEV.P(_xlfn._xlws.FILTER($R$2:$R$1201,$G$2:$G$1201=G838))</f>
        <v>832.06806164607724</v>
      </c>
      <c r="U838" s="4">
        <f t="shared" si="98"/>
        <v>1.0319043314472547</v>
      </c>
      <c r="V838" t="str">
        <f t="shared" si="99"/>
        <v>No</v>
      </c>
    </row>
    <row r="839" spans="1:22" x14ac:dyDescent="0.25">
      <c r="A839" t="s">
        <v>1064</v>
      </c>
      <c r="B839" s="2">
        <v>45158</v>
      </c>
      <c r="C839">
        <f t="shared" si="93"/>
        <v>2023</v>
      </c>
      <c r="D839" t="str">
        <f t="shared" si="94"/>
        <v>August</v>
      </c>
      <c r="E839" t="str">
        <f t="shared" si="95"/>
        <v>Q3</v>
      </c>
      <c r="F839" t="s">
        <v>2256</v>
      </c>
      <c r="G839" t="s">
        <v>2408</v>
      </c>
      <c r="H839">
        <v>5</v>
      </c>
      <c r="I839" s="4">
        <v>69.7</v>
      </c>
      <c r="J839" t="s">
        <v>2805</v>
      </c>
      <c r="K839" t="s">
        <v>3066</v>
      </c>
      <c r="L839" t="s">
        <v>3072</v>
      </c>
      <c r="M839" t="s">
        <v>4125</v>
      </c>
      <c r="N839">
        <v>9</v>
      </c>
      <c r="P839" t="str">
        <f t="shared" si="96"/>
        <v>NO COUPON</v>
      </c>
      <c r="Q839" t="s">
        <v>4278</v>
      </c>
      <c r="R839" s="4">
        <v>348.5</v>
      </c>
      <c r="S839" s="4">
        <f t="shared" si="97"/>
        <v>1110.5581502890175</v>
      </c>
      <c r="T839" cm="1">
        <f t="array" ref="T839">_xlfn.STDEV.P(_xlfn._xlws.FILTER($R$2:$R$1201,$G$2:$G$1201=G839))</f>
        <v>859.60878359494041</v>
      </c>
      <c r="U839" s="4">
        <f t="shared" si="98"/>
        <v>1.2108509942582022</v>
      </c>
      <c r="V839" t="str">
        <f t="shared" si="99"/>
        <v>No</v>
      </c>
    </row>
    <row r="840" spans="1:22" x14ac:dyDescent="0.25">
      <c r="A840" t="s">
        <v>1153</v>
      </c>
      <c r="B840" s="2">
        <v>45717</v>
      </c>
      <c r="C840">
        <f t="shared" si="93"/>
        <v>2025</v>
      </c>
      <c r="D840" t="str">
        <f t="shared" si="94"/>
        <v>March</v>
      </c>
      <c r="E840" t="str">
        <f t="shared" si="95"/>
        <v>Q1</v>
      </c>
      <c r="F840" t="s">
        <v>2256</v>
      </c>
      <c r="G840" t="s">
        <v>2406</v>
      </c>
      <c r="H840">
        <v>3</v>
      </c>
      <c r="I840" s="4">
        <v>501.82</v>
      </c>
      <c r="J840" t="s">
        <v>2438</v>
      </c>
      <c r="K840" t="s">
        <v>3068</v>
      </c>
      <c r="L840" t="s">
        <v>3071</v>
      </c>
      <c r="M840" t="s">
        <v>4214</v>
      </c>
      <c r="N840">
        <v>4</v>
      </c>
      <c r="O840" t="s">
        <v>4276</v>
      </c>
      <c r="P840" t="str">
        <f t="shared" si="96"/>
        <v>FREESHIP</v>
      </c>
      <c r="Q840" t="s">
        <v>4280</v>
      </c>
      <c r="R840" s="4">
        <v>1505.46</v>
      </c>
      <c r="S840" s="4">
        <f t="shared" si="97"/>
        <v>1098.989382022472</v>
      </c>
      <c r="T840" cm="1">
        <f t="array" ref="T840">_xlfn.STDEV.P(_xlfn._xlws.FILTER($R$2:$R$1201,$G$2:$G$1201=G840))</f>
        <v>817.71887574565653</v>
      </c>
      <c r="U840" s="4">
        <f t="shared" si="98"/>
        <v>0.7302868990005017</v>
      </c>
      <c r="V840" t="str">
        <f t="shared" si="99"/>
        <v>No</v>
      </c>
    </row>
    <row r="841" spans="1:22" x14ac:dyDescent="0.25">
      <c r="A841" t="s">
        <v>112</v>
      </c>
      <c r="B841" s="2">
        <v>44940</v>
      </c>
      <c r="C841">
        <f t="shared" si="93"/>
        <v>2023</v>
      </c>
      <c r="D841" t="str">
        <f t="shared" si="94"/>
        <v>January</v>
      </c>
      <c r="E841" t="str">
        <f t="shared" si="95"/>
        <v>Q1</v>
      </c>
      <c r="F841" t="s">
        <v>1312</v>
      </c>
      <c r="G841" t="s">
        <v>2407</v>
      </c>
      <c r="H841">
        <v>2</v>
      </c>
      <c r="I841" s="4">
        <v>228.54</v>
      </c>
      <c r="J841" t="s">
        <v>2501</v>
      </c>
      <c r="K841" t="s">
        <v>3065</v>
      </c>
      <c r="L841" t="s">
        <v>3074</v>
      </c>
      <c r="M841" t="s">
        <v>3173</v>
      </c>
      <c r="N841">
        <v>3</v>
      </c>
      <c r="P841" t="str">
        <f t="shared" si="96"/>
        <v>NO COUPON</v>
      </c>
      <c r="Q841" t="s">
        <v>4280</v>
      </c>
      <c r="R841" s="4">
        <v>457.08</v>
      </c>
      <c r="S841" s="4">
        <f t="shared" si="97"/>
        <v>1080.7326519337028</v>
      </c>
      <c r="T841" cm="1">
        <f t="array" ref="T841">_xlfn.STDEV.P(_xlfn._xlws.FILTER($R$2:$R$1201,$G$2:$G$1201=G841))</f>
        <v>851.72193981099019</v>
      </c>
      <c r="U841" s="4">
        <f t="shared" si="98"/>
        <v>1.0005526593841378</v>
      </c>
      <c r="V841" t="str">
        <f t="shared" si="99"/>
        <v>No</v>
      </c>
    </row>
    <row r="842" spans="1:22" x14ac:dyDescent="0.25">
      <c r="A842" t="s">
        <v>433</v>
      </c>
      <c r="B842" s="2">
        <v>45399</v>
      </c>
      <c r="C842">
        <f t="shared" si="93"/>
        <v>2024</v>
      </c>
      <c r="D842" t="str">
        <f t="shared" si="94"/>
        <v>April</v>
      </c>
      <c r="E842" t="str">
        <f t="shared" si="95"/>
        <v>Q2</v>
      </c>
      <c r="F842" t="s">
        <v>1633</v>
      </c>
      <c r="G842" t="s">
        <v>2405</v>
      </c>
      <c r="H842">
        <v>2</v>
      </c>
      <c r="I842" s="4">
        <v>216.66</v>
      </c>
      <c r="J842" t="s">
        <v>2701</v>
      </c>
      <c r="K842" t="s">
        <v>3065</v>
      </c>
      <c r="L842" t="s">
        <v>3074</v>
      </c>
      <c r="M842" t="s">
        <v>3494</v>
      </c>
      <c r="N842">
        <v>6</v>
      </c>
      <c r="O842" t="s">
        <v>4276</v>
      </c>
      <c r="P842" t="str">
        <f t="shared" si="96"/>
        <v>FREESHIP</v>
      </c>
      <c r="Q842" t="s">
        <v>4278</v>
      </c>
      <c r="R842" s="4">
        <v>433.32</v>
      </c>
      <c r="S842" s="4">
        <f t="shared" si="97"/>
        <v>1042.2846368715084</v>
      </c>
      <c r="T842" cm="1">
        <f t="array" ref="T842">_xlfn.STDEV.P(_xlfn._xlws.FILTER($R$2:$R$1201,$G$2:$G$1201=G842))</f>
        <v>832.06806164607724</v>
      </c>
      <c r="U842" s="4">
        <f t="shared" si="98"/>
        <v>0.99225613255504386</v>
      </c>
      <c r="V842" t="str">
        <f t="shared" si="99"/>
        <v>No</v>
      </c>
    </row>
    <row r="843" spans="1:22" x14ac:dyDescent="0.25">
      <c r="A843" t="s">
        <v>278</v>
      </c>
      <c r="B843" s="2">
        <v>45507</v>
      </c>
      <c r="C843">
        <f t="shared" si="93"/>
        <v>2024</v>
      </c>
      <c r="D843" t="str">
        <f t="shared" si="94"/>
        <v>August</v>
      </c>
      <c r="E843" t="str">
        <f t="shared" si="95"/>
        <v>Q3</v>
      </c>
      <c r="F843" t="s">
        <v>1478</v>
      </c>
      <c r="G843" t="s">
        <v>2405</v>
      </c>
      <c r="H843">
        <v>1</v>
      </c>
      <c r="I843" s="4">
        <v>436.77</v>
      </c>
      <c r="J843" t="s">
        <v>2635</v>
      </c>
      <c r="K843" t="s">
        <v>3069</v>
      </c>
      <c r="L843" t="s">
        <v>3072</v>
      </c>
      <c r="M843" t="s">
        <v>3339</v>
      </c>
      <c r="N843">
        <v>5</v>
      </c>
      <c r="O843" t="s">
        <v>4276</v>
      </c>
      <c r="P843" t="str">
        <f t="shared" si="96"/>
        <v>FREESHIP</v>
      </c>
      <c r="Q843" t="s">
        <v>4282</v>
      </c>
      <c r="R843" s="4">
        <v>436.77</v>
      </c>
      <c r="S843" s="4">
        <f t="shared" si="97"/>
        <v>1042.2846368715084</v>
      </c>
      <c r="T843" cm="1">
        <f t="array" ref="T843">_xlfn.STDEV.P(_xlfn._xlws.FILTER($R$2:$R$1201,$G$2:$G$1201=G843))</f>
        <v>832.06806164607724</v>
      </c>
      <c r="U843" s="4">
        <f t="shared" si="98"/>
        <v>0.72772248423238473</v>
      </c>
      <c r="V843" t="str">
        <f t="shared" si="99"/>
        <v>No</v>
      </c>
    </row>
    <row r="844" spans="1:22" x14ac:dyDescent="0.25">
      <c r="A844" t="s">
        <v>277</v>
      </c>
      <c r="B844" s="2">
        <v>45010</v>
      </c>
      <c r="C844">
        <f t="shared" si="93"/>
        <v>2023</v>
      </c>
      <c r="D844" t="str">
        <f t="shared" si="94"/>
        <v>March</v>
      </c>
      <c r="E844" t="str">
        <f t="shared" si="95"/>
        <v>Q1</v>
      </c>
      <c r="F844" t="s">
        <v>1477</v>
      </c>
      <c r="G844" t="s">
        <v>2404</v>
      </c>
      <c r="H844">
        <v>4</v>
      </c>
      <c r="I844" s="4">
        <v>434.85</v>
      </c>
      <c r="J844" t="s">
        <v>2634</v>
      </c>
      <c r="K844" t="s">
        <v>3067</v>
      </c>
      <c r="L844" t="s">
        <v>3074</v>
      </c>
      <c r="M844" t="s">
        <v>3338</v>
      </c>
      <c r="N844">
        <v>4</v>
      </c>
      <c r="O844" t="s">
        <v>4277</v>
      </c>
      <c r="P844" t="str">
        <f t="shared" si="96"/>
        <v>WINTER15</v>
      </c>
      <c r="Q844" t="s">
        <v>4282</v>
      </c>
      <c r="R844" s="4">
        <v>1739.4</v>
      </c>
      <c r="S844" s="4">
        <f t="shared" si="97"/>
        <v>972.57942307692258</v>
      </c>
      <c r="T844" cm="1">
        <f t="array" ref="T844">_xlfn.STDEV.P(_xlfn._xlws.FILTER($R$2:$R$1201,$G$2:$G$1201=G844))</f>
        <v>756.87136793194964</v>
      </c>
      <c r="U844" s="4">
        <f t="shared" si="98"/>
        <v>0.71046342332409362</v>
      </c>
      <c r="V844" t="str">
        <f t="shared" si="99"/>
        <v>No</v>
      </c>
    </row>
    <row r="845" spans="1:22" x14ac:dyDescent="0.25">
      <c r="A845" t="s">
        <v>594</v>
      </c>
      <c r="B845" s="2">
        <v>45244</v>
      </c>
      <c r="C845">
        <f t="shared" si="93"/>
        <v>2023</v>
      </c>
      <c r="D845" t="str">
        <f t="shared" si="94"/>
        <v>November</v>
      </c>
      <c r="E845" t="str">
        <f t="shared" si="95"/>
        <v>Q4</v>
      </c>
      <c r="F845" t="s">
        <v>1794</v>
      </c>
      <c r="G845" t="s">
        <v>2403</v>
      </c>
      <c r="H845">
        <v>2</v>
      </c>
      <c r="I845" s="4">
        <v>255.99</v>
      </c>
      <c r="J845" t="s">
        <v>2826</v>
      </c>
      <c r="K845" t="s">
        <v>3067</v>
      </c>
      <c r="L845" t="s">
        <v>3073</v>
      </c>
      <c r="M845" t="s">
        <v>3655</v>
      </c>
      <c r="N845">
        <v>4</v>
      </c>
      <c r="O845" t="s">
        <v>4275</v>
      </c>
      <c r="P845" t="str">
        <f t="shared" si="96"/>
        <v>SAVE10</v>
      </c>
      <c r="Q845" t="s">
        <v>4278</v>
      </c>
      <c r="R845" s="4">
        <v>511.98</v>
      </c>
      <c r="S845" s="4">
        <f t="shared" si="97"/>
        <v>1077.6160122699389</v>
      </c>
      <c r="T845" cm="1">
        <f t="array" ref="T845">_xlfn.STDEV.P(_xlfn._xlws.FILTER($R$2:$R$1201,$G$2:$G$1201=G845))</f>
        <v>847.57364644707002</v>
      </c>
      <c r="U845" s="4">
        <f t="shared" si="98"/>
        <v>0.96938598281588795</v>
      </c>
      <c r="V845" t="str">
        <f t="shared" si="99"/>
        <v>No</v>
      </c>
    </row>
    <row r="846" spans="1:22" x14ac:dyDescent="0.25">
      <c r="A846" t="s">
        <v>227</v>
      </c>
      <c r="B846" s="2">
        <v>45036</v>
      </c>
      <c r="C846">
        <f t="shared" si="93"/>
        <v>2023</v>
      </c>
      <c r="D846" t="str">
        <f t="shared" si="94"/>
        <v>April</v>
      </c>
      <c r="E846" t="str">
        <f t="shared" si="95"/>
        <v>Q2</v>
      </c>
      <c r="F846" t="s">
        <v>1427</v>
      </c>
      <c r="G846" t="s">
        <v>2408</v>
      </c>
      <c r="H846">
        <v>1</v>
      </c>
      <c r="I846" s="4">
        <v>634.4</v>
      </c>
      <c r="J846" t="s">
        <v>2596</v>
      </c>
      <c r="K846" t="s">
        <v>3069</v>
      </c>
      <c r="L846" t="s">
        <v>3071</v>
      </c>
      <c r="M846" t="s">
        <v>3288</v>
      </c>
      <c r="N846">
        <v>6</v>
      </c>
      <c r="O846" t="s">
        <v>4275</v>
      </c>
      <c r="P846" t="str">
        <f t="shared" si="96"/>
        <v>SAVE10</v>
      </c>
      <c r="Q846" t="s">
        <v>4280</v>
      </c>
      <c r="R846" s="4">
        <v>634.4</v>
      </c>
      <c r="S846" s="4">
        <f t="shared" si="97"/>
        <v>1110.5581502890175</v>
      </c>
      <c r="T846" cm="1">
        <f t="array" ref="T846">_xlfn.STDEV.P(_xlfn._xlws.FILTER($R$2:$R$1201,$G$2:$G$1201=G846))</f>
        <v>859.60878359494041</v>
      </c>
      <c r="U846" s="4">
        <f t="shared" si="98"/>
        <v>0.55392424946810437</v>
      </c>
      <c r="V846" t="str">
        <f t="shared" si="99"/>
        <v>No</v>
      </c>
    </row>
    <row r="847" spans="1:22" x14ac:dyDescent="0.25">
      <c r="A847" t="s">
        <v>745</v>
      </c>
      <c r="B847" s="2">
        <v>45450</v>
      </c>
      <c r="C847">
        <f t="shared" si="93"/>
        <v>2024</v>
      </c>
      <c r="D847" t="str">
        <f t="shared" si="94"/>
        <v>June</v>
      </c>
      <c r="E847" t="str">
        <f t="shared" si="95"/>
        <v>Q2</v>
      </c>
      <c r="F847" t="s">
        <v>1942</v>
      </c>
      <c r="G847" t="s">
        <v>2407</v>
      </c>
      <c r="H847">
        <v>5</v>
      </c>
      <c r="I847" s="4">
        <v>584.46</v>
      </c>
      <c r="J847" t="s">
        <v>2896</v>
      </c>
      <c r="K847" t="s">
        <v>3067</v>
      </c>
      <c r="L847" t="s">
        <v>3072</v>
      </c>
      <c r="M847" t="s">
        <v>3806</v>
      </c>
      <c r="N847">
        <v>8</v>
      </c>
      <c r="P847" t="str">
        <f t="shared" si="96"/>
        <v>NO COUPON</v>
      </c>
      <c r="Q847" t="s">
        <v>4280</v>
      </c>
      <c r="R847" s="4">
        <v>2922.3</v>
      </c>
      <c r="S847" s="4">
        <f t="shared" si="97"/>
        <v>1080.7326519337028</v>
      </c>
      <c r="T847" cm="1">
        <f t="array" ref="T847">_xlfn.STDEV.P(_xlfn._xlws.FILTER($R$2:$R$1201,$G$2:$G$1201=G847))</f>
        <v>851.72193981099019</v>
      </c>
      <c r="U847" s="4">
        <f t="shared" si="98"/>
        <v>0.58266979954025022</v>
      </c>
      <c r="V847" t="str">
        <f t="shared" si="99"/>
        <v>No</v>
      </c>
    </row>
    <row r="848" spans="1:22" x14ac:dyDescent="0.25">
      <c r="A848" t="s">
        <v>898</v>
      </c>
      <c r="B848" s="2">
        <v>45427</v>
      </c>
      <c r="C848">
        <f t="shared" si="93"/>
        <v>2024</v>
      </c>
      <c r="D848" t="str">
        <f t="shared" si="94"/>
        <v>May</v>
      </c>
      <c r="E848" t="str">
        <f t="shared" si="95"/>
        <v>Q2</v>
      </c>
      <c r="F848" t="s">
        <v>2094</v>
      </c>
      <c r="G848" t="s">
        <v>2406</v>
      </c>
      <c r="H848">
        <v>1</v>
      </c>
      <c r="I848" s="4">
        <v>595.54</v>
      </c>
      <c r="J848" t="s">
        <v>2968</v>
      </c>
      <c r="K848" t="s">
        <v>3068</v>
      </c>
      <c r="L848" t="s">
        <v>3070</v>
      </c>
      <c r="M848" t="s">
        <v>3959</v>
      </c>
      <c r="N848">
        <v>4</v>
      </c>
      <c r="P848" t="str">
        <f t="shared" si="96"/>
        <v>NO COUPON</v>
      </c>
      <c r="Q848" t="s">
        <v>4278</v>
      </c>
      <c r="R848" s="4">
        <v>595.54</v>
      </c>
      <c r="S848" s="4">
        <f t="shared" si="97"/>
        <v>1098.989382022472</v>
      </c>
      <c r="T848" cm="1">
        <f t="array" ref="T848">_xlfn.STDEV.P(_xlfn._xlws.FILTER($R$2:$R$1201,$G$2:$G$1201=G848))</f>
        <v>817.71887574565653</v>
      </c>
      <c r="U848" s="4">
        <f t="shared" si="98"/>
        <v>0.61567538301398472</v>
      </c>
      <c r="V848" t="str">
        <f t="shared" si="99"/>
        <v>No</v>
      </c>
    </row>
    <row r="849" spans="1:22" x14ac:dyDescent="0.25">
      <c r="A849" t="s">
        <v>666</v>
      </c>
      <c r="B849" s="2">
        <v>45448</v>
      </c>
      <c r="C849">
        <f t="shared" si="93"/>
        <v>2024</v>
      </c>
      <c r="D849" t="str">
        <f t="shared" si="94"/>
        <v>June</v>
      </c>
      <c r="E849" t="str">
        <f t="shared" si="95"/>
        <v>Q2</v>
      </c>
      <c r="F849" t="s">
        <v>1865</v>
      </c>
      <c r="G849" t="s">
        <v>2406</v>
      </c>
      <c r="H849">
        <v>5</v>
      </c>
      <c r="I849" s="4">
        <v>341.84</v>
      </c>
      <c r="J849" t="s">
        <v>2860</v>
      </c>
      <c r="K849" t="s">
        <v>3066</v>
      </c>
      <c r="L849" t="s">
        <v>3070</v>
      </c>
      <c r="M849" t="s">
        <v>3727</v>
      </c>
      <c r="N849">
        <v>8</v>
      </c>
      <c r="O849" t="s">
        <v>4276</v>
      </c>
      <c r="P849" t="str">
        <f t="shared" si="96"/>
        <v>FREESHIP</v>
      </c>
      <c r="Q849" t="s">
        <v>4278</v>
      </c>
      <c r="R849" s="4">
        <v>1709.2</v>
      </c>
      <c r="S849" s="4">
        <f t="shared" si="97"/>
        <v>1098.989382022472</v>
      </c>
      <c r="T849" cm="1">
        <f t="array" ref="T849">_xlfn.STDEV.P(_xlfn._xlws.FILTER($R$2:$R$1201,$G$2:$G$1201=G849))</f>
        <v>817.71887574565653</v>
      </c>
      <c r="U849" s="4">
        <f t="shared" si="98"/>
        <v>0.92592870787291937</v>
      </c>
      <c r="V849" t="str">
        <f t="shared" si="99"/>
        <v>No</v>
      </c>
    </row>
    <row r="850" spans="1:22" x14ac:dyDescent="0.25">
      <c r="A850" t="s">
        <v>141</v>
      </c>
      <c r="B850" s="2">
        <v>45148</v>
      </c>
      <c r="C850">
        <f t="shared" si="93"/>
        <v>2023</v>
      </c>
      <c r="D850" t="str">
        <f t="shared" si="94"/>
        <v>August</v>
      </c>
      <c r="E850" t="str">
        <f t="shared" si="95"/>
        <v>Q3</v>
      </c>
      <c r="F850" t="s">
        <v>1341</v>
      </c>
      <c r="G850" t="s">
        <v>2409</v>
      </c>
      <c r="H850">
        <v>3</v>
      </c>
      <c r="I850" s="4">
        <v>469.32</v>
      </c>
      <c r="J850" t="s">
        <v>2529</v>
      </c>
      <c r="K850" t="s">
        <v>3065</v>
      </c>
      <c r="L850" t="s">
        <v>3070</v>
      </c>
      <c r="M850" t="s">
        <v>3202</v>
      </c>
      <c r="N850">
        <v>3</v>
      </c>
      <c r="P850" t="str">
        <f t="shared" si="96"/>
        <v>NO COUPON</v>
      </c>
      <c r="Q850" t="s">
        <v>4282</v>
      </c>
      <c r="R850" s="4">
        <v>1407.96</v>
      </c>
      <c r="S850" s="4">
        <f t="shared" si="97"/>
        <v>985.05841176470665</v>
      </c>
      <c r="T850" cm="1">
        <f t="array" ref="T850">_xlfn.STDEV.P(_xlfn._xlws.FILTER($R$2:$R$1201,$G$2:$G$1201=G850))</f>
        <v>745.08439393554579</v>
      </c>
      <c r="U850" s="4">
        <f t="shared" si="98"/>
        <v>0.6921879131578228</v>
      </c>
      <c r="V850" t="str">
        <f t="shared" si="99"/>
        <v>No</v>
      </c>
    </row>
    <row r="851" spans="1:22" x14ac:dyDescent="0.25">
      <c r="A851" t="s">
        <v>167</v>
      </c>
      <c r="B851" s="2">
        <v>45644</v>
      </c>
      <c r="C851">
        <f t="shared" si="93"/>
        <v>2024</v>
      </c>
      <c r="D851" t="str">
        <f t="shared" si="94"/>
        <v>December</v>
      </c>
      <c r="E851" t="str">
        <f t="shared" si="95"/>
        <v>Q4</v>
      </c>
      <c r="F851" t="s">
        <v>1367</v>
      </c>
      <c r="G851" t="s">
        <v>2406</v>
      </c>
      <c r="H851">
        <v>4</v>
      </c>
      <c r="I851" s="4">
        <v>534.48</v>
      </c>
      <c r="J851" t="s">
        <v>2552</v>
      </c>
      <c r="K851" t="s">
        <v>3066</v>
      </c>
      <c r="L851" t="s">
        <v>3072</v>
      </c>
      <c r="M851" t="s">
        <v>3228</v>
      </c>
      <c r="N851">
        <v>9</v>
      </c>
      <c r="O851" t="s">
        <v>4277</v>
      </c>
      <c r="P851" t="str">
        <f t="shared" si="96"/>
        <v>WINTER15</v>
      </c>
      <c r="Q851" t="s">
        <v>4278</v>
      </c>
      <c r="R851" s="4">
        <v>2137.92</v>
      </c>
      <c r="S851" s="4">
        <f t="shared" si="97"/>
        <v>1098.989382022472</v>
      </c>
      <c r="T851" cm="1">
        <f t="array" ref="T851">_xlfn.STDEV.P(_xlfn._xlws.FILTER($R$2:$R$1201,$G$2:$G$1201=G851))</f>
        <v>817.71887574565653</v>
      </c>
      <c r="U851" s="4">
        <f t="shared" si="98"/>
        <v>0.6903465222173214</v>
      </c>
      <c r="V851" t="str">
        <f t="shared" si="99"/>
        <v>No</v>
      </c>
    </row>
    <row r="852" spans="1:22" x14ac:dyDescent="0.25">
      <c r="A852" t="s">
        <v>655</v>
      </c>
      <c r="B852" s="2">
        <v>45473</v>
      </c>
      <c r="C852">
        <f t="shared" si="93"/>
        <v>2024</v>
      </c>
      <c r="D852" t="str">
        <f t="shared" si="94"/>
        <v>June</v>
      </c>
      <c r="E852" t="str">
        <f t="shared" si="95"/>
        <v>Q2</v>
      </c>
      <c r="F852" t="s">
        <v>1854</v>
      </c>
      <c r="G852" t="s">
        <v>2407</v>
      </c>
      <c r="H852">
        <v>4</v>
      </c>
      <c r="I852" s="4">
        <v>567.57000000000005</v>
      </c>
      <c r="J852" t="s">
        <v>2627</v>
      </c>
      <c r="K852" t="s">
        <v>3065</v>
      </c>
      <c r="L852" t="s">
        <v>3074</v>
      </c>
      <c r="M852" t="s">
        <v>3716</v>
      </c>
      <c r="N852">
        <v>9</v>
      </c>
      <c r="O852" t="s">
        <v>4277</v>
      </c>
      <c r="P852" t="str">
        <f t="shared" si="96"/>
        <v>WINTER15</v>
      </c>
      <c r="Q852" t="s">
        <v>4282</v>
      </c>
      <c r="R852" s="4">
        <v>2270.2800000000002</v>
      </c>
      <c r="S852" s="4">
        <f t="shared" si="97"/>
        <v>1080.7326519337028</v>
      </c>
      <c r="T852" cm="1">
        <f t="array" ref="T852">_xlfn.STDEV.P(_xlfn._xlws.FILTER($R$2:$R$1201,$G$2:$G$1201=G852))</f>
        <v>851.72193981099019</v>
      </c>
      <c r="U852" s="4">
        <f t="shared" si="98"/>
        <v>0.60250021509083251</v>
      </c>
      <c r="V852" t="str">
        <f t="shared" si="99"/>
        <v>No</v>
      </c>
    </row>
    <row r="853" spans="1:22" x14ac:dyDescent="0.25">
      <c r="A853" t="s">
        <v>325</v>
      </c>
      <c r="B853" s="2">
        <v>45794</v>
      </c>
      <c r="C853">
        <f t="shared" si="93"/>
        <v>2025</v>
      </c>
      <c r="D853" t="str">
        <f t="shared" si="94"/>
        <v>May</v>
      </c>
      <c r="E853" t="str">
        <f t="shared" si="95"/>
        <v>Q2</v>
      </c>
      <c r="F853" t="s">
        <v>1525</v>
      </c>
      <c r="G853" t="s">
        <v>2409</v>
      </c>
      <c r="H853">
        <v>5</v>
      </c>
      <c r="I853" s="4">
        <v>489.37</v>
      </c>
      <c r="J853" t="s">
        <v>2673</v>
      </c>
      <c r="K853" t="s">
        <v>3066</v>
      </c>
      <c r="L853" t="s">
        <v>3072</v>
      </c>
      <c r="M853" t="s">
        <v>3386</v>
      </c>
      <c r="N853">
        <v>8</v>
      </c>
      <c r="P853" t="str">
        <f t="shared" si="96"/>
        <v>NO COUPON</v>
      </c>
      <c r="Q853" t="s">
        <v>4278</v>
      </c>
      <c r="R853" s="4">
        <v>2446.85</v>
      </c>
      <c r="S853" s="4">
        <f t="shared" si="97"/>
        <v>985.05841176470665</v>
      </c>
      <c r="T853" cm="1">
        <f t="array" ref="T853">_xlfn.STDEV.P(_xlfn._xlws.FILTER($R$2:$R$1201,$G$2:$G$1201=G853))</f>
        <v>745.08439393554579</v>
      </c>
      <c r="U853" s="4">
        <f t="shared" si="98"/>
        <v>0.66527820982328434</v>
      </c>
      <c r="V853" t="str">
        <f t="shared" si="99"/>
        <v>No</v>
      </c>
    </row>
    <row r="854" spans="1:22" x14ac:dyDescent="0.25">
      <c r="A854" t="s">
        <v>533</v>
      </c>
      <c r="B854" s="2">
        <v>45787</v>
      </c>
      <c r="C854">
        <f t="shared" si="93"/>
        <v>2025</v>
      </c>
      <c r="D854" t="str">
        <f t="shared" si="94"/>
        <v>May</v>
      </c>
      <c r="E854" t="str">
        <f t="shared" si="95"/>
        <v>Q2</v>
      </c>
      <c r="F854" t="s">
        <v>1733</v>
      </c>
      <c r="G854" t="s">
        <v>2408</v>
      </c>
      <c r="H854">
        <v>4</v>
      </c>
      <c r="I854" s="4">
        <v>464.29</v>
      </c>
      <c r="J854" t="s">
        <v>2800</v>
      </c>
      <c r="K854" t="s">
        <v>3065</v>
      </c>
      <c r="L854" t="s">
        <v>3072</v>
      </c>
      <c r="M854" t="s">
        <v>3594</v>
      </c>
      <c r="N854">
        <v>5</v>
      </c>
      <c r="O854" t="s">
        <v>4275</v>
      </c>
      <c r="P854" t="str">
        <f t="shared" si="96"/>
        <v>SAVE10</v>
      </c>
      <c r="Q854" t="s">
        <v>4280</v>
      </c>
      <c r="R854" s="4">
        <v>1857.16</v>
      </c>
      <c r="S854" s="4">
        <f t="shared" si="97"/>
        <v>1110.5581502890175</v>
      </c>
      <c r="T854" cm="1">
        <f t="array" ref="T854">_xlfn.STDEV.P(_xlfn._xlws.FILTER($R$2:$R$1201,$G$2:$G$1201=G854))</f>
        <v>859.60878359494041</v>
      </c>
      <c r="U854" s="4">
        <f t="shared" si="98"/>
        <v>0.7518165968317374</v>
      </c>
      <c r="V854" t="str">
        <f t="shared" si="99"/>
        <v>No</v>
      </c>
    </row>
    <row r="855" spans="1:22" x14ac:dyDescent="0.25">
      <c r="A855" t="s">
        <v>1150</v>
      </c>
      <c r="B855" s="2">
        <v>45193</v>
      </c>
      <c r="C855">
        <f t="shared" si="93"/>
        <v>2023</v>
      </c>
      <c r="D855" t="str">
        <f t="shared" si="94"/>
        <v>September</v>
      </c>
      <c r="E855" t="str">
        <f t="shared" si="95"/>
        <v>Q3</v>
      </c>
      <c r="F855" t="s">
        <v>2340</v>
      </c>
      <c r="G855" t="s">
        <v>2405</v>
      </c>
      <c r="H855">
        <v>3</v>
      </c>
      <c r="I855" s="4">
        <v>668.33</v>
      </c>
      <c r="J855" t="s">
        <v>2882</v>
      </c>
      <c r="K855" t="s">
        <v>3068</v>
      </c>
      <c r="L855" t="s">
        <v>3074</v>
      </c>
      <c r="M855" t="s">
        <v>4211</v>
      </c>
      <c r="N855">
        <v>4</v>
      </c>
      <c r="O855" t="s">
        <v>4277</v>
      </c>
      <c r="P855" t="str">
        <f t="shared" si="96"/>
        <v>WINTER15</v>
      </c>
      <c r="Q855" t="s">
        <v>4281</v>
      </c>
      <c r="R855" s="4">
        <v>2004.99</v>
      </c>
      <c r="S855" s="4">
        <f t="shared" si="97"/>
        <v>1042.2846368715084</v>
      </c>
      <c r="T855" cm="1">
        <f t="array" ref="T855">_xlfn.STDEV.P(_xlfn._xlws.FILTER($R$2:$R$1201,$G$2:$G$1201=G855))</f>
        <v>832.06806164607724</v>
      </c>
      <c r="U855" s="4">
        <f t="shared" si="98"/>
        <v>0.44942794238696682</v>
      </c>
      <c r="V855" t="str">
        <f t="shared" si="99"/>
        <v>No</v>
      </c>
    </row>
    <row r="856" spans="1:22" x14ac:dyDescent="0.25">
      <c r="A856" t="s">
        <v>1206</v>
      </c>
      <c r="B856" s="2">
        <v>45350</v>
      </c>
      <c r="C856">
        <f t="shared" si="93"/>
        <v>2024</v>
      </c>
      <c r="D856" t="str">
        <f t="shared" si="94"/>
        <v>February</v>
      </c>
      <c r="E856" t="str">
        <f t="shared" si="95"/>
        <v>Q1</v>
      </c>
      <c r="F856" t="s">
        <v>2395</v>
      </c>
      <c r="G856" t="s">
        <v>2406</v>
      </c>
      <c r="H856">
        <v>3</v>
      </c>
      <c r="I856" s="4">
        <v>432.85</v>
      </c>
      <c r="J856" t="s">
        <v>2593</v>
      </c>
      <c r="K856" t="s">
        <v>3066</v>
      </c>
      <c r="L856" t="s">
        <v>3074</v>
      </c>
      <c r="M856" t="s">
        <v>4267</v>
      </c>
      <c r="N856">
        <v>4</v>
      </c>
      <c r="P856" t="str">
        <f t="shared" si="96"/>
        <v>NO COUPON</v>
      </c>
      <c r="Q856" t="s">
        <v>4278</v>
      </c>
      <c r="R856" s="4">
        <v>1298.55</v>
      </c>
      <c r="S856" s="4">
        <f t="shared" si="97"/>
        <v>1098.989382022472</v>
      </c>
      <c r="T856" cm="1">
        <f t="array" ref="T856">_xlfn.STDEV.P(_xlfn._xlws.FILTER($R$2:$R$1201,$G$2:$G$1201=G856))</f>
        <v>817.71887574565653</v>
      </c>
      <c r="U856" s="4">
        <f t="shared" si="98"/>
        <v>0.81463128928635387</v>
      </c>
      <c r="V856" t="str">
        <f t="shared" si="99"/>
        <v>No</v>
      </c>
    </row>
    <row r="857" spans="1:22" x14ac:dyDescent="0.25">
      <c r="A857" t="s">
        <v>906</v>
      </c>
      <c r="B857" s="2">
        <v>45447</v>
      </c>
      <c r="C857">
        <f t="shared" si="93"/>
        <v>2024</v>
      </c>
      <c r="D857" t="str">
        <f t="shared" si="94"/>
        <v>June</v>
      </c>
      <c r="E857" t="str">
        <f t="shared" si="95"/>
        <v>Q2</v>
      </c>
      <c r="F857" t="s">
        <v>2102</v>
      </c>
      <c r="G857" t="s">
        <v>2409</v>
      </c>
      <c r="H857">
        <v>1</v>
      </c>
      <c r="I857" s="4">
        <v>394.53</v>
      </c>
      <c r="J857" t="s">
        <v>2975</v>
      </c>
      <c r="K857" t="s">
        <v>3069</v>
      </c>
      <c r="L857" t="s">
        <v>3070</v>
      </c>
      <c r="M857" t="s">
        <v>3967</v>
      </c>
      <c r="N857">
        <v>2</v>
      </c>
      <c r="O857" t="s">
        <v>4276</v>
      </c>
      <c r="P857" t="str">
        <f t="shared" si="96"/>
        <v>FREESHIP</v>
      </c>
      <c r="Q857" t="s">
        <v>4279</v>
      </c>
      <c r="R857" s="4">
        <v>394.53</v>
      </c>
      <c r="S857" s="4">
        <f t="shared" si="97"/>
        <v>985.05841176470665</v>
      </c>
      <c r="T857" cm="1">
        <f t="array" ref="T857">_xlfn.STDEV.P(_xlfn._xlws.FILTER($R$2:$R$1201,$G$2:$G$1201=G857))</f>
        <v>745.08439393554579</v>
      </c>
      <c r="U857" s="4">
        <f t="shared" si="98"/>
        <v>0.79256580405009913</v>
      </c>
      <c r="V857" t="str">
        <f t="shared" si="99"/>
        <v>No</v>
      </c>
    </row>
    <row r="858" spans="1:22" x14ac:dyDescent="0.25">
      <c r="A858" t="s">
        <v>784</v>
      </c>
      <c r="B858" s="2">
        <v>45333</v>
      </c>
      <c r="C858">
        <f t="shared" si="93"/>
        <v>2024</v>
      </c>
      <c r="D858" t="str">
        <f t="shared" si="94"/>
        <v>February</v>
      </c>
      <c r="E858" t="str">
        <f t="shared" si="95"/>
        <v>Q1</v>
      </c>
      <c r="F858" t="s">
        <v>1981</v>
      </c>
      <c r="G858" t="s">
        <v>2409</v>
      </c>
      <c r="H858">
        <v>1</v>
      </c>
      <c r="I858" s="4">
        <v>314.38</v>
      </c>
      <c r="J858" t="s">
        <v>2757</v>
      </c>
      <c r="K858" t="s">
        <v>3066</v>
      </c>
      <c r="L858" t="s">
        <v>3072</v>
      </c>
      <c r="M858" t="s">
        <v>3845</v>
      </c>
      <c r="N858">
        <v>6</v>
      </c>
      <c r="P858" t="str">
        <f t="shared" si="96"/>
        <v>NO COUPON</v>
      </c>
      <c r="Q858" t="s">
        <v>4282</v>
      </c>
      <c r="R858" s="4">
        <v>314.38</v>
      </c>
      <c r="S858" s="4">
        <f t="shared" si="97"/>
        <v>985.05841176470665</v>
      </c>
      <c r="T858" cm="1">
        <f t="array" ref="T858">_xlfn.STDEV.P(_xlfn._xlws.FILTER($R$2:$R$1201,$G$2:$G$1201=G858))</f>
        <v>745.08439393554579</v>
      </c>
      <c r="U858" s="4">
        <f t="shared" si="98"/>
        <v>0.90013751089614724</v>
      </c>
      <c r="V858" t="str">
        <f t="shared" si="99"/>
        <v>No</v>
      </c>
    </row>
    <row r="859" spans="1:22" x14ac:dyDescent="0.25">
      <c r="A859" t="s">
        <v>879</v>
      </c>
      <c r="B859" s="2">
        <v>45046</v>
      </c>
      <c r="C859">
        <f t="shared" si="93"/>
        <v>2023</v>
      </c>
      <c r="D859" t="str">
        <f t="shared" si="94"/>
        <v>April</v>
      </c>
      <c r="E859" t="str">
        <f t="shared" si="95"/>
        <v>Q2</v>
      </c>
      <c r="F859" t="s">
        <v>2075</v>
      </c>
      <c r="G859" t="s">
        <v>2403</v>
      </c>
      <c r="H859">
        <v>4</v>
      </c>
      <c r="I859" s="4">
        <v>677.37</v>
      </c>
      <c r="J859" t="s">
        <v>2958</v>
      </c>
      <c r="K859" t="s">
        <v>3069</v>
      </c>
      <c r="L859" t="s">
        <v>3074</v>
      </c>
      <c r="M859" t="s">
        <v>3940</v>
      </c>
      <c r="N859">
        <v>8</v>
      </c>
      <c r="O859" t="s">
        <v>4275</v>
      </c>
      <c r="P859" t="str">
        <f t="shared" si="96"/>
        <v>SAVE10</v>
      </c>
      <c r="Q859" t="s">
        <v>4282</v>
      </c>
      <c r="R859" s="4">
        <v>2709.48</v>
      </c>
      <c r="S859" s="4">
        <f t="shared" si="97"/>
        <v>1077.6160122699389</v>
      </c>
      <c r="T859" cm="1">
        <f t="array" ref="T859">_xlfn.STDEV.P(_xlfn._xlws.FILTER($R$2:$R$1201,$G$2:$G$1201=G859))</f>
        <v>847.57364644707002</v>
      </c>
      <c r="U859" s="4">
        <f t="shared" si="98"/>
        <v>0.47222564546187051</v>
      </c>
      <c r="V859" t="str">
        <f t="shared" si="99"/>
        <v>No</v>
      </c>
    </row>
    <row r="860" spans="1:22" x14ac:dyDescent="0.25">
      <c r="A860" t="s">
        <v>119</v>
      </c>
      <c r="B860" s="2">
        <v>45589</v>
      </c>
      <c r="C860">
        <f t="shared" si="93"/>
        <v>2024</v>
      </c>
      <c r="D860" t="str">
        <f t="shared" si="94"/>
        <v>October</v>
      </c>
      <c r="E860" t="str">
        <f t="shared" si="95"/>
        <v>Q4</v>
      </c>
      <c r="F860" t="s">
        <v>1319</v>
      </c>
      <c r="G860" t="s">
        <v>2407</v>
      </c>
      <c r="H860">
        <v>3</v>
      </c>
      <c r="I860" s="4">
        <v>185.4</v>
      </c>
      <c r="J860" t="s">
        <v>2508</v>
      </c>
      <c r="K860" t="s">
        <v>3068</v>
      </c>
      <c r="L860" t="s">
        <v>3071</v>
      </c>
      <c r="M860" t="s">
        <v>3180</v>
      </c>
      <c r="N860">
        <v>7</v>
      </c>
      <c r="P860" t="str">
        <f t="shared" si="96"/>
        <v>NO COUPON</v>
      </c>
      <c r="Q860" t="s">
        <v>4281</v>
      </c>
      <c r="R860" s="4">
        <v>556.20000000000005</v>
      </c>
      <c r="S860" s="4">
        <f t="shared" si="97"/>
        <v>1080.7326519337028</v>
      </c>
      <c r="T860" cm="1">
        <f t="array" ref="T860">_xlfn.STDEV.P(_xlfn._xlws.FILTER($R$2:$R$1201,$G$2:$G$1201=G860))</f>
        <v>851.72193981099019</v>
      </c>
      <c r="U860" s="4">
        <f t="shared" si="98"/>
        <v>1.0512029925310957</v>
      </c>
      <c r="V860" t="str">
        <f t="shared" si="99"/>
        <v>No</v>
      </c>
    </row>
    <row r="861" spans="1:22" x14ac:dyDescent="0.25">
      <c r="A861" t="s">
        <v>488</v>
      </c>
      <c r="B861" s="2">
        <v>45245</v>
      </c>
      <c r="C861">
        <f t="shared" si="93"/>
        <v>2023</v>
      </c>
      <c r="D861" t="str">
        <f t="shared" si="94"/>
        <v>November</v>
      </c>
      <c r="E861" t="str">
        <f t="shared" si="95"/>
        <v>Q4</v>
      </c>
      <c r="F861" t="s">
        <v>1688</v>
      </c>
      <c r="G861" t="s">
        <v>2407</v>
      </c>
      <c r="H861">
        <v>3</v>
      </c>
      <c r="I861" s="4">
        <v>229.34</v>
      </c>
      <c r="J861" t="s">
        <v>2692</v>
      </c>
      <c r="K861" t="s">
        <v>3067</v>
      </c>
      <c r="L861" t="s">
        <v>3070</v>
      </c>
      <c r="M861" t="s">
        <v>3549</v>
      </c>
      <c r="N861">
        <v>6</v>
      </c>
      <c r="O861" t="s">
        <v>4275</v>
      </c>
      <c r="P861" t="str">
        <f t="shared" si="96"/>
        <v>SAVE10</v>
      </c>
      <c r="Q861" t="s">
        <v>4279</v>
      </c>
      <c r="R861" s="4">
        <v>688.02</v>
      </c>
      <c r="S861" s="4">
        <f t="shared" si="97"/>
        <v>1080.7326519337028</v>
      </c>
      <c r="T861" cm="1">
        <f t="array" ref="T861">_xlfn.STDEV.P(_xlfn._xlws.FILTER($R$2:$R$1201,$G$2:$G$1201=G861))</f>
        <v>851.72193981099019</v>
      </c>
      <c r="U861" s="4">
        <f t="shared" si="98"/>
        <v>0.99961338570501013</v>
      </c>
      <c r="V861" t="str">
        <f t="shared" si="99"/>
        <v>No</v>
      </c>
    </row>
    <row r="862" spans="1:22" x14ac:dyDescent="0.25">
      <c r="A862" t="s">
        <v>524</v>
      </c>
      <c r="B862" s="2">
        <v>45642</v>
      </c>
      <c r="C862">
        <f t="shared" si="93"/>
        <v>2024</v>
      </c>
      <c r="D862" t="str">
        <f t="shared" si="94"/>
        <v>December</v>
      </c>
      <c r="E862" t="str">
        <f t="shared" si="95"/>
        <v>Q4</v>
      </c>
      <c r="F862" t="s">
        <v>1724</v>
      </c>
      <c r="G862" t="s">
        <v>2407</v>
      </c>
      <c r="H862">
        <v>1</v>
      </c>
      <c r="I862" s="4">
        <v>376.76</v>
      </c>
      <c r="J862" t="s">
        <v>2799</v>
      </c>
      <c r="K862" t="s">
        <v>3065</v>
      </c>
      <c r="L862" t="s">
        <v>3073</v>
      </c>
      <c r="M862" t="s">
        <v>3585</v>
      </c>
      <c r="N862">
        <v>5</v>
      </c>
      <c r="O862" t="s">
        <v>4275</v>
      </c>
      <c r="P862" t="str">
        <f t="shared" si="96"/>
        <v>SAVE10</v>
      </c>
      <c r="Q862" t="s">
        <v>4280</v>
      </c>
      <c r="R862" s="4">
        <v>376.76</v>
      </c>
      <c r="S862" s="4">
        <f t="shared" si="97"/>
        <v>1080.7326519337028</v>
      </c>
      <c r="T862" cm="1">
        <f t="array" ref="T862">_xlfn.STDEV.P(_xlfn._xlws.FILTER($R$2:$R$1201,$G$2:$G$1201=G862))</f>
        <v>851.72193981099019</v>
      </c>
      <c r="U862" s="4">
        <f t="shared" si="98"/>
        <v>0.82652872848376413</v>
      </c>
      <c r="V862" t="str">
        <f t="shared" si="99"/>
        <v>No</v>
      </c>
    </row>
    <row r="863" spans="1:22" x14ac:dyDescent="0.25">
      <c r="A863" t="s">
        <v>456</v>
      </c>
      <c r="B863" s="2">
        <v>45418</v>
      </c>
      <c r="C863">
        <f t="shared" si="93"/>
        <v>2024</v>
      </c>
      <c r="D863" t="str">
        <f t="shared" si="94"/>
        <v>May</v>
      </c>
      <c r="E863" t="str">
        <f t="shared" si="95"/>
        <v>Q2</v>
      </c>
      <c r="F863" t="s">
        <v>1656</v>
      </c>
      <c r="G863" t="s">
        <v>2406</v>
      </c>
      <c r="H863">
        <v>5</v>
      </c>
      <c r="I863" s="4">
        <v>314.94</v>
      </c>
      <c r="J863" t="s">
        <v>2755</v>
      </c>
      <c r="K863" t="s">
        <v>3069</v>
      </c>
      <c r="L863" t="s">
        <v>3074</v>
      </c>
      <c r="M863" t="s">
        <v>3517</v>
      </c>
      <c r="N863">
        <v>8</v>
      </c>
      <c r="O863" t="s">
        <v>4275</v>
      </c>
      <c r="P863" t="str">
        <f t="shared" si="96"/>
        <v>SAVE10</v>
      </c>
      <c r="Q863" t="s">
        <v>4278</v>
      </c>
      <c r="R863" s="4">
        <v>1574.7</v>
      </c>
      <c r="S863" s="4">
        <f t="shared" si="97"/>
        <v>1098.989382022472</v>
      </c>
      <c r="T863" cm="1">
        <f t="array" ref="T863">_xlfn.STDEV.P(_xlfn._xlws.FILTER($R$2:$R$1201,$G$2:$G$1201=G863))</f>
        <v>817.71887574565653</v>
      </c>
      <c r="U863" s="4">
        <f t="shared" si="98"/>
        <v>0.95882509903849011</v>
      </c>
      <c r="V863" t="str">
        <f t="shared" si="99"/>
        <v>No</v>
      </c>
    </row>
    <row r="864" spans="1:22" x14ac:dyDescent="0.25">
      <c r="A864" t="s">
        <v>609</v>
      </c>
      <c r="B864" s="2">
        <v>45667</v>
      </c>
      <c r="C864">
        <f t="shared" si="93"/>
        <v>2025</v>
      </c>
      <c r="D864" t="str">
        <f t="shared" si="94"/>
        <v>January</v>
      </c>
      <c r="E864" t="str">
        <f t="shared" si="95"/>
        <v>Q1</v>
      </c>
      <c r="F864" t="s">
        <v>1809</v>
      </c>
      <c r="G864" t="s">
        <v>2407</v>
      </c>
      <c r="H864">
        <v>2</v>
      </c>
      <c r="I864" s="4">
        <v>385.16</v>
      </c>
      <c r="J864" t="s">
        <v>2833</v>
      </c>
      <c r="K864" t="s">
        <v>3066</v>
      </c>
      <c r="L864" t="s">
        <v>3074</v>
      </c>
      <c r="M864" t="s">
        <v>3670</v>
      </c>
      <c r="N864">
        <v>7</v>
      </c>
      <c r="O864" t="s">
        <v>4275</v>
      </c>
      <c r="P864" t="str">
        <f t="shared" si="96"/>
        <v>SAVE10</v>
      </c>
      <c r="Q864" t="s">
        <v>4280</v>
      </c>
      <c r="R864" s="4">
        <v>770.32</v>
      </c>
      <c r="S864" s="4">
        <f t="shared" si="97"/>
        <v>1080.7326519337028</v>
      </c>
      <c r="T864" cm="1">
        <f t="array" ref="T864">_xlfn.STDEV.P(_xlfn._xlws.FILTER($R$2:$R$1201,$G$2:$G$1201=G864))</f>
        <v>851.72193981099019</v>
      </c>
      <c r="U864" s="4">
        <f t="shared" si="98"/>
        <v>0.81666635485292371</v>
      </c>
      <c r="V864" t="str">
        <f t="shared" si="99"/>
        <v>No</v>
      </c>
    </row>
    <row r="865" spans="1:22" x14ac:dyDescent="0.25">
      <c r="A865" t="s">
        <v>14</v>
      </c>
      <c r="B865" s="2">
        <v>44930</v>
      </c>
      <c r="C865">
        <f t="shared" si="93"/>
        <v>2023</v>
      </c>
      <c r="D865" t="str">
        <f t="shared" si="94"/>
        <v>January</v>
      </c>
      <c r="E865" t="str">
        <f t="shared" si="95"/>
        <v>Q1</v>
      </c>
      <c r="F865" t="s">
        <v>1214</v>
      </c>
      <c r="G865" t="s">
        <v>2403</v>
      </c>
      <c r="H865">
        <v>5</v>
      </c>
      <c r="I865" s="4">
        <v>570.62</v>
      </c>
      <c r="J865" t="s">
        <v>2410</v>
      </c>
      <c r="K865" t="s">
        <v>3065</v>
      </c>
      <c r="L865" t="s">
        <v>3070</v>
      </c>
      <c r="M865" t="s">
        <v>3075</v>
      </c>
      <c r="N865">
        <v>7</v>
      </c>
      <c r="O865" t="s">
        <v>4275</v>
      </c>
      <c r="P865" t="str">
        <f t="shared" si="96"/>
        <v>SAVE10</v>
      </c>
      <c r="Q865" t="s">
        <v>4278</v>
      </c>
      <c r="R865" s="4">
        <v>2853.1</v>
      </c>
      <c r="S865" s="4">
        <f t="shared" si="97"/>
        <v>1077.6160122699389</v>
      </c>
      <c r="T865" cm="1">
        <f t="array" ref="T865">_xlfn.STDEV.P(_xlfn._xlws.FILTER($R$2:$R$1201,$G$2:$G$1201=G865))</f>
        <v>847.57364644707002</v>
      </c>
      <c r="U865" s="4">
        <f t="shared" si="98"/>
        <v>0.59817340286027898</v>
      </c>
      <c r="V865" t="str">
        <f t="shared" si="99"/>
        <v>No</v>
      </c>
    </row>
    <row r="866" spans="1:22" x14ac:dyDescent="0.25">
      <c r="A866" t="s">
        <v>984</v>
      </c>
      <c r="B866" s="2">
        <v>45542</v>
      </c>
      <c r="C866">
        <f t="shared" si="93"/>
        <v>2024</v>
      </c>
      <c r="D866" t="str">
        <f t="shared" si="94"/>
        <v>September</v>
      </c>
      <c r="E866" t="str">
        <f t="shared" si="95"/>
        <v>Q3</v>
      </c>
      <c r="F866" t="s">
        <v>2177</v>
      </c>
      <c r="G866" t="s">
        <v>2409</v>
      </c>
      <c r="H866">
        <v>1</v>
      </c>
      <c r="I866" s="4">
        <v>627.15</v>
      </c>
      <c r="J866" t="s">
        <v>2992</v>
      </c>
      <c r="K866" t="s">
        <v>3069</v>
      </c>
      <c r="L866" t="s">
        <v>3073</v>
      </c>
      <c r="M866" t="s">
        <v>4045</v>
      </c>
      <c r="N866">
        <v>5</v>
      </c>
      <c r="O866" t="s">
        <v>4275</v>
      </c>
      <c r="P866" t="str">
        <f t="shared" si="96"/>
        <v>SAVE10</v>
      </c>
      <c r="Q866" t="s">
        <v>4278</v>
      </c>
      <c r="R866" s="4">
        <v>627.15</v>
      </c>
      <c r="S866" s="4">
        <f t="shared" si="97"/>
        <v>985.05841176470665</v>
      </c>
      <c r="T866" cm="1">
        <f t="array" ref="T866">_xlfn.STDEV.P(_xlfn._xlws.FILTER($R$2:$R$1201,$G$2:$G$1201=G866))</f>
        <v>745.08439393554579</v>
      </c>
      <c r="U866" s="4">
        <f t="shared" si="98"/>
        <v>0.48035956017576698</v>
      </c>
      <c r="V866" t="str">
        <f t="shared" si="99"/>
        <v>No</v>
      </c>
    </row>
    <row r="867" spans="1:22" x14ac:dyDescent="0.25">
      <c r="A867" t="s">
        <v>145</v>
      </c>
      <c r="B867" s="2">
        <v>44934</v>
      </c>
      <c r="C867">
        <f t="shared" si="93"/>
        <v>2023</v>
      </c>
      <c r="D867" t="str">
        <f t="shared" si="94"/>
        <v>January</v>
      </c>
      <c r="E867" t="str">
        <f t="shared" si="95"/>
        <v>Q1</v>
      </c>
      <c r="F867" t="s">
        <v>1345</v>
      </c>
      <c r="G867" t="s">
        <v>2405</v>
      </c>
      <c r="H867">
        <v>1</v>
      </c>
      <c r="I867" s="4">
        <v>84.8</v>
      </c>
      <c r="J867" t="s">
        <v>2533</v>
      </c>
      <c r="K867" t="s">
        <v>3068</v>
      </c>
      <c r="L867" t="s">
        <v>3074</v>
      </c>
      <c r="M867" t="s">
        <v>3206</v>
      </c>
      <c r="N867">
        <v>5</v>
      </c>
      <c r="P867" t="str">
        <f t="shared" si="96"/>
        <v>NO COUPON</v>
      </c>
      <c r="Q867" t="s">
        <v>4278</v>
      </c>
      <c r="R867" s="4">
        <v>84.8</v>
      </c>
      <c r="S867" s="4">
        <f t="shared" si="97"/>
        <v>1042.2846368715084</v>
      </c>
      <c r="T867" cm="1">
        <f t="array" ref="T867">_xlfn.STDEV.P(_xlfn._xlws.FILTER($R$2:$R$1201,$G$2:$G$1201=G867))</f>
        <v>832.06806164607724</v>
      </c>
      <c r="U867" s="4">
        <f t="shared" si="98"/>
        <v>1.1507287456477058</v>
      </c>
      <c r="V867" t="str">
        <f t="shared" si="99"/>
        <v>No</v>
      </c>
    </row>
    <row r="868" spans="1:22" x14ac:dyDescent="0.25">
      <c r="A868" t="s">
        <v>58</v>
      </c>
      <c r="B868" s="2">
        <v>45768</v>
      </c>
      <c r="C868">
        <f t="shared" si="93"/>
        <v>2025</v>
      </c>
      <c r="D868" t="str">
        <f t="shared" si="94"/>
        <v>April</v>
      </c>
      <c r="E868" t="str">
        <f t="shared" si="95"/>
        <v>Q2</v>
      </c>
      <c r="F868" t="s">
        <v>1258</v>
      </c>
      <c r="G868" t="s">
        <v>2404</v>
      </c>
      <c r="H868">
        <v>2</v>
      </c>
      <c r="I868" s="4">
        <v>550.17999999999995</v>
      </c>
      <c r="J868" t="s">
        <v>2441</v>
      </c>
      <c r="K868" t="s">
        <v>3068</v>
      </c>
      <c r="L868" t="s">
        <v>3072</v>
      </c>
      <c r="M868" t="s">
        <v>3119</v>
      </c>
      <c r="N868">
        <v>3</v>
      </c>
      <c r="O868" t="s">
        <v>4276</v>
      </c>
      <c r="P868" t="str">
        <f t="shared" si="96"/>
        <v>FREESHIP</v>
      </c>
      <c r="Q868" t="s">
        <v>4279</v>
      </c>
      <c r="R868" s="4">
        <v>1100.3599999999999</v>
      </c>
      <c r="S868" s="4">
        <f t="shared" si="97"/>
        <v>972.57942307692258</v>
      </c>
      <c r="T868" cm="1">
        <f t="array" ref="T868">_xlfn.STDEV.P(_xlfn._xlws.FILTER($R$2:$R$1201,$G$2:$G$1201=G868))</f>
        <v>756.87136793194964</v>
      </c>
      <c r="U868" s="4">
        <f t="shared" si="98"/>
        <v>0.55808614379359189</v>
      </c>
      <c r="V868" t="str">
        <f t="shared" si="99"/>
        <v>No</v>
      </c>
    </row>
    <row r="869" spans="1:22" x14ac:dyDescent="0.25">
      <c r="A869" t="s">
        <v>548</v>
      </c>
      <c r="B869" s="2">
        <v>45449</v>
      </c>
      <c r="C869">
        <f t="shared" si="93"/>
        <v>2024</v>
      </c>
      <c r="D869" t="str">
        <f t="shared" si="94"/>
        <v>June</v>
      </c>
      <c r="E869" t="str">
        <f t="shared" si="95"/>
        <v>Q2</v>
      </c>
      <c r="F869" t="s">
        <v>1748</v>
      </c>
      <c r="G869" t="s">
        <v>2406</v>
      </c>
      <c r="H869">
        <v>3</v>
      </c>
      <c r="I869" s="4">
        <v>648.59</v>
      </c>
      <c r="J869" t="s">
        <v>2807</v>
      </c>
      <c r="K869" t="s">
        <v>3065</v>
      </c>
      <c r="L869" t="s">
        <v>3071</v>
      </c>
      <c r="M869" t="s">
        <v>3609</v>
      </c>
      <c r="N869">
        <v>4</v>
      </c>
      <c r="O869" t="s">
        <v>4275</v>
      </c>
      <c r="P869" t="str">
        <f t="shared" si="96"/>
        <v>SAVE10</v>
      </c>
      <c r="Q869" t="s">
        <v>4280</v>
      </c>
      <c r="R869" s="4">
        <v>1945.77</v>
      </c>
      <c r="S869" s="4">
        <f t="shared" si="97"/>
        <v>1098.989382022472</v>
      </c>
      <c r="T869" cm="1">
        <f t="array" ref="T869">_xlfn.STDEV.P(_xlfn._xlws.FILTER($R$2:$R$1201,$G$2:$G$1201=G869))</f>
        <v>817.71887574565653</v>
      </c>
      <c r="U869" s="4">
        <f t="shared" si="98"/>
        <v>0.5507997863101356</v>
      </c>
      <c r="V869" t="str">
        <f t="shared" si="99"/>
        <v>No</v>
      </c>
    </row>
    <row r="870" spans="1:22" x14ac:dyDescent="0.25">
      <c r="A870" t="s">
        <v>150</v>
      </c>
      <c r="B870" s="2">
        <v>45409</v>
      </c>
      <c r="C870">
        <f t="shared" si="93"/>
        <v>2024</v>
      </c>
      <c r="D870" t="str">
        <f t="shared" si="94"/>
        <v>April</v>
      </c>
      <c r="E870" t="str">
        <f t="shared" si="95"/>
        <v>Q2</v>
      </c>
      <c r="F870" t="s">
        <v>1350</v>
      </c>
      <c r="G870" t="s">
        <v>2408</v>
      </c>
      <c r="H870">
        <v>1</v>
      </c>
      <c r="I870" s="4">
        <v>44.35</v>
      </c>
      <c r="J870" t="s">
        <v>2537</v>
      </c>
      <c r="K870" t="s">
        <v>3068</v>
      </c>
      <c r="L870" t="s">
        <v>3071</v>
      </c>
      <c r="M870" t="s">
        <v>3211</v>
      </c>
      <c r="N870">
        <v>1</v>
      </c>
      <c r="O870" t="s">
        <v>4275</v>
      </c>
      <c r="P870" t="str">
        <f t="shared" si="96"/>
        <v>SAVE10</v>
      </c>
      <c r="Q870" t="s">
        <v>4278</v>
      </c>
      <c r="R870" s="4">
        <v>44.35</v>
      </c>
      <c r="S870" s="4">
        <f t="shared" si="97"/>
        <v>1110.5581502890175</v>
      </c>
      <c r="T870" cm="1">
        <f t="array" ref="T870">_xlfn.STDEV.P(_xlfn._xlws.FILTER($R$2:$R$1201,$G$2:$G$1201=G870))</f>
        <v>859.60878359494041</v>
      </c>
      <c r="U870" s="4">
        <f t="shared" si="98"/>
        <v>1.2403411536002051</v>
      </c>
      <c r="V870" t="str">
        <f t="shared" si="99"/>
        <v>No</v>
      </c>
    </row>
    <row r="871" spans="1:22" x14ac:dyDescent="0.25">
      <c r="A871" t="s">
        <v>120</v>
      </c>
      <c r="B871" s="2">
        <v>45177</v>
      </c>
      <c r="C871">
        <f t="shared" si="93"/>
        <v>2023</v>
      </c>
      <c r="D871" t="str">
        <f t="shared" si="94"/>
        <v>September</v>
      </c>
      <c r="E871" t="str">
        <f t="shared" si="95"/>
        <v>Q3</v>
      </c>
      <c r="F871" t="s">
        <v>1320</v>
      </c>
      <c r="G871" t="s">
        <v>2409</v>
      </c>
      <c r="H871">
        <v>3</v>
      </c>
      <c r="I871" s="4">
        <v>465.05</v>
      </c>
      <c r="J871" t="s">
        <v>2509</v>
      </c>
      <c r="K871" t="s">
        <v>3067</v>
      </c>
      <c r="L871" t="s">
        <v>3071</v>
      </c>
      <c r="M871" t="s">
        <v>3181</v>
      </c>
      <c r="N871">
        <v>3</v>
      </c>
      <c r="O871" t="s">
        <v>4275</v>
      </c>
      <c r="P871" t="str">
        <f t="shared" si="96"/>
        <v>SAVE10</v>
      </c>
      <c r="Q871" t="s">
        <v>4280</v>
      </c>
      <c r="R871" s="4">
        <v>1395.15</v>
      </c>
      <c r="S871" s="4">
        <f t="shared" si="97"/>
        <v>985.05841176470665</v>
      </c>
      <c r="T871" cm="1">
        <f t="array" ref="T871">_xlfn.STDEV.P(_xlfn._xlws.FILTER($R$2:$R$1201,$G$2:$G$1201=G871))</f>
        <v>745.08439393554579</v>
      </c>
      <c r="U871" s="4">
        <f t="shared" si="98"/>
        <v>0.69791880758368208</v>
      </c>
      <c r="V871" t="str">
        <f t="shared" si="99"/>
        <v>No</v>
      </c>
    </row>
    <row r="872" spans="1:22" x14ac:dyDescent="0.25">
      <c r="A872" t="s">
        <v>971</v>
      </c>
      <c r="B872" s="2">
        <v>44938</v>
      </c>
      <c r="C872">
        <f t="shared" si="93"/>
        <v>2023</v>
      </c>
      <c r="D872" t="str">
        <f t="shared" si="94"/>
        <v>January</v>
      </c>
      <c r="E872" t="str">
        <f t="shared" si="95"/>
        <v>Q1</v>
      </c>
      <c r="F872" t="s">
        <v>2164</v>
      </c>
      <c r="G872" t="s">
        <v>2403</v>
      </c>
      <c r="H872">
        <v>5</v>
      </c>
      <c r="I872" s="4">
        <v>643.89</v>
      </c>
      <c r="J872" t="s">
        <v>2988</v>
      </c>
      <c r="K872" t="s">
        <v>3069</v>
      </c>
      <c r="L872" t="s">
        <v>3072</v>
      </c>
      <c r="M872" t="s">
        <v>4032</v>
      </c>
      <c r="N872">
        <v>8</v>
      </c>
      <c r="O872" t="s">
        <v>4277</v>
      </c>
      <c r="P872" t="str">
        <f t="shared" si="96"/>
        <v>WINTER15</v>
      </c>
      <c r="Q872" t="s">
        <v>4281</v>
      </c>
      <c r="R872" s="4">
        <v>3219.45</v>
      </c>
      <c r="S872" s="4">
        <f t="shared" si="97"/>
        <v>1077.6160122699389</v>
      </c>
      <c r="T872" cm="1">
        <f t="array" ref="T872">_xlfn.STDEV.P(_xlfn._xlws.FILTER($R$2:$R$1201,$G$2:$G$1201=G872))</f>
        <v>847.57364644707002</v>
      </c>
      <c r="U872" s="4">
        <f t="shared" si="98"/>
        <v>0.51172663766513715</v>
      </c>
      <c r="V872" t="str">
        <f t="shared" si="99"/>
        <v>No</v>
      </c>
    </row>
    <row r="873" spans="1:22" x14ac:dyDescent="0.25">
      <c r="A873" t="s">
        <v>168</v>
      </c>
      <c r="B873" s="2">
        <v>45127</v>
      </c>
      <c r="C873">
        <f t="shared" si="93"/>
        <v>2023</v>
      </c>
      <c r="D873" t="str">
        <f t="shared" si="94"/>
        <v>July</v>
      </c>
      <c r="E873" t="str">
        <f t="shared" si="95"/>
        <v>Q3</v>
      </c>
      <c r="F873" t="s">
        <v>1368</v>
      </c>
      <c r="G873" t="s">
        <v>2404</v>
      </c>
      <c r="H873">
        <v>4</v>
      </c>
      <c r="I873" s="4">
        <v>408.21</v>
      </c>
      <c r="J873" t="s">
        <v>2525</v>
      </c>
      <c r="K873" t="s">
        <v>3067</v>
      </c>
      <c r="L873" t="s">
        <v>3074</v>
      </c>
      <c r="M873" t="s">
        <v>3229</v>
      </c>
      <c r="N873">
        <v>9</v>
      </c>
      <c r="P873" t="str">
        <f t="shared" si="96"/>
        <v>NO COUPON</v>
      </c>
      <c r="Q873" t="s">
        <v>4278</v>
      </c>
      <c r="R873" s="4">
        <v>1632.84</v>
      </c>
      <c r="S873" s="4">
        <f t="shared" si="97"/>
        <v>972.57942307692258</v>
      </c>
      <c r="T873" cm="1">
        <f t="array" ref="T873">_xlfn.STDEV.P(_xlfn._xlws.FILTER($R$2:$R$1201,$G$2:$G$1201=G873))</f>
        <v>756.87136793194964</v>
      </c>
      <c r="U873" s="4">
        <f t="shared" si="98"/>
        <v>0.74566094978462072</v>
      </c>
      <c r="V873" t="str">
        <f t="shared" si="99"/>
        <v>No</v>
      </c>
    </row>
    <row r="874" spans="1:22" x14ac:dyDescent="0.25">
      <c r="A874" t="s">
        <v>1073</v>
      </c>
      <c r="B874" s="2">
        <v>45557</v>
      </c>
      <c r="C874">
        <f t="shared" si="93"/>
        <v>2024</v>
      </c>
      <c r="D874" t="str">
        <f t="shared" si="94"/>
        <v>September</v>
      </c>
      <c r="E874" t="str">
        <f t="shared" si="95"/>
        <v>Q3</v>
      </c>
      <c r="F874" t="s">
        <v>2265</v>
      </c>
      <c r="G874" t="s">
        <v>2409</v>
      </c>
      <c r="H874">
        <v>1</v>
      </c>
      <c r="I874" s="4">
        <v>265.64</v>
      </c>
      <c r="J874" t="s">
        <v>3019</v>
      </c>
      <c r="K874" t="s">
        <v>3067</v>
      </c>
      <c r="L874" t="s">
        <v>3072</v>
      </c>
      <c r="M874" t="s">
        <v>4134</v>
      </c>
      <c r="N874">
        <v>3</v>
      </c>
      <c r="O874" t="s">
        <v>4277</v>
      </c>
      <c r="P874" t="str">
        <f t="shared" si="96"/>
        <v>WINTER15</v>
      </c>
      <c r="Q874" t="s">
        <v>4278</v>
      </c>
      <c r="R874" s="4">
        <v>265.64</v>
      </c>
      <c r="S874" s="4">
        <f t="shared" si="97"/>
        <v>985.05841176470665</v>
      </c>
      <c r="T874" cm="1">
        <f t="array" ref="T874">_xlfn.STDEV.P(_xlfn._xlws.FILTER($R$2:$R$1201,$G$2:$G$1201=G874))</f>
        <v>745.08439393554579</v>
      </c>
      <c r="U874" s="4">
        <f t="shared" si="98"/>
        <v>0.96555291940115529</v>
      </c>
      <c r="V874" t="str">
        <f t="shared" si="99"/>
        <v>No</v>
      </c>
    </row>
    <row r="875" spans="1:22" x14ac:dyDescent="0.25">
      <c r="A875" t="s">
        <v>759</v>
      </c>
      <c r="B875" s="2">
        <v>44987</v>
      </c>
      <c r="C875">
        <f t="shared" si="93"/>
        <v>2023</v>
      </c>
      <c r="D875" t="str">
        <f t="shared" si="94"/>
        <v>March</v>
      </c>
      <c r="E875" t="str">
        <f t="shared" si="95"/>
        <v>Q1</v>
      </c>
      <c r="F875" t="s">
        <v>1956</v>
      </c>
      <c r="G875" t="s">
        <v>2407</v>
      </c>
      <c r="H875">
        <v>4</v>
      </c>
      <c r="I875" s="4">
        <v>111.3</v>
      </c>
      <c r="J875" t="s">
        <v>2901</v>
      </c>
      <c r="K875" t="s">
        <v>3065</v>
      </c>
      <c r="L875" t="s">
        <v>3074</v>
      </c>
      <c r="M875" t="s">
        <v>3820</v>
      </c>
      <c r="N875">
        <v>7</v>
      </c>
      <c r="O875" t="s">
        <v>4276</v>
      </c>
      <c r="P875" t="str">
        <f t="shared" si="96"/>
        <v>FREESHIP</v>
      </c>
      <c r="Q875" t="s">
        <v>4280</v>
      </c>
      <c r="R875" s="4">
        <v>445.2</v>
      </c>
      <c r="S875" s="4">
        <f t="shared" si="97"/>
        <v>1080.7326519337028</v>
      </c>
      <c r="T875" cm="1">
        <f t="array" ref="T875">_xlfn.STDEV.P(_xlfn._xlws.FILTER($R$2:$R$1201,$G$2:$G$1201=G875))</f>
        <v>851.72193981099019</v>
      </c>
      <c r="U875" s="4">
        <f t="shared" si="98"/>
        <v>1.1382032170602936</v>
      </c>
      <c r="V875" t="str">
        <f t="shared" si="99"/>
        <v>No</v>
      </c>
    </row>
    <row r="876" spans="1:22" x14ac:dyDescent="0.25">
      <c r="A876" t="s">
        <v>892</v>
      </c>
      <c r="B876" s="2">
        <v>45078</v>
      </c>
      <c r="C876">
        <f t="shared" si="93"/>
        <v>2023</v>
      </c>
      <c r="D876" t="str">
        <f t="shared" si="94"/>
        <v>June</v>
      </c>
      <c r="E876" t="str">
        <f t="shared" si="95"/>
        <v>Q2</v>
      </c>
      <c r="F876" t="s">
        <v>2088</v>
      </c>
      <c r="G876" t="s">
        <v>2409</v>
      </c>
      <c r="H876">
        <v>2</v>
      </c>
      <c r="I876" s="4">
        <v>330.69</v>
      </c>
      <c r="J876" t="s">
        <v>2965</v>
      </c>
      <c r="K876" t="s">
        <v>3066</v>
      </c>
      <c r="L876" t="s">
        <v>3071</v>
      </c>
      <c r="M876" t="s">
        <v>3953</v>
      </c>
      <c r="N876">
        <v>5</v>
      </c>
      <c r="O876" t="s">
        <v>4275</v>
      </c>
      <c r="P876" t="str">
        <f t="shared" si="96"/>
        <v>SAVE10</v>
      </c>
      <c r="Q876" t="s">
        <v>4282</v>
      </c>
      <c r="R876" s="4">
        <v>661.38</v>
      </c>
      <c r="S876" s="4">
        <f t="shared" si="97"/>
        <v>985.05841176470665</v>
      </c>
      <c r="T876" cm="1">
        <f t="array" ref="T876">_xlfn.STDEV.P(_xlfn._xlws.FILTER($R$2:$R$1201,$G$2:$G$1201=G876))</f>
        <v>745.08439393554579</v>
      </c>
      <c r="U876" s="4">
        <f t="shared" si="98"/>
        <v>0.87824737317114365</v>
      </c>
      <c r="V876" t="str">
        <f t="shared" si="99"/>
        <v>No</v>
      </c>
    </row>
    <row r="877" spans="1:22" x14ac:dyDescent="0.25">
      <c r="A877" t="s">
        <v>448</v>
      </c>
      <c r="B877" s="2">
        <v>45221</v>
      </c>
      <c r="C877">
        <f t="shared" si="93"/>
        <v>2023</v>
      </c>
      <c r="D877" t="str">
        <f t="shared" si="94"/>
        <v>October</v>
      </c>
      <c r="E877" t="str">
        <f t="shared" si="95"/>
        <v>Q4</v>
      </c>
      <c r="F877" t="s">
        <v>1648</v>
      </c>
      <c r="G877" t="s">
        <v>2407</v>
      </c>
      <c r="H877">
        <v>5</v>
      </c>
      <c r="I877" s="4">
        <v>327.68</v>
      </c>
      <c r="J877" t="s">
        <v>2475</v>
      </c>
      <c r="K877" t="s">
        <v>3067</v>
      </c>
      <c r="L877" t="s">
        <v>3072</v>
      </c>
      <c r="M877" t="s">
        <v>3509</v>
      </c>
      <c r="N877">
        <v>6</v>
      </c>
      <c r="P877" t="str">
        <f t="shared" si="96"/>
        <v>NO COUPON</v>
      </c>
      <c r="Q877" t="s">
        <v>4281</v>
      </c>
      <c r="R877" s="4">
        <v>1638.4</v>
      </c>
      <c r="S877" s="4">
        <f t="shared" si="97"/>
        <v>1080.7326519337028</v>
      </c>
      <c r="T877" cm="1">
        <f t="array" ref="T877">_xlfn.STDEV.P(_xlfn._xlws.FILTER($R$2:$R$1201,$G$2:$G$1201=G877))</f>
        <v>851.72193981099019</v>
      </c>
      <c r="U877" s="4">
        <f t="shared" si="98"/>
        <v>0.88415316869824478</v>
      </c>
      <c r="V877" t="str">
        <f t="shared" si="99"/>
        <v>No</v>
      </c>
    </row>
    <row r="878" spans="1:22" x14ac:dyDescent="0.25">
      <c r="A878" t="s">
        <v>789</v>
      </c>
      <c r="B878" s="2">
        <v>44989</v>
      </c>
      <c r="C878">
        <f t="shared" si="93"/>
        <v>2023</v>
      </c>
      <c r="D878" t="str">
        <f t="shared" si="94"/>
        <v>March</v>
      </c>
      <c r="E878" t="str">
        <f t="shared" si="95"/>
        <v>Q1</v>
      </c>
      <c r="F878" t="s">
        <v>1986</v>
      </c>
      <c r="G878" t="s">
        <v>2404</v>
      </c>
      <c r="H878">
        <v>2</v>
      </c>
      <c r="I878" s="4">
        <v>625.22</v>
      </c>
      <c r="J878" t="s">
        <v>2431</v>
      </c>
      <c r="K878" t="s">
        <v>3066</v>
      </c>
      <c r="L878" t="s">
        <v>3071</v>
      </c>
      <c r="M878" t="s">
        <v>3850</v>
      </c>
      <c r="N878">
        <v>5</v>
      </c>
      <c r="P878" t="str">
        <f t="shared" si="96"/>
        <v>NO COUPON</v>
      </c>
      <c r="Q878" t="s">
        <v>4282</v>
      </c>
      <c r="R878" s="4">
        <v>1250.44</v>
      </c>
      <c r="S878" s="4">
        <f t="shared" si="97"/>
        <v>972.57942307692258</v>
      </c>
      <c r="T878" cm="1">
        <f t="array" ref="T878">_xlfn.STDEV.P(_xlfn._xlws.FILTER($R$2:$R$1201,$G$2:$G$1201=G878))</f>
        <v>756.87136793194964</v>
      </c>
      <c r="U878" s="4">
        <f t="shared" si="98"/>
        <v>0.45894115934922469</v>
      </c>
      <c r="V878" t="str">
        <f t="shared" si="99"/>
        <v>No</v>
      </c>
    </row>
    <row r="879" spans="1:22" x14ac:dyDescent="0.25">
      <c r="A879" t="s">
        <v>512</v>
      </c>
      <c r="B879" s="2">
        <v>45119</v>
      </c>
      <c r="C879">
        <f t="shared" si="93"/>
        <v>2023</v>
      </c>
      <c r="D879" t="str">
        <f t="shared" si="94"/>
        <v>July</v>
      </c>
      <c r="E879" t="str">
        <f t="shared" si="95"/>
        <v>Q3</v>
      </c>
      <c r="F879" t="s">
        <v>1712</v>
      </c>
      <c r="G879" t="s">
        <v>2405</v>
      </c>
      <c r="H879">
        <v>4</v>
      </c>
      <c r="I879" s="4">
        <v>132.56</v>
      </c>
      <c r="J879" t="s">
        <v>2622</v>
      </c>
      <c r="K879" t="s">
        <v>3069</v>
      </c>
      <c r="L879" t="s">
        <v>3072</v>
      </c>
      <c r="M879" t="s">
        <v>3573</v>
      </c>
      <c r="N879">
        <v>8</v>
      </c>
      <c r="O879" t="s">
        <v>4277</v>
      </c>
      <c r="P879" t="str">
        <f t="shared" si="96"/>
        <v>WINTER15</v>
      </c>
      <c r="Q879" t="s">
        <v>4278</v>
      </c>
      <c r="R879" s="4">
        <v>530.24</v>
      </c>
      <c r="S879" s="4">
        <f t="shared" si="97"/>
        <v>1042.2846368715084</v>
      </c>
      <c r="T879" cm="1">
        <f t="array" ref="T879">_xlfn.STDEV.P(_xlfn._xlws.FILTER($R$2:$R$1201,$G$2:$G$1201=G879))</f>
        <v>832.06806164607724</v>
      </c>
      <c r="U879" s="4">
        <f t="shared" si="98"/>
        <v>1.0933295950235171</v>
      </c>
      <c r="V879" t="str">
        <f t="shared" si="99"/>
        <v>No</v>
      </c>
    </row>
    <row r="880" spans="1:22" x14ac:dyDescent="0.25">
      <c r="A880" t="s">
        <v>973</v>
      </c>
      <c r="B880" s="2">
        <v>45395</v>
      </c>
      <c r="C880">
        <f t="shared" si="93"/>
        <v>2024</v>
      </c>
      <c r="D880" t="str">
        <f t="shared" si="94"/>
        <v>April</v>
      </c>
      <c r="E880" t="str">
        <f t="shared" si="95"/>
        <v>Q2</v>
      </c>
      <c r="F880" t="s">
        <v>2166</v>
      </c>
      <c r="G880" t="s">
        <v>2405</v>
      </c>
      <c r="H880">
        <v>2</v>
      </c>
      <c r="I880" s="4">
        <v>143.82</v>
      </c>
      <c r="J880" t="s">
        <v>2662</v>
      </c>
      <c r="K880" t="s">
        <v>3067</v>
      </c>
      <c r="L880" t="s">
        <v>3072</v>
      </c>
      <c r="M880" t="s">
        <v>4034</v>
      </c>
      <c r="N880">
        <v>6</v>
      </c>
      <c r="O880" t="s">
        <v>4275</v>
      </c>
      <c r="P880" t="str">
        <f t="shared" si="96"/>
        <v>SAVE10</v>
      </c>
      <c r="Q880" t="s">
        <v>4278</v>
      </c>
      <c r="R880" s="4">
        <v>287.64</v>
      </c>
      <c r="S880" s="4">
        <f t="shared" si="97"/>
        <v>1042.2846368715084</v>
      </c>
      <c r="T880" cm="1">
        <f t="array" ref="T880">_xlfn.STDEV.P(_xlfn._xlws.FILTER($R$2:$R$1201,$G$2:$G$1201=G880))</f>
        <v>832.06806164607724</v>
      </c>
      <c r="U880" s="4">
        <f t="shared" si="98"/>
        <v>1.0797970482055026</v>
      </c>
      <c r="V880" t="str">
        <f t="shared" si="99"/>
        <v>No</v>
      </c>
    </row>
    <row r="881" spans="1:22" x14ac:dyDescent="0.25">
      <c r="A881" t="s">
        <v>593</v>
      </c>
      <c r="B881" s="2">
        <v>45081</v>
      </c>
      <c r="C881">
        <f t="shared" si="93"/>
        <v>2023</v>
      </c>
      <c r="D881" t="str">
        <f t="shared" si="94"/>
        <v>June</v>
      </c>
      <c r="E881" t="str">
        <f t="shared" si="95"/>
        <v>Q2</v>
      </c>
      <c r="F881" t="s">
        <v>1793</v>
      </c>
      <c r="G881" t="s">
        <v>2405</v>
      </c>
      <c r="H881">
        <v>2</v>
      </c>
      <c r="I881" s="4">
        <v>187.88</v>
      </c>
      <c r="J881" t="s">
        <v>2679</v>
      </c>
      <c r="K881" t="s">
        <v>3066</v>
      </c>
      <c r="L881" t="s">
        <v>3070</v>
      </c>
      <c r="M881" t="s">
        <v>3654</v>
      </c>
      <c r="N881">
        <v>4</v>
      </c>
      <c r="O881" t="s">
        <v>4277</v>
      </c>
      <c r="P881" t="str">
        <f t="shared" si="96"/>
        <v>WINTER15</v>
      </c>
      <c r="Q881" t="s">
        <v>4281</v>
      </c>
      <c r="R881" s="4">
        <v>375.76</v>
      </c>
      <c r="S881" s="4">
        <f t="shared" si="97"/>
        <v>1042.2846368715084</v>
      </c>
      <c r="T881" cm="1">
        <f t="array" ref="T881">_xlfn.STDEV.P(_xlfn._xlws.FILTER($R$2:$R$1201,$G$2:$G$1201=G881))</f>
        <v>832.06806164607724</v>
      </c>
      <c r="U881" s="4">
        <f t="shared" si="98"/>
        <v>1.0268446492000218</v>
      </c>
      <c r="V881" t="str">
        <f t="shared" si="99"/>
        <v>No</v>
      </c>
    </row>
    <row r="882" spans="1:22" x14ac:dyDescent="0.25">
      <c r="A882" t="s">
        <v>954</v>
      </c>
      <c r="B882" s="2">
        <v>45012</v>
      </c>
      <c r="C882">
        <f t="shared" si="93"/>
        <v>2023</v>
      </c>
      <c r="D882" t="str">
        <f t="shared" si="94"/>
        <v>March</v>
      </c>
      <c r="E882" t="str">
        <f t="shared" si="95"/>
        <v>Q1</v>
      </c>
      <c r="F882" t="s">
        <v>2150</v>
      </c>
      <c r="G882" t="s">
        <v>2407</v>
      </c>
      <c r="H882">
        <v>4</v>
      </c>
      <c r="I882" s="4">
        <v>305.32</v>
      </c>
      <c r="J882" t="s">
        <v>2984</v>
      </c>
      <c r="K882" t="s">
        <v>3066</v>
      </c>
      <c r="L882" t="s">
        <v>3071</v>
      </c>
      <c r="M882" t="s">
        <v>4015</v>
      </c>
      <c r="N882">
        <v>4</v>
      </c>
      <c r="O882" t="s">
        <v>4275</v>
      </c>
      <c r="P882" t="str">
        <f t="shared" si="96"/>
        <v>SAVE10</v>
      </c>
      <c r="Q882" t="s">
        <v>4282</v>
      </c>
      <c r="R882" s="4">
        <v>1221.28</v>
      </c>
      <c r="S882" s="4">
        <f t="shared" si="97"/>
        <v>1080.7326519337028</v>
      </c>
      <c r="T882" cm="1">
        <f t="array" ref="T882">_xlfn.STDEV.P(_xlfn._xlws.FILTER($R$2:$R$1201,$G$2:$G$1201=G882))</f>
        <v>851.72193981099019</v>
      </c>
      <c r="U882" s="4">
        <f t="shared" si="98"/>
        <v>0.91040586802986245</v>
      </c>
      <c r="V882" t="str">
        <f t="shared" si="99"/>
        <v>No</v>
      </c>
    </row>
    <row r="883" spans="1:22" x14ac:dyDescent="0.25">
      <c r="A883" t="s">
        <v>589</v>
      </c>
      <c r="B883" s="2">
        <v>45084</v>
      </c>
      <c r="C883">
        <f t="shared" si="93"/>
        <v>2023</v>
      </c>
      <c r="D883" t="str">
        <f t="shared" si="94"/>
        <v>June</v>
      </c>
      <c r="E883" t="str">
        <f t="shared" si="95"/>
        <v>Q2</v>
      </c>
      <c r="F883" t="s">
        <v>1789</v>
      </c>
      <c r="G883" t="s">
        <v>2406</v>
      </c>
      <c r="H883">
        <v>5</v>
      </c>
      <c r="I883" s="4">
        <v>448.15</v>
      </c>
      <c r="J883" t="s">
        <v>2825</v>
      </c>
      <c r="K883" t="s">
        <v>3068</v>
      </c>
      <c r="L883" t="s">
        <v>3072</v>
      </c>
      <c r="M883" t="s">
        <v>3650</v>
      </c>
      <c r="N883">
        <v>7</v>
      </c>
      <c r="O883" t="s">
        <v>4275</v>
      </c>
      <c r="P883" t="str">
        <f t="shared" si="96"/>
        <v>SAVE10</v>
      </c>
      <c r="Q883" t="s">
        <v>4282</v>
      </c>
      <c r="R883" s="4">
        <v>2240.75</v>
      </c>
      <c r="S883" s="4">
        <f t="shared" si="97"/>
        <v>1098.989382022472</v>
      </c>
      <c r="T883" cm="1">
        <f t="array" ref="T883">_xlfn.STDEV.P(_xlfn._xlws.FILTER($R$2:$R$1201,$G$2:$G$1201=G883))</f>
        <v>817.71887574565653</v>
      </c>
      <c r="U883" s="4">
        <f t="shared" si="98"/>
        <v>0.79592070248957936</v>
      </c>
      <c r="V883" t="str">
        <f t="shared" si="99"/>
        <v>No</v>
      </c>
    </row>
    <row r="884" spans="1:22" x14ac:dyDescent="0.25">
      <c r="A884" t="s">
        <v>559</v>
      </c>
      <c r="B884" s="2">
        <v>45279</v>
      </c>
      <c r="C884">
        <f t="shared" si="93"/>
        <v>2023</v>
      </c>
      <c r="D884" t="str">
        <f t="shared" si="94"/>
        <v>December</v>
      </c>
      <c r="E884" t="str">
        <f t="shared" si="95"/>
        <v>Q4</v>
      </c>
      <c r="F884" t="s">
        <v>1759</v>
      </c>
      <c r="G884" t="s">
        <v>2403</v>
      </c>
      <c r="H884">
        <v>2</v>
      </c>
      <c r="I884" s="4">
        <v>98.47</v>
      </c>
      <c r="J884" t="s">
        <v>2813</v>
      </c>
      <c r="K884" t="s">
        <v>3069</v>
      </c>
      <c r="L884" t="s">
        <v>3072</v>
      </c>
      <c r="M884" t="s">
        <v>3620</v>
      </c>
      <c r="N884">
        <v>3</v>
      </c>
      <c r="P884" t="str">
        <f t="shared" si="96"/>
        <v>NO COUPON</v>
      </c>
      <c r="Q884" t="s">
        <v>4278</v>
      </c>
      <c r="R884" s="4">
        <v>196.94</v>
      </c>
      <c r="S884" s="4">
        <f t="shared" si="97"/>
        <v>1077.6160122699389</v>
      </c>
      <c r="T884" cm="1">
        <f t="array" ref="T884">_xlfn.STDEV.P(_xlfn._xlws.FILTER($R$2:$R$1201,$G$2:$G$1201=G884))</f>
        <v>847.57364644707002</v>
      </c>
      <c r="U884" s="4">
        <f t="shared" si="98"/>
        <v>1.1552341396814363</v>
      </c>
      <c r="V884" t="str">
        <f t="shared" si="99"/>
        <v>No</v>
      </c>
    </row>
    <row r="885" spans="1:22" x14ac:dyDescent="0.25">
      <c r="A885" t="s">
        <v>432</v>
      </c>
      <c r="B885" s="2">
        <v>44937</v>
      </c>
      <c r="C885">
        <f t="shared" si="93"/>
        <v>2023</v>
      </c>
      <c r="D885" t="str">
        <f t="shared" si="94"/>
        <v>January</v>
      </c>
      <c r="E885" t="str">
        <f t="shared" si="95"/>
        <v>Q1</v>
      </c>
      <c r="F885" t="s">
        <v>1632</v>
      </c>
      <c r="G885" t="s">
        <v>2407</v>
      </c>
      <c r="H885">
        <v>1</v>
      </c>
      <c r="I885" s="4">
        <v>310.93</v>
      </c>
      <c r="J885" t="s">
        <v>2743</v>
      </c>
      <c r="K885" t="s">
        <v>3066</v>
      </c>
      <c r="L885" t="s">
        <v>3071</v>
      </c>
      <c r="M885" t="s">
        <v>3493</v>
      </c>
      <c r="N885">
        <v>3</v>
      </c>
      <c r="P885" t="str">
        <f t="shared" si="96"/>
        <v>NO COUPON</v>
      </c>
      <c r="Q885" t="s">
        <v>4281</v>
      </c>
      <c r="R885" s="4">
        <v>310.93</v>
      </c>
      <c r="S885" s="4">
        <f t="shared" si="97"/>
        <v>1080.7326519337028</v>
      </c>
      <c r="T885" cm="1">
        <f t="array" ref="T885">_xlfn.STDEV.P(_xlfn._xlws.FILTER($R$2:$R$1201,$G$2:$G$1201=G885))</f>
        <v>851.72193981099019</v>
      </c>
      <c r="U885" s="4">
        <f t="shared" si="98"/>
        <v>0.90381921135497978</v>
      </c>
      <c r="V885" t="str">
        <f t="shared" si="99"/>
        <v>No</v>
      </c>
    </row>
    <row r="886" spans="1:22" x14ac:dyDescent="0.25">
      <c r="A886" t="s">
        <v>932</v>
      </c>
      <c r="B886" s="2">
        <v>45832</v>
      </c>
      <c r="C886">
        <f t="shared" si="93"/>
        <v>2025</v>
      </c>
      <c r="D886" t="str">
        <f t="shared" si="94"/>
        <v>June</v>
      </c>
      <c r="E886" t="str">
        <f t="shared" si="95"/>
        <v>Q2</v>
      </c>
      <c r="F886" t="s">
        <v>2128</v>
      </c>
      <c r="G886" t="s">
        <v>2408</v>
      </c>
      <c r="H886">
        <v>5</v>
      </c>
      <c r="I886" s="4">
        <v>368.25</v>
      </c>
      <c r="J886" t="s">
        <v>2417</v>
      </c>
      <c r="K886" t="s">
        <v>3066</v>
      </c>
      <c r="L886" t="s">
        <v>3073</v>
      </c>
      <c r="M886" t="s">
        <v>3993</v>
      </c>
      <c r="N886">
        <v>5</v>
      </c>
      <c r="P886" t="str">
        <f t="shared" si="96"/>
        <v>NO COUPON</v>
      </c>
      <c r="Q886" t="s">
        <v>4278</v>
      </c>
      <c r="R886" s="4">
        <v>1841.25</v>
      </c>
      <c r="S886" s="4">
        <f t="shared" si="97"/>
        <v>1110.5581502890175</v>
      </c>
      <c r="T886" cm="1">
        <f t="array" ref="T886">_xlfn.STDEV.P(_xlfn._xlws.FILTER($R$2:$R$1201,$G$2:$G$1201=G886))</f>
        <v>859.60878359494041</v>
      </c>
      <c r="U886" s="4">
        <f t="shared" si="98"/>
        <v>0.86354183956175512</v>
      </c>
      <c r="V886" t="str">
        <f t="shared" si="99"/>
        <v>No</v>
      </c>
    </row>
    <row r="887" spans="1:22" x14ac:dyDescent="0.25">
      <c r="A887" t="s">
        <v>664</v>
      </c>
      <c r="B887" s="2">
        <v>45064</v>
      </c>
      <c r="C887">
        <f t="shared" si="93"/>
        <v>2023</v>
      </c>
      <c r="D887" t="str">
        <f t="shared" si="94"/>
        <v>May</v>
      </c>
      <c r="E887" t="str">
        <f t="shared" si="95"/>
        <v>Q2</v>
      </c>
      <c r="F887" t="s">
        <v>1863</v>
      </c>
      <c r="G887" t="s">
        <v>2409</v>
      </c>
      <c r="H887">
        <v>2</v>
      </c>
      <c r="I887" s="4">
        <v>372.23</v>
      </c>
      <c r="J887" t="s">
        <v>2859</v>
      </c>
      <c r="K887" t="s">
        <v>3068</v>
      </c>
      <c r="L887" t="s">
        <v>3073</v>
      </c>
      <c r="M887" t="s">
        <v>3725</v>
      </c>
      <c r="N887">
        <v>7</v>
      </c>
      <c r="O887" t="s">
        <v>4275</v>
      </c>
      <c r="P887" t="str">
        <f t="shared" si="96"/>
        <v>SAVE10</v>
      </c>
      <c r="Q887" t="s">
        <v>4280</v>
      </c>
      <c r="R887" s="4">
        <v>744.46</v>
      </c>
      <c r="S887" s="4">
        <f t="shared" si="97"/>
        <v>985.05841176470665</v>
      </c>
      <c r="T887" cm="1">
        <f t="array" ref="T887">_xlfn.STDEV.P(_xlfn._xlws.FILTER($R$2:$R$1201,$G$2:$G$1201=G887))</f>
        <v>745.08439393554579</v>
      </c>
      <c r="U887" s="4">
        <f t="shared" si="98"/>
        <v>0.82249529952941136</v>
      </c>
      <c r="V887" t="str">
        <f t="shared" si="99"/>
        <v>No</v>
      </c>
    </row>
    <row r="888" spans="1:22" x14ac:dyDescent="0.25">
      <c r="A888" t="s">
        <v>1035</v>
      </c>
      <c r="B888" s="2">
        <v>45222</v>
      </c>
      <c r="C888">
        <f t="shared" si="93"/>
        <v>2023</v>
      </c>
      <c r="D888" t="str">
        <f t="shared" si="94"/>
        <v>October</v>
      </c>
      <c r="E888" t="str">
        <f t="shared" si="95"/>
        <v>Q4</v>
      </c>
      <c r="F888" t="s">
        <v>2227</v>
      </c>
      <c r="G888" t="s">
        <v>2404</v>
      </c>
      <c r="H888">
        <v>3</v>
      </c>
      <c r="I888" s="4">
        <v>315.27</v>
      </c>
      <c r="J888" t="s">
        <v>2961</v>
      </c>
      <c r="K888" t="s">
        <v>3067</v>
      </c>
      <c r="L888" t="s">
        <v>3071</v>
      </c>
      <c r="M888" t="s">
        <v>4096</v>
      </c>
      <c r="N888">
        <v>4</v>
      </c>
      <c r="O888" t="s">
        <v>4275</v>
      </c>
      <c r="P888" t="str">
        <f t="shared" si="96"/>
        <v>SAVE10</v>
      </c>
      <c r="Q888" t="s">
        <v>4280</v>
      </c>
      <c r="R888" s="4">
        <v>945.81</v>
      </c>
      <c r="S888" s="4">
        <f t="shared" si="97"/>
        <v>972.57942307692258</v>
      </c>
      <c r="T888" cm="1">
        <f t="array" ref="T888">_xlfn.STDEV.P(_xlfn._xlws.FILTER($R$2:$R$1201,$G$2:$G$1201=G888))</f>
        <v>756.87136793194964</v>
      </c>
      <c r="U888" s="4">
        <f t="shared" si="98"/>
        <v>0.86845592385524262</v>
      </c>
      <c r="V888" t="str">
        <f t="shared" si="99"/>
        <v>No</v>
      </c>
    </row>
    <row r="889" spans="1:22" x14ac:dyDescent="0.25">
      <c r="A889" t="s">
        <v>124</v>
      </c>
      <c r="B889" s="2">
        <v>45403</v>
      </c>
      <c r="C889">
        <f t="shared" si="93"/>
        <v>2024</v>
      </c>
      <c r="D889" t="str">
        <f t="shared" si="94"/>
        <v>April</v>
      </c>
      <c r="E889" t="str">
        <f t="shared" si="95"/>
        <v>Q2</v>
      </c>
      <c r="F889" t="s">
        <v>1324</v>
      </c>
      <c r="G889" t="s">
        <v>2405</v>
      </c>
      <c r="H889">
        <v>1</v>
      </c>
      <c r="I889" s="4">
        <v>220.77</v>
      </c>
      <c r="J889" t="s">
        <v>2513</v>
      </c>
      <c r="K889" t="s">
        <v>3068</v>
      </c>
      <c r="L889" t="s">
        <v>3074</v>
      </c>
      <c r="M889" t="s">
        <v>3185</v>
      </c>
      <c r="N889">
        <v>5</v>
      </c>
      <c r="O889" t="s">
        <v>4276</v>
      </c>
      <c r="P889" t="str">
        <f t="shared" si="96"/>
        <v>FREESHIP</v>
      </c>
      <c r="Q889" t="s">
        <v>4278</v>
      </c>
      <c r="R889" s="4">
        <v>220.77</v>
      </c>
      <c r="S889" s="4">
        <f t="shared" si="97"/>
        <v>1042.2846368715084</v>
      </c>
      <c r="T889" cm="1">
        <f t="array" ref="T889">_xlfn.STDEV.P(_xlfn._xlws.FILTER($R$2:$R$1201,$G$2:$G$1201=G889))</f>
        <v>832.06806164607724</v>
      </c>
      <c r="U889" s="4">
        <f t="shared" si="98"/>
        <v>0.9873166327839924</v>
      </c>
      <c r="V889" t="str">
        <f t="shared" si="99"/>
        <v>No</v>
      </c>
    </row>
    <row r="890" spans="1:22" x14ac:dyDescent="0.25">
      <c r="A890" t="s">
        <v>114</v>
      </c>
      <c r="B890" s="2">
        <v>44974</v>
      </c>
      <c r="C890">
        <f t="shared" si="93"/>
        <v>2023</v>
      </c>
      <c r="D890" t="str">
        <f t="shared" si="94"/>
        <v>February</v>
      </c>
      <c r="E890" t="str">
        <f t="shared" si="95"/>
        <v>Q1</v>
      </c>
      <c r="F890" t="s">
        <v>1314</v>
      </c>
      <c r="G890" t="s">
        <v>2404</v>
      </c>
      <c r="H890">
        <v>3</v>
      </c>
      <c r="I890" s="4">
        <v>664.79</v>
      </c>
      <c r="J890" t="s">
        <v>2503</v>
      </c>
      <c r="K890" t="s">
        <v>3066</v>
      </c>
      <c r="L890" t="s">
        <v>3073</v>
      </c>
      <c r="M890" t="s">
        <v>3175</v>
      </c>
      <c r="N890">
        <v>6</v>
      </c>
      <c r="P890" t="str">
        <f t="shared" si="96"/>
        <v>NO COUPON</v>
      </c>
      <c r="Q890" t="s">
        <v>4281</v>
      </c>
      <c r="R890" s="4">
        <v>1994.37</v>
      </c>
      <c r="S890" s="4">
        <f t="shared" si="97"/>
        <v>972.57942307692258</v>
      </c>
      <c r="T890" cm="1">
        <f t="array" ref="T890">_xlfn.STDEV.P(_xlfn._xlws.FILTER($R$2:$R$1201,$G$2:$G$1201=G890))</f>
        <v>756.87136793194964</v>
      </c>
      <c r="U890" s="4">
        <f t="shared" si="98"/>
        <v>0.40666014876202317</v>
      </c>
      <c r="V890" t="str">
        <f t="shared" si="99"/>
        <v>No</v>
      </c>
    </row>
    <row r="891" spans="1:22" x14ac:dyDescent="0.25">
      <c r="A891" t="s">
        <v>965</v>
      </c>
      <c r="B891" s="2">
        <v>45495</v>
      </c>
      <c r="C891">
        <f t="shared" si="93"/>
        <v>2024</v>
      </c>
      <c r="D891" t="str">
        <f t="shared" si="94"/>
        <v>July</v>
      </c>
      <c r="E891" t="str">
        <f t="shared" si="95"/>
        <v>Q3</v>
      </c>
      <c r="F891" t="s">
        <v>2159</v>
      </c>
      <c r="G891" t="s">
        <v>2407</v>
      </c>
      <c r="H891">
        <v>2</v>
      </c>
      <c r="I891" s="4">
        <v>306.24</v>
      </c>
      <c r="J891" t="s">
        <v>2637</v>
      </c>
      <c r="K891" t="s">
        <v>3066</v>
      </c>
      <c r="L891" t="s">
        <v>3072</v>
      </c>
      <c r="M891" t="s">
        <v>4026</v>
      </c>
      <c r="N891">
        <v>4</v>
      </c>
      <c r="O891" t="s">
        <v>4276</v>
      </c>
      <c r="P891" t="str">
        <f t="shared" si="96"/>
        <v>FREESHIP</v>
      </c>
      <c r="Q891" t="s">
        <v>4280</v>
      </c>
      <c r="R891" s="4">
        <v>612.48</v>
      </c>
      <c r="S891" s="4">
        <f t="shared" si="97"/>
        <v>1080.7326519337028</v>
      </c>
      <c r="T891" cm="1">
        <f t="array" ref="T891">_xlfn.STDEV.P(_xlfn._xlws.FILTER($R$2:$R$1201,$G$2:$G$1201=G891))</f>
        <v>851.72193981099019</v>
      </c>
      <c r="U891" s="4">
        <f t="shared" si="98"/>
        <v>0.90932570329886564</v>
      </c>
      <c r="V891" t="str">
        <f t="shared" si="99"/>
        <v>No</v>
      </c>
    </row>
    <row r="892" spans="1:22" x14ac:dyDescent="0.25">
      <c r="A892" t="s">
        <v>371</v>
      </c>
      <c r="B892" s="2">
        <v>45115</v>
      </c>
      <c r="C892">
        <f t="shared" si="93"/>
        <v>2023</v>
      </c>
      <c r="D892" t="str">
        <f t="shared" si="94"/>
        <v>July</v>
      </c>
      <c r="E892" t="str">
        <f t="shared" si="95"/>
        <v>Q3</v>
      </c>
      <c r="F892" t="s">
        <v>1571</v>
      </c>
      <c r="G892" t="s">
        <v>2408</v>
      </c>
      <c r="H892">
        <v>5</v>
      </c>
      <c r="I892" s="4">
        <v>408.56</v>
      </c>
      <c r="J892" t="s">
        <v>2692</v>
      </c>
      <c r="K892" t="s">
        <v>3065</v>
      </c>
      <c r="L892" t="s">
        <v>3073</v>
      </c>
      <c r="M892" t="s">
        <v>3432</v>
      </c>
      <c r="N892">
        <v>8</v>
      </c>
      <c r="O892" t="s">
        <v>4276</v>
      </c>
      <c r="P892" t="str">
        <f t="shared" si="96"/>
        <v>FREESHIP</v>
      </c>
      <c r="Q892" t="s">
        <v>4278</v>
      </c>
      <c r="R892" s="4">
        <v>2042.8</v>
      </c>
      <c r="S892" s="4">
        <f t="shared" si="97"/>
        <v>1110.5581502890175</v>
      </c>
      <c r="T892" cm="1">
        <f t="array" ref="T892">_xlfn.STDEV.P(_xlfn._xlws.FILTER($R$2:$R$1201,$G$2:$G$1201=G892))</f>
        <v>859.60878359494041</v>
      </c>
      <c r="U892" s="4">
        <f t="shared" si="98"/>
        <v>0.8166484145883377</v>
      </c>
      <c r="V892" t="str">
        <f t="shared" si="99"/>
        <v>No</v>
      </c>
    </row>
    <row r="893" spans="1:22" x14ac:dyDescent="0.25">
      <c r="A893" t="s">
        <v>993</v>
      </c>
      <c r="B893" s="2">
        <v>45077</v>
      </c>
      <c r="C893">
        <f t="shared" si="93"/>
        <v>2023</v>
      </c>
      <c r="D893" t="str">
        <f t="shared" si="94"/>
        <v>May</v>
      </c>
      <c r="E893" t="str">
        <f t="shared" si="95"/>
        <v>Q2</v>
      </c>
      <c r="F893" t="s">
        <v>2186</v>
      </c>
      <c r="G893" t="s">
        <v>2403</v>
      </c>
      <c r="H893">
        <v>3</v>
      </c>
      <c r="I893" s="4">
        <v>669.06</v>
      </c>
      <c r="J893" t="s">
        <v>2648</v>
      </c>
      <c r="K893" t="s">
        <v>3069</v>
      </c>
      <c r="L893" t="s">
        <v>3073</v>
      </c>
      <c r="M893" t="s">
        <v>4054</v>
      </c>
      <c r="N893">
        <v>7</v>
      </c>
      <c r="O893" t="s">
        <v>4275</v>
      </c>
      <c r="P893" t="str">
        <f t="shared" si="96"/>
        <v>SAVE10</v>
      </c>
      <c r="Q893" t="s">
        <v>4281</v>
      </c>
      <c r="R893" s="4">
        <v>2007.18</v>
      </c>
      <c r="S893" s="4">
        <f t="shared" si="97"/>
        <v>1077.6160122699389</v>
      </c>
      <c r="T893" cm="1">
        <f t="array" ref="T893">_xlfn.STDEV.P(_xlfn._xlws.FILTER($R$2:$R$1201,$G$2:$G$1201=G893))</f>
        <v>847.57364644707002</v>
      </c>
      <c r="U893" s="4">
        <f t="shared" si="98"/>
        <v>0.48203010320407924</v>
      </c>
      <c r="V893" t="str">
        <f t="shared" si="99"/>
        <v>No</v>
      </c>
    </row>
    <row r="894" spans="1:22" x14ac:dyDescent="0.25">
      <c r="A894" t="s">
        <v>102</v>
      </c>
      <c r="B894" s="2">
        <v>45813</v>
      </c>
      <c r="C894">
        <f t="shared" si="93"/>
        <v>2025</v>
      </c>
      <c r="D894" t="str">
        <f t="shared" si="94"/>
        <v>June</v>
      </c>
      <c r="E894" t="str">
        <f t="shared" si="95"/>
        <v>Q2</v>
      </c>
      <c r="F894" t="s">
        <v>1302</v>
      </c>
      <c r="G894" t="s">
        <v>2409</v>
      </c>
      <c r="H894">
        <v>3</v>
      </c>
      <c r="I894" s="4">
        <v>114.81</v>
      </c>
      <c r="J894" t="s">
        <v>2492</v>
      </c>
      <c r="K894" t="s">
        <v>3068</v>
      </c>
      <c r="L894" t="s">
        <v>3071</v>
      </c>
      <c r="M894" t="s">
        <v>3163</v>
      </c>
      <c r="N894">
        <v>7</v>
      </c>
      <c r="P894" t="str">
        <f t="shared" si="96"/>
        <v>NO COUPON</v>
      </c>
      <c r="Q894" t="s">
        <v>4282</v>
      </c>
      <c r="R894" s="4">
        <v>344.43</v>
      </c>
      <c r="S894" s="4">
        <f t="shared" si="97"/>
        <v>985.05841176470665</v>
      </c>
      <c r="T894" cm="1">
        <f t="array" ref="T894">_xlfn.STDEV.P(_xlfn._xlws.FILTER($R$2:$R$1201,$G$2:$G$1201=G894))</f>
        <v>745.08439393554579</v>
      </c>
      <c r="U894" s="4">
        <f t="shared" si="98"/>
        <v>1.1679863634883598</v>
      </c>
      <c r="V894" t="str">
        <f t="shared" si="99"/>
        <v>No</v>
      </c>
    </row>
    <row r="895" spans="1:22" x14ac:dyDescent="0.25">
      <c r="A895" t="s">
        <v>715</v>
      </c>
      <c r="B895" s="2">
        <v>45466</v>
      </c>
      <c r="C895">
        <f t="shared" si="93"/>
        <v>2024</v>
      </c>
      <c r="D895" t="str">
        <f t="shared" si="94"/>
        <v>June</v>
      </c>
      <c r="E895" t="str">
        <f t="shared" si="95"/>
        <v>Q2</v>
      </c>
      <c r="F895" t="s">
        <v>1913</v>
      </c>
      <c r="G895" t="s">
        <v>2403</v>
      </c>
      <c r="H895">
        <v>3</v>
      </c>
      <c r="I895" s="4">
        <v>92.22</v>
      </c>
      <c r="J895" t="s">
        <v>2517</v>
      </c>
      <c r="K895" t="s">
        <v>3067</v>
      </c>
      <c r="L895" t="s">
        <v>3073</v>
      </c>
      <c r="M895" t="s">
        <v>3776</v>
      </c>
      <c r="N895">
        <v>5</v>
      </c>
      <c r="O895" t="s">
        <v>4276</v>
      </c>
      <c r="P895" t="str">
        <f t="shared" si="96"/>
        <v>FREESHIP</v>
      </c>
      <c r="Q895" t="s">
        <v>4280</v>
      </c>
      <c r="R895" s="4">
        <v>276.66000000000003</v>
      </c>
      <c r="S895" s="4">
        <f t="shared" si="97"/>
        <v>1077.6160122699389</v>
      </c>
      <c r="T895" cm="1">
        <f t="array" ref="T895">_xlfn.STDEV.P(_xlfn._xlws.FILTER($R$2:$R$1201,$G$2:$G$1201=G895))</f>
        <v>847.57364644707002</v>
      </c>
      <c r="U895" s="4">
        <f t="shared" si="98"/>
        <v>1.1626081301614368</v>
      </c>
      <c r="V895" t="str">
        <f t="shared" si="99"/>
        <v>No</v>
      </c>
    </row>
    <row r="896" spans="1:22" x14ac:dyDescent="0.25">
      <c r="A896" t="s">
        <v>1202</v>
      </c>
      <c r="B896" s="2">
        <v>45206</v>
      </c>
      <c r="C896">
        <f t="shared" si="93"/>
        <v>2023</v>
      </c>
      <c r="D896" t="str">
        <f t="shared" si="94"/>
        <v>October</v>
      </c>
      <c r="E896" t="str">
        <f t="shared" si="95"/>
        <v>Q4</v>
      </c>
      <c r="F896" t="s">
        <v>2391</v>
      </c>
      <c r="G896" t="s">
        <v>2407</v>
      </c>
      <c r="H896">
        <v>2</v>
      </c>
      <c r="I896" s="4">
        <v>371.29</v>
      </c>
      <c r="J896" t="s">
        <v>3059</v>
      </c>
      <c r="K896" t="s">
        <v>3068</v>
      </c>
      <c r="L896" t="s">
        <v>3070</v>
      </c>
      <c r="M896" t="s">
        <v>4263</v>
      </c>
      <c r="N896">
        <v>5</v>
      </c>
      <c r="O896" t="s">
        <v>4277</v>
      </c>
      <c r="P896" t="str">
        <f t="shared" si="96"/>
        <v>WINTER15</v>
      </c>
      <c r="Q896" t="s">
        <v>4281</v>
      </c>
      <c r="R896" s="4">
        <v>742.58</v>
      </c>
      <c r="S896" s="4">
        <f t="shared" si="97"/>
        <v>1080.7326519337028</v>
      </c>
      <c r="T896" cm="1">
        <f t="array" ref="T896">_xlfn.STDEV.P(_xlfn._xlws.FILTER($R$2:$R$1201,$G$2:$G$1201=G896))</f>
        <v>851.72193981099019</v>
      </c>
      <c r="U896" s="4">
        <f t="shared" si="98"/>
        <v>0.8329510122647994</v>
      </c>
      <c r="V896" t="str">
        <f t="shared" si="99"/>
        <v>No</v>
      </c>
    </row>
    <row r="897" spans="1:22" x14ac:dyDescent="0.25">
      <c r="A897" t="s">
        <v>15</v>
      </c>
      <c r="B897" s="2">
        <v>45527</v>
      </c>
      <c r="C897">
        <f t="shared" si="93"/>
        <v>2024</v>
      </c>
      <c r="D897" t="str">
        <f t="shared" si="94"/>
        <v>August</v>
      </c>
      <c r="E897" t="str">
        <f t="shared" si="95"/>
        <v>Q3</v>
      </c>
      <c r="F897" t="s">
        <v>1215</v>
      </c>
      <c r="G897" t="s">
        <v>2404</v>
      </c>
      <c r="H897">
        <v>2</v>
      </c>
      <c r="I897" s="4">
        <v>151.35</v>
      </c>
      <c r="J897" t="s">
        <v>2411</v>
      </c>
      <c r="K897" t="s">
        <v>3066</v>
      </c>
      <c r="L897" t="s">
        <v>3070</v>
      </c>
      <c r="M897" t="s">
        <v>3076</v>
      </c>
      <c r="N897">
        <v>3</v>
      </c>
      <c r="O897" t="s">
        <v>4275</v>
      </c>
      <c r="P897" t="str">
        <f t="shared" si="96"/>
        <v>SAVE10</v>
      </c>
      <c r="Q897" t="s">
        <v>4279</v>
      </c>
      <c r="R897" s="4">
        <v>302.7</v>
      </c>
      <c r="S897" s="4">
        <f t="shared" si="97"/>
        <v>972.57942307692258</v>
      </c>
      <c r="T897" cm="1">
        <f t="array" ref="T897">_xlfn.STDEV.P(_xlfn._xlws.FILTER($R$2:$R$1201,$G$2:$G$1201=G897))</f>
        <v>756.87136793194964</v>
      </c>
      <c r="U897" s="4">
        <f t="shared" si="98"/>
        <v>1.0850316947790253</v>
      </c>
      <c r="V897" t="str">
        <f t="shared" si="99"/>
        <v>No</v>
      </c>
    </row>
    <row r="898" spans="1:22" x14ac:dyDescent="0.25">
      <c r="A898" t="s">
        <v>322</v>
      </c>
      <c r="B898" s="2">
        <v>45271</v>
      </c>
      <c r="C898">
        <f t="shared" ref="C898:C961" si="100">YEAR(B898)</f>
        <v>2023</v>
      </c>
      <c r="D898" t="str">
        <f t="shared" ref="D898:D961" si="101">TEXT(B898,"mmmm")</f>
        <v>December</v>
      </c>
      <c r="E898" t="str">
        <f t="shared" ref="E898:E961" si="102">"Q"&amp;ROUNDUP(MONTH(B898)/3,0)</f>
        <v>Q4</v>
      </c>
      <c r="F898" t="s">
        <v>1522</v>
      </c>
      <c r="G898" t="s">
        <v>2407</v>
      </c>
      <c r="H898">
        <v>3</v>
      </c>
      <c r="I898" s="4">
        <v>448.9</v>
      </c>
      <c r="J898" t="s">
        <v>2566</v>
      </c>
      <c r="K898" t="s">
        <v>3065</v>
      </c>
      <c r="L898" t="s">
        <v>3072</v>
      </c>
      <c r="M898" t="s">
        <v>3383</v>
      </c>
      <c r="N898">
        <v>7</v>
      </c>
      <c r="O898" t="s">
        <v>4275</v>
      </c>
      <c r="P898" t="str">
        <f t="shared" ref="P898:P961" si="103">IF(ISBLANK(O898),"NO COUPON",O898)</f>
        <v>SAVE10</v>
      </c>
      <c r="Q898" t="s">
        <v>4278</v>
      </c>
      <c r="R898" s="4">
        <v>1346.7</v>
      </c>
      <c r="S898" s="4">
        <f t="shared" si="97"/>
        <v>1080.7326519337028</v>
      </c>
      <c r="T898" cm="1">
        <f t="array" ref="T898">_xlfn.STDEV.P(_xlfn._xlws.FILTER($R$2:$R$1201,$G$2:$G$1201=G898))</f>
        <v>851.72193981099019</v>
      </c>
      <c r="U898" s="4">
        <f t="shared" si="98"/>
        <v>0.7418297244684291</v>
      </c>
      <c r="V898" t="str">
        <f t="shared" si="99"/>
        <v>No</v>
      </c>
    </row>
    <row r="899" spans="1:22" x14ac:dyDescent="0.25">
      <c r="A899" t="s">
        <v>436</v>
      </c>
      <c r="B899" s="2">
        <v>45082</v>
      </c>
      <c r="C899">
        <f t="shared" si="100"/>
        <v>2023</v>
      </c>
      <c r="D899" t="str">
        <f t="shared" si="101"/>
        <v>June</v>
      </c>
      <c r="E899" t="str">
        <f t="shared" si="102"/>
        <v>Q2</v>
      </c>
      <c r="F899" t="s">
        <v>1636</v>
      </c>
      <c r="G899" t="s">
        <v>2404</v>
      </c>
      <c r="H899">
        <v>4</v>
      </c>
      <c r="I899" s="4">
        <v>206.6</v>
      </c>
      <c r="J899" t="s">
        <v>2426</v>
      </c>
      <c r="K899" t="s">
        <v>3068</v>
      </c>
      <c r="L899" t="s">
        <v>3072</v>
      </c>
      <c r="M899" t="s">
        <v>3497</v>
      </c>
      <c r="N899">
        <v>6</v>
      </c>
      <c r="O899" t="s">
        <v>4277</v>
      </c>
      <c r="P899" t="str">
        <f t="shared" si="103"/>
        <v>WINTER15</v>
      </c>
      <c r="Q899" t="s">
        <v>4279</v>
      </c>
      <c r="R899" s="4">
        <v>826.4</v>
      </c>
      <c r="S899" s="4">
        <f t="shared" ref="S899:S962" si="104">AVERAGEIF($G$2:$G$1201,G899,$R$2:$R$1201)</f>
        <v>972.57942307692258</v>
      </c>
      <c r="T899" cm="1">
        <f t="array" ref="T899">_xlfn.STDEV.P(_xlfn._xlws.FILTER($R$2:$R$1201,$G$2:$G$1201=G899))</f>
        <v>756.87136793194964</v>
      </c>
      <c r="U899" s="4">
        <f t="shared" ref="U899:U962" si="105">ABS(I899-S899)/T899</f>
        <v>1.0120338217706126</v>
      </c>
      <c r="V899" t="str">
        <f t="shared" ref="V899:V962" si="106">IF(U899&gt;3,"Yes","No")</f>
        <v>No</v>
      </c>
    </row>
    <row r="900" spans="1:22" x14ac:dyDescent="0.25">
      <c r="A900" t="s">
        <v>354</v>
      </c>
      <c r="B900" s="2">
        <v>45039</v>
      </c>
      <c r="C900">
        <f t="shared" si="100"/>
        <v>2023</v>
      </c>
      <c r="D900" t="str">
        <f t="shared" si="101"/>
        <v>April</v>
      </c>
      <c r="E900" t="str">
        <f t="shared" si="102"/>
        <v>Q2</v>
      </c>
      <c r="F900" t="s">
        <v>1554</v>
      </c>
      <c r="G900" t="s">
        <v>2408</v>
      </c>
      <c r="H900">
        <v>5</v>
      </c>
      <c r="I900" s="4">
        <v>521.25</v>
      </c>
      <c r="J900" t="s">
        <v>2693</v>
      </c>
      <c r="K900" t="s">
        <v>3069</v>
      </c>
      <c r="L900" t="s">
        <v>3071</v>
      </c>
      <c r="M900" t="s">
        <v>3415</v>
      </c>
      <c r="N900">
        <v>8</v>
      </c>
      <c r="P900" t="str">
        <f t="shared" si="103"/>
        <v>NO COUPON</v>
      </c>
      <c r="Q900" t="s">
        <v>4280</v>
      </c>
      <c r="R900" s="4">
        <v>2606.25</v>
      </c>
      <c r="S900" s="4">
        <f t="shared" si="104"/>
        <v>1110.5581502890175</v>
      </c>
      <c r="T900" cm="1">
        <f t="array" ref="T900">_xlfn.STDEV.P(_xlfn._xlws.FILTER($R$2:$R$1201,$G$2:$G$1201=G900))</f>
        <v>859.60878359494041</v>
      </c>
      <c r="U900" s="4">
        <f t="shared" si="105"/>
        <v>0.68555389560410507</v>
      </c>
      <c r="V900" t="str">
        <f t="shared" si="106"/>
        <v>No</v>
      </c>
    </row>
    <row r="901" spans="1:22" x14ac:dyDescent="0.25">
      <c r="A901" t="s">
        <v>818</v>
      </c>
      <c r="B901" s="2">
        <v>45292</v>
      </c>
      <c r="C901">
        <f t="shared" si="100"/>
        <v>2024</v>
      </c>
      <c r="D901" t="str">
        <f t="shared" si="101"/>
        <v>January</v>
      </c>
      <c r="E901" t="str">
        <f t="shared" si="102"/>
        <v>Q1</v>
      </c>
      <c r="F901" t="s">
        <v>2014</v>
      </c>
      <c r="G901" t="s">
        <v>2406</v>
      </c>
      <c r="H901">
        <v>3</v>
      </c>
      <c r="I901" s="4">
        <v>236.5</v>
      </c>
      <c r="J901" t="s">
        <v>2933</v>
      </c>
      <c r="K901" t="s">
        <v>3066</v>
      </c>
      <c r="L901" t="s">
        <v>3073</v>
      </c>
      <c r="M901" t="s">
        <v>3879</v>
      </c>
      <c r="N901">
        <v>8</v>
      </c>
      <c r="O901" t="s">
        <v>4276</v>
      </c>
      <c r="P901" t="str">
        <f t="shared" si="103"/>
        <v>FREESHIP</v>
      </c>
      <c r="Q901" t="s">
        <v>4280</v>
      </c>
      <c r="R901" s="4">
        <v>709.5</v>
      </c>
      <c r="S901" s="4">
        <f t="shared" si="104"/>
        <v>1098.989382022472</v>
      </c>
      <c r="T901" cm="1">
        <f t="array" ref="T901">_xlfn.STDEV.P(_xlfn._xlws.FILTER($R$2:$R$1201,$G$2:$G$1201=G901))</f>
        <v>817.71887574565653</v>
      </c>
      <c r="U901" s="4">
        <f t="shared" si="105"/>
        <v>1.0547504865116271</v>
      </c>
      <c r="V901" t="str">
        <f t="shared" si="106"/>
        <v>No</v>
      </c>
    </row>
    <row r="902" spans="1:22" x14ac:dyDescent="0.25">
      <c r="A902" t="s">
        <v>808</v>
      </c>
      <c r="B902" s="2">
        <v>44994</v>
      </c>
      <c r="C902">
        <f t="shared" si="100"/>
        <v>2023</v>
      </c>
      <c r="D902" t="str">
        <f t="shared" si="101"/>
        <v>March</v>
      </c>
      <c r="E902" t="str">
        <f t="shared" si="102"/>
        <v>Q1</v>
      </c>
      <c r="F902" t="s">
        <v>2005</v>
      </c>
      <c r="G902" t="s">
        <v>2407</v>
      </c>
      <c r="H902">
        <v>4</v>
      </c>
      <c r="I902" s="4">
        <v>384.85</v>
      </c>
      <c r="J902" t="s">
        <v>2927</v>
      </c>
      <c r="K902" t="s">
        <v>3066</v>
      </c>
      <c r="L902" t="s">
        <v>3073</v>
      </c>
      <c r="M902" t="s">
        <v>3869</v>
      </c>
      <c r="N902">
        <v>9</v>
      </c>
      <c r="O902" t="s">
        <v>4276</v>
      </c>
      <c r="P902" t="str">
        <f t="shared" si="103"/>
        <v>FREESHIP</v>
      </c>
      <c r="Q902" t="s">
        <v>4278</v>
      </c>
      <c r="R902" s="4">
        <v>1539.4</v>
      </c>
      <c r="S902" s="4">
        <f t="shared" si="104"/>
        <v>1080.7326519337028</v>
      </c>
      <c r="T902" cm="1">
        <f t="array" ref="T902">_xlfn.STDEV.P(_xlfn._xlws.FILTER($R$2:$R$1201,$G$2:$G$1201=G902))</f>
        <v>851.72193981099019</v>
      </c>
      <c r="U902" s="4">
        <f t="shared" si="105"/>
        <v>0.81703032340358572</v>
      </c>
      <c r="V902" t="str">
        <f t="shared" si="106"/>
        <v>No</v>
      </c>
    </row>
    <row r="903" spans="1:22" x14ac:dyDescent="0.25">
      <c r="A903" t="s">
        <v>576</v>
      </c>
      <c r="B903" s="2">
        <v>45205</v>
      </c>
      <c r="C903">
        <f t="shared" si="100"/>
        <v>2023</v>
      </c>
      <c r="D903" t="str">
        <f t="shared" si="101"/>
        <v>October</v>
      </c>
      <c r="E903" t="str">
        <f t="shared" si="102"/>
        <v>Q4</v>
      </c>
      <c r="F903" t="s">
        <v>1776</v>
      </c>
      <c r="G903" t="s">
        <v>2408</v>
      </c>
      <c r="H903">
        <v>3</v>
      </c>
      <c r="I903" s="4">
        <v>663.93</v>
      </c>
      <c r="J903" t="s">
        <v>2500</v>
      </c>
      <c r="K903" t="s">
        <v>3068</v>
      </c>
      <c r="L903" t="s">
        <v>3072</v>
      </c>
      <c r="M903" t="s">
        <v>3637</v>
      </c>
      <c r="N903">
        <v>6</v>
      </c>
      <c r="O903" t="s">
        <v>4276</v>
      </c>
      <c r="P903" t="str">
        <f t="shared" si="103"/>
        <v>FREESHIP</v>
      </c>
      <c r="Q903" t="s">
        <v>4280</v>
      </c>
      <c r="R903" s="4">
        <v>1991.79</v>
      </c>
      <c r="S903" s="4">
        <f t="shared" si="104"/>
        <v>1110.5581502890175</v>
      </c>
      <c r="T903" cm="1">
        <f t="array" ref="T903">_xlfn.STDEV.P(_xlfn._xlws.FILTER($R$2:$R$1201,$G$2:$G$1201=G903))</f>
        <v>859.60878359494041</v>
      </c>
      <c r="U903" s="4">
        <f t="shared" si="105"/>
        <v>0.51957141296438281</v>
      </c>
      <c r="V903" t="str">
        <f t="shared" si="106"/>
        <v>No</v>
      </c>
    </row>
    <row r="904" spans="1:22" x14ac:dyDescent="0.25">
      <c r="A904" t="s">
        <v>93</v>
      </c>
      <c r="B904" s="2">
        <v>45726</v>
      </c>
      <c r="C904">
        <f t="shared" si="100"/>
        <v>2025</v>
      </c>
      <c r="D904" t="str">
        <f t="shared" si="101"/>
        <v>March</v>
      </c>
      <c r="E904" t="str">
        <f t="shared" si="102"/>
        <v>Q1</v>
      </c>
      <c r="F904" t="s">
        <v>1293</v>
      </c>
      <c r="G904" t="s">
        <v>2405</v>
      </c>
      <c r="H904">
        <v>2</v>
      </c>
      <c r="I904" s="4">
        <v>311.91000000000003</v>
      </c>
      <c r="J904" t="s">
        <v>2483</v>
      </c>
      <c r="K904" t="s">
        <v>3066</v>
      </c>
      <c r="L904" t="s">
        <v>3070</v>
      </c>
      <c r="M904" t="s">
        <v>3154</v>
      </c>
      <c r="N904">
        <v>2</v>
      </c>
      <c r="P904" t="str">
        <f t="shared" si="103"/>
        <v>NO COUPON</v>
      </c>
      <c r="Q904" t="s">
        <v>4281</v>
      </c>
      <c r="R904" s="4">
        <v>623.82000000000005</v>
      </c>
      <c r="S904" s="4">
        <f t="shared" si="104"/>
        <v>1042.2846368715084</v>
      </c>
      <c r="T904" cm="1">
        <f t="array" ref="T904">_xlfn.STDEV.P(_xlfn._xlws.FILTER($R$2:$R$1201,$G$2:$G$1201=G904))</f>
        <v>832.06806164607724</v>
      </c>
      <c r="U904" s="4">
        <f t="shared" si="105"/>
        <v>0.87778232399235567</v>
      </c>
      <c r="V904" t="str">
        <f t="shared" si="106"/>
        <v>No</v>
      </c>
    </row>
    <row r="905" spans="1:22" x14ac:dyDescent="0.25">
      <c r="A905" t="s">
        <v>109</v>
      </c>
      <c r="B905" s="2">
        <v>45009</v>
      </c>
      <c r="C905">
        <f t="shared" si="100"/>
        <v>2023</v>
      </c>
      <c r="D905" t="str">
        <f t="shared" si="101"/>
        <v>March</v>
      </c>
      <c r="E905" t="str">
        <f t="shared" si="102"/>
        <v>Q1</v>
      </c>
      <c r="F905" t="s">
        <v>1309</v>
      </c>
      <c r="G905" t="s">
        <v>2407</v>
      </c>
      <c r="H905">
        <v>4</v>
      </c>
      <c r="I905" s="4">
        <v>117.51</v>
      </c>
      <c r="J905" t="s">
        <v>2499</v>
      </c>
      <c r="K905" t="s">
        <v>3065</v>
      </c>
      <c r="L905" t="s">
        <v>3072</v>
      </c>
      <c r="M905" t="s">
        <v>3170</v>
      </c>
      <c r="N905">
        <v>7</v>
      </c>
      <c r="P905" t="str">
        <f t="shared" si="103"/>
        <v>NO COUPON</v>
      </c>
      <c r="Q905" t="s">
        <v>4279</v>
      </c>
      <c r="R905" s="4">
        <v>470.04</v>
      </c>
      <c r="S905" s="4">
        <f t="shared" si="104"/>
        <v>1080.7326519337028</v>
      </c>
      <c r="T905" cm="1">
        <f t="array" ref="T905">_xlfn.STDEV.P(_xlfn._xlws.FILTER($R$2:$R$1201,$G$2:$G$1201=G905))</f>
        <v>851.72193981099019</v>
      </c>
      <c r="U905" s="4">
        <f t="shared" si="105"/>
        <v>1.1309121051260653</v>
      </c>
      <c r="V905" t="str">
        <f t="shared" si="106"/>
        <v>No</v>
      </c>
    </row>
    <row r="906" spans="1:22" x14ac:dyDescent="0.25">
      <c r="A906" t="s">
        <v>572</v>
      </c>
      <c r="B906" s="2">
        <v>45489</v>
      </c>
      <c r="C906">
        <f t="shared" si="100"/>
        <v>2024</v>
      </c>
      <c r="D906" t="str">
        <f t="shared" si="101"/>
        <v>July</v>
      </c>
      <c r="E906" t="str">
        <f t="shared" si="102"/>
        <v>Q3</v>
      </c>
      <c r="F906" t="s">
        <v>1772</v>
      </c>
      <c r="G906" t="s">
        <v>2404</v>
      </c>
      <c r="H906">
        <v>4</v>
      </c>
      <c r="I906" s="4">
        <v>628.12</v>
      </c>
      <c r="J906" t="s">
        <v>2819</v>
      </c>
      <c r="K906" t="s">
        <v>3066</v>
      </c>
      <c r="L906" t="s">
        <v>3073</v>
      </c>
      <c r="M906" t="s">
        <v>3633</v>
      </c>
      <c r="N906">
        <v>6</v>
      </c>
      <c r="O906" t="s">
        <v>4277</v>
      </c>
      <c r="P906" t="str">
        <f t="shared" si="103"/>
        <v>WINTER15</v>
      </c>
      <c r="Q906" t="s">
        <v>4278</v>
      </c>
      <c r="R906" s="4">
        <v>2512.48</v>
      </c>
      <c r="S906" s="4">
        <f t="shared" si="104"/>
        <v>972.57942307692258</v>
      </c>
      <c r="T906" cm="1">
        <f t="array" ref="T906">_xlfn.STDEV.P(_xlfn._xlws.FILTER($R$2:$R$1201,$G$2:$G$1201=G906))</f>
        <v>756.87136793194964</v>
      </c>
      <c r="U906" s="4">
        <f t="shared" si="105"/>
        <v>0.45510959678407725</v>
      </c>
      <c r="V906" t="str">
        <f t="shared" si="106"/>
        <v>No</v>
      </c>
    </row>
    <row r="907" spans="1:22" x14ac:dyDescent="0.25">
      <c r="A907" t="s">
        <v>1126</v>
      </c>
      <c r="B907" s="2">
        <v>45212</v>
      </c>
      <c r="C907">
        <f t="shared" si="100"/>
        <v>2023</v>
      </c>
      <c r="D907" t="str">
        <f t="shared" si="101"/>
        <v>October</v>
      </c>
      <c r="E907" t="str">
        <f t="shared" si="102"/>
        <v>Q4</v>
      </c>
      <c r="F907" t="s">
        <v>2317</v>
      </c>
      <c r="G907" t="s">
        <v>2409</v>
      </c>
      <c r="H907">
        <v>1</v>
      </c>
      <c r="I907" s="4">
        <v>356.81</v>
      </c>
      <c r="J907" t="s">
        <v>2526</v>
      </c>
      <c r="K907" t="s">
        <v>3066</v>
      </c>
      <c r="L907" t="s">
        <v>3073</v>
      </c>
      <c r="M907" t="s">
        <v>4187</v>
      </c>
      <c r="N907">
        <v>1</v>
      </c>
      <c r="O907" t="s">
        <v>4277</v>
      </c>
      <c r="P907" t="str">
        <f t="shared" si="103"/>
        <v>WINTER15</v>
      </c>
      <c r="Q907" t="s">
        <v>4278</v>
      </c>
      <c r="R907" s="4">
        <v>356.81</v>
      </c>
      <c r="S907" s="4">
        <f t="shared" si="104"/>
        <v>985.05841176470665</v>
      </c>
      <c r="T907" cm="1">
        <f t="array" ref="T907">_xlfn.STDEV.P(_xlfn._xlws.FILTER($R$2:$R$1201,$G$2:$G$1201=G907))</f>
        <v>745.08439393554579</v>
      </c>
      <c r="U907" s="4">
        <f t="shared" si="105"/>
        <v>0.8431909416949267</v>
      </c>
      <c r="V907" t="str">
        <f t="shared" si="106"/>
        <v>No</v>
      </c>
    </row>
    <row r="908" spans="1:22" x14ac:dyDescent="0.25">
      <c r="A908" t="s">
        <v>591</v>
      </c>
      <c r="B908" s="2">
        <v>44948</v>
      </c>
      <c r="C908">
        <f t="shared" si="100"/>
        <v>2023</v>
      </c>
      <c r="D908" t="str">
        <f t="shared" si="101"/>
        <v>January</v>
      </c>
      <c r="E908" t="str">
        <f t="shared" si="102"/>
        <v>Q1</v>
      </c>
      <c r="F908" t="s">
        <v>1791</v>
      </c>
      <c r="G908" t="s">
        <v>2405</v>
      </c>
      <c r="H908">
        <v>4</v>
      </c>
      <c r="I908" s="4">
        <v>185.41</v>
      </c>
      <c r="J908" t="s">
        <v>2488</v>
      </c>
      <c r="K908" t="s">
        <v>3066</v>
      </c>
      <c r="L908" t="s">
        <v>3072</v>
      </c>
      <c r="M908" t="s">
        <v>3652</v>
      </c>
      <c r="N908">
        <v>9</v>
      </c>
      <c r="O908" t="s">
        <v>4277</v>
      </c>
      <c r="P908" t="str">
        <f t="shared" si="103"/>
        <v>WINTER15</v>
      </c>
      <c r="Q908" t="s">
        <v>4282</v>
      </c>
      <c r="R908" s="4">
        <v>741.64</v>
      </c>
      <c r="S908" s="4">
        <f t="shared" si="104"/>
        <v>1042.2846368715084</v>
      </c>
      <c r="T908" cm="1">
        <f t="array" ref="T908">_xlfn.STDEV.P(_xlfn._xlws.FILTER($R$2:$R$1201,$G$2:$G$1201=G908))</f>
        <v>832.06806164607724</v>
      </c>
      <c r="U908" s="4">
        <f t="shared" si="105"/>
        <v>1.0298131563617001</v>
      </c>
      <c r="V908" t="str">
        <f t="shared" si="106"/>
        <v>No</v>
      </c>
    </row>
    <row r="909" spans="1:22" x14ac:dyDescent="0.25">
      <c r="A909" t="s">
        <v>442</v>
      </c>
      <c r="B909" s="2">
        <v>45622</v>
      </c>
      <c r="C909">
        <f t="shared" si="100"/>
        <v>2024</v>
      </c>
      <c r="D909" t="str">
        <f t="shared" si="101"/>
        <v>November</v>
      </c>
      <c r="E909" t="str">
        <f t="shared" si="102"/>
        <v>Q4</v>
      </c>
      <c r="F909" t="s">
        <v>1642</v>
      </c>
      <c r="G909" t="s">
        <v>2406</v>
      </c>
      <c r="H909">
        <v>4</v>
      </c>
      <c r="I909" s="4">
        <v>262.58</v>
      </c>
      <c r="J909" t="s">
        <v>2440</v>
      </c>
      <c r="K909" t="s">
        <v>3066</v>
      </c>
      <c r="L909" t="s">
        <v>3071</v>
      </c>
      <c r="M909" t="s">
        <v>3503</v>
      </c>
      <c r="N909">
        <v>8</v>
      </c>
      <c r="O909" t="s">
        <v>4277</v>
      </c>
      <c r="P909" t="str">
        <f t="shared" si="103"/>
        <v>WINTER15</v>
      </c>
      <c r="Q909" t="s">
        <v>4280</v>
      </c>
      <c r="R909" s="4">
        <v>1050.32</v>
      </c>
      <c r="S909" s="4">
        <f t="shared" si="104"/>
        <v>1098.989382022472</v>
      </c>
      <c r="T909" cm="1">
        <f t="array" ref="T909">_xlfn.STDEV.P(_xlfn._xlws.FILTER($R$2:$R$1201,$G$2:$G$1201=G909))</f>
        <v>817.71887574565653</v>
      </c>
      <c r="U909" s="4">
        <f t="shared" si="105"/>
        <v>1.0228568849652298</v>
      </c>
      <c r="V909" t="str">
        <f t="shared" si="106"/>
        <v>No</v>
      </c>
    </row>
    <row r="910" spans="1:22" x14ac:dyDescent="0.25">
      <c r="A910" t="s">
        <v>657</v>
      </c>
      <c r="B910" s="2">
        <v>45530</v>
      </c>
      <c r="C910">
        <f t="shared" si="100"/>
        <v>2024</v>
      </c>
      <c r="D910" t="str">
        <f t="shared" si="101"/>
        <v>August</v>
      </c>
      <c r="E910" t="str">
        <f t="shared" si="102"/>
        <v>Q3</v>
      </c>
      <c r="F910" t="s">
        <v>1856</v>
      </c>
      <c r="G910" t="s">
        <v>2408</v>
      </c>
      <c r="H910">
        <v>1</v>
      </c>
      <c r="I910" s="4">
        <v>438.37</v>
      </c>
      <c r="J910" t="s">
        <v>2507</v>
      </c>
      <c r="K910" t="s">
        <v>3069</v>
      </c>
      <c r="L910" t="s">
        <v>3071</v>
      </c>
      <c r="M910" t="s">
        <v>3718</v>
      </c>
      <c r="N910">
        <v>4</v>
      </c>
      <c r="O910" t="s">
        <v>4275</v>
      </c>
      <c r="P910" t="str">
        <f t="shared" si="103"/>
        <v>SAVE10</v>
      </c>
      <c r="Q910" t="s">
        <v>4279</v>
      </c>
      <c r="R910" s="4">
        <v>438.37</v>
      </c>
      <c r="S910" s="4">
        <f t="shared" si="104"/>
        <v>1110.5581502890175</v>
      </c>
      <c r="T910" cm="1">
        <f t="array" ref="T910">_xlfn.STDEV.P(_xlfn._xlws.FILTER($R$2:$R$1201,$G$2:$G$1201=G910))</f>
        <v>859.60878359494041</v>
      </c>
      <c r="U910" s="4">
        <f t="shared" si="105"/>
        <v>0.78196984851397455</v>
      </c>
      <c r="V910" t="str">
        <f t="shared" si="106"/>
        <v>No</v>
      </c>
    </row>
    <row r="911" spans="1:22" x14ac:dyDescent="0.25">
      <c r="A911" t="s">
        <v>942</v>
      </c>
      <c r="B911" s="2">
        <v>45421</v>
      </c>
      <c r="C911">
        <f t="shared" si="100"/>
        <v>2024</v>
      </c>
      <c r="D911" t="str">
        <f t="shared" si="101"/>
        <v>May</v>
      </c>
      <c r="E911" t="str">
        <f t="shared" si="102"/>
        <v>Q2</v>
      </c>
      <c r="F911" t="s">
        <v>2138</v>
      </c>
      <c r="G911" t="s">
        <v>2408</v>
      </c>
      <c r="H911">
        <v>3</v>
      </c>
      <c r="I911" s="4">
        <v>247.11</v>
      </c>
      <c r="J911" t="s">
        <v>2628</v>
      </c>
      <c r="K911" t="s">
        <v>3065</v>
      </c>
      <c r="L911" t="s">
        <v>3072</v>
      </c>
      <c r="M911" t="s">
        <v>4003</v>
      </c>
      <c r="N911">
        <v>3</v>
      </c>
      <c r="O911" t="s">
        <v>4277</v>
      </c>
      <c r="P911" t="str">
        <f t="shared" si="103"/>
        <v>WINTER15</v>
      </c>
      <c r="Q911" t="s">
        <v>4279</v>
      </c>
      <c r="R911" s="4">
        <v>741.33</v>
      </c>
      <c r="S911" s="4">
        <f t="shared" si="104"/>
        <v>1110.5581502890175</v>
      </c>
      <c r="T911" cm="1">
        <f t="array" ref="T911">_xlfn.STDEV.P(_xlfn._xlws.FILTER($R$2:$R$1201,$G$2:$G$1201=G911))</f>
        <v>859.60878359494041</v>
      </c>
      <c r="U911" s="4">
        <f t="shared" si="105"/>
        <v>1.0044664116599886</v>
      </c>
      <c r="V911" t="str">
        <f t="shared" si="106"/>
        <v>No</v>
      </c>
    </row>
    <row r="912" spans="1:22" x14ac:dyDescent="0.25">
      <c r="A912" t="s">
        <v>128</v>
      </c>
      <c r="B912" s="2">
        <v>45684</v>
      </c>
      <c r="C912">
        <f t="shared" si="100"/>
        <v>2025</v>
      </c>
      <c r="D912" t="str">
        <f t="shared" si="101"/>
        <v>January</v>
      </c>
      <c r="E912" t="str">
        <f t="shared" si="102"/>
        <v>Q1</v>
      </c>
      <c r="F912" t="s">
        <v>1328</v>
      </c>
      <c r="G912" t="s">
        <v>2403</v>
      </c>
      <c r="H912">
        <v>5</v>
      </c>
      <c r="I912" s="4">
        <v>498.48</v>
      </c>
      <c r="J912" t="s">
        <v>2517</v>
      </c>
      <c r="K912" t="s">
        <v>3066</v>
      </c>
      <c r="L912" t="s">
        <v>3074</v>
      </c>
      <c r="M912" t="s">
        <v>3189</v>
      </c>
      <c r="N912">
        <v>8</v>
      </c>
      <c r="O912" t="s">
        <v>4275</v>
      </c>
      <c r="P912" t="str">
        <f t="shared" si="103"/>
        <v>SAVE10</v>
      </c>
      <c r="Q912" t="s">
        <v>4282</v>
      </c>
      <c r="R912" s="4">
        <v>2492.4</v>
      </c>
      <c r="S912" s="4">
        <f t="shared" si="104"/>
        <v>1077.6160122699389</v>
      </c>
      <c r="T912" cm="1">
        <f t="array" ref="T912">_xlfn.STDEV.P(_xlfn._xlws.FILTER($R$2:$R$1201,$G$2:$G$1201=G912))</f>
        <v>847.57364644707002</v>
      </c>
      <c r="U912" s="4">
        <f t="shared" si="105"/>
        <v>0.68328695057663669</v>
      </c>
      <c r="V912" t="str">
        <f t="shared" si="106"/>
        <v>No</v>
      </c>
    </row>
    <row r="913" spans="1:22" x14ac:dyDescent="0.25">
      <c r="A913" t="s">
        <v>1199</v>
      </c>
      <c r="B913" s="2">
        <v>45481</v>
      </c>
      <c r="C913">
        <f t="shared" si="100"/>
        <v>2024</v>
      </c>
      <c r="D913" t="str">
        <f t="shared" si="101"/>
        <v>July</v>
      </c>
      <c r="E913" t="str">
        <f t="shared" si="102"/>
        <v>Q3</v>
      </c>
      <c r="F913" t="s">
        <v>2388</v>
      </c>
      <c r="G913" t="s">
        <v>2406</v>
      </c>
      <c r="H913">
        <v>1</v>
      </c>
      <c r="I913" s="4">
        <v>343.31</v>
      </c>
      <c r="J913" t="s">
        <v>3057</v>
      </c>
      <c r="K913" t="s">
        <v>3068</v>
      </c>
      <c r="L913" t="s">
        <v>3072</v>
      </c>
      <c r="M913" t="s">
        <v>4260</v>
      </c>
      <c r="N913">
        <v>6</v>
      </c>
      <c r="O913" t="s">
        <v>4275</v>
      </c>
      <c r="P913" t="str">
        <f t="shared" si="103"/>
        <v>SAVE10</v>
      </c>
      <c r="Q913" t="s">
        <v>4282</v>
      </c>
      <c r="R913" s="4">
        <v>343.31</v>
      </c>
      <c r="S913" s="4">
        <f t="shared" si="104"/>
        <v>1098.989382022472</v>
      </c>
      <c r="T913" cm="1">
        <f t="array" ref="T913">_xlfn.STDEV.P(_xlfn._xlws.FILTER($R$2:$R$1201,$G$2:$G$1201=G913))</f>
        <v>817.71887574565653</v>
      </c>
      <c r="U913" s="4">
        <f t="shared" si="105"/>
        <v>0.92413102404342529</v>
      </c>
      <c r="V913" t="str">
        <f t="shared" si="106"/>
        <v>No</v>
      </c>
    </row>
    <row r="914" spans="1:22" x14ac:dyDescent="0.25">
      <c r="A914" t="s">
        <v>744</v>
      </c>
      <c r="B914" s="2">
        <v>45710</v>
      </c>
      <c r="C914">
        <f t="shared" si="100"/>
        <v>2025</v>
      </c>
      <c r="D914" t="str">
        <f t="shared" si="101"/>
        <v>February</v>
      </c>
      <c r="E914" t="str">
        <f t="shared" si="102"/>
        <v>Q1</v>
      </c>
      <c r="F914" t="s">
        <v>1941</v>
      </c>
      <c r="G914" t="s">
        <v>2404</v>
      </c>
      <c r="H914">
        <v>1</v>
      </c>
      <c r="I914" s="4">
        <v>474.6</v>
      </c>
      <c r="J914" t="s">
        <v>2618</v>
      </c>
      <c r="K914" t="s">
        <v>3065</v>
      </c>
      <c r="L914" t="s">
        <v>3073</v>
      </c>
      <c r="M914" t="s">
        <v>3805</v>
      </c>
      <c r="N914">
        <v>4</v>
      </c>
      <c r="O914" t="s">
        <v>4275</v>
      </c>
      <c r="P914" t="str">
        <f t="shared" si="103"/>
        <v>SAVE10</v>
      </c>
      <c r="Q914" t="s">
        <v>4280</v>
      </c>
      <c r="R914" s="4">
        <v>474.6</v>
      </c>
      <c r="S914" s="4">
        <f t="shared" si="104"/>
        <v>972.57942307692258</v>
      </c>
      <c r="T914" cm="1">
        <f t="array" ref="T914">_xlfn.STDEV.P(_xlfn._xlws.FILTER($R$2:$R$1201,$G$2:$G$1201=G914))</f>
        <v>756.87136793194964</v>
      </c>
      <c r="U914" s="4">
        <f t="shared" si="105"/>
        <v>0.65794459161215879</v>
      </c>
      <c r="V914" t="str">
        <f t="shared" si="106"/>
        <v>No</v>
      </c>
    </row>
    <row r="915" spans="1:22" x14ac:dyDescent="0.25">
      <c r="A915" t="s">
        <v>628</v>
      </c>
      <c r="B915" s="2">
        <v>45359</v>
      </c>
      <c r="C915">
        <f t="shared" si="100"/>
        <v>2024</v>
      </c>
      <c r="D915" t="str">
        <f t="shared" si="101"/>
        <v>March</v>
      </c>
      <c r="E915" t="str">
        <f t="shared" si="102"/>
        <v>Q1</v>
      </c>
      <c r="F915" t="s">
        <v>1827</v>
      </c>
      <c r="G915" t="s">
        <v>2404</v>
      </c>
      <c r="H915">
        <v>1</v>
      </c>
      <c r="I915" s="4">
        <v>96.81</v>
      </c>
      <c r="J915" t="s">
        <v>2521</v>
      </c>
      <c r="K915" t="s">
        <v>3068</v>
      </c>
      <c r="L915" t="s">
        <v>3071</v>
      </c>
      <c r="M915" t="s">
        <v>3689</v>
      </c>
      <c r="N915">
        <v>3</v>
      </c>
      <c r="P915" t="str">
        <f t="shared" si="103"/>
        <v>NO COUPON</v>
      </c>
      <c r="Q915" t="s">
        <v>4279</v>
      </c>
      <c r="R915" s="4">
        <v>96.81</v>
      </c>
      <c r="S915" s="4">
        <f t="shared" si="104"/>
        <v>972.57942307692258</v>
      </c>
      <c r="T915" cm="1">
        <f t="array" ref="T915">_xlfn.STDEV.P(_xlfn._xlws.FILTER($R$2:$R$1201,$G$2:$G$1201=G915))</f>
        <v>756.87136793194964</v>
      </c>
      <c r="U915" s="4">
        <f t="shared" si="105"/>
        <v>1.1570914955732121</v>
      </c>
      <c r="V915" t="str">
        <f t="shared" si="106"/>
        <v>No</v>
      </c>
    </row>
    <row r="916" spans="1:22" x14ac:dyDescent="0.25">
      <c r="A916" t="s">
        <v>1032</v>
      </c>
      <c r="B916" s="2">
        <v>45115</v>
      </c>
      <c r="C916">
        <f t="shared" si="100"/>
        <v>2023</v>
      </c>
      <c r="D916" t="str">
        <f t="shared" si="101"/>
        <v>July</v>
      </c>
      <c r="E916" t="str">
        <f t="shared" si="102"/>
        <v>Q3</v>
      </c>
      <c r="F916" t="s">
        <v>2224</v>
      </c>
      <c r="G916" t="s">
        <v>2408</v>
      </c>
      <c r="H916">
        <v>3</v>
      </c>
      <c r="I916" s="4">
        <v>182.48</v>
      </c>
      <c r="J916" t="s">
        <v>3004</v>
      </c>
      <c r="K916" t="s">
        <v>3069</v>
      </c>
      <c r="L916" t="s">
        <v>3073</v>
      </c>
      <c r="M916" t="s">
        <v>4093</v>
      </c>
      <c r="N916">
        <v>3</v>
      </c>
      <c r="P916" t="str">
        <f t="shared" si="103"/>
        <v>NO COUPON</v>
      </c>
      <c r="Q916" t="s">
        <v>4278</v>
      </c>
      <c r="R916" s="4">
        <v>547.43999999999994</v>
      </c>
      <c r="S916" s="4">
        <f t="shared" si="104"/>
        <v>1110.5581502890175</v>
      </c>
      <c r="T916" cm="1">
        <f t="array" ref="T916">_xlfn.STDEV.P(_xlfn._xlws.FILTER($R$2:$R$1201,$G$2:$G$1201=G916))</f>
        <v>859.60878359494041</v>
      </c>
      <c r="U916" s="4">
        <f t="shared" si="105"/>
        <v>1.0796517764834064</v>
      </c>
      <c r="V916" t="str">
        <f t="shared" si="106"/>
        <v>No</v>
      </c>
    </row>
    <row r="917" spans="1:22" x14ac:dyDescent="0.25">
      <c r="A917" t="s">
        <v>166</v>
      </c>
      <c r="B917" s="2">
        <v>45659</v>
      </c>
      <c r="C917">
        <f t="shared" si="100"/>
        <v>2025</v>
      </c>
      <c r="D917" t="str">
        <f t="shared" si="101"/>
        <v>January</v>
      </c>
      <c r="E917" t="str">
        <f t="shared" si="102"/>
        <v>Q1</v>
      </c>
      <c r="F917" t="s">
        <v>1366</v>
      </c>
      <c r="G917" t="s">
        <v>2406</v>
      </c>
      <c r="H917">
        <v>2</v>
      </c>
      <c r="I917" s="4">
        <v>399.04</v>
      </c>
      <c r="J917" t="s">
        <v>2551</v>
      </c>
      <c r="K917" t="s">
        <v>3069</v>
      </c>
      <c r="L917" t="s">
        <v>3071</v>
      </c>
      <c r="M917" t="s">
        <v>3227</v>
      </c>
      <c r="N917">
        <v>3</v>
      </c>
      <c r="O917" t="s">
        <v>4276</v>
      </c>
      <c r="P917" t="str">
        <f t="shared" si="103"/>
        <v>FREESHIP</v>
      </c>
      <c r="Q917" t="s">
        <v>4279</v>
      </c>
      <c r="R917" s="4">
        <v>798.08</v>
      </c>
      <c r="S917" s="4">
        <f t="shared" si="104"/>
        <v>1098.989382022472</v>
      </c>
      <c r="T917" cm="1">
        <f t="array" ref="T917">_xlfn.STDEV.P(_xlfn._xlws.FILTER($R$2:$R$1201,$G$2:$G$1201=G917))</f>
        <v>817.71887574565653</v>
      </c>
      <c r="U917" s="4">
        <f t="shared" si="105"/>
        <v>0.85597801736471646</v>
      </c>
      <c r="V917" t="str">
        <f t="shared" si="106"/>
        <v>No</v>
      </c>
    </row>
    <row r="918" spans="1:22" x14ac:dyDescent="0.25">
      <c r="A918" t="s">
        <v>351</v>
      </c>
      <c r="B918" s="2">
        <v>45075</v>
      </c>
      <c r="C918">
        <f t="shared" si="100"/>
        <v>2023</v>
      </c>
      <c r="D918" t="str">
        <f t="shared" si="101"/>
        <v>May</v>
      </c>
      <c r="E918" t="str">
        <f t="shared" si="102"/>
        <v>Q2</v>
      </c>
      <c r="F918" t="s">
        <v>1551</v>
      </c>
      <c r="G918" t="s">
        <v>2405</v>
      </c>
      <c r="H918">
        <v>3</v>
      </c>
      <c r="I918" s="4">
        <v>502.77</v>
      </c>
      <c r="J918" t="s">
        <v>2690</v>
      </c>
      <c r="K918" t="s">
        <v>3065</v>
      </c>
      <c r="L918" t="s">
        <v>3072</v>
      </c>
      <c r="M918" t="s">
        <v>3412</v>
      </c>
      <c r="N918">
        <v>8</v>
      </c>
      <c r="O918" t="s">
        <v>4277</v>
      </c>
      <c r="P918" t="str">
        <f t="shared" si="103"/>
        <v>WINTER15</v>
      </c>
      <c r="Q918" t="s">
        <v>4280</v>
      </c>
      <c r="R918" s="4">
        <v>1508.31</v>
      </c>
      <c r="S918" s="4">
        <f t="shared" si="104"/>
        <v>1042.2846368715084</v>
      </c>
      <c r="T918" cm="1">
        <f t="array" ref="T918">_xlfn.STDEV.P(_xlfn._xlws.FILTER($R$2:$R$1201,$G$2:$G$1201=G918))</f>
        <v>832.06806164607724</v>
      </c>
      <c r="U918" s="4">
        <f t="shared" si="105"/>
        <v>0.64840204995272688</v>
      </c>
      <c r="V918" t="str">
        <f t="shared" si="106"/>
        <v>No</v>
      </c>
    </row>
    <row r="919" spans="1:22" x14ac:dyDescent="0.25">
      <c r="A919" t="s">
        <v>452</v>
      </c>
      <c r="B919" s="2">
        <v>45660</v>
      </c>
      <c r="C919">
        <f t="shared" si="100"/>
        <v>2025</v>
      </c>
      <c r="D919" t="str">
        <f t="shared" si="101"/>
        <v>January</v>
      </c>
      <c r="E919" t="str">
        <f t="shared" si="102"/>
        <v>Q1</v>
      </c>
      <c r="F919" t="s">
        <v>1652</v>
      </c>
      <c r="G919" t="s">
        <v>2405</v>
      </c>
      <c r="H919">
        <v>3</v>
      </c>
      <c r="I919" s="4">
        <v>459.34</v>
      </c>
      <c r="J919" t="s">
        <v>2752</v>
      </c>
      <c r="K919" t="s">
        <v>3068</v>
      </c>
      <c r="L919" t="s">
        <v>3074</v>
      </c>
      <c r="M919" t="s">
        <v>3513</v>
      </c>
      <c r="N919">
        <v>3</v>
      </c>
      <c r="O919" t="s">
        <v>4275</v>
      </c>
      <c r="P919" t="str">
        <f t="shared" si="103"/>
        <v>SAVE10</v>
      </c>
      <c r="Q919" t="s">
        <v>4278</v>
      </c>
      <c r="R919" s="4">
        <v>1378.02</v>
      </c>
      <c r="S919" s="4">
        <f t="shared" si="104"/>
        <v>1042.2846368715084</v>
      </c>
      <c r="T919" cm="1">
        <f t="array" ref="T919">_xlfn.STDEV.P(_xlfn._xlws.FILTER($R$2:$R$1201,$G$2:$G$1201=G919))</f>
        <v>832.06806164607724</v>
      </c>
      <c r="U919" s="4">
        <f t="shared" si="105"/>
        <v>0.70059729935826542</v>
      </c>
      <c r="V919" t="str">
        <f t="shared" si="106"/>
        <v>No</v>
      </c>
    </row>
    <row r="920" spans="1:22" x14ac:dyDescent="0.25">
      <c r="A920" t="s">
        <v>490</v>
      </c>
      <c r="B920" s="2">
        <v>45306</v>
      </c>
      <c r="C920">
        <f t="shared" si="100"/>
        <v>2024</v>
      </c>
      <c r="D920" t="str">
        <f t="shared" si="101"/>
        <v>January</v>
      </c>
      <c r="E920" t="str">
        <f t="shared" si="102"/>
        <v>Q1</v>
      </c>
      <c r="F920" t="s">
        <v>1690</v>
      </c>
      <c r="G920" t="s">
        <v>2404</v>
      </c>
      <c r="H920">
        <v>2</v>
      </c>
      <c r="I920" s="4">
        <v>513.59</v>
      </c>
      <c r="J920" t="s">
        <v>2779</v>
      </c>
      <c r="K920" t="s">
        <v>3066</v>
      </c>
      <c r="L920" t="s">
        <v>3072</v>
      </c>
      <c r="M920" t="s">
        <v>3551</v>
      </c>
      <c r="N920">
        <v>4</v>
      </c>
      <c r="O920" t="s">
        <v>4276</v>
      </c>
      <c r="P920" t="str">
        <f t="shared" si="103"/>
        <v>FREESHIP</v>
      </c>
      <c r="Q920" t="s">
        <v>4279</v>
      </c>
      <c r="R920" s="4">
        <v>1027.18</v>
      </c>
      <c r="S920" s="4">
        <f t="shared" si="104"/>
        <v>972.57942307692258</v>
      </c>
      <c r="T920" cm="1">
        <f t="array" ref="T920">_xlfn.STDEV.P(_xlfn._xlws.FILTER($R$2:$R$1201,$G$2:$G$1201=G920))</f>
        <v>756.87136793194964</v>
      </c>
      <c r="U920" s="4">
        <f t="shared" si="105"/>
        <v>0.60642989353798671</v>
      </c>
      <c r="V920" t="str">
        <f t="shared" si="106"/>
        <v>No</v>
      </c>
    </row>
    <row r="921" spans="1:22" x14ac:dyDescent="0.25">
      <c r="A921" t="s">
        <v>1052</v>
      </c>
      <c r="B921" s="2">
        <v>45731</v>
      </c>
      <c r="C921">
        <f t="shared" si="100"/>
        <v>2025</v>
      </c>
      <c r="D921" t="str">
        <f t="shared" si="101"/>
        <v>March</v>
      </c>
      <c r="E921" t="str">
        <f t="shared" si="102"/>
        <v>Q1</v>
      </c>
      <c r="F921" t="s">
        <v>2244</v>
      </c>
      <c r="G921" t="s">
        <v>2405</v>
      </c>
      <c r="H921">
        <v>3</v>
      </c>
      <c r="I921" s="4">
        <v>362.53</v>
      </c>
      <c r="J921" t="s">
        <v>3010</v>
      </c>
      <c r="K921" t="s">
        <v>3065</v>
      </c>
      <c r="L921" t="s">
        <v>3072</v>
      </c>
      <c r="M921" t="s">
        <v>4113</v>
      </c>
      <c r="N921">
        <v>5</v>
      </c>
      <c r="P921" t="str">
        <f t="shared" si="103"/>
        <v>NO COUPON</v>
      </c>
      <c r="Q921" t="s">
        <v>4281</v>
      </c>
      <c r="R921" s="4">
        <v>1087.5899999999999</v>
      </c>
      <c r="S921" s="4">
        <f t="shared" si="104"/>
        <v>1042.2846368715084</v>
      </c>
      <c r="T921" cm="1">
        <f t="array" ref="T921">_xlfn.STDEV.P(_xlfn._xlws.FILTER($R$2:$R$1201,$G$2:$G$1201=G921))</f>
        <v>832.06806164607724</v>
      </c>
      <c r="U921" s="4">
        <f t="shared" si="105"/>
        <v>0.81694595454938179</v>
      </c>
      <c r="V921" t="str">
        <f t="shared" si="106"/>
        <v>No</v>
      </c>
    </row>
    <row r="922" spans="1:22" x14ac:dyDescent="0.25">
      <c r="A922" t="s">
        <v>189</v>
      </c>
      <c r="B922" s="2">
        <v>45696</v>
      </c>
      <c r="C922">
        <f t="shared" si="100"/>
        <v>2025</v>
      </c>
      <c r="D922" t="str">
        <f t="shared" si="101"/>
        <v>February</v>
      </c>
      <c r="E922" t="str">
        <f t="shared" si="102"/>
        <v>Q1</v>
      </c>
      <c r="F922" t="s">
        <v>1389</v>
      </c>
      <c r="G922" t="s">
        <v>2406</v>
      </c>
      <c r="H922">
        <v>5</v>
      </c>
      <c r="I922" s="4">
        <v>68.34</v>
      </c>
      <c r="J922" t="s">
        <v>2567</v>
      </c>
      <c r="K922" t="s">
        <v>3065</v>
      </c>
      <c r="L922" t="s">
        <v>3074</v>
      </c>
      <c r="M922" t="s">
        <v>3250</v>
      </c>
      <c r="N922">
        <v>6</v>
      </c>
      <c r="O922" t="s">
        <v>4277</v>
      </c>
      <c r="P922" t="str">
        <f t="shared" si="103"/>
        <v>WINTER15</v>
      </c>
      <c r="Q922" t="s">
        <v>4279</v>
      </c>
      <c r="R922" s="4">
        <v>341.7</v>
      </c>
      <c r="S922" s="4">
        <f t="shared" si="104"/>
        <v>1098.989382022472</v>
      </c>
      <c r="T922" cm="1">
        <f t="array" ref="T922">_xlfn.STDEV.P(_xlfn._xlws.FILTER($R$2:$R$1201,$G$2:$G$1201=G922))</f>
        <v>817.71887574565653</v>
      </c>
      <c r="U922" s="4">
        <f t="shared" si="105"/>
        <v>1.2603957332923859</v>
      </c>
      <c r="V922" t="str">
        <f t="shared" si="106"/>
        <v>No</v>
      </c>
    </row>
    <row r="923" spans="1:22" x14ac:dyDescent="0.25">
      <c r="A923" t="s">
        <v>856</v>
      </c>
      <c r="B923" s="2">
        <v>45784</v>
      </c>
      <c r="C923">
        <f t="shared" si="100"/>
        <v>2025</v>
      </c>
      <c r="D923" t="str">
        <f t="shared" si="101"/>
        <v>May</v>
      </c>
      <c r="E923" t="str">
        <f t="shared" si="102"/>
        <v>Q2</v>
      </c>
      <c r="F923" t="s">
        <v>2052</v>
      </c>
      <c r="G923" t="s">
        <v>2408</v>
      </c>
      <c r="H923">
        <v>3</v>
      </c>
      <c r="I923" s="4">
        <v>364.14</v>
      </c>
      <c r="J923" t="s">
        <v>2877</v>
      </c>
      <c r="K923" t="s">
        <v>3066</v>
      </c>
      <c r="L923" t="s">
        <v>3074</v>
      </c>
      <c r="M923" t="s">
        <v>3917</v>
      </c>
      <c r="N923">
        <v>7</v>
      </c>
      <c r="O923" t="s">
        <v>4277</v>
      </c>
      <c r="P923" t="str">
        <f t="shared" si="103"/>
        <v>WINTER15</v>
      </c>
      <c r="Q923" t="s">
        <v>4279</v>
      </c>
      <c r="R923" s="4">
        <v>1092.42</v>
      </c>
      <c r="S923" s="4">
        <f t="shared" si="104"/>
        <v>1110.5581502890175</v>
      </c>
      <c r="T923" cm="1">
        <f t="array" ref="T923">_xlfn.STDEV.P(_xlfn._xlws.FILTER($R$2:$R$1201,$G$2:$G$1201=G923))</f>
        <v>859.60878359494041</v>
      </c>
      <c r="U923" s="4">
        <f t="shared" si="105"/>
        <v>0.86832308433081351</v>
      </c>
      <c r="V923" t="str">
        <f t="shared" si="106"/>
        <v>No</v>
      </c>
    </row>
    <row r="924" spans="1:22" x14ac:dyDescent="0.25">
      <c r="A924" t="s">
        <v>939</v>
      </c>
      <c r="B924" s="2">
        <v>45646</v>
      </c>
      <c r="C924">
        <f t="shared" si="100"/>
        <v>2024</v>
      </c>
      <c r="D924" t="str">
        <f t="shared" si="101"/>
        <v>December</v>
      </c>
      <c r="E924" t="str">
        <f t="shared" si="102"/>
        <v>Q4</v>
      </c>
      <c r="F924" t="s">
        <v>2135</v>
      </c>
      <c r="G924" t="s">
        <v>2403</v>
      </c>
      <c r="H924">
        <v>5</v>
      </c>
      <c r="I924" s="4">
        <v>502.47</v>
      </c>
      <c r="J924" t="s">
        <v>2733</v>
      </c>
      <c r="K924" t="s">
        <v>3066</v>
      </c>
      <c r="L924" t="s">
        <v>3070</v>
      </c>
      <c r="M924" t="s">
        <v>4000</v>
      </c>
      <c r="N924">
        <v>10</v>
      </c>
      <c r="O924" t="s">
        <v>4277</v>
      </c>
      <c r="P924" t="str">
        <f t="shared" si="103"/>
        <v>WINTER15</v>
      </c>
      <c r="Q924" t="s">
        <v>4280</v>
      </c>
      <c r="R924" s="4">
        <v>2512.35</v>
      </c>
      <c r="S924" s="4">
        <f t="shared" si="104"/>
        <v>1077.6160122699389</v>
      </c>
      <c r="T924" cm="1">
        <f t="array" ref="T924">_xlfn.STDEV.P(_xlfn._xlws.FILTER($R$2:$R$1201,$G$2:$G$1201=G924))</f>
        <v>847.57364644707002</v>
      </c>
      <c r="U924" s="4">
        <f t="shared" si="105"/>
        <v>0.67857939505420439</v>
      </c>
      <c r="V924" t="str">
        <f t="shared" si="106"/>
        <v>No</v>
      </c>
    </row>
    <row r="925" spans="1:22" x14ac:dyDescent="0.25">
      <c r="A925" t="s">
        <v>1131</v>
      </c>
      <c r="B925" s="2">
        <v>45432</v>
      </c>
      <c r="C925">
        <f t="shared" si="100"/>
        <v>2024</v>
      </c>
      <c r="D925" t="str">
        <f t="shared" si="101"/>
        <v>May</v>
      </c>
      <c r="E925" t="str">
        <f t="shared" si="102"/>
        <v>Q2</v>
      </c>
      <c r="F925" t="s">
        <v>2322</v>
      </c>
      <c r="G925" t="s">
        <v>2406</v>
      </c>
      <c r="H925">
        <v>3</v>
      </c>
      <c r="I925" s="4">
        <v>588.44000000000005</v>
      </c>
      <c r="J925" t="s">
        <v>2734</v>
      </c>
      <c r="K925" t="s">
        <v>3068</v>
      </c>
      <c r="L925" t="s">
        <v>3070</v>
      </c>
      <c r="M925" t="s">
        <v>4192</v>
      </c>
      <c r="N925">
        <v>8</v>
      </c>
      <c r="O925" t="s">
        <v>4277</v>
      </c>
      <c r="P925" t="str">
        <f t="shared" si="103"/>
        <v>WINTER15</v>
      </c>
      <c r="Q925" t="s">
        <v>4282</v>
      </c>
      <c r="R925" s="4">
        <v>1765.32</v>
      </c>
      <c r="S925" s="4">
        <f t="shared" si="104"/>
        <v>1098.989382022472</v>
      </c>
      <c r="T925" cm="1">
        <f t="array" ref="T925">_xlfn.STDEV.P(_xlfn._xlws.FILTER($R$2:$R$1201,$G$2:$G$1201=G925))</f>
        <v>817.71887574565653</v>
      </c>
      <c r="U925" s="4">
        <f t="shared" si="105"/>
        <v>0.62435807361902373</v>
      </c>
      <c r="V925" t="str">
        <f t="shared" si="106"/>
        <v>No</v>
      </c>
    </row>
    <row r="926" spans="1:22" x14ac:dyDescent="0.25">
      <c r="A926" t="s">
        <v>345</v>
      </c>
      <c r="B926" s="2">
        <v>45031</v>
      </c>
      <c r="C926">
        <f t="shared" si="100"/>
        <v>2023</v>
      </c>
      <c r="D926" t="str">
        <f t="shared" si="101"/>
        <v>April</v>
      </c>
      <c r="E926" t="str">
        <f t="shared" si="102"/>
        <v>Q2</v>
      </c>
      <c r="F926" t="s">
        <v>1545</v>
      </c>
      <c r="G926" t="s">
        <v>2407</v>
      </c>
      <c r="H926">
        <v>3</v>
      </c>
      <c r="I926" s="4">
        <v>422.13</v>
      </c>
      <c r="J926" t="s">
        <v>2522</v>
      </c>
      <c r="K926" t="s">
        <v>3066</v>
      </c>
      <c r="L926" t="s">
        <v>3073</v>
      </c>
      <c r="M926" t="s">
        <v>3406</v>
      </c>
      <c r="N926">
        <v>7</v>
      </c>
      <c r="O926" t="s">
        <v>4275</v>
      </c>
      <c r="P926" t="str">
        <f t="shared" si="103"/>
        <v>SAVE10</v>
      </c>
      <c r="Q926" t="s">
        <v>4281</v>
      </c>
      <c r="R926" s="4">
        <v>1266.3900000000001</v>
      </c>
      <c r="S926" s="4">
        <f t="shared" si="104"/>
        <v>1080.7326519337028</v>
      </c>
      <c r="T926" cm="1">
        <f t="array" ref="T926">_xlfn.STDEV.P(_xlfn._xlws.FILTER($R$2:$R$1201,$G$2:$G$1201=G926))</f>
        <v>851.72193981099019</v>
      </c>
      <c r="U926" s="4">
        <f t="shared" si="105"/>
        <v>0.7732601699562377</v>
      </c>
      <c r="V926" t="str">
        <f t="shared" si="106"/>
        <v>No</v>
      </c>
    </row>
    <row r="927" spans="1:22" x14ac:dyDescent="0.25">
      <c r="A927" t="s">
        <v>884</v>
      </c>
      <c r="B927" s="2">
        <v>45809</v>
      </c>
      <c r="C927">
        <f t="shared" si="100"/>
        <v>2025</v>
      </c>
      <c r="D927" t="str">
        <f t="shared" si="101"/>
        <v>June</v>
      </c>
      <c r="E927" t="str">
        <f t="shared" si="102"/>
        <v>Q2</v>
      </c>
      <c r="F927" t="s">
        <v>2080</v>
      </c>
      <c r="G927" t="s">
        <v>2404</v>
      </c>
      <c r="H927">
        <v>4</v>
      </c>
      <c r="I927" s="4">
        <v>470.09</v>
      </c>
      <c r="J927" t="s">
        <v>2962</v>
      </c>
      <c r="K927" t="s">
        <v>3065</v>
      </c>
      <c r="L927" t="s">
        <v>3073</v>
      </c>
      <c r="M927" t="s">
        <v>3945</v>
      </c>
      <c r="N927">
        <v>4</v>
      </c>
      <c r="O927" t="s">
        <v>4276</v>
      </c>
      <c r="P927" t="str">
        <f t="shared" si="103"/>
        <v>FREESHIP</v>
      </c>
      <c r="Q927" t="s">
        <v>4282</v>
      </c>
      <c r="R927" s="4">
        <v>1880.36</v>
      </c>
      <c r="S927" s="4">
        <f t="shared" si="104"/>
        <v>972.57942307692258</v>
      </c>
      <c r="T927" cm="1">
        <f t="array" ref="T927">_xlfn.STDEV.P(_xlfn._xlws.FILTER($R$2:$R$1201,$G$2:$G$1201=G927))</f>
        <v>756.87136793194964</v>
      </c>
      <c r="U927" s="4">
        <f t="shared" si="105"/>
        <v>0.66390333201519847</v>
      </c>
      <c r="V927" t="str">
        <f t="shared" si="106"/>
        <v>No</v>
      </c>
    </row>
    <row r="928" spans="1:22" x14ac:dyDescent="0.25">
      <c r="A928" t="s">
        <v>1081</v>
      </c>
      <c r="B928" s="2">
        <v>45083</v>
      </c>
      <c r="C928">
        <f t="shared" si="100"/>
        <v>2023</v>
      </c>
      <c r="D928" t="str">
        <f t="shared" si="101"/>
        <v>June</v>
      </c>
      <c r="E928" t="str">
        <f t="shared" si="102"/>
        <v>Q2</v>
      </c>
      <c r="F928" t="s">
        <v>2273</v>
      </c>
      <c r="G928" t="s">
        <v>2404</v>
      </c>
      <c r="H928">
        <v>2</v>
      </c>
      <c r="I928" s="4">
        <v>316.2</v>
      </c>
      <c r="J928" t="s">
        <v>2475</v>
      </c>
      <c r="K928" t="s">
        <v>3066</v>
      </c>
      <c r="L928" t="s">
        <v>3072</v>
      </c>
      <c r="M928" t="s">
        <v>4142</v>
      </c>
      <c r="N928">
        <v>2</v>
      </c>
      <c r="P928" t="str">
        <f t="shared" si="103"/>
        <v>NO COUPON</v>
      </c>
      <c r="Q928" t="s">
        <v>4278</v>
      </c>
      <c r="R928" s="4">
        <v>632.4</v>
      </c>
      <c r="S928" s="4">
        <f t="shared" si="104"/>
        <v>972.57942307692258</v>
      </c>
      <c r="T928" cm="1">
        <f t="array" ref="T928">_xlfn.STDEV.P(_xlfn._xlws.FILTER($R$2:$R$1201,$G$2:$G$1201=G928))</f>
        <v>756.87136793194964</v>
      </c>
      <c r="U928" s="4">
        <f t="shared" si="105"/>
        <v>0.86722718137745403</v>
      </c>
      <c r="V928" t="str">
        <f t="shared" si="106"/>
        <v>No</v>
      </c>
    </row>
    <row r="929" spans="1:22" x14ac:dyDescent="0.25">
      <c r="A929" t="s">
        <v>777</v>
      </c>
      <c r="B929" s="2">
        <v>45022</v>
      </c>
      <c r="C929">
        <f t="shared" si="100"/>
        <v>2023</v>
      </c>
      <c r="D929" t="str">
        <f t="shared" si="101"/>
        <v>April</v>
      </c>
      <c r="E929" t="str">
        <f t="shared" si="102"/>
        <v>Q2</v>
      </c>
      <c r="F929" t="s">
        <v>1974</v>
      </c>
      <c r="G929" t="s">
        <v>2408</v>
      </c>
      <c r="H929">
        <v>1</v>
      </c>
      <c r="I929" s="4">
        <v>569.96</v>
      </c>
      <c r="J929" t="s">
        <v>2501</v>
      </c>
      <c r="K929" t="s">
        <v>3066</v>
      </c>
      <c r="L929" t="s">
        <v>3073</v>
      </c>
      <c r="M929" t="s">
        <v>3838</v>
      </c>
      <c r="N929">
        <v>4</v>
      </c>
      <c r="O929" t="s">
        <v>4276</v>
      </c>
      <c r="P929" t="str">
        <f t="shared" si="103"/>
        <v>FREESHIP</v>
      </c>
      <c r="Q929" t="s">
        <v>4280</v>
      </c>
      <c r="R929" s="4">
        <v>569.96</v>
      </c>
      <c r="S929" s="4">
        <f t="shared" si="104"/>
        <v>1110.5581502890175</v>
      </c>
      <c r="T929" cm="1">
        <f t="array" ref="T929">_xlfn.STDEV.P(_xlfn._xlws.FILTER($R$2:$R$1201,$G$2:$G$1201=G929))</f>
        <v>859.60878359494041</v>
      </c>
      <c r="U929" s="4">
        <f t="shared" si="105"/>
        <v>0.62888858351144394</v>
      </c>
      <c r="V929" t="str">
        <f t="shared" si="106"/>
        <v>No</v>
      </c>
    </row>
    <row r="930" spans="1:22" x14ac:dyDescent="0.25">
      <c r="A930" t="s">
        <v>514</v>
      </c>
      <c r="B930" s="2">
        <v>45389</v>
      </c>
      <c r="C930">
        <f t="shared" si="100"/>
        <v>2024</v>
      </c>
      <c r="D930" t="str">
        <f t="shared" si="101"/>
        <v>April</v>
      </c>
      <c r="E930" t="str">
        <f t="shared" si="102"/>
        <v>Q2</v>
      </c>
      <c r="F930" t="s">
        <v>1714</v>
      </c>
      <c r="G930" t="s">
        <v>2408</v>
      </c>
      <c r="H930">
        <v>5</v>
      </c>
      <c r="I930" s="4">
        <v>508.59</v>
      </c>
      <c r="J930" t="s">
        <v>2792</v>
      </c>
      <c r="K930" t="s">
        <v>3069</v>
      </c>
      <c r="L930" t="s">
        <v>3072</v>
      </c>
      <c r="M930" t="s">
        <v>3575</v>
      </c>
      <c r="N930">
        <v>8</v>
      </c>
      <c r="O930" t="s">
        <v>4277</v>
      </c>
      <c r="P930" t="str">
        <f t="shared" si="103"/>
        <v>WINTER15</v>
      </c>
      <c r="Q930" t="s">
        <v>4281</v>
      </c>
      <c r="R930" s="4">
        <v>2542.9499999999998</v>
      </c>
      <c r="S930" s="4">
        <f t="shared" si="104"/>
        <v>1110.5581502890175</v>
      </c>
      <c r="T930" cm="1">
        <f t="array" ref="T930">_xlfn.STDEV.P(_xlfn._xlws.FILTER($R$2:$R$1201,$G$2:$G$1201=G930))</f>
        <v>859.60878359494041</v>
      </c>
      <c r="U930" s="4">
        <f t="shared" si="105"/>
        <v>0.70028152547667932</v>
      </c>
      <c r="V930" t="str">
        <f t="shared" si="106"/>
        <v>No</v>
      </c>
    </row>
    <row r="931" spans="1:22" x14ac:dyDescent="0.25">
      <c r="A931" t="s">
        <v>234</v>
      </c>
      <c r="B931" s="2">
        <v>45125</v>
      </c>
      <c r="C931">
        <f t="shared" si="100"/>
        <v>2023</v>
      </c>
      <c r="D931" t="str">
        <f t="shared" si="101"/>
        <v>July</v>
      </c>
      <c r="E931" t="str">
        <f t="shared" si="102"/>
        <v>Q3</v>
      </c>
      <c r="F931" t="s">
        <v>1434</v>
      </c>
      <c r="G931" t="s">
        <v>2408</v>
      </c>
      <c r="H931">
        <v>2</v>
      </c>
      <c r="I931" s="4">
        <v>373.17</v>
      </c>
      <c r="J931" t="s">
        <v>2601</v>
      </c>
      <c r="K931" t="s">
        <v>3067</v>
      </c>
      <c r="L931" t="s">
        <v>3074</v>
      </c>
      <c r="M931" t="s">
        <v>3295</v>
      </c>
      <c r="N931">
        <v>6</v>
      </c>
      <c r="O931" t="s">
        <v>4275</v>
      </c>
      <c r="P931" t="str">
        <f t="shared" si="103"/>
        <v>SAVE10</v>
      </c>
      <c r="Q931" t="s">
        <v>4279</v>
      </c>
      <c r="R931" s="4">
        <v>746.34</v>
      </c>
      <c r="S931" s="4">
        <f t="shared" si="104"/>
        <v>1110.5581502890175</v>
      </c>
      <c r="T931" cm="1">
        <f t="array" ref="T931">_xlfn.STDEV.P(_xlfn._xlws.FILTER($R$2:$R$1201,$G$2:$G$1201=G931))</f>
        <v>859.60878359494041</v>
      </c>
      <c r="U931" s="4">
        <f t="shared" si="105"/>
        <v>0.85781830567762662</v>
      </c>
      <c r="V931" t="str">
        <f t="shared" si="106"/>
        <v>No</v>
      </c>
    </row>
    <row r="932" spans="1:22" x14ac:dyDescent="0.25">
      <c r="A932" t="s">
        <v>458</v>
      </c>
      <c r="B932" s="2">
        <v>45451</v>
      </c>
      <c r="C932">
        <f t="shared" si="100"/>
        <v>2024</v>
      </c>
      <c r="D932" t="str">
        <f t="shared" si="101"/>
        <v>June</v>
      </c>
      <c r="E932" t="str">
        <f t="shared" si="102"/>
        <v>Q2</v>
      </c>
      <c r="F932" t="s">
        <v>1658</v>
      </c>
      <c r="G932" t="s">
        <v>2407</v>
      </c>
      <c r="H932">
        <v>1</v>
      </c>
      <c r="I932" s="4">
        <v>135.16999999999999</v>
      </c>
      <c r="J932" t="s">
        <v>2756</v>
      </c>
      <c r="K932" t="s">
        <v>3066</v>
      </c>
      <c r="L932" t="s">
        <v>3070</v>
      </c>
      <c r="M932" t="s">
        <v>3519</v>
      </c>
      <c r="N932">
        <v>6</v>
      </c>
      <c r="O932" t="s">
        <v>4276</v>
      </c>
      <c r="P932" t="str">
        <f t="shared" si="103"/>
        <v>FREESHIP</v>
      </c>
      <c r="Q932" t="s">
        <v>4278</v>
      </c>
      <c r="R932" s="4">
        <v>135.16999999999999</v>
      </c>
      <c r="S932" s="4">
        <f t="shared" si="104"/>
        <v>1080.7326519337028</v>
      </c>
      <c r="T932" cm="1">
        <f t="array" ref="T932">_xlfn.STDEV.P(_xlfn._xlws.FILTER($R$2:$R$1201,$G$2:$G$1201=G932))</f>
        <v>851.72193981099019</v>
      </c>
      <c r="U932" s="4">
        <f t="shared" si="105"/>
        <v>1.1101776386593225</v>
      </c>
      <c r="V932" t="str">
        <f t="shared" si="106"/>
        <v>No</v>
      </c>
    </row>
    <row r="933" spans="1:22" x14ac:dyDescent="0.25">
      <c r="A933" t="s">
        <v>647</v>
      </c>
      <c r="B933" s="2">
        <v>45392</v>
      </c>
      <c r="C933">
        <f t="shared" si="100"/>
        <v>2024</v>
      </c>
      <c r="D933" t="str">
        <f t="shared" si="101"/>
        <v>April</v>
      </c>
      <c r="E933" t="str">
        <f t="shared" si="102"/>
        <v>Q2</v>
      </c>
      <c r="F933" t="s">
        <v>1846</v>
      </c>
      <c r="G933" t="s">
        <v>2408</v>
      </c>
      <c r="H933">
        <v>5</v>
      </c>
      <c r="I933" s="4">
        <v>601.72</v>
      </c>
      <c r="J933" t="s">
        <v>2728</v>
      </c>
      <c r="K933" t="s">
        <v>3068</v>
      </c>
      <c r="L933" t="s">
        <v>3071</v>
      </c>
      <c r="M933" t="s">
        <v>3708</v>
      </c>
      <c r="N933">
        <v>5</v>
      </c>
      <c r="O933" t="s">
        <v>4277</v>
      </c>
      <c r="P933" t="str">
        <f t="shared" si="103"/>
        <v>WINTER15</v>
      </c>
      <c r="Q933" t="s">
        <v>4278</v>
      </c>
      <c r="R933" s="4">
        <v>3008.6</v>
      </c>
      <c r="S933" s="4">
        <f t="shared" si="104"/>
        <v>1110.5581502890175</v>
      </c>
      <c r="T933" cm="1">
        <f t="array" ref="T933">_xlfn.STDEV.P(_xlfn._xlws.FILTER($R$2:$R$1201,$G$2:$G$1201=G933))</f>
        <v>859.60878359494041</v>
      </c>
      <c r="U933" s="4">
        <f t="shared" si="105"/>
        <v>0.59194154364154228</v>
      </c>
      <c r="V933" t="str">
        <f t="shared" si="106"/>
        <v>No</v>
      </c>
    </row>
    <row r="934" spans="1:22" x14ac:dyDescent="0.25">
      <c r="A934" t="s">
        <v>1211</v>
      </c>
      <c r="B934" s="2">
        <v>45120</v>
      </c>
      <c r="C934">
        <f t="shared" si="100"/>
        <v>2023</v>
      </c>
      <c r="D934" t="str">
        <f t="shared" si="101"/>
        <v>July</v>
      </c>
      <c r="E934" t="str">
        <f t="shared" si="102"/>
        <v>Q3</v>
      </c>
      <c r="F934" t="s">
        <v>2400</v>
      </c>
      <c r="G934" t="s">
        <v>2405</v>
      </c>
      <c r="H934">
        <v>2</v>
      </c>
      <c r="I934" s="4">
        <v>436.84</v>
      </c>
      <c r="J934" t="s">
        <v>2413</v>
      </c>
      <c r="K934" t="s">
        <v>3066</v>
      </c>
      <c r="L934" t="s">
        <v>3073</v>
      </c>
      <c r="M934" t="s">
        <v>4272</v>
      </c>
      <c r="N934">
        <v>2</v>
      </c>
      <c r="O934" t="s">
        <v>4276</v>
      </c>
      <c r="P934" t="str">
        <f t="shared" si="103"/>
        <v>FREESHIP</v>
      </c>
      <c r="Q934" t="s">
        <v>4278</v>
      </c>
      <c r="R934" s="4">
        <v>873.68</v>
      </c>
      <c r="S934" s="4">
        <f t="shared" si="104"/>
        <v>1042.2846368715084</v>
      </c>
      <c r="T934" cm="1">
        <f t="array" ref="T934">_xlfn.STDEV.P(_xlfn._xlws.FILTER($R$2:$R$1201,$G$2:$G$1201=G934))</f>
        <v>832.06806164607724</v>
      </c>
      <c r="U934" s="4">
        <f t="shared" si="105"/>
        <v>0.72763835649905795</v>
      </c>
      <c r="V934" t="str">
        <f t="shared" si="106"/>
        <v>No</v>
      </c>
    </row>
    <row r="935" spans="1:22" x14ac:dyDescent="0.25">
      <c r="A935" t="s">
        <v>959</v>
      </c>
      <c r="B935" s="2">
        <v>45158</v>
      </c>
      <c r="C935">
        <f t="shared" si="100"/>
        <v>2023</v>
      </c>
      <c r="D935" t="str">
        <f t="shared" si="101"/>
        <v>August</v>
      </c>
      <c r="E935" t="str">
        <f t="shared" si="102"/>
        <v>Q3</v>
      </c>
      <c r="F935" t="s">
        <v>2154</v>
      </c>
      <c r="G935" t="s">
        <v>2405</v>
      </c>
      <c r="H935">
        <v>5</v>
      </c>
      <c r="I935" s="4">
        <v>276.44</v>
      </c>
      <c r="J935" t="s">
        <v>2695</v>
      </c>
      <c r="K935" t="s">
        <v>3068</v>
      </c>
      <c r="L935" t="s">
        <v>3070</v>
      </c>
      <c r="M935" t="s">
        <v>4020</v>
      </c>
      <c r="N935">
        <v>10</v>
      </c>
      <c r="O935" t="s">
        <v>4276</v>
      </c>
      <c r="P935" t="str">
        <f t="shared" si="103"/>
        <v>FREESHIP</v>
      </c>
      <c r="Q935" t="s">
        <v>4279</v>
      </c>
      <c r="R935" s="4">
        <v>1382.2</v>
      </c>
      <c r="S935" s="4">
        <f t="shared" si="104"/>
        <v>1042.2846368715084</v>
      </c>
      <c r="T935" cm="1">
        <f t="array" ref="T935">_xlfn.STDEV.P(_xlfn._xlws.FILTER($R$2:$R$1201,$G$2:$G$1201=G935))</f>
        <v>832.06806164607724</v>
      </c>
      <c r="U935" s="4">
        <f t="shared" si="105"/>
        <v>0.92041104829386267</v>
      </c>
      <c r="V935" t="str">
        <f t="shared" si="106"/>
        <v>No</v>
      </c>
    </row>
    <row r="936" spans="1:22" x14ac:dyDescent="0.25">
      <c r="A936" t="s">
        <v>108</v>
      </c>
      <c r="B936" s="2">
        <v>44968</v>
      </c>
      <c r="C936">
        <f t="shared" si="100"/>
        <v>2023</v>
      </c>
      <c r="D936" t="str">
        <f t="shared" si="101"/>
        <v>February</v>
      </c>
      <c r="E936" t="str">
        <f t="shared" si="102"/>
        <v>Q1</v>
      </c>
      <c r="F936" t="s">
        <v>1308</v>
      </c>
      <c r="G936" t="s">
        <v>2406</v>
      </c>
      <c r="H936">
        <v>1</v>
      </c>
      <c r="I936" s="4">
        <v>531.17999999999995</v>
      </c>
      <c r="J936" t="s">
        <v>2498</v>
      </c>
      <c r="K936" t="s">
        <v>3068</v>
      </c>
      <c r="L936" t="s">
        <v>3072</v>
      </c>
      <c r="M936" t="s">
        <v>3169</v>
      </c>
      <c r="N936">
        <v>6</v>
      </c>
      <c r="O936" t="s">
        <v>4277</v>
      </c>
      <c r="P936" t="str">
        <f t="shared" si="103"/>
        <v>WINTER15</v>
      </c>
      <c r="Q936" t="s">
        <v>4278</v>
      </c>
      <c r="R936" s="4">
        <v>531.17999999999995</v>
      </c>
      <c r="S936" s="4">
        <f t="shared" si="104"/>
        <v>1098.989382022472</v>
      </c>
      <c r="T936" cm="1">
        <f t="array" ref="T936">_xlfn.STDEV.P(_xlfn._xlws.FILTER($R$2:$R$1201,$G$2:$G$1201=G936))</f>
        <v>817.71887574565653</v>
      </c>
      <c r="U936" s="4">
        <f t="shared" si="105"/>
        <v>0.69438213897741019</v>
      </c>
      <c r="V936" t="str">
        <f t="shared" si="106"/>
        <v>No</v>
      </c>
    </row>
    <row r="937" spans="1:22" x14ac:dyDescent="0.25">
      <c r="A937" t="s">
        <v>248</v>
      </c>
      <c r="B937" s="2">
        <v>45622</v>
      </c>
      <c r="C937">
        <f t="shared" si="100"/>
        <v>2024</v>
      </c>
      <c r="D937" t="str">
        <f t="shared" si="101"/>
        <v>November</v>
      </c>
      <c r="E937" t="str">
        <f t="shared" si="102"/>
        <v>Q4</v>
      </c>
      <c r="F937" t="s">
        <v>1448</v>
      </c>
      <c r="G937" t="s">
        <v>2407</v>
      </c>
      <c r="H937">
        <v>4</v>
      </c>
      <c r="I937" s="4">
        <v>236.41</v>
      </c>
      <c r="J937" t="s">
        <v>2611</v>
      </c>
      <c r="K937" t="s">
        <v>3065</v>
      </c>
      <c r="L937" t="s">
        <v>3074</v>
      </c>
      <c r="M937" t="s">
        <v>3309</v>
      </c>
      <c r="N937">
        <v>7</v>
      </c>
      <c r="O937" t="s">
        <v>4275</v>
      </c>
      <c r="P937" t="str">
        <f t="shared" si="103"/>
        <v>SAVE10</v>
      </c>
      <c r="Q937" t="s">
        <v>4282</v>
      </c>
      <c r="R937" s="4">
        <v>945.64</v>
      </c>
      <c r="S937" s="4">
        <f t="shared" si="104"/>
        <v>1080.7326519337028</v>
      </c>
      <c r="T937" cm="1">
        <f t="array" ref="T937">_xlfn.STDEV.P(_xlfn._xlws.FILTER($R$2:$R$1201,$G$2:$G$1201=G937))</f>
        <v>851.72193981099019</v>
      </c>
      <c r="U937" s="4">
        <f t="shared" si="105"/>
        <v>0.99131255456571965</v>
      </c>
      <c r="V937" t="str">
        <f t="shared" si="106"/>
        <v>No</v>
      </c>
    </row>
    <row r="938" spans="1:22" x14ac:dyDescent="0.25">
      <c r="A938" t="s">
        <v>149</v>
      </c>
      <c r="B938" s="2">
        <v>45142</v>
      </c>
      <c r="C938">
        <f t="shared" si="100"/>
        <v>2023</v>
      </c>
      <c r="D938" t="str">
        <f t="shared" si="101"/>
        <v>August</v>
      </c>
      <c r="E938" t="str">
        <f t="shared" si="102"/>
        <v>Q3</v>
      </c>
      <c r="F938" t="s">
        <v>1349</v>
      </c>
      <c r="G938" t="s">
        <v>2407</v>
      </c>
      <c r="H938">
        <v>2</v>
      </c>
      <c r="I938" s="4">
        <v>68.81</v>
      </c>
      <c r="J938" t="s">
        <v>2536</v>
      </c>
      <c r="K938" t="s">
        <v>3068</v>
      </c>
      <c r="L938" t="s">
        <v>3070</v>
      </c>
      <c r="M938" t="s">
        <v>3210</v>
      </c>
      <c r="N938">
        <v>5</v>
      </c>
      <c r="O938" t="s">
        <v>4275</v>
      </c>
      <c r="P938" t="str">
        <f t="shared" si="103"/>
        <v>SAVE10</v>
      </c>
      <c r="Q938" t="s">
        <v>4279</v>
      </c>
      <c r="R938" s="4">
        <v>137.62</v>
      </c>
      <c r="S938" s="4">
        <f t="shared" si="104"/>
        <v>1080.7326519337028</v>
      </c>
      <c r="T938" cm="1">
        <f t="array" ref="T938">_xlfn.STDEV.P(_xlfn._xlws.FILTER($R$2:$R$1201,$G$2:$G$1201=G938))</f>
        <v>851.72193981099019</v>
      </c>
      <c r="U938" s="4">
        <f t="shared" si="105"/>
        <v>1.1880903903429605</v>
      </c>
      <c r="V938" t="str">
        <f t="shared" si="106"/>
        <v>No</v>
      </c>
    </row>
    <row r="939" spans="1:22" x14ac:dyDescent="0.25">
      <c r="A939" t="s">
        <v>155</v>
      </c>
      <c r="B939" s="2">
        <v>45248</v>
      </c>
      <c r="C939">
        <f t="shared" si="100"/>
        <v>2023</v>
      </c>
      <c r="D939" t="str">
        <f t="shared" si="101"/>
        <v>November</v>
      </c>
      <c r="E939" t="str">
        <f t="shared" si="102"/>
        <v>Q4</v>
      </c>
      <c r="F939" t="s">
        <v>1355</v>
      </c>
      <c r="G939" t="s">
        <v>2407</v>
      </c>
      <c r="H939">
        <v>3</v>
      </c>
      <c r="I939" s="4">
        <v>684.14</v>
      </c>
      <c r="J939" t="s">
        <v>2541</v>
      </c>
      <c r="K939" t="s">
        <v>3069</v>
      </c>
      <c r="L939" t="s">
        <v>3071</v>
      </c>
      <c r="M939" t="s">
        <v>3216</v>
      </c>
      <c r="N939">
        <v>3</v>
      </c>
      <c r="O939" t="s">
        <v>4277</v>
      </c>
      <c r="P939" t="str">
        <f t="shared" si="103"/>
        <v>WINTER15</v>
      </c>
      <c r="Q939" t="s">
        <v>4278</v>
      </c>
      <c r="R939" s="4">
        <v>2052.42</v>
      </c>
      <c r="S939" s="4">
        <f t="shared" si="104"/>
        <v>1080.7326519337028</v>
      </c>
      <c r="T939" cm="1">
        <f t="array" ref="T939">_xlfn.STDEV.P(_xlfn._xlws.FILTER($R$2:$R$1201,$G$2:$G$1201=G939))</f>
        <v>851.72193981099019</v>
      </c>
      <c r="U939" s="4">
        <f t="shared" si="105"/>
        <v>0.46563629912094623</v>
      </c>
      <c r="V939" t="str">
        <f t="shared" si="106"/>
        <v>No</v>
      </c>
    </row>
    <row r="940" spans="1:22" x14ac:dyDescent="0.25">
      <c r="A940" t="s">
        <v>211</v>
      </c>
      <c r="B940" s="2">
        <v>45165</v>
      </c>
      <c r="C940">
        <f t="shared" si="100"/>
        <v>2023</v>
      </c>
      <c r="D940" t="str">
        <f t="shared" si="101"/>
        <v>August</v>
      </c>
      <c r="E940" t="str">
        <f t="shared" si="102"/>
        <v>Q3</v>
      </c>
      <c r="F940" t="s">
        <v>1411</v>
      </c>
      <c r="G940" t="s">
        <v>2408</v>
      </c>
      <c r="H940">
        <v>5</v>
      </c>
      <c r="I940" s="4">
        <v>221.51</v>
      </c>
      <c r="J940" t="s">
        <v>2588</v>
      </c>
      <c r="K940" t="s">
        <v>3069</v>
      </c>
      <c r="L940" t="s">
        <v>3072</v>
      </c>
      <c r="M940" t="s">
        <v>3272</v>
      </c>
      <c r="N940">
        <v>5</v>
      </c>
      <c r="O940" t="s">
        <v>4277</v>
      </c>
      <c r="P940" t="str">
        <f t="shared" si="103"/>
        <v>WINTER15</v>
      </c>
      <c r="Q940" t="s">
        <v>4279</v>
      </c>
      <c r="R940" s="4">
        <v>1107.55</v>
      </c>
      <c r="S940" s="4">
        <f t="shared" si="104"/>
        <v>1110.5581502890175</v>
      </c>
      <c r="T940" cm="1">
        <f t="array" ref="T940">_xlfn.STDEV.P(_xlfn._xlws.FILTER($R$2:$R$1201,$G$2:$G$1201=G940))</f>
        <v>859.60878359494041</v>
      </c>
      <c r="U940" s="4">
        <f t="shared" si="105"/>
        <v>1.0342474009757785</v>
      </c>
      <c r="V940" t="str">
        <f t="shared" si="106"/>
        <v>No</v>
      </c>
    </row>
    <row r="941" spans="1:22" x14ac:dyDescent="0.25">
      <c r="A941" t="s">
        <v>190</v>
      </c>
      <c r="B941" s="2">
        <v>45836</v>
      </c>
      <c r="C941">
        <f t="shared" si="100"/>
        <v>2025</v>
      </c>
      <c r="D941" t="str">
        <f t="shared" si="101"/>
        <v>June</v>
      </c>
      <c r="E941" t="str">
        <f t="shared" si="102"/>
        <v>Q2</v>
      </c>
      <c r="F941" t="s">
        <v>1390</v>
      </c>
      <c r="G941" t="s">
        <v>2405</v>
      </c>
      <c r="H941">
        <v>4</v>
      </c>
      <c r="I941" s="4">
        <v>430.83</v>
      </c>
      <c r="J941" t="s">
        <v>2568</v>
      </c>
      <c r="K941" t="s">
        <v>3068</v>
      </c>
      <c r="L941" t="s">
        <v>3074</v>
      </c>
      <c r="M941" t="s">
        <v>3251</v>
      </c>
      <c r="N941">
        <v>8</v>
      </c>
      <c r="O941" t="s">
        <v>4277</v>
      </c>
      <c r="P941" t="str">
        <f t="shared" si="103"/>
        <v>WINTER15</v>
      </c>
      <c r="Q941" t="s">
        <v>4279</v>
      </c>
      <c r="R941" s="4">
        <v>1723.32</v>
      </c>
      <c r="S941" s="4">
        <f t="shared" si="104"/>
        <v>1042.2846368715084</v>
      </c>
      <c r="T941" cm="1">
        <f t="array" ref="T941">_xlfn.STDEV.P(_xlfn._xlws.FILTER($R$2:$R$1201,$G$2:$G$1201=G941))</f>
        <v>832.06806164607724</v>
      </c>
      <c r="U941" s="4">
        <f t="shared" si="105"/>
        <v>0.73486132331755405</v>
      </c>
      <c r="V941" t="str">
        <f t="shared" si="106"/>
        <v>No</v>
      </c>
    </row>
    <row r="942" spans="1:22" x14ac:dyDescent="0.25">
      <c r="A942" t="s">
        <v>865</v>
      </c>
      <c r="B942" s="2">
        <v>45272</v>
      </c>
      <c r="C942">
        <f t="shared" si="100"/>
        <v>2023</v>
      </c>
      <c r="D942" t="str">
        <f t="shared" si="101"/>
        <v>December</v>
      </c>
      <c r="E942" t="str">
        <f t="shared" si="102"/>
        <v>Q4</v>
      </c>
      <c r="F942" t="s">
        <v>2061</v>
      </c>
      <c r="G942" t="s">
        <v>2408</v>
      </c>
      <c r="H942">
        <v>1</v>
      </c>
      <c r="I942" s="4">
        <v>365.57</v>
      </c>
      <c r="J942" t="s">
        <v>2482</v>
      </c>
      <c r="K942" t="s">
        <v>3066</v>
      </c>
      <c r="L942" t="s">
        <v>3071</v>
      </c>
      <c r="M942" t="s">
        <v>3926</v>
      </c>
      <c r="N942">
        <v>5</v>
      </c>
      <c r="O942" t="s">
        <v>4275</v>
      </c>
      <c r="P942" t="str">
        <f t="shared" si="103"/>
        <v>SAVE10</v>
      </c>
      <c r="Q942" t="s">
        <v>4280</v>
      </c>
      <c r="R942" s="4">
        <v>365.57</v>
      </c>
      <c r="S942" s="4">
        <f t="shared" si="104"/>
        <v>1110.5581502890175</v>
      </c>
      <c r="T942" cm="1">
        <f t="array" ref="T942">_xlfn.STDEV.P(_xlfn._xlws.FILTER($R$2:$R$1201,$G$2:$G$1201=G942))</f>
        <v>859.60878359494041</v>
      </c>
      <c r="U942" s="4">
        <f t="shared" si="105"/>
        <v>0.86665953688075192</v>
      </c>
      <c r="V942" t="str">
        <f t="shared" si="106"/>
        <v>No</v>
      </c>
    </row>
    <row r="943" spans="1:22" x14ac:dyDescent="0.25">
      <c r="A943" t="s">
        <v>184</v>
      </c>
      <c r="B943" s="2">
        <v>45751</v>
      </c>
      <c r="C943">
        <f t="shared" si="100"/>
        <v>2025</v>
      </c>
      <c r="D943" t="str">
        <f t="shared" si="101"/>
        <v>April</v>
      </c>
      <c r="E943" t="str">
        <f t="shared" si="102"/>
        <v>Q2</v>
      </c>
      <c r="F943" t="s">
        <v>1384</v>
      </c>
      <c r="G943" t="s">
        <v>2409</v>
      </c>
      <c r="H943">
        <v>4</v>
      </c>
      <c r="I943" s="4">
        <v>662.94</v>
      </c>
      <c r="J943" t="s">
        <v>2563</v>
      </c>
      <c r="K943" t="s">
        <v>3069</v>
      </c>
      <c r="L943" t="s">
        <v>3071</v>
      </c>
      <c r="M943" t="s">
        <v>3245</v>
      </c>
      <c r="N943">
        <v>8</v>
      </c>
      <c r="O943" t="s">
        <v>4275</v>
      </c>
      <c r="P943" t="str">
        <f t="shared" si="103"/>
        <v>SAVE10</v>
      </c>
      <c r="Q943" t="s">
        <v>4278</v>
      </c>
      <c r="R943" s="4">
        <v>2651.76</v>
      </c>
      <c r="S943" s="4">
        <f t="shared" si="104"/>
        <v>985.05841176470665</v>
      </c>
      <c r="T943" cm="1">
        <f t="array" ref="T943">_xlfn.STDEV.P(_xlfn._xlws.FILTER($R$2:$R$1201,$G$2:$G$1201=G943))</f>
        <v>745.08439393554579</v>
      </c>
      <c r="U943" s="4">
        <f t="shared" si="105"/>
        <v>0.43232473312623393</v>
      </c>
      <c r="V943" t="str">
        <f t="shared" si="106"/>
        <v>No</v>
      </c>
    </row>
    <row r="944" spans="1:22" x14ac:dyDescent="0.25">
      <c r="A944" t="s">
        <v>823</v>
      </c>
      <c r="B944" s="2">
        <v>45391</v>
      </c>
      <c r="C944">
        <f t="shared" si="100"/>
        <v>2024</v>
      </c>
      <c r="D944" t="str">
        <f t="shared" si="101"/>
        <v>April</v>
      </c>
      <c r="E944" t="str">
        <f t="shared" si="102"/>
        <v>Q2</v>
      </c>
      <c r="F944" t="s">
        <v>2019</v>
      </c>
      <c r="G944" t="s">
        <v>2409</v>
      </c>
      <c r="H944">
        <v>5</v>
      </c>
      <c r="I944" s="4">
        <v>217.43</v>
      </c>
      <c r="J944" t="s">
        <v>2470</v>
      </c>
      <c r="K944" t="s">
        <v>3065</v>
      </c>
      <c r="L944" t="s">
        <v>3070</v>
      </c>
      <c r="M944" t="s">
        <v>3884</v>
      </c>
      <c r="N944">
        <v>10</v>
      </c>
      <c r="O944" t="s">
        <v>4275</v>
      </c>
      <c r="P944" t="str">
        <f t="shared" si="103"/>
        <v>SAVE10</v>
      </c>
      <c r="Q944" t="s">
        <v>4278</v>
      </c>
      <c r="R944" s="4">
        <v>1087.1500000000001</v>
      </c>
      <c r="S944" s="4">
        <f t="shared" si="104"/>
        <v>985.05841176470665</v>
      </c>
      <c r="T944" cm="1">
        <f t="array" ref="T944">_xlfn.STDEV.P(_xlfn._xlws.FILTER($R$2:$R$1201,$G$2:$G$1201=G944))</f>
        <v>745.08439393554579</v>
      </c>
      <c r="U944" s="4">
        <f t="shared" si="105"/>
        <v>1.0302569990898387</v>
      </c>
      <c r="V944" t="str">
        <f t="shared" si="106"/>
        <v>No</v>
      </c>
    </row>
    <row r="945" spans="1:22" x14ac:dyDescent="0.25">
      <c r="A945" t="s">
        <v>384</v>
      </c>
      <c r="B945" s="2">
        <v>45780</v>
      </c>
      <c r="C945">
        <f t="shared" si="100"/>
        <v>2025</v>
      </c>
      <c r="D945" t="str">
        <f t="shared" si="101"/>
        <v>May</v>
      </c>
      <c r="E945" t="str">
        <f t="shared" si="102"/>
        <v>Q2</v>
      </c>
      <c r="F945" t="s">
        <v>1584</v>
      </c>
      <c r="G945" t="s">
        <v>2404</v>
      </c>
      <c r="H945">
        <v>1</v>
      </c>
      <c r="I945" s="4">
        <v>312.11</v>
      </c>
      <c r="J945" t="s">
        <v>2718</v>
      </c>
      <c r="K945" t="s">
        <v>3066</v>
      </c>
      <c r="L945" t="s">
        <v>3071</v>
      </c>
      <c r="M945" t="s">
        <v>3445</v>
      </c>
      <c r="N945">
        <v>4</v>
      </c>
      <c r="O945" t="s">
        <v>4277</v>
      </c>
      <c r="P945" t="str">
        <f t="shared" si="103"/>
        <v>WINTER15</v>
      </c>
      <c r="Q945" t="s">
        <v>4281</v>
      </c>
      <c r="R945" s="4">
        <v>312.11</v>
      </c>
      <c r="S945" s="4">
        <f t="shared" si="104"/>
        <v>972.57942307692258</v>
      </c>
      <c r="T945" cm="1">
        <f t="array" ref="T945">_xlfn.STDEV.P(_xlfn._xlws.FILTER($R$2:$R$1201,$G$2:$G$1201=G945))</f>
        <v>756.87136793194964</v>
      </c>
      <c r="U945" s="4">
        <f t="shared" si="105"/>
        <v>0.87263100582278263</v>
      </c>
      <c r="V945" t="str">
        <f t="shared" si="106"/>
        <v>No</v>
      </c>
    </row>
    <row r="946" spans="1:22" x14ac:dyDescent="0.25">
      <c r="A946" t="s">
        <v>89</v>
      </c>
      <c r="B946" s="2">
        <v>45195</v>
      </c>
      <c r="C946">
        <f t="shared" si="100"/>
        <v>2023</v>
      </c>
      <c r="D946" t="str">
        <f t="shared" si="101"/>
        <v>September</v>
      </c>
      <c r="E946" t="str">
        <f t="shared" si="102"/>
        <v>Q3</v>
      </c>
      <c r="F946" t="s">
        <v>1289</v>
      </c>
      <c r="G946" t="s">
        <v>2405</v>
      </c>
      <c r="H946">
        <v>3</v>
      </c>
      <c r="I946" s="4">
        <v>398.17</v>
      </c>
      <c r="J946" t="s">
        <v>2479</v>
      </c>
      <c r="K946" t="s">
        <v>3065</v>
      </c>
      <c r="L946" t="s">
        <v>3073</v>
      </c>
      <c r="M946" t="s">
        <v>3150</v>
      </c>
      <c r="N946">
        <v>5</v>
      </c>
      <c r="O946" t="s">
        <v>4275</v>
      </c>
      <c r="P946" t="str">
        <f t="shared" si="103"/>
        <v>SAVE10</v>
      </c>
      <c r="Q946" t="s">
        <v>4280</v>
      </c>
      <c r="R946" s="4">
        <v>1194.51</v>
      </c>
      <c r="S946" s="4">
        <f t="shared" si="104"/>
        <v>1042.2846368715084</v>
      </c>
      <c r="T946" cm="1">
        <f t="array" ref="T946">_xlfn.STDEV.P(_xlfn._xlws.FILTER($R$2:$R$1201,$G$2:$G$1201=G946))</f>
        <v>832.06806164607724</v>
      </c>
      <c r="U946" s="4">
        <f t="shared" si="105"/>
        <v>0.7741129200383664</v>
      </c>
      <c r="V946" t="str">
        <f t="shared" si="106"/>
        <v>No</v>
      </c>
    </row>
    <row r="947" spans="1:22" x14ac:dyDescent="0.25">
      <c r="A947" t="s">
        <v>289</v>
      </c>
      <c r="B947" s="2">
        <v>45234</v>
      </c>
      <c r="C947">
        <f t="shared" si="100"/>
        <v>2023</v>
      </c>
      <c r="D947" t="str">
        <f t="shared" si="101"/>
        <v>November</v>
      </c>
      <c r="E947" t="str">
        <f t="shared" si="102"/>
        <v>Q4</v>
      </c>
      <c r="F947" t="s">
        <v>1489</v>
      </c>
      <c r="G947" t="s">
        <v>2406</v>
      </c>
      <c r="H947">
        <v>2</v>
      </c>
      <c r="I947" s="4">
        <v>65.069999999999993</v>
      </c>
      <c r="J947" t="s">
        <v>2645</v>
      </c>
      <c r="K947" t="s">
        <v>3067</v>
      </c>
      <c r="L947" t="s">
        <v>3071</v>
      </c>
      <c r="M947" t="s">
        <v>3350</v>
      </c>
      <c r="N947">
        <v>4</v>
      </c>
      <c r="O947" t="s">
        <v>4275</v>
      </c>
      <c r="P947" t="str">
        <f t="shared" si="103"/>
        <v>SAVE10</v>
      </c>
      <c r="Q947" t="s">
        <v>4282</v>
      </c>
      <c r="R947" s="4">
        <v>130.13999999999999</v>
      </c>
      <c r="S947" s="4">
        <f t="shared" si="104"/>
        <v>1098.989382022472</v>
      </c>
      <c r="T947" cm="1">
        <f t="array" ref="T947">_xlfn.STDEV.P(_xlfn._xlws.FILTER($R$2:$R$1201,$G$2:$G$1201=G947))</f>
        <v>817.71887574565653</v>
      </c>
      <c r="U947" s="4">
        <f t="shared" si="105"/>
        <v>1.2643946626273828</v>
      </c>
      <c r="V947" t="str">
        <f t="shared" si="106"/>
        <v>No</v>
      </c>
    </row>
    <row r="948" spans="1:22" x14ac:dyDescent="0.25">
      <c r="A948" t="s">
        <v>917</v>
      </c>
      <c r="B948" s="2">
        <v>45063</v>
      </c>
      <c r="C948">
        <f t="shared" si="100"/>
        <v>2023</v>
      </c>
      <c r="D948" t="str">
        <f t="shared" si="101"/>
        <v>May</v>
      </c>
      <c r="E948" t="str">
        <f t="shared" si="102"/>
        <v>Q2</v>
      </c>
      <c r="F948" t="s">
        <v>2113</v>
      </c>
      <c r="G948" t="s">
        <v>2403</v>
      </c>
      <c r="H948">
        <v>3</v>
      </c>
      <c r="I948" s="4">
        <v>473.49</v>
      </c>
      <c r="J948" t="s">
        <v>2932</v>
      </c>
      <c r="K948" t="s">
        <v>3067</v>
      </c>
      <c r="L948" t="s">
        <v>3074</v>
      </c>
      <c r="M948" t="s">
        <v>3978</v>
      </c>
      <c r="N948">
        <v>7</v>
      </c>
      <c r="P948" t="str">
        <f t="shared" si="103"/>
        <v>NO COUPON</v>
      </c>
      <c r="Q948" t="s">
        <v>4280</v>
      </c>
      <c r="R948" s="4">
        <v>1420.47</v>
      </c>
      <c r="S948" s="4">
        <f t="shared" si="104"/>
        <v>1077.6160122699389</v>
      </c>
      <c r="T948" cm="1">
        <f t="array" ref="T948">_xlfn.STDEV.P(_xlfn._xlws.FILTER($R$2:$R$1201,$G$2:$G$1201=G948))</f>
        <v>847.57364644707002</v>
      </c>
      <c r="U948" s="4">
        <f t="shared" si="105"/>
        <v>0.71277111411187066</v>
      </c>
      <c r="V948" t="str">
        <f t="shared" si="106"/>
        <v>No</v>
      </c>
    </row>
    <row r="949" spans="1:22" x14ac:dyDescent="0.25">
      <c r="A949" t="s">
        <v>925</v>
      </c>
      <c r="B949" s="2">
        <v>45517</v>
      </c>
      <c r="C949">
        <f t="shared" si="100"/>
        <v>2024</v>
      </c>
      <c r="D949" t="str">
        <f t="shared" si="101"/>
        <v>August</v>
      </c>
      <c r="E949" t="str">
        <f t="shared" si="102"/>
        <v>Q3</v>
      </c>
      <c r="F949" t="s">
        <v>2121</v>
      </c>
      <c r="G949" t="s">
        <v>2409</v>
      </c>
      <c r="H949">
        <v>5</v>
      </c>
      <c r="I949" s="4">
        <v>396.86</v>
      </c>
      <c r="J949" t="s">
        <v>2520</v>
      </c>
      <c r="K949" t="s">
        <v>3069</v>
      </c>
      <c r="L949" t="s">
        <v>3071</v>
      </c>
      <c r="M949" t="s">
        <v>3986</v>
      </c>
      <c r="N949">
        <v>9</v>
      </c>
      <c r="O949" t="s">
        <v>4275</v>
      </c>
      <c r="P949" t="str">
        <f t="shared" si="103"/>
        <v>SAVE10</v>
      </c>
      <c r="Q949" t="s">
        <v>4278</v>
      </c>
      <c r="R949" s="4">
        <v>1984.3</v>
      </c>
      <c r="S949" s="4">
        <f t="shared" si="104"/>
        <v>985.05841176470665</v>
      </c>
      <c r="T949" cm="1">
        <f t="array" ref="T949">_xlfn.STDEV.P(_xlfn._xlws.FILTER($R$2:$R$1201,$G$2:$G$1201=G949))</f>
        <v>745.08439393554579</v>
      </c>
      <c r="U949" s="4">
        <f t="shared" si="105"/>
        <v>0.78943864151795573</v>
      </c>
      <c r="V949" t="str">
        <f t="shared" si="106"/>
        <v>No</v>
      </c>
    </row>
    <row r="950" spans="1:22" x14ac:dyDescent="0.25">
      <c r="A950" t="s">
        <v>746</v>
      </c>
      <c r="B950" s="2">
        <v>45723</v>
      </c>
      <c r="C950">
        <f t="shared" si="100"/>
        <v>2025</v>
      </c>
      <c r="D950" t="str">
        <f t="shared" si="101"/>
        <v>March</v>
      </c>
      <c r="E950" t="str">
        <f t="shared" si="102"/>
        <v>Q1</v>
      </c>
      <c r="F950" t="s">
        <v>1943</v>
      </c>
      <c r="G950" t="s">
        <v>2408</v>
      </c>
      <c r="H950">
        <v>1</v>
      </c>
      <c r="I950" s="4">
        <v>132.05000000000001</v>
      </c>
      <c r="J950" t="s">
        <v>2876</v>
      </c>
      <c r="K950" t="s">
        <v>3066</v>
      </c>
      <c r="L950" t="s">
        <v>3073</v>
      </c>
      <c r="M950" t="s">
        <v>3807</v>
      </c>
      <c r="N950">
        <v>2</v>
      </c>
      <c r="P950" t="str">
        <f t="shared" si="103"/>
        <v>NO COUPON</v>
      </c>
      <c r="Q950" t="s">
        <v>4282</v>
      </c>
      <c r="R950" s="4">
        <v>132.05000000000001</v>
      </c>
      <c r="S950" s="4">
        <f t="shared" si="104"/>
        <v>1110.5581502890175</v>
      </c>
      <c r="T950" cm="1">
        <f t="array" ref="T950">_xlfn.STDEV.P(_xlfn._xlws.FILTER($R$2:$R$1201,$G$2:$G$1201=G950))</f>
        <v>859.60878359494041</v>
      </c>
      <c r="U950" s="4">
        <f t="shared" si="105"/>
        <v>1.1383179987957222</v>
      </c>
      <c r="V950" t="str">
        <f t="shared" si="106"/>
        <v>No</v>
      </c>
    </row>
    <row r="951" spans="1:22" x14ac:dyDescent="0.25">
      <c r="A951" t="s">
        <v>771</v>
      </c>
      <c r="B951" s="2">
        <v>45344</v>
      </c>
      <c r="C951">
        <f t="shared" si="100"/>
        <v>2024</v>
      </c>
      <c r="D951" t="str">
        <f t="shared" si="101"/>
        <v>February</v>
      </c>
      <c r="E951" t="str">
        <f t="shared" si="102"/>
        <v>Q1</v>
      </c>
      <c r="F951" t="s">
        <v>1968</v>
      </c>
      <c r="G951" t="s">
        <v>2409</v>
      </c>
      <c r="H951">
        <v>1</v>
      </c>
      <c r="I951" s="4">
        <v>157.72</v>
      </c>
      <c r="J951" t="s">
        <v>2581</v>
      </c>
      <c r="K951" t="s">
        <v>3065</v>
      </c>
      <c r="L951" t="s">
        <v>3073</v>
      </c>
      <c r="M951" t="s">
        <v>3832</v>
      </c>
      <c r="N951">
        <v>2</v>
      </c>
      <c r="O951" t="s">
        <v>4276</v>
      </c>
      <c r="P951" t="str">
        <f t="shared" si="103"/>
        <v>FREESHIP</v>
      </c>
      <c r="Q951" t="s">
        <v>4282</v>
      </c>
      <c r="R951" s="4">
        <v>157.72</v>
      </c>
      <c r="S951" s="4">
        <f t="shared" si="104"/>
        <v>985.05841176470665</v>
      </c>
      <c r="T951" cm="1">
        <f t="array" ref="T951">_xlfn.STDEV.P(_xlfn._xlws.FILTER($R$2:$R$1201,$G$2:$G$1201=G951))</f>
        <v>745.08439393554579</v>
      </c>
      <c r="U951" s="4">
        <f t="shared" si="105"/>
        <v>1.1103955719629208</v>
      </c>
      <c r="V951" t="str">
        <f t="shared" si="106"/>
        <v>No</v>
      </c>
    </row>
    <row r="952" spans="1:22" x14ac:dyDescent="0.25">
      <c r="A952" t="s">
        <v>665</v>
      </c>
      <c r="B952" s="2">
        <v>45608</v>
      </c>
      <c r="C952">
        <f t="shared" si="100"/>
        <v>2024</v>
      </c>
      <c r="D952" t="str">
        <f t="shared" si="101"/>
        <v>November</v>
      </c>
      <c r="E952" t="str">
        <f t="shared" si="102"/>
        <v>Q4</v>
      </c>
      <c r="F952" t="s">
        <v>1864</v>
      </c>
      <c r="G952" t="s">
        <v>2406</v>
      </c>
      <c r="H952">
        <v>3</v>
      </c>
      <c r="I952" s="4">
        <v>646.34</v>
      </c>
      <c r="J952" t="s">
        <v>2584</v>
      </c>
      <c r="K952" t="s">
        <v>3065</v>
      </c>
      <c r="L952" t="s">
        <v>3074</v>
      </c>
      <c r="M952" t="s">
        <v>3726</v>
      </c>
      <c r="N952">
        <v>5</v>
      </c>
      <c r="P952" t="str">
        <f t="shared" si="103"/>
        <v>NO COUPON</v>
      </c>
      <c r="Q952" t="s">
        <v>4282</v>
      </c>
      <c r="R952" s="4">
        <v>1939.02</v>
      </c>
      <c r="S952" s="4">
        <f t="shared" si="104"/>
        <v>1098.989382022472</v>
      </c>
      <c r="T952" cm="1">
        <f t="array" ref="T952">_xlfn.STDEV.P(_xlfn._xlws.FILTER($R$2:$R$1201,$G$2:$G$1201=G952))</f>
        <v>817.71887574565653</v>
      </c>
      <c r="U952" s="4">
        <f t="shared" si="105"/>
        <v>0.55355134319201427</v>
      </c>
      <c r="V952" t="str">
        <f t="shared" si="106"/>
        <v>No</v>
      </c>
    </row>
    <row r="953" spans="1:22" x14ac:dyDescent="0.25">
      <c r="A953" t="s">
        <v>938</v>
      </c>
      <c r="B953" s="2">
        <v>45738</v>
      </c>
      <c r="C953">
        <f t="shared" si="100"/>
        <v>2025</v>
      </c>
      <c r="D953" t="str">
        <f t="shared" si="101"/>
        <v>March</v>
      </c>
      <c r="E953" t="str">
        <f t="shared" si="102"/>
        <v>Q1</v>
      </c>
      <c r="F953" t="s">
        <v>2134</v>
      </c>
      <c r="G953" t="s">
        <v>2407</v>
      </c>
      <c r="H953">
        <v>5</v>
      </c>
      <c r="I953" s="4">
        <v>268.43</v>
      </c>
      <c r="J953" t="s">
        <v>2802</v>
      </c>
      <c r="K953" t="s">
        <v>3069</v>
      </c>
      <c r="L953" t="s">
        <v>3072</v>
      </c>
      <c r="M953" t="s">
        <v>3999</v>
      </c>
      <c r="N953">
        <v>5</v>
      </c>
      <c r="O953" t="s">
        <v>4275</v>
      </c>
      <c r="P953" t="str">
        <f t="shared" si="103"/>
        <v>SAVE10</v>
      </c>
      <c r="Q953" t="s">
        <v>4280</v>
      </c>
      <c r="R953" s="4">
        <v>1342.15</v>
      </c>
      <c r="S953" s="4">
        <f t="shared" si="104"/>
        <v>1080.7326519337028</v>
      </c>
      <c r="T953" cm="1">
        <f t="array" ref="T953">_xlfn.STDEV.P(_xlfn._xlws.FILTER($R$2:$R$1201,$G$2:$G$1201=G953))</f>
        <v>851.72193981099019</v>
      </c>
      <c r="U953" s="4">
        <f t="shared" si="105"/>
        <v>0.95371812555863567</v>
      </c>
      <c r="V953" t="str">
        <f t="shared" si="106"/>
        <v>No</v>
      </c>
    </row>
    <row r="954" spans="1:22" x14ac:dyDescent="0.25">
      <c r="A954" t="s">
        <v>126</v>
      </c>
      <c r="B954" s="2">
        <v>44927</v>
      </c>
      <c r="C954">
        <f t="shared" si="100"/>
        <v>2023</v>
      </c>
      <c r="D954" t="str">
        <f t="shared" si="101"/>
        <v>January</v>
      </c>
      <c r="E954" t="str">
        <f t="shared" si="102"/>
        <v>Q1</v>
      </c>
      <c r="F954" t="s">
        <v>1326</v>
      </c>
      <c r="G954" t="s">
        <v>2403</v>
      </c>
      <c r="H954">
        <v>1</v>
      </c>
      <c r="I954" s="4">
        <v>410.6</v>
      </c>
      <c r="J954" t="s">
        <v>2515</v>
      </c>
      <c r="K954" t="s">
        <v>3066</v>
      </c>
      <c r="L954" t="s">
        <v>3071</v>
      </c>
      <c r="M954" t="s">
        <v>3187</v>
      </c>
      <c r="N954">
        <v>2</v>
      </c>
      <c r="O954" t="s">
        <v>4277</v>
      </c>
      <c r="P954" t="str">
        <f t="shared" si="103"/>
        <v>WINTER15</v>
      </c>
      <c r="Q954" t="s">
        <v>4279</v>
      </c>
      <c r="R954" s="4">
        <v>410.6</v>
      </c>
      <c r="S954" s="4">
        <f t="shared" si="104"/>
        <v>1077.6160122699389</v>
      </c>
      <c r="T954" cm="1">
        <f t="array" ref="T954">_xlfn.STDEV.P(_xlfn._xlws.FILTER($R$2:$R$1201,$G$2:$G$1201=G954))</f>
        <v>847.57364644707002</v>
      </c>
      <c r="U954" s="4">
        <f t="shared" si="105"/>
        <v>0.78697115591782763</v>
      </c>
      <c r="V954" t="str">
        <f t="shared" si="106"/>
        <v>No</v>
      </c>
    </row>
    <row r="955" spans="1:22" x14ac:dyDescent="0.25">
      <c r="A955" t="s">
        <v>1111</v>
      </c>
      <c r="B955" s="2">
        <v>45652</v>
      </c>
      <c r="C955">
        <f t="shared" si="100"/>
        <v>2024</v>
      </c>
      <c r="D955" t="str">
        <f t="shared" si="101"/>
        <v>December</v>
      </c>
      <c r="E955" t="str">
        <f t="shared" si="102"/>
        <v>Q4</v>
      </c>
      <c r="F955" t="s">
        <v>2303</v>
      </c>
      <c r="G955" t="s">
        <v>2403</v>
      </c>
      <c r="H955">
        <v>5</v>
      </c>
      <c r="I955" s="4">
        <v>506.45</v>
      </c>
      <c r="J955" t="s">
        <v>3030</v>
      </c>
      <c r="K955" t="s">
        <v>3068</v>
      </c>
      <c r="L955" t="s">
        <v>3070</v>
      </c>
      <c r="M955" t="s">
        <v>4172</v>
      </c>
      <c r="N955">
        <v>7</v>
      </c>
      <c r="O955" t="s">
        <v>4277</v>
      </c>
      <c r="P955" t="str">
        <f t="shared" si="103"/>
        <v>WINTER15</v>
      </c>
      <c r="Q955" t="s">
        <v>4282</v>
      </c>
      <c r="R955" s="4">
        <v>2532.25</v>
      </c>
      <c r="S955" s="4">
        <f t="shared" si="104"/>
        <v>1077.6160122699389</v>
      </c>
      <c r="T955" cm="1">
        <f t="array" ref="T955">_xlfn.STDEV.P(_xlfn._xlws.FILTER($R$2:$R$1201,$G$2:$G$1201=G955))</f>
        <v>847.57364644707002</v>
      </c>
      <c r="U955" s="4">
        <f t="shared" si="105"/>
        <v>0.67388363791654005</v>
      </c>
      <c r="V955" t="str">
        <f t="shared" si="106"/>
        <v>No</v>
      </c>
    </row>
    <row r="956" spans="1:22" x14ac:dyDescent="0.25">
      <c r="A956" t="s">
        <v>826</v>
      </c>
      <c r="B956" s="2">
        <v>45317</v>
      </c>
      <c r="C956">
        <f t="shared" si="100"/>
        <v>2024</v>
      </c>
      <c r="D956" t="str">
        <f t="shared" si="101"/>
        <v>January</v>
      </c>
      <c r="E956" t="str">
        <f t="shared" si="102"/>
        <v>Q1</v>
      </c>
      <c r="F956" t="s">
        <v>2022</v>
      </c>
      <c r="G956" t="s">
        <v>2404</v>
      </c>
      <c r="H956">
        <v>2</v>
      </c>
      <c r="I956" s="4">
        <v>255.26</v>
      </c>
      <c r="J956" t="s">
        <v>2638</v>
      </c>
      <c r="K956" t="s">
        <v>3067</v>
      </c>
      <c r="L956" t="s">
        <v>3071</v>
      </c>
      <c r="M956" t="s">
        <v>3887</v>
      </c>
      <c r="N956">
        <v>6</v>
      </c>
      <c r="O956" t="s">
        <v>4276</v>
      </c>
      <c r="P956" t="str">
        <f t="shared" si="103"/>
        <v>FREESHIP</v>
      </c>
      <c r="Q956" t="s">
        <v>4282</v>
      </c>
      <c r="R956" s="4">
        <v>510.52</v>
      </c>
      <c r="S956" s="4">
        <f t="shared" si="104"/>
        <v>972.57942307692258</v>
      </c>
      <c r="T956" cm="1">
        <f t="array" ref="T956">_xlfn.STDEV.P(_xlfn._xlws.FILTER($R$2:$R$1201,$G$2:$G$1201=G956))</f>
        <v>756.87136793194964</v>
      </c>
      <c r="U956" s="4">
        <f t="shared" si="105"/>
        <v>0.94774284438438006</v>
      </c>
      <c r="V956" t="str">
        <f t="shared" si="106"/>
        <v>No</v>
      </c>
    </row>
    <row r="957" spans="1:22" x14ac:dyDescent="0.25">
      <c r="A957" t="s">
        <v>502</v>
      </c>
      <c r="B957" s="2">
        <v>45631</v>
      </c>
      <c r="C957">
        <f t="shared" si="100"/>
        <v>2024</v>
      </c>
      <c r="D957" t="str">
        <f t="shared" si="101"/>
        <v>December</v>
      </c>
      <c r="E957" t="str">
        <f t="shared" si="102"/>
        <v>Q4</v>
      </c>
      <c r="F957" t="s">
        <v>1702</v>
      </c>
      <c r="G957" t="s">
        <v>2406</v>
      </c>
      <c r="H957">
        <v>1</v>
      </c>
      <c r="I957" s="4">
        <v>36.65</v>
      </c>
      <c r="J957" t="s">
        <v>2785</v>
      </c>
      <c r="K957" t="s">
        <v>3066</v>
      </c>
      <c r="L957" t="s">
        <v>3071</v>
      </c>
      <c r="M957" t="s">
        <v>3563</v>
      </c>
      <c r="N957">
        <v>1</v>
      </c>
      <c r="O957" t="s">
        <v>4277</v>
      </c>
      <c r="P957" t="str">
        <f t="shared" si="103"/>
        <v>WINTER15</v>
      </c>
      <c r="Q957" t="s">
        <v>4280</v>
      </c>
      <c r="R957" s="4">
        <v>36.65</v>
      </c>
      <c r="S957" s="4">
        <f t="shared" si="104"/>
        <v>1098.989382022472</v>
      </c>
      <c r="T957" cm="1">
        <f t="array" ref="T957">_xlfn.STDEV.P(_xlfn._xlws.FILTER($R$2:$R$1201,$G$2:$G$1201=G957))</f>
        <v>817.71887574565653</v>
      </c>
      <c r="U957" s="4">
        <f t="shared" si="105"/>
        <v>1.2991498833309336</v>
      </c>
      <c r="V957" t="str">
        <f t="shared" si="106"/>
        <v>No</v>
      </c>
    </row>
    <row r="958" spans="1:22" x14ac:dyDescent="0.25">
      <c r="A958" t="s">
        <v>1061</v>
      </c>
      <c r="B958" s="2">
        <v>45100</v>
      </c>
      <c r="C958">
        <f t="shared" si="100"/>
        <v>2023</v>
      </c>
      <c r="D958" t="str">
        <f t="shared" si="101"/>
        <v>June</v>
      </c>
      <c r="E958" t="str">
        <f t="shared" si="102"/>
        <v>Q2</v>
      </c>
      <c r="F958" t="s">
        <v>2253</v>
      </c>
      <c r="G958" t="s">
        <v>2406</v>
      </c>
      <c r="H958">
        <v>4</v>
      </c>
      <c r="I958" s="4">
        <v>540.34</v>
      </c>
      <c r="J958" t="s">
        <v>3015</v>
      </c>
      <c r="K958" t="s">
        <v>3068</v>
      </c>
      <c r="L958" t="s">
        <v>3070</v>
      </c>
      <c r="M958" t="s">
        <v>4122</v>
      </c>
      <c r="N958">
        <v>6</v>
      </c>
      <c r="O958" t="s">
        <v>4277</v>
      </c>
      <c r="P958" t="str">
        <f t="shared" si="103"/>
        <v>WINTER15</v>
      </c>
      <c r="Q958" t="s">
        <v>4279</v>
      </c>
      <c r="R958" s="4">
        <v>2161.36</v>
      </c>
      <c r="S958" s="4">
        <f t="shared" si="104"/>
        <v>1098.989382022472</v>
      </c>
      <c r="T958" cm="1">
        <f t="array" ref="T958">_xlfn.STDEV.P(_xlfn._xlws.FILTER($R$2:$R$1201,$G$2:$G$1201=G958))</f>
        <v>817.71887574565653</v>
      </c>
      <c r="U958" s="4">
        <f t="shared" si="105"/>
        <v>0.68318024518273979</v>
      </c>
      <c r="V958" t="str">
        <f t="shared" si="106"/>
        <v>No</v>
      </c>
    </row>
    <row r="959" spans="1:22" x14ac:dyDescent="0.25">
      <c r="A959" t="s">
        <v>16</v>
      </c>
      <c r="B959" s="2">
        <v>45349</v>
      </c>
      <c r="C959">
        <f t="shared" si="100"/>
        <v>2024</v>
      </c>
      <c r="D959" t="str">
        <f t="shared" si="101"/>
        <v>February</v>
      </c>
      <c r="E959" t="str">
        <f t="shared" si="102"/>
        <v>Q1</v>
      </c>
      <c r="F959" t="s">
        <v>1216</v>
      </c>
      <c r="G959" t="s">
        <v>2405</v>
      </c>
      <c r="H959">
        <v>5</v>
      </c>
      <c r="I959" s="4">
        <v>550.67999999999995</v>
      </c>
      <c r="J959" t="s">
        <v>2412</v>
      </c>
      <c r="K959" t="s">
        <v>3067</v>
      </c>
      <c r="L959" t="s">
        <v>3071</v>
      </c>
      <c r="M959" t="s">
        <v>3077</v>
      </c>
      <c r="N959">
        <v>8</v>
      </c>
      <c r="O959" t="s">
        <v>4276</v>
      </c>
      <c r="P959" t="str">
        <f t="shared" si="103"/>
        <v>FREESHIP</v>
      </c>
      <c r="Q959" t="s">
        <v>4280</v>
      </c>
      <c r="R959" s="4">
        <v>2753.4</v>
      </c>
      <c r="S959" s="4">
        <f t="shared" si="104"/>
        <v>1042.2846368715084</v>
      </c>
      <c r="T959" cm="1">
        <f t="array" ref="T959">_xlfn.STDEV.P(_xlfn._xlws.FILTER($R$2:$R$1201,$G$2:$G$1201=G959))</f>
        <v>832.06806164607724</v>
      </c>
      <c r="U959" s="4">
        <f t="shared" si="105"/>
        <v>0.59082262561426613</v>
      </c>
      <c r="V959" t="str">
        <f t="shared" si="106"/>
        <v>No</v>
      </c>
    </row>
    <row r="960" spans="1:22" x14ac:dyDescent="0.25">
      <c r="A960" t="s">
        <v>18</v>
      </c>
      <c r="B960" s="2">
        <v>45785</v>
      </c>
      <c r="C960">
        <f t="shared" si="100"/>
        <v>2025</v>
      </c>
      <c r="D960" t="str">
        <f t="shared" si="101"/>
        <v>May</v>
      </c>
      <c r="E960" t="str">
        <f t="shared" si="102"/>
        <v>Q2</v>
      </c>
      <c r="F960" t="s">
        <v>1218</v>
      </c>
      <c r="G960" t="s">
        <v>2407</v>
      </c>
      <c r="H960">
        <v>4</v>
      </c>
      <c r="I960" s="4">
        <v>626.01</v>
      </c>
      <c r="J960" t="s">
        <v>2414</v>
      </c>
      <c r="K960" t="s">
        <v>3066</v>
      </c>
      <c r="L960" t="s">
        <v>3073</v>
      </c>
      <c r="M960" t="s">
        <v>3079</v>
      </c>
      <c r="N960">
        <v>8</v>
      </c>
      <c r="O960" t="s">
        <v>4275</v>
      </c>
      <c r="P960" t="str">
        <f t="shared" si="103"/>
        <v>SAVE10</v>
      </c>
      <c r="Q960" t="s">
        <v>4280</v>
      </c>
      <c r="R960" s="4">
        <v>2504.04</v>
      </c>
      <c r="S960" s="4">
        <f t="shared" si="104"/>
        <v>1080.7326519337028</v>
      </c>
      <c r="T960" cm="1">
        <f t="array" ref="T960">_xlfn.STDEV.P(_xlfn._xlws.FILTER($R$2:$R$1201,$G$2:$G$1201=G960))</f>
        <v>851.72193981099019</v>
      </c>
      <c r="U960" s="4">
        <f t="shared" si="105"/>
        <v>0.53388627283055845</v>
      </c>
      <c r="V960" t="str">
        <f t="shared" si="106"/>
        <v>No</v>
      </c>
    </row>
    <row r="961" spans="1:22" x14ac:dyDescent="0.25">
      <c r="A961" t="s">
        <v>936</v>
      </c>
      <c r="B961" s="2">
        <v>45460</v>
      </c>
      <c r="C961">
        <f t="shared" si="100"/>
        <v>2024</v>
      </c>
      <c r="D961" t="str">
        <f t="shared" si="101"/>
        <v>June</v>
      </c>
      <c r="E961" t="str">
        <f t="shared" si="102"/>
        <v>Q2</v>
      </c>
      <c r="F961" t="s">
        <v>2132</v>
      </c>
      <c r="G961" t="s">
        <v>2409</v>
      </c>
      <c r="H961">
        <v>2</v>
      </c>
      <c r="I961" s="4">
        <v>563.82000000000005</v>
      </c>
      <c r="J961" t="s">
        <v>2981</v>
      </c>
      <c r="K961" t="s">
        <v>3067</v>
      </c>
      <c r="L961" t="s">
        <v>3074</v>
      </c>
      <c r="M961" t="s">
        <v>3997</v>
      </c>
      <c r="N961">
        <v>3</v>
      </c>
      <c r="P961" t="str">
        <f t="shared" si="103"/>
        <v>NO COUPON</v>
      </c>
      <c r="Q961" t="s">
        <v>4278</v>
      </c>
      <c r="R961" s="4">
        <v>1127.6400000000001</v>
      </c>
      <c r="S961" s="4">
        <f t="shared" si="104"/>
        <v>985.05841176470665</v>
      </c>
      <c r="T961" cm="1">
        <f t="array" ref="T961">_xlfn.STDEV.P(_xlfn._xlws.FILTER($R$2:$R$1201,$G$2:$G$1201=G961))</f>
        <v>745.08439393554579</v>
      </c>
      <c r="U961" s="4">
        <f t="shared" si="105"/>
        <v>0.56535664307732936</v>
      </c>
      <c r="V961" t="str">
        <f t="shared" si="106"/>
        <v>No</v>
      </c>
    </row>
    <row r="962" spans="1:22" x14ac:dyDescent="0.25">
      <c r="A962" t="s">
        <v>909</v>
      </c>
      <c r="B962" s="2">
        <v>45239</v>
      </c>
      <c r="C962">
        <f t="shared" ref="C962:C1025" si="107">YEAR(B962)</f>
        <v>2023</v>
      </c>
      <c r="D962" t="str">
        <f t="shared" ref="D962:D1025" si="108">TEXT(B962,"mmmm")</f>
        <v>November</v>
      </c>
      <c r="E962" t="str">
        <f t="shared" ref="E962:E1025" si="109">"Q"&amp;ROUNDUP(MONTH(B962)/3,0)</f>
        <v>Q4</v>
      </c>
      <c r="F962" t="s">
        <v>2105</v>
      </c>
      <c r="G962" t="s">
        <v>2406</v>
      </c>
      <c r="H962">
        <v>3</v>
      </c>
      <c r="I962" s="4">
        <v>154.63999999999999</v>
      </c>
      <c r="J962" t="s">
        <v>2976</v>
      </c>
      <c r="K962" t="s">
        <v>3065</v>
      </c>
      <c r="L962" t="s">
        <v>3074</v>
      </c>
      <c r="M962" t="s">
        <v>3970</v>
      </c>
      <c r="N962">
        <v>6</v>
      </c>
      <c r="O962" t="s">
        <v>4277</v>
      </c>
      <c r="P962" t="str">
        <f t="shared" ref="P962:P1025" si="110">IF(ISBLANK(O962),"NO COUPON",O962)</f>
        <v>WINTER15</v>
      </c>
      <c r="Q962" t="s">
        <v>4281</v>
      </c>
      <c r="R962" s="4">
        <v>463.92</v>
      </c>
      <c r="S962" s="4">
        <f t="shared" si="104"/>
        <v>1098.989382022472</v>
      </c>
      <c r="T962" cm="1">
        <f t="array" ref="T962">_xlfn.STDEV.P(_xlfn._xlws.FILTER($R$2:$R$1201,$G$2:$G$1201=G962))</f>
        <v>817.71887574565653</v>
      </c>
      <c r="U962" s="4">
        <f t="shared" si="105"/>
        <v>1.1548582404452195</v>
      </c>
      <c r="V962" t="str">
        <f t="shared" si="106"/>
        <v>No</v>
      </c>
    </row>
    <row r="963" spans="1:22" x14ac:dyDescent="0.25">
      <c r="A963" t="s">
        <v>969</v>
      </c>
      <c r="B963" s="2">
        <v>44949</v>
      </c>
      <c r="C963">
        <f t="shared" si="107"/>
        <v>2023</v>
      </c>
      <c r="D963" t="str">
        <f t="shared" si="108"/>
        <v>January</v>
      </c>
      <c r="E963" t="str">
        <f t="shared" si="109"/>
        <v>Q1</v>
      </c>
      <c r="F963" t="s">
        <v>2163</v>
      </c>
      <c r="G963" t="s">
        <v>2406</v>
      </c>
      <c r="H963">
        <v>1</v>
      </c>
      <c r="I963" s="4">
        <v>408.13</v>
      </c>
      <c r="J963" t="s">
        <v>2623</v>
      </c>
      <c r="K963" t="s">
        <v>3068</v>
      </c>
      <c r="L963" t="s">
        <v>3070</v>
      </c>
      <c r="M963" t="s">
        <v>4030</v>
      </c>
      <c r="N963">
        <v>3</v>
      </c>
      <c r="O963" t="s">
        <v>4277</v>
      </c>
      <c r="P963" t="str">
        <f t="shared" si="110"/>
        <v>WINTER15</v>
      </c>
      <c r="Q963" t="s">
        <v>4278</v>
      </c>
      <c r="R963" s="4">
        <v>408.13</v>
      </c>
      <c r="S963" s="4">
        <f t="shared" ref="S963:S1026" si="111">AVERAGEIF($G$2:$G$1201,G963,$R$2:$R$1201)</f>
        <v>1098.989382022472</v>
      </c>
      <c r="T963" cm="1">
        <f t="array" ref="T963">_xlfn.STDEV.P(_xlfn._xlws.FILTER($R$2:$R$1201,$G$2:$G$1201=G963))</f>
        <v>817.71887574565653</v>
      </c>
      <c r="U963" s="4">
        <f t="shared" ref="U963:U1026" si="112">ABS(I963-S963)/T963</f>
        <v>0.8448617275619269</v>
      </c>
      <c r="V963" t="str">
        <f t="shared" ref="V963:V1026" si="113">IF(U963&gt;3,"Yes","No")</f>
        <v>No</v>
      </c>
    </row>
    <row r="964" spans="1:22" x14ac:dyDescent="0.25">
      <c r="A964" t="s">
        <v>766</v>
      </c>
      <c r="B964" s="2">
        <v>45568</v>
      </c>
      <c r="C964">
        <f t="shared" si="107"/>
        <v>2024</v>
      </c>
      <c r="D964" t="str">
        <f t="shared" si="108"/>
        <v>October</v>
      </c>
      <c r="E964" t="str">
        <f t="shared" si="109"/>
        <v>Q4</v>
      </c>
      <c r="F964" t="s">
        <v>1963</v>
      </c>
      <c r="G964" t="s">
        <v>2404</v>
      </c>
      <c r="H964">
        <v>4</v>
      </c>
      <c r="I964" s="4">
        <v>429.37</v>
      </c>
      <c r="J964" t="s">
        <v>2648</v>
      </c>
      <c r="K964" t="s">
        <v>3067</v>
      </c>
      <c r="L964" t="s">
        <v>3073</v>
      </c>
      <c r="M964" t="s">
        <v>3827</v>
      </c>
      <c r="N964">
        <v>8</v>
      </c>
      <c r="O964" t="s">
        <v>4276</v>
      </c>
      <c r="P964" t="str">
        <f t="shared" si="110"/>
        <v>FREESHIP</v>
      </c>
      <c r="Q964" t="s">
        <v>4282</v>
      </c>
      <c r="R964" s="4">
        <v>1717.48</v>
      </c>
      <c r="S964" s="4">
        <f t="shared" si="111"/>
        <v>972.57942307692258</v>
      </c>
      <c r="T964" cm="1">
        <f t="array" ref="T964">_xlfn.STDEV.P(_xlfn._xlws.FILTER($R$2:$R$1201,$G$2:$G$1201=G964))</f>
        <v>756.87136793194964</v>
      </c>
      <c r="U964" s="4">
        <f t="shared" si="112"/>
        <v>0.71770375534375164</v>
      </c>
      <c r="V964" t="str">
        <f t="shared" si="113"/>
        <v>No</v>
      </c>
    </row>
    <row r="965" spans="1:22" x14ac:dyDescent="0.25">
      <c r="A965" t="s">
        <v>176</v>
      </c>
      <c r="B965" s="2">
        <v>45134</v>
      </c>
      <c r="C965">
        <f t="shared" si="107"/>
        <v>2023</v>
      </c>
      <c r="D965" t="str">
        <f t="shared" si="108"/>
        <v>July</v>
      </c>
      <c r="E965" t="str">
        <f t="shared" si="109"/>
        <v>Q3</v>
      </c>
      <c r="F965" t="s">
        <v>1376</v>
      </c>
      <c r="G965" t="s">
        <v>2406</v>
      </c>
      <c r="H965">
        <v>3</v>
      </c>
      <c r="I965" s="4">
        <v>65.86</v>
      </c>
      <c r="J965" t="s">
        <v>2479</v>
      </c>
      <c r="K965" t="s">
        <v>3066</v>
      </c>
      <c r="L965" t="s">
        <v>3074</v>
      </c>
      <c r="M965" t="s">
        <v>3237</v>
      </c>
      <c r="N965">
        <v>8</v>
      </c>
      <c r="O965" t="s">
        <v>4277</v>
      </c>
      <c r="P965" t="str">
        <f t="shared" si="110"/>
        <v>WINTER15</v>
      </c>
      <c r="Q965" t="s">
        <v>4282</v>
      </c>
      <c r="R965" s="4">
        <v>197.58</v>
      </c>
      <c r="S965" s="4">
        <f t="shared" si="111"/>
        <v>1098.989382022472</v>
      </c>
      <c r="T965" cm="1">
        <f t="array" ref="T965">_xlfn.STDEV.P(_xlfn._xlws.FILTER($R$2:$R$1201,$G$2:$G$1201=G965))</f>
        <v>817.71887574565653</v>
      </c>
      <c r="U965" s="4">
        <f t="shared" si="112"/>
        <v>1.2634285604333009</v>
      </c>
      <c r="V965" t="str">
        <f t="shared" si="113"/>
        <v>No</v>
      </c>
    </row>
    <row r="966" spans="1:22" x14ac:dyDescent="0.25">
      <c r="A966" t="s">
        <v>535</v>
      </c>
      <c r="B966" s="2">
        <v>45347</v>
      </c>
      <c r="C966">
        <f t="shared" si="107"/>
        <v>2024</v>
      </c>
      <c r="D966" t="str">
        <f t="shared" si="108"/>
        <v>February</v>
      </c>
      <c r="E966" t="str">
        <f t="shared" si="109"/>
        <v>Q1</v>
      </c>
      <c r="F966" t="s">
        <v>1735</v>
      </c>
      <c r="G966" t="s">
        <v>2404</v>
      </c>
      <c r="H966">
        <v>1</v>
      </c>
      <c r="I966" s="4">
        <v>528.05999999999995</v>
      </c>
      <c r="J966" t="s">
        <v>2802</v>
      </c>
      <c r="K966" t="s">
        <v>3067</v>
      </c>
      <c r="L966" t="s">
        <v>3070</v>
      </c>
      <c r="M966" t="s">
        <v>3596</v>
      </c>
      <c r="N966">
        <v>2</v>
      </c>
      <c r="P966" t="str">
        <f t="shared" si="110"/>
        <v>NO COUPON</v>
      </c>
      <c r="Q966" t="s">
        <v>4281</v>
      </c>
      <c r="R966" s="4">
        <v>528.05999999999995</v>
      </c>
      <c r="S966" s="4">
        <f t="shared" si="111"/>
        <v>972.57942307692258</v>
      </c>
      <c r="T966" cm="1">
        <f t="array" ref="T966">_xlfn.STDEV.P(_xlfn._xlws.FILTER($R$2:$R$1201,$G$2:$G$1201=G966))</f>
        <v>756.87136793194964</v>
      </c>
      <c r="U966" s="4">
        <f t="shared" si="112"/>
        <v>0.58731171756637179</v>
      </c>
      <c r="V966" t="str">
        <f t="shared" si="113"/>
        <v>No</v>
      </c>
    </row>
    <row r="967" spans="1:22" x14ac:dyDescent="0.25">
      <c r="A967" t="s">
        <v>821</v>
      </c>
      <c r="B967" s="2">
        <v>45606</v>
      </c>
      <c r="C967">
        <f t="shared" si="107"/>
        <v>2024</v>
      </c>
      <c r="D967" t="str">
        <f t="shared" si="108"/>
        <v>November</v>
      </c>
      <c r="E967" t="str">
        <f t="shared" si="109"/>
        <v>Q4</v>
      </c>
      <c r="F967" t="s">
        <v>2017</v>
      </c>
      <c r="G967" t="s">
        <v>2403</v>
      </c>
      <c r="H967">
        <v>3</v>
      </c>
      <c r="I967" s="4">
        <v>676.21</v>
      </c>
      <c r="J967" t="s">
        <v>2935</v>
      </c>
      <c r="K967" t="s">
        <v>3066</v>
      </c>
      <c r="L967" t="s">
        <v>3073</v>
      </c>
      <c r="M967" t="s">
        <v>3882</v>
      </c>
      <c r="N967">
        <v>5</v>
      </c>
      <c r="O967" t="s">
        <v>4275</v>
      </c>
      <c r="P967" t="str">
        <f t="shared" si="110"/>
        <v>SAVE10</v>
      </c>
      <c r="Q967" t="s">
        <v>4282</v>
      </c>
      <c r="R967" s="4">
        <v>2028.63</v>
      </c>
      <c r="S967" s="4">
        <f t="shared" si="111"/>
        <v>1077.6160122699389</v>
      </c>
      <c r="T967" cm="1">
        <f t="array" ref="T967">_xlfn.STDEV.P(_xlfn._xlws.FILTER($R$2:$R$1201,$G$2:$G$1201=G967))</f>
        <v>847.57364644707002</v>
      </c>
      <c r="U967" s="4">
        <f t="shared" si="112"/>
        <v>0.47359425809495859</v>
      </c>
      <c r="V967" t="str">
        <f t="shared" si="113"/>
        <v>No</v>
      </c>
    </row>
    <row r="968" spans="1:22" x14ac:dyDescent="0.25">
      <c r="A968" t="s">
        <v>560</v>
      </c>
      <c r="B968" s="2">
        <v>45352</v>
      </c>
      <c r="C968">
        <f t="shared" si="107"/>
        <v>2024</v>
      </c>
      <c r="D968" t="str">
        <f t="shared" si="108"/>
        <v>March</v>
      </c>
      <c r="E968" t="str">
        <f t="shared" si="109"/>
        <v>Q1</v>
      </c>
      <c r="F968" t="s">
        <v>1760</v>
      </c>
      <c r="G968" t="s">
        <v>2403</v>
      </c>
      <c r="H968">
        <v>1</v>
      </c>
      <c r="I968" s="4">
        <v>158.68</v>
      </c>
      <c r="J968" t="s">
        <v>2410</v>
      </c>
      <c r="K968" t="s">
        <v>3067</v>
      </c>
      <c r="L968" t="s">
        <v>3072</v>
      </c>
      <c r="M968" t="s">
        <v>3621</v>
      </c>
      <c r="N968">
        <v>6</v>
      </c>
      <c r="O968" t="s">
        <v>4277</v>
      </c>
      <c r="P968" t="str">
        <f t="shared" si="110"/>
        <v>WINTER15</v>
      </c>
      <c r="Q968" t="s">
        <v>4278</v>
      </c>
      <c r="R968" s="4">
        <v>158.68</v>
      </c>
      <c r="S968" s="4">
        <f t="shared" si="111"/>
        <v>1077.6160122699389</v>
      </c>
      <c r="T968" cm="1">
        <f t="array" ref="T968">_xlfn.STDEV.P(_xlfn._xlws.FILTER($R$2:$R$1201,$G$2:$G$1201=G968))</f>
        <v>847.57364644707002</v>
      </c>
      <c r="U968" s="4">
        <f t="shared" si="112"/>
        <v>1.0841960649933036</v>
      </c>
      <c r="V968" t="str">
        <f t="shared" si="113"/>
        <v>No</v>
      </c>
    </row>
    <row r="969" spans="1:22" x14ac:dyDescent="0.25">
      <c r="A969" t="s">
        <v>567</v>
      </c>
      <c r="B969" s="2">
        <v>45161</v>
      </c>
      <c r="C969">
        <f t="shared" si="107"/>
        <v>2023</v>
      </c>
      <c r="D969" t="str">
        <f t="shared" si="108"/>
        <v>August</v>
      </c>
      <c r="E969" t="str">
        <f t="shared" si="109"/>
        <v>Q3</v>
      </c>
      <c r="F969" t="s">
        <v>1767</v>
      </c>
      <c r="G969" t="s">
        <v>2404</v>
      </c>
      <c r="H969">
        <v>2</v>
      </c>
      <c r="I969" s="4">
        <v>333.83</v>
      </c>
      <c r="J969" t="s">
        <v>2816</v>
      </c>
      <c r="K969" t="s">
        <v>3068</v>
      </c>
      <c r="L969" t="s">
        <v>3071</v>
      </c>
      <c r="M969" t="s">
        <v>3628</v>
      </c>
      <c r="N969">
        <v>4</v>
      </c>
      <c r="O969" t="s">
        <v>4276</v>
      </c>
      <c r="P969" t="str">
        <f t="shared" si="110"/>
        <v>FREESHIP</v>
      </c>
      <c r="Q969" t="s">
        <v>4279</v>
      </c>
      <c r="R969" s="4">
        <v>667.66</v>
      </c>
      <c r="S969" s="4">
        <f t="shared" si="111"/>
        <v>972.57942307692258</v>
      </c>
      <c r="T969" cm="1">
        <f t="array" ref="T969">_xlfn.STDEV.P(_xlfn._xlws.FILTER($R$2:$R$1201,$G$2:$G$1201=G969))</f>
        <v>756.87136793194964</v>
      </c>
      <c r="U969" s="4">
        <f t="shared" si="112"/>
        <v>0.84393392343829887</v>
      </c>
      <c r="V969" t="str">
        <f t="shared" si="113"/>
        <v>No</v>
      </c>
    </row>
    <row r="970" spans="1:22" x14ac:dyDescent="0.25">
      <c r="A970" t="s">
        <v>972</v>
      </c>
      <c r="B970" s="2">
        <v>45059</v>
      </c>
      <c r="C970">
        <f t="shared" si="107"/>
        <v>2023</v>
      </c>
      <c r="D970" t="str">
        <f t="shared" si="108"/>
        <v>May</v>
      </c>
      <c r="E970" t="str">
        <f t="shared" si="109"/>
        <v>Q2</v>
      </c>
      <c r="F970" t="s">
        <v>2165</v>
      </c>
      <c r="G970" t="s">
        <v>2409</v>
      </c>
      <c r="H970">
        <v>3</v>
      </c>
      <c r="I970" s="4">
        <v>158.66</v>
      </c>
      <c r="J970" t="s">
        <v>2656</v>
      </c>
      <c r="K970" t="s">
        <v>3068</v>
      </c>
      <c r="L970" t="s">
        <v>3073</v>
      </c>
      <c r="M970" t="s">
        <v>4033</v>
      </c>
      <c r="N970">
        <v>7</v>
      </c>
      <c r="O970" t="s">
        <v>4277</v>
      </c>
      <c r="P970" t="str">
        <f t="shared" si="110"/>
        <v>WINTER15</v>
      </c>
      <c r="Q970" t="s">
        <v>4280</v>
      </c>
      <c r="R970" s="4">
        <v>475.98</v>
      </c>
      <c r="S970" s="4">
        <f t="shared" si="111"/>
        <v>985.05841176470665</v>
      </c>
      <c r="T970" cm="1">
        <f t="array" ref="T970">_xlfn.STDEV.P(_xlfn._xlws.FILTER($R$2:$R$1201,$G$2:$G$1201=G970))</f>
        <v>745.08439393554579</v>
      </c>
      <c r="U970" s="4">
        <f t="shared" si="112"/>
        <v>1.1091339699113267</v>
      </c>
      <c r="V970" t="str">
        <f t="shared" si="113"/>
        <v>No</v>
      </c>
    </row>
    <row r="971" spans="1:22" x14ac:dyDescent="0.25">
      <c r="A971" t="s">
        <v>1172</v>
      </c>
      <c r="B971" s="2">
        <v>45036</v>
      </c>
      <c r="C971">
        <f t="shared" si="107"/>
        <v>2023</v>
      </c>
      <c r="D971" t="str">
        <f t="shared" si="108"/>
        <v>April</v>
      </c>
      <c r="E971" t="str">
        <f t="shared" si="109"/>
        <v>Q2</v>
      </c>
      <c r="F971" t="s">
        <v>2361</v>
      </c>
      <c r="G971" t="s">
        <v>2403</v>
      </c>
      <c r="H971">
        <v>4</v>
      </c>
      <c r="I971" s="4">
        <v>27.42</v>
      </c>
      <c r="J971" t="s">
        <v>2755</v>
      </c>
      <c r="K971" t="s">
        <v>3065</v>
      </c>
      <c r="L971" t="s">
        <v>3074</v>
      </c>
      <c r="M971" t="s">
        <v>4233</v>
      </c>
      <c r="N971">
        <v>4</v>
      </c>
      <c r="O971" t="s">
        <v>4275</v>
      </c>
      <c r="P971" t="str">
        <f t="shared" si="110"/>
        <v>SAVE10</v>
      </c>
      <c r="Q971" t="s">
        <v>4279</v>
      </c>
      <c r="R971" s="4">
        <v>109.68</v>
      </c>
      <c r="S971" s="4">
        <f t="shared" si="111"/>
        <v>1077.6160122699389</v>
      </c>
      <c r="T971" cm="1">
        <f t="array" ref="T971">_xlfn.STDEV.P(_xlfn._xlws.FILTER($R$2:$R$1201,$G$2:$G$1201=G971))</f>
        <v>847.57364644707002</v>
      </c>
      <c r="U971" s="4">
        <f t="shared" si="112"/>
        <v>1.239061663458082</v>
      </c>
      <c r="V971" t="str">
        <f t="shared" si="113"/>
        <v>No</v>
      </c>
    </row>
    <row r="972" spans="1:22" x14ac:dyDescent="0.25">
      <c r="A972" t="s">
        <v>853</v>
      </c>
      <c r="B972" s="2">
        <v>45162</v>
      </c>
      <c r="C972">
        <f t="shared" si="107"/>
        <v>2023</v>
      </c>
      <c r="D972" t="str">
        <f t="shared" si="108"/>
        <v>August</v>
      </c>
      <c r="E972" t="str">
        <f t="shared" si="109"/>
        <v>Q3</v>
      </c>
      <c r="F972" t="s">
        <v>2049</v>
      </c>
      <c r="G972" t="s">
        <v>2406</v>
      </c>
      <c r="H972">
        <v>3</v>
      </c>
      <c r="I972" s="4">
        <v>197.97</v>
      </c>
      <c r="J972" t="s">
        <v>2902</v>
      </c>
      <c r="K972" t="s">
        <v>3066</v>
      </c>
      <c r="L972" t="s">
        <v>3071</v>
      </c>
      <c r="M972" t="s">
        <v>3914</v>
      </c>
      <c r="N972">
        <v>5</v>
      </c>
      <c r="P972" t="str">
        <f t="shared" si="110"/>
        <v>NO COUPON</v>
      </c>
      <c r="Q972" t="s">
        <v>4282</v>
      </c>
      <c r="R972" s="4">
        <v>593.91</v>
      </c>
      <c r="S972" s="4">
        <f t="shared" si="111"/>
        <v>1098.989382022472</v>
      </c>
      <c r="T972" cm="1">
        <f t="array" ref="T972">_xlfn.STDEV.P(_xlfn._xlws.FILTER($R$2:$R$1201,$G$2:$G$1201=G972))</f>
        <v>817.71887574565653</v>
      </c>
      <c r="U972" s="4">
        <f t="shared" si="112"/>
        <v>1.1018693694710862</v>
      </c>
      <c r="V972" t="str">
        <f t="shared" si="113"/>
        <v>No</v>
      </c>
    </row>
    <row r="973" spans="1:22" x14ac:dyDescent="0.25">
      <c r="A973" t="s">
        <v>1187</v>
      </c>
      <c r="B973" s="2">
        <v>45569</v>
      </c>
      <c r="C973">
        <f t="shared" si="107"/>
        <v>2024</v>
      </c>
      <c r="D973" t="str">
        <f t="shared" si="108"/>
        <v>October</v>
      </c>
      <c r="E973" t="str">
        <f t="shared" si="109"/>
        <v>Q4</v>
      </c>
      <c r="F973" t="s">
        <v>2376</v>
      </c>
      <c r="G973" t="s">
        <v>2403</v>
      </c>
      <c r="H973">
        <v>1</v>
      </c>
      <c r="I973" s="4">
        <v>208.36</v>
      </c>
      <c r="J973" t="s">
        <v>2891</v>
      </c>
      <c r="K973" t="s">
        <v>3066</v>
      </c>
      <c r="L973" t="s">
        <v>3070</v>
      </c>
      <c r="M973" t="s">
        <v>4248</v>
      </c>
      <c r="N973">
        <v>4</v>
      </c>
      <c r="O973" t="s">
        <v>4276</v>
      </c>
      <c r="P973" t="str">
        <f t="shared" si="110"/>
        <v>FREESHIP</v>
      </c>
      <c r="Q973" t="s">
        <v>4280</v>
      </c>
      <c r="R973" s="4">
        <v>208.36</v>
      </c>
      <c r="S973" s="4">
        <f t="shared" si="111"/>
        <v>1077.6160122699389</v>
      </c>
      <c r="T973" cm="1">
        <f t="array" ref="T973">_xlfn.STDEV.P(_xlfn._xlws.FILTER($R$2:$R$1201,$G$2:$G$1201=G973))</f>
        <v>847.57364644707002</v>
      </c>
      <c r="U973" s="4">
        <f t="shared" si="112"/>
        <v>1.0255816894658758</v>
      </c>
      <c r="V973" t="str">
        <f t="shared" si="113"/>
        <v>No</v>
      </c>
    </row>
    <row r="974" spans="1:22" x14ac:dyDescent="0.25">
      <c r="A974" t="s">
        <v>659</v>
      </c>
      <c r="B974" s="2">
        <v>44928</v>
      </c>
      <c r="C974">
        <f t="shared" si="107"/>
        <v>2023</v>
      </c>
      <c r="D974" t="str">
        <f t="shared" si="108"/>
        <v>January</v>
      </c>
      <c r="E974" t="str">
        <f t="shared" si="109"/>
        <v>Q1</v>
      </c>
      <c r="F974" t="s">
        <v>1858</v>
      </c>
      <c r="G974" t="s">
        <v>2408</v>
      </c>
      <c r="H974">
        <v>2</v>
      </c>
      <c r="I974" s="4">
        <v>150.05000000000001</v>
      </c>
      <c r="J974" t="s">
        <v>2525</v>
      </c>
      <c r="K974" t="s">
        <v>3067</v>
      </c>
      <c r="L974" t="s">
        <v>3071</v>
      </c>
      <c r="M974" t="s">
        <v>3720</v>
      </c>
      <c r="N974">
        <v>4</v>
      </c>
      <c r="O974" t="s">
        <v>4275</v>
      </c>
      <c r="P974" t="str">
        <f t="shared" si="110"/>
        <v>SAVE10</v>
      </c>
      <c r="Q974" t="s">
        <v>4281</v>
      </c>
      <c r="R974" s="4">
        <v>300.10000000000002</v>
      </c>
      <c r="S974" s="4">
        <f t="shared" si="111"/>
        <v>1110.5581502890175</v>
      </c>
      <c r="T974" cm="1">
        <f t="array" ref="T974">_xlfn.STDEV.P(_xlfn._xlws.FILTER($R$2:$R$1201,$G$2:$G$1201=G974))</f>
        <v>859.60878359494041</v>
      </c>
      <c r="U974" s="4">
        <f t="shared" si="112"/>
        <v>1.1173782406830575</v>
      </c>
      <c r="V974" t="str">
        <f t="shared" si="113"/>
        <v>No</v>
      </c>
    </row>
    <row r="975" spans="1:22" x14ac:dyDescent="0.25">
      <c r="A975" t="s">
        <v>416</v>
      </c>
      <c r="B975" s="2">
        <v>45025</v>
      </c>
      <c r="C975">
        <f t="shared" si="107"/>
        <v>2023</v>
      </c>
      <c r="D975" t="str">
        <f t="shared" si="108"/>
        <v>April</v>
      </c>
      <c r="E975" t="str">
        <f t="shared" si="109"/>
        <v>Q2</v>
      </c>
      <c r="F975" t="s">
        <v>1616</v>
      </c>
      <c r="G975" t="s">
        <v>2407</v>
      </c>
      <c r="H975">
        <v>5</v>
      </c>
      <c r="I975" s="4">
        <v>337.38</v>
      </c>
      <c r="J975" t="s">
        <v>2734</v>
      </c>
      <c r="K975" t="s">
        <v>3068</v>
      </c>
      <c r="L975" t="s">
        <v>3070</v>
      </c>
      <c r="M975" t="s">
        <v>3477</v>
      </c>
      <c r="N975">
        <v>5</v>
      </c>
      <c r="P975" t="str">
        <f t="shared" si="110"/>
        <v>NO COUPON</v>
      </c>
      <c r="Q975" t="s">
        <v>4279</v>
      </c>
      <c r="R975" s="4">
        <v>1686.9</v>
      </c>
      <c r="S975" s="4">
        <f t="shared" si="111"/>
        <v>1080.7326519337028</v>
      </c>
      <c r="T975" cm="1">
        <f t="array" ref="T975">_xlfn.STDEV.P(_xlfn._xlws.FILTER($R$2:$R$1201,$G$2:$G$1201=G975))</f>
        <v>851.72193981099019</v>
      </c>
      <c r="U975" s="4">
        <f t="shared" si="112"/>
        <v>0.87276447533882218</v>
      </c>
      <c r="V975" t="str">
        <f t="shared" si="113"/>
        <v>No</v>
      </c>
    </row>
    <row r="976" spans="1:22" x14ac:dyDescent="0.25">
      <c r="A976" t="s">
        <v>580</v>
      </c>
      <c r="B976" s="2">
        <v>45400</v>
      </c>
      <c r="C976">
        <f t="shared" si="107"/>
        <v>2024</v>
      </c>
      <c r="D976" t="str">
        <f t="shared" si="108"/>
        <v>April</v>
      </c>
      <c r="E976" t="str">
        <f t="shared" si="109"/>
        <v>Q2</v>
      </c>
      <c r="F976" t="s">
        <v>1780</v>
      </c>
      <c r="G976" t="s">
        <v>2404</v>
      </c>
      <c r="H976">
        <v>4</v>
      </c>
      <c r="I976" s="4">
        <v>162.71</v>
      </c>
      <c r="J976" t="s">
        <v>2824</v>
      </c>
      <c r="K976" t="s">
        <v>3069</v>
      </c>
      <c r="L976" t="s">
        <v>3071</v>
      </c>
      <c r="M976" t="s">
        <v>3641</v>
      </c>
      <c r="N976">
        <v>7</v>
      </c>
      <c r="O976" t="s">
        <v>4276</v>
      </c>
      <c r="P976" t="str">
        <f t="shared" si="110"/>
        <v>FREESHIP</v>
      </c>
      <c r="Q976" t="s">
        <v>4280</v>
      </c>
      <c r="R976" s="4">
        <v>650.84</v>
      </c>
      <c r="S976" s="4">
        <f t="shared" si="111"/>
        <v>972.57942307692258</v>
      </c>
      <c r="T976" cm="1">
        <f t="array" ref="T976">_xlfn.STDEV.P(_xlfn._xlws.FILTER($R$2:$R$1201,$G$2:$G$1201=G976))</f>
        <v>756.87136793194964</v>
      </c>
      <c r="U976" s="4">
        <f t="shared" si="112"/>
        <v>1.0700225393514133</v>
      </c>
      <c r="V976" t="str">
        <f t="shared" si="113"/>
        <v>No</v>
      </c>
    </row>
    <row r="977" spans="1:22" x14ac:dyDescent="0.25">
      <c r="A977" t="s">
        <v>20</v>
      </c>
      <c r="B977" s="2">
        <v>45825</v>
      </c>
      <c r="C977">
        <f t="shared" si="107"/>
        <v>2025</v>
      </c>
      <c r="D977" t="str">
        <f t="shared" si="108"/>
        <v>June</v>
      </c>
      <c r="E977" t="str">
        <f t="shared" si="109"/>
        <v>Q2</v>
      </c>
      <c r="F977" t="s">
        <v>1220</v>
      </c>
      <c r="G977" t="s">
        <v>2408</v>
      </c>
      <c r="H977">
        <v>1</v>
      </c>
      <c r="I977" s="4">
        <v>664.42</v>
      </c>
      <c r="J977" t="s">
        <v>2416</v>
      </c>
      <c r="K977" t="s">
        <v>3068</v>
      </c>
      <c r="L977" t="s">
        <v>3072</v>
      </c>
      <c r="M977" t="s">
        <v>3081</v>
      </c>
      <c r="N977">
        <v>6</v>
      </c>
      <c r="O977" t="s">
        <v>4275</v>
      </c>
      <c r="P977" t="str">
        <f t="shared" si="110"/>
        <v>SAVE10</v>
      </c>
      <c r="Q977" t="s">
        <v>4281</v>
      </c>
      <c r="R977" s="4">
        <v>664.42</v>
      </c>
      <c r="S977" s="4">
        <f t="shared" si="111"/>
        <v>1110.5581502890175</v>
      </c>
      <c r="T977" cm="1">
        <f t="array" ref="T977">_xlfn.STDEV.P(_xlfn._xlws.FILTER($R$2:$R$1201,$G$2:$G$1201=G977))</f>
        <v>859.60878359494041</v>
      </c>
      <c r="U977" s="4">
        <f t="shared" si="112"/>
        <v>0.5190013862157602</v>
      </c>
      <c r="V977" t="str">
        <f t="shared" si="113"/>
        <v>No</v>
      </c>
    </row>
    <row r="978" spans="1:22" x14ac:dyDescent="0.25">
      <c r="A978" t="s">
        <v>474</v>
      </c>
      <c r="B978" s="2">
        <v>45571</v>
      </c>
      <c r="C978">
        <f t="shared" si="107"/>
        <v>2024</v>
      </c>
      <c r="D978" t="str">
        <f t="shared" si="108"/>
        <v>October</v>
      </c>
      <c r="E978" t="str">
        <f t="shared" si="109"/>
        <v>Q4</v>
      </c>
      <c r="F978" t="s">
        <v>1674</v>
      </c>
      <c r="G978" t="s">
        <v>2408</v>
      </c>
      <c r="H978">
        <v>1</v>
      </c>
      <c r="I978" s="4">
        <v>144.25</v>
      </c>
      <c r="J978" t="s">
        <v>2768</v>
      </c>
      <c r="K978" t="s">
        <v>3069</v>
      </c>
      <c r="L978" t="s">
        <v>3072</v>
      </c>
      <c r="M978" t="s">
        <v>3535</v>
      </c>
      <c r="N978">
        <v>2</v>
      </c>
      <c r="O978" t="s">
        <v>4277</v>
      </c>
      <c r="P978" t="str">
        <f t="shared" si="110"/>
        <v>WINTER15</v>
      </c>
      <c r="Q978" t="s">
        <v>4279</v>
      </c>
      <c r="R978" s="4">
        <v>144.25</v>
      </c>
      <c r="S978" s="4">
        <f t="shared" si="111"/>
        <v>1110.5581502890175</v>
      </c>
      <c r="T978" cm="1">
        <f t="array" ref="T978">_xlfn.STDEV.P(_xlfn._xlws.FILTER($R$2:$R$1201,$G$2:$G$1201=G978))</f>
        <v>859.60878359494041</v>
      </c>
      <c r="U978" s="4">
        <f t="shared" si="112"/>
        <v>1.1241254960749161</v>
      </c>
      <c r="V978" t="str">
        <f t="shared" si="113"/>
        <v>No</v>
      </c>
    </row>
    <row r="979" spans="1:22" x14ac:dyDescent="0.25">
      <c r="A979" t="s">
        <v>361</v>
      </c>
      <c r="B979" s="2">
        <v>45325</v>
      </c>
      <c r="C979">
        <f t="shared" si="107"/>
        <v>2024</v>
      </c>
      <c r="D979" t="str">
        <f t="shared" si="108"/>
        <v>February</v>
      </c>
      <c r="E979" t="str">
        <f t="shared" si="109"/>
        <v>Q1</v>
      </c>
      <c r="F979" t="s">
        <v>1561</v>
      </c>
      <c r="G979" t="s">
        <v>2407</v>
      </c>
      <c r="H979">
        <v>4</v>
      </c>
      <c r="I979" s="4">
        <v>264.79000000000002</v>
      </c>
      <c r="J979" t="s">
        <v>2700</v>
      </c>
      <c r="K979" t="s">
        <v>3067</v>
      </c>
      <c r="L979" t="s">
        <v>3074</v>
      </c>
      <c r="M979" t="s">
        <v>3422</v>
      </c>
      <c r="N979">
        <v>5</v>
      </c>
      <c r="O979" t="s">
        <v>4275</v>
      </c>
      <c r="P979" t="str">
        <f t="shared" si="110"/>
        <v>SAVE10</v>
      </c>
      <c r="Q979" t="s">
        <v>4282</v>
      </c>
      <c r="R979" s="4">
        <v>1059.1600000000001</v>
      </c>
      <c r="S979" s="4">
        <f t="shared" si="111"/>
        <v>1080.7326519337028</v>
      </c>
      <c r="T979" cm="1">
        <f t="array" ref="T979">_xlfn.STDEV.P(_xlfn._xlws.FILTER($R$2:$R$1201,$G$2:$G$1201=G979))</f>
        <v>851.72193981099019</v>
      </c>
      <c r="U979" s="4">
        <f t="shared" si="112"/>
        <v>0.95799182079866652</v>
      </c>
      <c r="V979" t="str">
        <f t="shared" si="113"/>
        <v>No</v>
      </c>
    </row>
    <row r="980" spans="1:22" x14ac:dyDescent="0.25">
      <c r="A980" t="s">
        <v>679</v>
      </c>
      <c r="B980" s="2">
        <v>45048</v>
      </c>
      <c r="C980">
        <f t="shared" si="107"/>
        <v>2023</v>
      </c>
      <c r="D980" t="str">
        <f t="shared" si="108"/>
        <v>May</v>
      </c>
      <c r="E980" t="str">
        <f t="shared" si="109"/>
        <v>Q2</v>
      </c>
      <c r="F980" t="s">
        <v>1877</v>
      </c>
      <c r="G980" t="s">
        <v>2405</v>
      </c>
      <c r="H980">
        <v>4</v>
      </c>
      <c r="I980" s="4">
        <v>231.26</v>
      </c>
      <c r="J980" t="s">
        <v>2866</v>
      </c>
      <c r="K980" t="s">
        <v>3066</v>
      </c>
      <c r="L980" t="s">
        <v>3070</v>
      </c>
      <c r="M980" t="s">
        <v>3740</v>
      </c>
      <c r="N980">
        <v>6</v>
      </c>
      <c r="O980" t="s">
        <v>4277</v>
      </c>
      <c r="P980" t="str">
        <f t="shared" si="110"/>
        <v>WINTER15</v>
      </c>
      <c r="Q980" t="s">
        <v>4282</v>
      </c>
      <c r="R980" s="4">
        <v>925.04</v>
      </c>
      <c r="S980" s="4">
        <f t="shared" si="111"/>
        <v>1042.2846368715084</v>
      </c>
      <c r="T980" cm="1">
        <f t="array" ref="T980">_xlfn.STDEV.P(_xlfn._xlws.FILTER($R$2:$R$1201,$G$2:$G$1201=G980))</f>
        <v>832.06806164607724</v>
      </c>
      <c r="U980" s="4">
        <f t="shared" si="112"/>
        <v>0.97470949103257409</v>
      </c>
      <c r="V980" t="str">
        <f t="shared" si="113"/>
        <v>No</v>
      </c>
    </row>
    <row r="981" spans="1:22" x14ac:dyDescent="0.25">
      <c r="A981" t="s">
        <v>1016</v>
      </c>
      <c r="B981" s="2">
        <v>45827</v>
      </c>
      <c r="C981">
        <f t="shared" si="107"/>
        <v>2025</v>
      </c>
      <c r="D981" t="str">
        <f t="shared" si="108"/>
        <v>June</v>
      </c>
      <c r="E981" t="str">
        <f t="shared" si="109"/>
        <v>Q2</v>
      </c>
      <c r="F981" t="s">
        <v>2209</v>
      </c>
      <c r="G981" t="s">
        <v>2405</v>
      </c>
      <c r="H981">
        <v>4</v>
      </c>
      <c r="I981" s="4">
        <v>699.88</v>
      </c>
      <c r="J981" t="s">
        <v>2505</v>
      </c>
      <c r="K981" t="s">
        <v>3069</v>
      </c>
      <c r="L981" t="s">
        <v>3074</v>
      </c>
      <c r="M981" t="s">
        <v>4077</v>
      </c>
      <c r="N981">
        <v>5</v>
      </c>
      <c r="O981" t="s">
        <v>4277</v>
      </c>
      <c r="P981" t="str">
        <f t="shared" si="110"/>
        <v>WINTER15</v>
      </c>
      <c r="Q981" t="s">
        <v>4279</v>
      </c>
      <c r="R981" s="4">
        <v>2799.52</v>
      </c>
      <c r="S981" s="4">
        <f t="shared" si="111"/>
        <v>1042.2846368715084</v>
      </c>
      <c r="T981" cm="1">
        <f t="array" ref="T981">_xlfn.STDEV.P(_xlfn._xlws.FILTER($R$2:$R$1201,$G$2:$G$1201=G981))</f>
        <v>832.06806164607724</v>
      </c>
      <c r="U981" s="4">
        <f t="shared" si="112"/>
        <v>0.41151037115176675</v>
      </c>
      <c r="V981" t="str">
        <f t="shared" si="113"/>
        <v>No</v>
      </c>
    </row>
    <row r="982" spans="1:22" x14ac:dyDescent="0.25">
      <c r="A982" t="s">
        <v>603</v>
      </c>
      <c r="B982" s="2">
        <v>45698</v>
      </c>
      <c r="C982">
        <f t="shared" si="107"/>
        <v>2025</v>
      </c>
      <c r="D982" t="str">
        <f t="shared" si="108"/>
        <v>February</v>
      </c>
      <c r="E982" t="str">
        <f t="shared" si="109"/>
        <v>Q1</v>
      </c>
      <c r="F982" t="s">
        <v>1803</v>
      </c>
      <c r="G982" t="s">
        <v>2408</v>
      </c>
      <c r="H982">
        <v>2</v>
      </c>
      <c r="I982" s="4">
        <v>500.8</v>
      </c>
      <c r="J982" t="s">
        <v>2830</v>
      </c>
      <c r="K982" t="s">
        <v>3069</v>
      </c>
      <c r="L982" t="s">
        <v>3073</v>
      </c>
      <c r="M982" t="s">
        <v>3664</v>
      </c>
      <c r="N982">
        <v>3</v>
      </c>
      <c r="O982" t="s">
        <v>4276</v>
      </c>
      <c r="P982" t="str">
        <f t="shared" si="110"/>
        <v>FREESHIP</v>
      </c>
      <c r="Q982" t="s">
        <v>4279</v>
      </c>
      <c r="R982" s="4">
        <v>1001.6</v>
      </c>
      <c r="S982" s="4">
        <f t="shared" si="111"/>
        <v>1110.5581502890175</v>
      </c>
      <c r="T982" cm="1">
        <f t="array" ref="T982">_xlfn.STDEV.P(_xlfn._xlws.FILTER($R$2:$R$1201,$G$2:$G$1201=G982))</f>
        <v>859.60878359494041</v>
      </c>
      <c r="U982" s="4">
        <f t="shared" si="112"/>
        <v>0.70934378745988247</v>
      </c>
      <c r="V982" t="str">
        <f t="shared" si="113"/>
        <v>No</v>
      </c>
    </row>
    <row r="983" spans="1:22" x14ac:dyDescent="0.25">
      <c r="A983" t="s">
        <v>730</v>
      </c>
      <c r="B983" s="2">
        <v>45456</v>
      </c>
      <c r="C983">
        <f t="shared" si="107"/>
        <v>2024</v>
      </c>
      <c r="D983" t="str">
        <f t="shared" si="108"/>
        <v>June</v>
      </c>
      <c r="E983" t="str">
        <f t="shared" si="109"/>
        <v>Q2</v>
      </c>
      <c r="F983" t="s">
        <v>1927</v>
      </c>
      <c r="G983" t="s">
        <v>2406</v>
      </c>
      <c r="H983">
        <v>3</v>
      </c>
      <c r="I983" s="4">
        <v>454.29</v>
      </c>
      <c r="J983" t="s">
        <v>2428</v>
      </c>
      <c r="K983" t="s">
        <v>3067</v>
      </c>
      <c r="L983" t="s">
        <v>3074</v>
      </c>
      <c r="M983" t="s">
        <v>3791</v>
      </c>
      <c r="N983">
        <v>4</v>
      </c>
      <c r="O983" t="s">
        <v>4277</v>
      </c>
      <c r="P983" t="str">
        <f t="shared" si="110"/>
        <v>WINTER15</v>
      </c>
      <c r="Q983" t="s">
        <v>4282</v>
      </c>
      <c r="R983" s="4">
        <v>1362.87</v>
      </c>
      <c r="S983" s="4">
        <f t="shared" si="111"/>
        <v>1098.989382022472</v>
      </c>
      <c r="T983" cm="1">
        <f t="array" ref="T983">_xlfn.STDEV.P(_xlfn._xlws.FILTER($R$2:$R$1201,$G$2:$G$1201=G983))</f>
        <v>817.71887574565653</v>
      </c>
      <c r="U983" s="4">
        <f t="shared" si="112"/>
        <v>0.78841200948747514</v>
      </c>
      <c r="V983" t="str">
        <f t="shared" si="113"/>
        <v>No</v>
      </c>
    </row>
    <row r="984" spans="1:22" x14ac:dyDescent="0.25">
      <c r="A984" t="s">
        <v>1101</v>
      </c>
      <c r="B984" s="2">
        <v>45739</v>
      </c>
      <c r="C984">
        <f t="shared" si="107"/>
        <v>2025</v>
      </c>
      <c r="D984" t="str">
        <f t="shared" si="108"/>
        <v>March</v>
      </c>
      <c r="E984" t="str">
        <f t="shared" si="109"/>
        <v>Q1</v>
      </c>
      <c r="F984" t="s">
        <v>2293</v>
      </c>
      <c r="G984" t="s">
        <v>2408</v>
      </c>
      <c r="H984">
        <v>4</v>
      </c>
      <c r="I984" s="4">
        <v>693.07</v>
      </c>
      <c r="J984" t="s">
        <v>3024</v>
      </c>
      <c r="K984" t="s">
        <v>3066</v>
      </c>
      <c r="L984" t="s">
        <v>3070</v>
      </c>
      <c r="M984" t="s">
        <v>4162</v>
      </c>
      <c r="N984">
        <v>8</v>
      </c>
      <c r="O984" t="s">
        <v>4275</v>
      </c>
      <c r="P984" t="str">
        <f t="shared" si="110"/>
        <v>SAVE10</v>
      </c>
      <c r="Q984" t="s">
        <v>4278</v>
      </c>
      <c r="R984" s="4">
        <v>2772.28</v>
      </c>
      <c r="S984" s="4">
        <f t="shared" si="111"/>
        <v>1110.5581502890175</v>
      </c>
      <c r="T984" cm="1">
        <f t="array" ref="T984">_xlfn.STDEV.P(_xlfn._xlws.FILTER($R$2:$R$1201,$G$2:$G$1201=G984))</f>
        <v>859.60878359494041</v>
      </c>
      <c r="U984" s="4">
        <f t="shared" si="112"/>
        <v>0.4856722712197688</v>
      </c>
      <c r="V984" t="str">
        <f t="shared" si="113"/>
        <v>No</v>
      </c>
    </row>
    <row r="985" spans="1:22" x14ac:dyDescent="0.25">
      <c r="A985" t="s">
        <v>994</v>
      </c>
      <c r="B985" s="2">
        <v>45213</v>
      </c>
      <c r="C985">
        <f t="shared" si="107"/>
        <v>2023</v>
      </c>
      <c r="D985" t="str">
        <f t="shared" si="108"/>
        <v>October</v>
      </c>
      <c r="E985" t="str">
        <f t="shared" si="109"/>
        <v>Q4</v>
      </c>
      <c r="F985" t="s">
        <v>2187</v>
      </c>
      <c r="G985" t="s">
        <v>2406</v>
      </c>
      <c r="H985">
        <v>3</v>
      </c>
      <c r="I985" s="4">
        <v>69.650000000000006</v>
      </c>
      <c r="J985" t="s">
        <v>2995</v>
      </c>
      <c r="K985" t="s">
        <v>3069</v>
      </c>
      <c r="L985" t="s">
        <v>3073</v>
      </c>
      <c r="M985" t="s">
        <v>4055</v>
      </c>
      <c r="N985">
        <v>7</v>
      </c>
      <c r="O985" t="s">
        <v>4277</v>
      </c>
      <c r="P985" t="str">
        <f t="shared" si="110"/>
        <v>WINTER15</v>
      </c>
      <c r="Q985" t="s">
        <v>4278</v>
      </c>
      <c r="R985" s="4">
        <v>208.95</v>
      </c>
      <c r="S985" s="4">
        <f t="shared" si="111"/>
        <v>1098.989382022472</v>
      </c>
      <c r="T985" cm="1">
        <f t="array" ref="T985">_xlfn.STDEV.P(_xlfn._xlws.FILTER($R$2:$R$1201,$G$2:$G$1201=G985))</f>
        <v>817.71887574565653</v>
      </c>
      <c r="U985" s="4">
        <f t="shared" si="112"/>
        <v>1.2587937157300473</v>
      </c>
      <c r="V985" t="str">
        <f t="shared" si="113"/>
        <v>No</v>
      </c>
    </row>
    <row r="986" spans="1:22" x14ac:dyDescent="0.25">
      <c r="A986" t="s">
        <v>32</v>
      </c>
      <c r="B986" s="2">
        <v>45742</v>
      </c>
      <c r="C986">
        <f t="shared" si="107"/>
        <v>2025</v>
      </c>
      <c r="D986" t="str">
        <f t="shared" si="108"/>
        <v>March</v>
      </c>
      <c r="E986" t="str">
        <f t="shared" si="109"/>
        <v>Q1</v>
      </c>
      <c r="F986" t="s">
        <v>1232</v>
      </c>
      <c r="G986" t="s">
        <v>2409</v>
      </c>
      <c r="H986">
        <v>1</v>
      </c>
      <c r="I986" s="4">
        <v>431.44</v>
      </c>
      <c r="J986" t="s">
        <v>2428</v>
      </c>
      <c r="K986" t="s">
        <v>3068</v>
      </c>
      <c r="L986" t="s">
        <v>3074</v>
      </c>
      <c r="M986" t="s">
        <v>3093</v>
      </c>
      <c r="N986">
        <v>3</v>
      </c>
      <c r="O986" t="s">
        <v>4275</v>
      </c>
      <c r="P986" t="str">
        <f t="shared" si="110"/>
        <v>SAVE10</v>
      </c>
      <c r="Q986" t="s">
        <v>4281</v>
      </c>
      <c r="R986" s="4">
        <v>431.44</v>
      </c>
      <c r="S986" s="4">
        <f t="shared" si="111"/>
        <v>985.05841176470665</v>
      </c>
      <c r="T986" cm="1">
        <f t="array" ref="T986">_xlfn.STDEV.P(_xlfn._xlws.FILTER($R$2:$R$1201,$G$2:$G$1201=G986))</f>
        <v>745.08439393554579</v>
      </c>
      <c r="U986" s="4">
        <f t="shared" si="112"/>
        <v>0.74302779157739007</v>
      </c>
      <c r="V986" t="str">
        <f t="shared" si="113"/>
        <v>No</v>
      </c>
    </row>
    <row r="987" spans="1:22" x14ac:dyDescent="0.25">
      <c r="A987" t="s">
        <v>816</v>
      </c>
      <c r="B987" s="2">
        <v>45339</v>
      </c>
      <c r="C987">
        <f t="shared" si="107"/>
        <v>2024</v>
      </c>
      <c r="D987" t="str">
        <f t="shared" si="108"/>
        <v>February</v>
      </c>
      <c r="E987" t="str">
        <f t="shared" si="109"/>
        <v>Q1</v>
      </c>
      <c r="F987" t="s">
        <v>2012</v>
      </c>
      <c r="G987" t="s">
        <v>2406</v>
      </c>
      <c r="H987">
        <v>5</v>
      </c>
      <c r="I987" s="4">
        <v>644.64</v>
      </c>
      <c r="J987" t="s">
        <v>2932</v>
      </c>
      <c r="K987" t="s">
        <v>3068</v>
      </c>
      <c r="L987" t="s">
        <v>3071</v>
      </c>
      <c r="M987" t="s">
        <v>3877</v>
      </c>
      <c r="N987">
        <v>6</v>
      </c>
      <c r="O987" t="s">
        <v>4276</v>
      </c>
      <c r="P987" t="str">
        <f t="shared" si="110"/>
        <v>FREESHIP</v>
      </c>
      <c r="Q987" t="s">
        <v>4280</v>
      </c>
      <c r="R987" s="4">
        <v>3223.2</v>
      </c>
      <c r="S987" s="4">
        <f t="shared" si="111"/>
        <v>1098.989382022472</v>
      </c>
      <c r="T987" cm="1">
        <f t="array" ref="T987">_xlfn.STDEV.P(_xlfn._xlws.FILTER($R$2:$R$1201,$G$2:$G$1201=G987))</f>
        <v>817.71887574565653</v>
      </c>
      <c r="U987" s="4">
        <f t="shared" si="112"/>
        <v>0.5556302972805448</v>
      </c>
      <c r="V987" t="str">
        <f t="shared" si="113"/>
        <v>No</v>
      </c>
    </row>
    <row r="988" spans="1:22" x14ac:dyDescent="0.25">
      <c r="A988" t="s">
        <v>281</v>
      </c>
      <c r="B988" s="2">
        <v>45764</v>
      </c>
      <c r="C988">
        <f t="shared" si="107"/>
        <v>2025</v>
      </c>
      <c r="D988" t="str">
        <f t="shared" si="108"/>
        <v>April</v>
      </c>
      <c r="E988" t="str">
        <f t="shared" si="109"/>
        <v>Q2</v>
      </c>
      <c r="F988" t="s">
        <v>1481</v>
      </c>
      <c r="G988" t="s">
        <v>2406</v>
      </c>
      <c r="H988">
        <v>5</v>
      </c>
      <c r="I988" s="4">
        <v>468.51</v>
      </c>
      <c r="J988" t="s">
        <v>2638</v>
      </c>
      <c r="K988" t="s">
        <v>3065</v>
      </c>
      <c r="L988" t="s">
        <v>3073</v>
      </c>
      <c r="M988" t="s">
        <v>3342</v>
      </c>
      <c r="N988">
        <v>9</v>
      </c>
      <c r="P988" t="str">
        <f t="shared" si="110"/>
        <v>NO COUPON</v>
      </c>
      <c r="Q988" t="s">
        <v>4281</v>
      </c>
      <c r="R988" s="4">
        <v>2342.5500000000002</v>
      </c>
      <c r="S988" s="4">
        <f t="shared" si="111"/>
        <v>1098.989382022472</v>
      </c>
      <c r="T988" cm="1">
        <f t="array" ref="T988">_xlfn.STDEV.P(_xlfn._xlws.FILTER($R$2:$R$1201,$G$2:$G$1201=G988))</f>
        <v>817.71887574565653</v>
      </c>
      <c r="U988" s="4">
        <f t="shared" si="112"/>
        <v>0.7710221699940023</v>
      </c>
      <c r="V988" t="str">
        <f t="shared" si="113"/>
        <v>No</v>
      </c>
    </row>
    <row r="989" spans="1:22" x14ac:dyDescent="0.25">
      <c r="A989" t="s">
        <v>1048</v>
      </c>
      <c r="B989" s="2">
        <v>45459</v>
      </c>
      <c r="C989">
        <f t="shared" si="107"/>
        <v>2024</v>
      </c>
      <c r="D989" t="str">
        <f t="shared" si="108"/>
        <v>June</v>
      </c>
      <c r="E989" t="str">
        <f t="shared" si="109"/>
        <v>Q2</v>
      </c>
      <c r="F989" t="s">
        <v>2240</v>
      </c>
      <c r="G989" t="s">
        <v>2407</v>
      </c>
      <c r="H989">
        <v>4</v>
      </c>
      <c r="I989" s="4">
        <v>517.98</v>
      </c>
      <c r="J989" t="s">
        <v>3008</v>
      </c>
      <c r="K989" t="s">
        <v>3069</v>
      </c>
      <c r="L989" t="s">
        <v>3071</v>
      </c>
      <c r="M989" t="s">
        <v>4109</v>
      </c>
      <c r="N989">
        <v>8</v>
      </c>
      <c r="O989" t="s">
        <v>4276</v>
      </c>
      <c r="P989" t="str">
        <f t="shared" si="110"/>
        <v>FREESHIP</v>
      </c>
      <c r="Q989" t="s">
        <v>4281</v>
      </c>
      <c r="R989" s="4">
        <v>2071.92</v>
      </c>
      <c r="S989" s="4">
        <f t="shared" si="111"/>
        <v>1080.7326519337028</v>
      </c>
      <c r="T989" cm="1">
        <f t="array" ref="T989">_xlfn.STDEV.P(_xlfn._xlws.FILTER($R$2:$R$1201,$G$2:$G$1201=G989))</f>
        <v>851.72193981099019</v>
      </c>
      <c r="U989" s="4">
        <f t="shared" si="112"/>
        <v>0.66072344227575719</v>
      </c>
      <c r="V989" t="str">
        <f t="shared" si="113"/>
        <v>No</v>
      </c>
    </row>
    <row r="990" spans="1:22" x14ac:dyDescent="0.25">
      <c r="A990" t="s">
        <v>353</v>
      </c>
      <c r="B990" s="2">
        <v>45392</v>
      </c>
      <c r="C990">
        <f t="shared" si="107"/>
        <v>2024</v>
      </c>
      <c r="D990" t="str">
        <f t="shared" si="108"/>
        <v>April</v>
      </c>
      <c r="E990" t="str">
        <f t="shared" si="109"/>
        <v>Q2</v>
      </c>
      <c r="F990" t="s">
        <v>1553</v>
      </c>
      <c r="G990" t="s">
        <v>2407</v>
      </c>
      <c r="H990">
        <v>2</v>
      </c>
      <c r="I990" s="4">
        <v>236.33</v>
      </c>
      <c r="J990" t="s">
        <v>2692</v>
      </c>
      <c r="K990" t="s">
        <v>3066</v>
      </c>
      <c r="L990" t="s">
        <v>3074</v>
      </c>
      <c r="M990" t="s">
        <v>3414</v>
      </c>
      <c r="N990">
        <v>3</v>
      </c>
      <c r="O990" t="s">
        <v>4275</v>
      </c>
      <c r="P990" t="str">
        <f t="shared" si="110"/>
        <v>SAVE10</v>
      </c>
      <c r="Q990" t="s">
        <v>4278</v>
      </c>
      <c r="R990" s="4">
        <v>472.66</v>
      </c>
      <c r="S990" s="4">
        <f t="shared" si="111"/>
        <v>1080.7326519337028</v>
      </c>
      <c r="T990" cm="1">
        <f t="array" ref="T990">_xlfn.STDEV.P(_xlfn._xlws.FILTER($R$2:$R$1201,$G$2:$G$1201=G990))</f>
        <v>851.72193981099019</v>
      </c>
      <c r="U990" s="4">
        <f t="shared" si="112"/>
        <v>0.99140648193363234</v>
      </c>
      <c r="V990" t="str">
        <f t="shared" si="113"/>
        <v>No</v>
      </c>
    </row>
    <row r="991" spans="1:22" x14ac:dyDescent="0.25">
      <c r="A991" t="s">
        <v>1026</v>
      </c>
      <c r="B991" s="2">
        <v>45629</v>
      </c>
      <c r="C991">
        <f t="shared" si="107"/>
        <v>2024</v>
      </c>
      <c r="D991" t="str">
        <f t="shared" si="108"/>
        <v>December</v>
      </c>
      <c r="E991" t="str">
        <f t="shared" si="109"/>
        <v>Q4</v>
      </c>
      <c r="F991" t="s">
        <v>2218</v>
      </c>
      <c r="G991" t="s">
        <v>2407</v>
      </c>
      <c r="H991">
        <v>4</v>
      </c>
      <c r="I991" s="4">
        <v>30.05</v>
      </c>
      <c r="J991" t="s">
        <v>2676</v>
      </c>
      <c r="K991" t="s">
        <v>3066</v>
      </c>
      <c r="L991" t="s">
        <v>3072</v>
      </c>
      <c r="M991" t="s">
        <v>4087</v>
      </c>
      <c r="N991">
        <v>6</v>
      </c>
      <c r="P991" t="str">
        <f t="shared" si="110"/>
        <v>NO COUPON</v>
      </c>
      <c r="Q991" t="s">
        <v>4281</v>
      </c>
      <c r="R991" s="4">
        <v>120.2</v>
      </c>
      <c r="S991" s="4">
        <f t="shared" si="111"/>
        <v>1080.7326519337028</v>
      </c>
      <c r="T991" cm="1">
        <f t="array" ref="T991">_xlfn.STDEV.P(_xlfn._xlws.FILTER($R$2:$R$1201,$G$2:$G$1201=G991))</f>
        <v>851.72193981099019</v>
      </c>
      <c r="U991" s="4">
        <f t="shared" si="112"/>
        <v>1.2335982000966947</v>
      </c>
      <c r="V991" t="str">
        <f t="shared" si="113"/>
        <v>No</v>
      </c>
    </row>
    <row r="992" spans="1:22" x14ac:dyDescent="0.25">
      <c r="A992" t="s">
        <v>1193</v>
      </c>
      <c r="B992" s="2">
        <v>44934</v>
      </c>
      <c r="C992">
        <f t="shared" si="107"/>
        <v>2023</v>
      </c>
      <c r="D992" t="str">
        <f t="shared" si="108"/>
        <v>January</v>
      </c>
      <c r="E992" t="str">
        <f t="shared" si="109"/>
        <v>Q1</v>
      </c>
      <c r="F992" t="s">
        <v>2382</v>
      </c>
      <c r="G992" t="s">
        <v>2408</v>
      </c>
      <c r="H992">
        <v>5</v>
      </c>
      <c r="I992" s="4">
        <v>518.54999999999995</v>
      </c>
      <c r="J992" t="s">
        <v>2709</v>
      </c>
      <c r="K992" t="s">
        <v>3067</v>
      </c>
      <c r="L992" t="s">
        <v>3071</v>
      </c>
      <c r="M992" t="s">
        <v>4254</v>
      </c>
      <c r="N992">
        <v>6</v>
      </c>
      <c r="O992" t="s">
        <v>4277</v>
      </c>
      <c r="P992" t="str">
        <f t="shared" si="110"/>
        <v>WINTER15</v>
      </c>
      <c r="Q992" t="s">
        <v>4278</v>
      </c>
      <c r="R992" s="4">
        <v>2592.75</v>
      </c>
      <c r="S992" s="4">
        <f t="shared" si="111"/>
        <v>1110.5581502890175</v>
      </c>
      <c r="T992" cm="1">
        <f t="array" ref="T992">_xlfn.STDEV.P(_xlfn._xlws.FILTER($R$2:$R$1201,$G$2:$G$1201=G992))</f>
        <v>859.60878359494041</v>
      </c>
      <c r="U992" s="4">
        <f t="shared" si="112"/>
        <v>0.68869485932100483</v>
      </c>
      <c r="V992" t="str">
        <f t="shared" si="113"/>
        <v>No</v>
      </c>
    </row>
    <row r="993" spans="1:22" x14ac:dyDescent="0.25">
      <c r="A993" t="s">
        <v>160</v>
      </c>
      <c r="B993" s="2">
        <v>45777</v>
      </c>
      <c r="C993">
        <f t="shared" si="107"/>
        <v>2025</v>
      </c>
      <c r="D993" t="str">
        <f t="shared" si="108"/>
        <v>April</v>
      </c>
      <c r="E993" t="str">
        <f t="shared" si="109"/>
        <v>Q2</v>
      </c>
      <c r="F993" t="s">
        <v>1360</v>
      </c>
      <c r="G993" t="s">
        <v>2405</v>
      </c>
      <c r="H993">
        <v>2</v>
      </c>
      <c r="I993" s="4">
        <v>411.49</v>
      </c>
      <c r="J993" t="s">
        <v>2545</v>
      </c>
      <c r="K993" t="s">
        <v>3067</v>
      </c>
      <c r="L993" t="s">
        <v>3072</v>
      </c>
      <c r="M993" t="s">
        <v>3221</v>
      </c>
      <c r="N993">
        <v>4</v>
      </c>
      <c r="P993" t="str">
        <f t="shared" si="110"/>
        <v>NO COUPON</v>
      </c>
      <c r="Q993" t="s">
        <v>4278</v>
      </c>
      <c r="R993" s="4">
        <v>822.98</v>
      </c>
      <c r="S993" s="4">
        <f t="shared" si="111"/>
        <v>1042.2846368715084</v>
      </c>
      <c r="T993" cm="1">
        <f t="array" ref="T993">_xlfn.STDEV.P(_xlfn._xlws.FILTER($R$2:$R$1201,$G$2:$G$1201=G993))</f>
        <v>832.06806164607724</v>
      </c>
      <c r="U993" s="4">
        <f t="shared" si="112"/>
        <v>0.75810461421101738</v>
      </c>
      <c r="V993" t="str">
        <f t="shared" si="113"/>
        <v>No</v>
      </c>
    </row>
    <row r="994" spans="1:22" x14ac:dyDescent="0.25">
      <c r="A994" t="s">
        <v>1017</v>
      </c>
      <c r="B994" s="2">
        <v>44937</v>
      </c>
      <c r="C994">
        <f t="shared" si="107"/>
        <v>2023</v>
      </c>
      <c r="D994" t="str">
        <f t="shared" si="108"/>
        <v>January</v>
      </c>
      <c r="E994" t="str">
        <f t="shared" si="109"/>
        <v>Q1</v>
      </c>
      <c r="F994" t="s">
        <v>2210</v>
      </c>
      <c r="G994" t="s">
        <v>2407</v>
      </c>
      <c r="H994">
        <v>5</v>
      </c>
      <c r="I994" s="4">
        <v>319.97000000000003</v>
      </c>
      <c r="J994" t="s">
        <v>3001</v>
      </c>
      <c r="K994" t="s">
        <v>3069</v>
      </c>
      <c r="L994" t="s">
        <v>3070</v>
      </c>
      <c r="M994" t="s">
        <v>4078</v>
      </c>
      <c r="N994">
        <v>7</v>
      </c>
      <c r="O994" t="s">
        <v>4275</v>
      </c>
      <c r="P994" t="str">
        <f t="shared" si="110"/>
        <v>SAVE10</v>
      </c>
      <c r="Q994" t="s">
        <v>4282</v>
      </c>
      <c r="R994" s="4">
        <v>1599.85</v>
      </c>
      <c r="S994" s="4">
        <f t="shared" si="111"/>
        <v>1080.7326519337028</v>
      </c>
      <c r="T994" cm="1">
        <f t="array" ref="T994">_xlfn.STDEV.P(_xlfn._xlws.FILTER($R$2:$R$1201,$G$2:$G$1201=G994))</f>
        <v>851.72193981099019</v>
      </c>
      <c r="U994" s="4">
        <f t="shared" si="112"/>
        <v>0.89320541878083748</v>
      </c>
      <c r="V994" t="str">
        <f t="shared" si="113"/>
        <v>No</v>
      </c>
    </row>
    <row r="995" spans="1:22" x14ac:dyDescent="0.25">
      <c r="A995" t="s">
        <v>54</v>
      </c>
      <c r="B995" s="2">
        <v>45158</v>
      </c>
      <c r="C995">
        <f t="shared" si="107"/>
        <v>2023</v>
      </c>
      <c r="D995" t="str">
        <f t="shared" si="108"/>
        <v>August</v>
      </c>
      <c r="E995" t="str">
        <f t="shared" si="109"/>
        <v>Q3</v>
      </c>
      <c r="F995" t="s">
        <v>1254</v>
      </c>
      <c r="G995" t="s">
        <v>2409</v>
      </c>
      <c r="H995">
        <v>2</v>
      </c>
      <c r="I995" s="4">
        <v>344.02</v>
      </c>
      <c r="J995" t="s">
        <v>2450</v>
      </c>
      <c r="K995" t="s">
        <v>3066</v>
      </c>
      <c r="L995" t="s">
        <v>3073</v>
      </c>
      <c r="M995" t="s">
        <v>3115</v>
      </c>
      <c r="N995">
        <v>4</v>
      </c>
      <c r="O995" t="s">
        <v>4276</v>
      </c>
      <c r="P995" t="str">
        <f t="shared" si="110"/>
        <v>FREESHIP</v>
      </c>
      <c r="Q995" t="s">
        <v>4278</v>
      </c>
      <c r="R995" s="4">
        <v>688.04</v>
      </c>
      <c r="S995" s="4">
        <f t="shared" si="111"/>
        <v>985.05841176470665</v>
      </c>
      <c r="T995" cm="1">
        <f t="array" ref="T995">_xlfn.STDEV.P(_xlfn._xlws.FILTER($R$2:$R$1201,$G$2:$G$1201=G995))</f>
        <v>745.08439393554579</v>
      </c>
      <c r="U995" s="4">
        <f t="shared" si="112"/>
        <v>0.86035678237566238</v>
      </c>
      <c r="V995" t="str">
        <f t="shared" si="113"/>
        <v>No</v>
      </c>
    </row>
    <row r="996" spans="1:22" x14ac:dyDescent="0.25">
      <c r="A996" t="s">
        <v>634</v>
      </c>
      <c r="B996" s="2">
        <v>45378</v>
      </c>
      <c r="C996">
        <f t="shared" si="107"/>
        <v>2024</v>
      </c>
      <c r="D996" t="str">
        <f t="shared" si="108"/>
        <v>March</v>
      </c>
      <c r="E996" t="str">
        <f t="shared" si="109"/>
        <v>Q1</v>
      </c>
      <c r="F996" t="s">
        <v>1833</v>
      </c>
      <c r="G996" t="s">
        <v>2405</v>
      </c>
      <c r="H996">
        <v>3</v>
      </c>
      <c r="I996" s="4">
        <v>136.34</v>
      </c>
      <c r="J996" t="s">
        <v>2846</v>
      </c>
      <c r="K996" t="s">
        <v>3065</v>
      </c>
      <c r="L996" t="s">
        <v>3072</v>
      </c>
      <c r="M996" t="s">
        <v>3695</v>
      </c>
      <c r="N996">
        <v>8</v>
      </c>
      <c r="O996" t="s">
        <v>4275</v>
      </c>
      <c r="P996" t="str">
        <f t="shared" si="110"/>
        <v>SAVE10</v>
      </c>
      <c r="Q996" t="s">
        <v>4279</v>
      </c>
      <c r="R996" s="4">
        <v>409.02</v>
      </c>
      <c r="S996" s="4">
        <f t="shared" si="111"/>
        <v>1042.2846368715084</v>
      </c>
      <c r="T996" cm="1">
        <f t="array" ref="T996">_xlfn.STDEV.P(_xlfn._xlws.FILTER($R$2:$R$1201,$G$2:$G$1201=G996))</f>
        <v>832.06806164607724</v>
      </c>
      <c r="U996" s="4">
        <f t="shared" si="112"/>
        <v>1.0887866974238638</v>
      </c>
      <c r="V996" t="str">
        <f t="shared" si="113"/>
        <v>No</v>
      </c>
    </row>
    <row r="997" spans="1:22" x14ac:dyDescent="0.25">
      <c r="A997" t="s">
        <v>728</v>
      </c>
      <c r="B997" s="2">
        <v>45037</v>
      </c>
      <c r="C997">
        <f t="shared" si="107"/>
        <v>2023</v>
      </c>
      <c r="D997" t="str">
        <f t="shared" si="108"/>
        <v>April</v>
      </c>
      <c r="E997" t="str">
        <f t="shared" si="109"/>
        <v>Q2</v>
      </c>
      <c r="F997" t="s">
        <v>1925</v>
      </c>
      <c r="G997" t="s">
        <v>2408</v>
      </c>
      <c r="H997">
        <v>1</v>
      </c>
      <c r="I997" s="4">
        <v>51.73</v>
      </c>
      <c r="J997" t="s">
        <v>2660</v>
      </c>
      <c r="K997" t="s">
        <v>3065</v>
      </c>
      <c r="L997" t="s">
        <v>3074</v>
      </c>
      <c r="M997" t="s">
        <v>3789</v>
      </c>
      <c r="N997">
        <v>1</v>
      </c>
      <c r="O997" t="s">
        <v>4276</v>
      </c>
      <c r="P997" t="str">
        <f t="shared" si="110"/>
        <v>FREESHIP</v>
      </c>
      <c r="Q997" t="s">
        <v>4281</v>
      </c>
      <c r="R997" s="4">
        <v>51.73</v>
      </c>
      <c r="S997" s="4">
        <f t="shared" si="111"/>
        <v>1110.5581502890175</v>
      </c>
      <c r="T997" cm="1">
        <f t="array" ref="T997">_xlfn.STDEV.P(_xlfn._xlws.FILTER($R$2:$R$1201,$G$2:$G$1201=G997))</f>
        <v>859.60878359494041</v>
      </c>
      <c r="U997" s="4">
        <f t="shared" si="112"/>
        <v>1.2317558527740127</v>
      </c>
      <c r="V997" t="str">
        <f t="shared" si="113"/>
        <v>No</v>
      </c>
    </row>
    <row r="998" spans="1:22" x14ac:dyDescent="0.25">
      <c r="A998" t="s">
        <v>507</v>
      </c>
      <c r="B998" s="2">
        <v>45685</v>
      </c>
      <c r="C998">
        <f t="shared" si="107"/>
        <v>2025</v>
      </c>
      <c r="D998" t="str">
        <f t="shared" si="108"/>
        <v>January</v>
      </c>
      <c r="E998" t="str">
        <f t="shared" si="109"/>
        <v>Q1</v>
      </c>
      <c r="F998" t="s">
        <v>1707</v>
      </c>
      <c r="G998" t="s">
        <v>2404</v>
      </c>
      <c r="H998">
        <v>1</v>
      </c>
      <c r="I998" s="4">
        <v>420.26</v>
      </c>
      <c r="J998" t="s">
        <v>2787</v>
      </c>
      <c r="K998" t="s">
        <v>3067</v>
      </c>
      <c r="L998" t="s">
        <v>3074</v>
      </c>
      <c r="M998" t="s">
        <v>3568</v>
      </c>
      <c r="N998">
        <v>4</v>
      </c>
      <c r="O998" t="s">
        <v>4276</v>
      </c>
      <c r="P998" t="str">
        <f t="shared" si="110"/>
        <v>FREESHIP</v>
      </c>
      <c r="Q998" t="s">
        <v>4281</v>
      </c>
      <c r="R998" s="4">
        <v>420.26</v>
      </c>
      <c r="S998" s="4">
        <f t="shared" si="111"/>
        <v>972.57942307692258</v>
      </c>
      <c r="T998" cm="1">
        <f t="array" ref="T998">_xlfn.STDEV.P(_xlfn._xlws.FILTER($R$2:$R$1201,$G$2:$G$1201=G998))</f>
        <v>756.87136793194964</v>
      </c>
      <c r="U998" s="4">
        <f t="shared" si="112"/>
        <v>0.72974014671219756</v>
      </c>
      <c r="V998" t="str">
        <f t="shared" si="113"/>
        <v>No</v>
      </c>
    </row>
    <row r="999" spans="1:22" x14ac:dyDescent="0.25">
      <c r="A999" t="s">
        <v>620</v>
      </c>
      <c r="B999" s="2">
        <v>45602</v>
      </c>
      <c r="C999">
        <f t="shared" si="107"/>
        <v>2024</v>
      </c>
      <c r="D999" t="str">
        <f t="shared" si="108"/>
        <v>November</v>
      </c>
      <c r="E999" t="str">
        <f t="shared" si="109"/>
        <v>Q4</v>
      </c>
      <c r="F999" t="s">
        <v>1819</v>
      </c>
      <c r="G999" t="s">
        <v>2408</v>
      </c>
      <c r="H999">
        <v>3</v>
      </c>
      <c r="I999" s="4">
        <v>274.75</v>
      </c>
      <c r="J999" t="s">
        <v>2614</v>
      </c>
      <c r="K999" t="s">
        <v>3069</v>
      </c>
      <c r="L999" t="s">
        <v>3071</v>
      </c>
      <c r="M999" t="s">
        <v>3681</v>
      </c>
      <c r="N999">
        <v>3</v>
      </c>
      <c r="O999" t="s">
        <v>4275</v>
      </c>
      <c r="P999" t="str">
        <f t="shared" si="110"/>
        <v>SAVE10</v>
      </c>
      <c r="Q999" t="s">
        <v>4282</v>
      </c>
      <c r="R999" s="4">
        <v>824.25</v>
      </c>
      <c r="S999" s="4">
        <f t="shared" si="111"/>
        <v>1110.5581502890175</v>
      </c>
      <c r="T999" cm="1">
        <f t="array" ref="T999">_xlfn.STDEV.P(_xlfn._xlws.FILTER($R$2:$R$1201,$G$2:$G$1201=G999))</f>
        <v>859.60878359494041</v>
      </c>
      <c r="U999" s="4">
        <f t="shared" si="112"/>
        <v>0.97231224975809682</v>
      </c>
      <c r="V999" t="str">
        <f t="shared" si="113"/>
        <v>No</v>
      </c>
    </row>
    <row r="1000" spans="1:22" x14ac:dyDescent="0.25">
      <c r="A1000" t="s">
        <v>792</v>
      </c>
      <c r="B1000" s="2">
        <v>45044</v>
      </c>
      <c r="C1000">
        <f t="shared" si="107"/>
        <v>2023</v>
      </c>
      <c r="D1000" t="str">
        <f t="shared" si="108"/>
        <v>April</v>
      </c>
      <c r="E1000" t="str">
        <f t="shared" si="109"/>
        <v>Q2</v>
      </c>
      <c r="F1000" t="s">
        <v>1989</v>
      </c>
      <c r="G1000" t="s">
        <v>2408</v>
      </c>
      <c r="H1000">
        <v>4</v>
      </c>
      <c r="I1000" s="4">
        <v>246.85</v>
      </c>
      <c r="J1000" t="s">
        <v>2918</v>
      </c>
      <c r="K1000" t="s">
        <v>3067</v>
      </c>
      <c r="L1000" t="s">
        <v>3070</v>
      </c>
      <c r="M1000" t="s">
        <v>3853</v>
      </c>
      <c r="N1000">
        <v>8</v>
      </c>
      <c r="O1000" t="s">
        <v>4277</v>
      </c>
      <c r="P1000" t="str">
        <f t="shared" si="110"/>
        <v>WINTER15</v>
      </c>
      <c r="Q1000" t="s">
        <v>4282</v>
      </c>
      <c r="R1000" s="4">
        <v>987.4</v>
      </c>
      <c r="S1000" s="4">
        <f t="shared" si="111"/>
        <v>1110.5581502890175</v>
      </c>
      <c r="T1000" cm="1">
        <f t="array" ref="T1000">_xlfn.STDEV.P(_xlfn._xlws.FILTER($R$2:$R$1201,$G$2:$G$1201=G1000))</f>
        <v>859.60878359494041</v>
      </c>
      <c r="U1000" s="4">
        <f t="shared" si="112"/>
        <v>1.004768874832727</v>
      </c>
      <c r="V1000" t="str">
        <f t="shared" si="113"/>
        <v>No</v>
      </c>
    </row>
    <row r="1001" spans="1:22" x14ac:dyDescent="0.25">
      <c r="A1001" t="s">
        <v>894</v>
      </c>
      <c r="B1001" s="2">
        <v>45728</v>
      </c>
      <c r="C1001">
        <f t="shared" si="107"/>
        <v>2025</v>
      </c>
      <c r="D1001" t="str">
        <f t="shared" si="108"/>
        <v>March</v>
      </c>
      <c r="E1001" t="str">
        <f t="shared" si="109"/>
        <v>Q1</v>
      </c>
      <c r="F1001" t="s">
        <v>2090</v>
      </c>
      <c r="G1001" t="s">
        <v>2408</v>
      </c>
      <c r="H1001">
        <v>4</v>
      </c>
      <c r="I1001" s="4">
        <v>233.7</v>
      </c>
      <c r="J1001" t="s">
        <v>2620</v>
      </c>
      <c r="K1001" t="s">
        <v>3066</v>
      </c>
      <c r="L1001" t="s">
        <v>3070</v>
      </c>
      <c r="M1001" t="s">
        <v>3955</v>
      </c>
      <c r="N1001">
        <v>8</v>
      </c>
      <c r="O1001" t="s">
        <v>4275</v>
      </c>
      <c r="P1001" t="str">
        <f t="shared" si="110"/>
        <v>SAVE10</v>
      </c>
      <c r="Q1001" t="s">
        <v>4281</v>
      </c>
      <c r="R1001" s="4">
        <v>934.8</v>
      </c>
      <c r="S1001" s="4">
        <f t="shared" si="111"/>
        <v>1110.5581502890175</v>
      </c>
      <c r="T1001" cm="1">
        <f t="array" ref="T1001">_xlfn.STDEV.P(_xlfn._xlws.FILTER($R$2:$R$1201,$G$2:$G$1201=G1001))</f>
        <v>859.60878359494041</v>
      </c>
      <c r="U1001" s="4">
        <f t="shared" si="112"/>
        <v>1.0200665314539237</v>
      </c>
      <c r="V1001" t="str">
        <f t="shared" si="113"/>
        <v>No</v>
      </c>
    </row>
    <row r="1002" spans="1:22" x14ac:dyDescent="0.25">
      <c r="A1002" t="s">
        <v>378</v>
      </c>
      <c r="B1002" s="2">
        <v>45254</v>
      </c>
      <c r="C1002">
        <f t="shared" si="107"/>
        <v>2023</v>
      </c>
      <c r="D1002" t="str">
        <f t="shared" si="108"/>
        <v>November</v>
      </c>
      <c r="E1002" t="str">
        <f t="shared" si="109"/>
        <v>Q4</v>
      </c>
      <c r="F1002" t="s">
        <v>1578</v>
      </c>
      <c r="G1002" t="s">
        <v>2404</v>
      </c>
      <c r="H1002">
        <v>5</v>
      </c>
      <c r="I1002" s="4">
        <v>628.74</v>
      </c>
      <c r="J1002" t="s">
        <v>2650</v>
      </c>
      <c r="K1002" t="s">
        <v>3069</v>
      </c>
      <c r="L1002" t="s">
        <v>3071</v>
      </c>
      <c r="M1002" t="s">
        <v>3439</v>
      </c>
      <c r="N1002">
        <v>9</v>
      </c>
      <c r="O1002" t="s">
        <v>4276</v>
      </c>
      <c r="P1002" t="str">
        <f t="shared" si="110"/>
        <v>FREESHIP</v>
      </c>
      <c r="Q1002" t="s">
        <v>4281</v>
      </c>
      <c r="R1002" s="4">
        <v>3143.7</v>
      </c>
      <c r="S1002" s="4">
        <f t="shared" si="111"/>
        <v>972.57942307692258</v>
      </c>
      <c r="T1002" cm="1">
        <f t="array" ref="T1002">_xlfn.STDEV.P(_xlfn._xlws.FILTER($R$2:$R$1201,$G$2:$G$1201=G1002))</f>
        <v>756.87136793194964</v>
      </c>
      <c r="U1002" s="4">
        <f t="shared" si="112"/>
        <v>0.45429043513221812</v>
      </c>
      <c r="V1002" t="str">
        <f t="shared" si="113"/>
        <v>No</v>
      </c>
    </row>
    <row r="1003" spans="1:22" x14ac:dyDescent="0.25">
      <c r="A1003" t="s">
        <v>382</v>
      </c>
      <c r="B1003" s="2">
        <v>45047</v>
      </c>
      <c r="C1003">
        <f t="shared" si="107"/>
        <v>2023</v>
      </c>
      <c r="D1003" t="str">
        <f t="shared" si="108"/>
        <v>May</v>
      </c>
      <c r="E1003" t="str">
        <f t="shared" si="109"/>
        <v>Q2</v>
      </c>
      <c r="F1003" t="s">
        <v>1582</v>
      </c>
      <c r="G1003" t="s">
        <v>2403</v>
      </c>
      <c r="H1003">
        <v>3</v>
      </c>
      <c r="I1003" s="4">
        <v>271.02</v>
      </c>
      <c r="J1003" t="s">
        <v>2716</v>
      </c>
      <c r="K1003" t="s">
        <v>3067</v>
      </c>
      <c r="L1003" t="s">
        <v>3071</v>
      </c>
      <c r="M1003" t="s">
        <v>3443</v>
      </c>
      <c r="N1003">
        <v>6</v>
      </c>
      <c r="P1003" t="str">
        <f t="shared" si="110"/>
        <v>NO COUPON</v>
      </c>
      <c r="Q1003" t="s">
        <v>4282</v>
      </c>
      <c r="R1003" s="4">
        <v>813.06</v>
      </c>
      <c r="S1003" s="4">
        <f t="shared" si="111"/>
        <v>1077.6160122699389</v>
      </c>
      <c r="T1003" cm="1">
        <f t="array" ref="T1003">_xlfn.STDEV.P(_xlfn._xlws.FILTER($R$2:$R$1201,$G$2:$G$1201=G1003))</f>
        <v>847.57364644707002</v>
      </c>
      <c r="U1003" s="4">
        <f t="shared" si="112"/>
        <v>0.95165301050958273</v>
      </c>
      <c r="V1003" t="str">
        <f t="shared" si="113"/>
        <v>No</v>
      </c>
    </row>
    <row r="1004" spans="1:22" x14ac:dyDescent="0.25">
      <c r="A1004" t="s">
        <v>720</v>
      </c>
      <c r="B1004" s="2">
        <v>45718</v>
      </c>
      <c r="C1004">
        <f t="shared" si="107"/>
        <v>2025</v>
      </c>
      <c r="D1004" t="str">
        <f t="shared" si="108"/>
        <v>March</v>
      </c>
      <c r="E1004" t="str">
        <f t="shared" si="109"/>
        <v>Q1</v>
      </c>
      <c r="F1004" t="s">
        <v>1918</v>
      </c>
      <c r="G1004" t="s">
        <v>2409</v>
      </c>
      <c r="H1004">
        <v>5</v>
      </c>
      <c r="I1004" s="4">
        <v>228.09</v>
      </c>
      <c r="J1004" t="s">
        <v>2720</v>
      </c>
      <c r="K1004" t="s">
        <v>3068</v>
      </c>
      <c r="L1004" t="s">
        <v>3072</v>
      </c>
      <c r="M1004" t="s">
        <v>3781</v>
      </c>
      <c r="N1004">
        <v>9</v>
      </c>
      <c r="O1004" t="s">
        <v>4276</v>
      </c>
      <c r="P1004" t="str">
        <f t="shared" si="110"/>
        <v>FREESHIP</v>
      </c>
      <c r="Q1004" t="s">
        <v>4281</v>
      </c>
      <c r="R1004" s="4">
        <v>1140.45</v>
      </c>
      <c r="S1004" s="4">
        <f t="shared" si="111"/>
        <v>985.05841176470665</v>
      </c>
      <c r="T1004" cm="1">
        <f t="array" ref="T1004">_xlfn.STDEV.P(_xlfn._xlws.FILTER($R$2:$R$1201,$G$2:$G$1201=G1004))</f>
        <v>745.08439393554579</v>
      </c>
      <c r="U1004" s="4">
        <f t="shared" si="112"/>
        <v>1.0159498949728223</v>
      </c>
      <c r="V1004" t="str">
        <f t="shared" si="113"/>
        <v>No</v>
      </c>
    </row>
    <row r="1005" spans="1:22" x14ac:dyDescent="0.25">
      <c r="A1005" t="s">
        <v>1060</v>
      </c>
      <c r="B1005" s="2">
        <v>45572</v>
      </c>
      <c r="C1005">
        <f t="shared" si="107"/>
        <v>2024</v>
      </c>
      <c r="D1005" t="str">
        <f t="shared" si="108"/>
        <v>October</v>
      </c>
      <c r="E1005" t="str">
        <f t="shared" si="109"/>
        <v>Q4</v>
      </c>
      <c r="F1005" t="s">
        <v>2252</v>
      </c>
      <c r="G1005" t="s">
        <v>2405</v>
      </c>
      <c r="H1005">
        <v>3</v>
      </c>
      <c r="I1005" s="4">
        <v>547.15</v>
      </c>
      <c r="J1005" t="s">
        <v>3014</v>
      </c>
      <c r="K1005" t="s">
        <v>3066</v>
      </c>
      <c r="L1005" t="s">
        <v>3070</v>
      </c>
      <c r="M1005" t="s">
        <v>4121</v>
      </c>
      <c r="N1005">
        <v>4</v>
      </c>
      <c r="O1005" t="s">
        <v>4277</v>
      </c>
      <c r="P1005" t="str">
        <f t="shared" si="110"/>
        <v>WINTER15</v>
      </c>
      <c r="Q1005" t="s">
        <v>4278</v>
      </c>
      <c r="R1005" s="4">
        <v>1641.45</v>
      </c>
      <c r="S1005" s="4">
        <f t="shared" si="111"/>
        <v>1042.2846368715084</v>
      </c>
      <c r="T1005" cm="1">
        <f t="array" ref="T1005">_xlfn.STDEV.P(_xlfn._xlws.FILTER($R$2:$R$1201,$G$2:$G$1201=G1005))</f>
        <v>832.06806164607724</v>
      </c>
      <c r="U1005" s="4">
        <f t="shared" si="112"/>
        <v>0.59506506702346607</v>
      </c>
      <c r="V1005" t="str">
        <f t="shared" si="113"/>
        <v>No</v>
      </c>
    </row>
    <row r="1006" spans="1:22" x14ac:dyDescent="0.25">
      <c r="A1006" t="s">
        <v>910</v>
      </c>
      <c r="B1006" s="2">
        <v>45583</v>
      </c>
      <c r="C1006">
        <f t="shared" si="107"/>
        <v>2024</v>
      </c>
      <c r="D1006" t="str">
        <f t="shared" si="108"/>
        <v>October</v>
      </c>
      <c r="E1006" t="str">
        <f t="shared" si="109"/>
        <v>Q4</v>
      </c>
      <c r="F1006" t="s">
        <v>2106</v>
      </c>
      <c r="G1006" t="s">
        <v>2409</v>
      </c>
      <c r="H1006">
        <v>3</v>
      </c>
      <c r="I1006" s="4">
        <v>147.29</v>
      </c>
      <c r="J1006" t="s">
        <v>2419</v>
      </c>
      <c r="K1006" t="s">
        <v>3068</v>
      </c>
      <c r="L1006" t="s">
        <v>3070</v>
      </c>
      <c r="M1006" t="s">
        <v>3971</v>
      </c>
      <c r="N1006">
        <v>3</v>
      </c>
      <c r="O1006" t="s">
        <v>4276</v>
      </c>
      <c r="P1006" t="str">
        <f t="shared" si="110"/>
        <v>FREESHIP</v>
      </c>
      <c r="Q1006" t="s">
        <v>4282</v>
      </c>
      <c r="R1006" s="4">
        <v>441.87</v>
      </c>
      <c r="S1006" s="4">
        <f t="shared" si="111"/>
        <v>985.05841176470665</v>
      </c>
      <c r="T1006" cm="1">
        <f t="array" ref="T1006">_xlfn.STDEV.P(_xlfn._xlws.FILTER($R$2:$R$1201,$G$2:$G$1201=G1006))</f>
        <v>745.08439393554579</v>
      </c>
      <c r="U1006" s="4">
        <f t="shared" si="112"/>
        <v>1.1243939862162495</v>
      </c>
      <c r="V1006" t="str">
        <f t="shared" si="113"/>
        <v>No</v>
      </c>
    </row>
    <row r="1007" spans="1:22" x14ac:dyDescent="0.25">
      <c r="A1007" t="s">
        <v>961</v>
      </c>
      <c r="B1007" s="2">
        <v>45176</v>
      </c>
      <c r="C1007">
        <f t="shared" si="107"/>
        <v>2023</v>
      </c>
      <c r="D1007" t="str">
        <f t="shared" si="108"/>
        <v>September</v>
      </c>
      <c r="E1007" t="str">
        <f t="shared" si="109"/>
        <v>Q3</v>
      </c>
      <c r="F1007" t="s">
        <v>2156</v>
      </c>
      <c r="G1007" t="s">
        <v>2404</v>
      </c>
      <c r="H1007">
        <v>4</v>
      </c>
      <c r="I1007" s="4">
        <v>465.66</v>
      </c>
      <c r="J1007" t="s">
        <v>2642</v>
      </c>
      <c r="K1007" t="s">
        <v>3066</v>
      </c>
      <c r="L1007" t="s">
        <v>3072</v>
      </c>
      <c r="M1007" t="s">
        <v>4022</v>
      </c>
      <c r="N1007">
        <v>9</v>
      </c>
      <c r="O1007" t="s">
        <v>4276</v>
      </c>
      <c r="P1007" t="str">
        <f t="shared" si="110"/>
        <v>FREESHIP</v>
      </c>
      <c r="Q1007" t="s">
        <v>4280</v>
      </c>
      <c r="R1007" s="4">
        <v>1862.64</v>
      </c>
      <c r="S1007" s="4">
        <f t="shared" si="111"/>
        <v>972.57942307692258</v>
      </c>
      <c r="T1007" cm="1">
        <f t="array" ref="T1007">_xlfn.STDEV.P(_xlfn._xlws.FILTER($R$2:$R$1201,$G$2:$G$1201=G1007))</f>
        <v>756.87136793194964</v>
      </c>
      <c r="U1007" s="4">
        <f t="shared" si="112"/>
        <v>0.66975637414057887</v>
      </c>
      <c r="V1007" t="str">
        <f t="shared" si="113"/>
        <v>No</v>
      </c>
    </row>
    <row r="1008" spans="1:22" x14ac:dyDescent="0.25">
      <c r="A1008" t="s">
        <v>991</v>
      </c>
      <c r="B1008" s="2">
        <v>44954</v>
      </c>
      <c r="C1008">
        <f t="shared" si="107"/>
        <v>2023</v>
      </c>
      <c r="D1008" t="str">
        <f t="shared" si="108"/>
        <v>January</v>
      </c>
      <c r="E1008" t="str">
        <f t="shared" si="109"/>
        <v>Q1</v>
      </c>
      <c r="F1008" t="s">
        <v>2184</v>
      </c>
      <c r="G1008" t="s">
        <v>2406</v>
      </c>
      <c r="H1008">
        <v>4</v>
      </c>
      <c r="I1008" s="4">
        <v>649.47</v>
      </c>
      <c r="J1008" t="s">
        <v>2994</v>
      </c>
      <c r="K1008" t="s">
        <v>3069</v>
      </c>
      <c r="L1008" t="s">
        <v>3074</v>
      </c>
      <c r="M1008" t="s">
        <v>4052</v>
      </c>
      <c r="N1008">
        <v>8</v>
      </c>
      <c r="O1008" t="s">
        <v>4275</v>
      </c>
      <c r="P1008" t="str">
        <f t="shared" si="110"/>
        <v>SAVE10</v>
      </c>
      <c r="Q1008" t="s">
        <v>4282</v>
      </c>
      <c r="R1008" s="4">
        <v>2597.88</v>
      </c>
      <c r="S1008" s="4">
        <f t="shared" si="111"/>
        <v>1098.989382022472</v>
      </c>
      <c r="T1008" cm="1">
        <f t="array" ref="T1008">_xlfn.STDEV.P(_xlfn._xlws.FILTER($R$2:$R$1201,$G$2:$G$1201=G1008))</f>
        <v>817.71887574565653</v>
      </c>
      <c r="U1008" s="4">
        <f t="shared" si="112"/>
        <v>0.54972362184077872</v>
      </c>
      <c r="V1008" t="str">
        <f t="shared" si="113"/>
        <v>No</v>
      </c>
    </row>
    <row r="1009" spans="1:22" x14ac:dyDescent="0.25">
      <c r="A1009" t="s">
        <v>324</v>
      </c>
      <c r="B1009" s="2">
        <v>45346</v>
      </c>
      <c r="C1009">
        <f t="shared" si="107"/>
        <v>2024</v>
      </c>
      <c r="D1009" t="str">
        <f t="shared" si="108"/>
        <v>February</v>
      </c>
      <c r="E1009" t="str">
        <f t="shared" si="109"/>
        <v>Q1</v>
      </c>
      <c r="F1009" t="s">
        <v>1524</v>
      </c>
      <c r="G1009" t="s">
        <v>2407</v>
      </c>
      <c r="H1009">
        <v>3</v>
      </c>
      <c r="I1009" s="4">
        <v>132.47999999999999</v>
      </c>
      <c r="J1009" t="s">
        <v>2672</v>
      </c>
      <c r="K1009" t="s">
        <v>3066</v>
      </c>
      <c r="L1009" t="s">
        <v>3070</v>
      </c>
      <c r="M1009" t="s">
        <v>3385</v>
      </c>
      <c r="N1009">
        <v>4</v>
      </c>
      <c r="P1009" t="str">
        <f t="shared" si="110"/>
        <v>NO COUPON</v>
      </c>
      <c r="Q1009" t="s">
        <v>4279</v>
      </c>
      <c r="R1009" s="4">
        <v>397.43999999999988</v>
      </c>
      <c r="S1009" s="4">
        <f t="shared" si="111"/>
        <v>1080.7326519337028</v>
      </c>
      <c r="T1009" cm="1">
        <f t="array" ref="T1009">_xlfn.STDEV.P(_xlfn._xlws.FILTER($R$2:$R$1201,$G$2:$G$1201=G1009))</f>
        <v>851.72193981099019</v>
      </c>
      <c r="U1009" s="4">
        <f t="shared" si="112"/>
        <v>1.1133359464053891</v>
      </c>
      <c r="V1009" t="str">
        <f t="shared" si="113"/>
        <v>No</v>
      </c>
    </row>
    <row r="1010" spans="1:22" x14ac:dyDescent="0.25">
      <c r="A1010" t="s">
        <v>159</v>
      </c>
      <c r="B1010" s="2">
        <v>45353</v>
      </c>
      <c r="C1010">
        <f t="shared" si="107"/>
        <v>2024</v>
      </c>
      <c r="D1010" t="str">
        <f t="shared" si="108"/>
        <v>March</v>
      </c>
      <c r="E1010" t="str">
        <f t="shared" si="109"/>
        <v>Q1</v>
      </c>
      <c r="F1010" t="s">
        <v>1359</v>
      </c>
      <c r="G1010" t="s">
        <v>2407</v>
      </c>
      <c r="H1010">
        <v>3</v>
      </c>
      <c r="I1010" s="4">
        <v>146.91</v>
      </c>
      <c r="J1010" t="s">
        <v>2544</v>
      </c>
      <c r="K1010" t="s">
        <v>3067</v>
      </c>
      <c r="L1010" t="s">
        <v>3073</v>
      </c>
      <c r="M1010" t="s">
        <v>3220</v>
      </c>
      <c r="N1010">
        <v>6</v>
      </c>
      <c r="O1010" t="s">
        <v>4276</v>
      </c>
      <c r="P1010" t="str">
        <f t="shared" si="110"/>
        <v>FREESHIP</v>
      </c>
      <c r="Q1010" t="s">
        <v>4282</v>
      </c>
      <c r="R1010" s="4">
        <v>440.73</v>
      </c>
      <c r="S1010" s="4">
        <f t="shared" si="111"/>
        <v>1080.7326519337028</v>
      </c>
      <c r="T1010" cm="1">
        <f t="array" ref="T1010">_xlfn.STDEV.P(_xlfn._xlws.FILTER($R$2:$R$1201,$G$2:$G$1201=G1010))</f>
        <v>851.72193981099019</v>
      </c>
      <c r="U1010" s="4">
        <f t="shared" si="112"/>
        <v>1.0963937974181244</v>
      </c>
      <c r="V1010" t="str">
        <f t="shared" si="113"/>
        <v>No</v>
      </c>
    </row>
    <row r="1011" spans="1:22" x14ac:dyDescent="0.25">
      <c r="A1011" t="s">
        <v>421</v>
      </c>
      <c r="B1011" s="2">
        <v>45151</v>
      </c>
      <c r="C1011">
        <f t="shared" si="107"/>
        <v>2023</v>
      </c>
      <c r="D1011" t="str">
        <f t="shared" si="108"/>
        <v>August</v>
      </c>
      <c r="E1011" t="str">
        <f t="shared" si="109"/>
        <v>Q3</v>
      </c>
      <c r="F1011" t="s">
        <v>1621</v>
      </c>
      <c r="G1011" t="s">
        <v>2405</v>
      </c>
      <c r="H1011">
        <v>4</v>
      </c>
      <c r="I1011" s="4">
        <v>547.32000000000005</v>
      </c>
      <c r="J1011" t="s">
        <v>2634</v>
      </c>
      <c r="K1011" t="s">
        <v>3069</v>
      </c>
      <c r="L1011" t="s">
        <v>3072</v>
      </c>
      <c r="M1011" t="s">
        <v>3482</v>
      </c>
      <c r="N1011">
        <v>8</v>
      </c>
      <c r="O1011" t="s">
        <v>4276</v>
      </c>
      <c r="P1011" t="str">
        <f t="shared" si="110"/>
        <v>FREESHIP</v>
      </c>
      <c r="Q1011" t="s">
        <v>4278</v>
      </c>
      <c r="R1011" s="4">
        <v>2189.2800000000002</v>
      </c>
      <c r="S1011" s="4">
        <f t="shared" si="111"/>
        <v>1042.2846368715084</v>
      </c>
      <c r="T1011" cm="1">
        <f t="array" ref="T1011">_xlfn.STDEV.P(_xlfn._xlws.FILTER($R$2:$R$1201,$G$2:$G$1201=G1011))</f>
        <v>832.06806164607724</v>
      </c>
      <c r="U1011" s="4">
        <f t="shared" si="112"/>
        <v>0.59486075681395767</v>
      </c>
      <c r="V1011" t="str">
        <f t="shared" si="113"/>
        <v>No</v>
      </c>
    </row>
    <row r="1012" spans="1:22" x14ac:dyDescent="0.25">
      <c r="A1012" t="s">
        <v>137</v>
      </c>
      <c r="B1012" s="2">
        <v>45113</v>
      </c>
      <c r="C1012">
        <f t="shared" si="107"/>
        <v>2023</v>
      </c>
      <c r="D1012" t="str">
        <f t="shared" si="108"/>
        <v>July</v>
      </c>
      <c r="E1012" t="str">
        <f t="shared" si="109"/>
        <v>Q3</v>
      </c>
      <c r="F1012" t="s">
        <v>1337</v>
      </c>
      <c r="G1012" t="s">
        <v>2409</v>
      </c>
      <c r="H1012">
        <v>3</v>
      </c>
      <c r="I1012" s="4">
        <v>278.04000000000002</v>
      </c>
      <c r="J1012" t="s">
        <v>2525</v>
      </c>
      <c r="K1012" t="s">
        <v>3066</v>
      </c>
      <c r="L1012" t="s">
        <v>3073</v>
      </c>
      <c r="M1012" t="s">
        <v>3198</v>
      </c>
      <c r="N1012">
        <v>5</v>
      </c>
      <c r="P1012" t="str">
        <f t="shared" si="110"/>
        <v>NO COUPON</v>
      </c>
      <c r="Q1012" t="s">
        <v>4278</v>
      </c>
      <c r="R1012" s="4">
        <v>834.12000000000012</v>
      </c>
      <c r="S1012" s="4">
        <f t="shared" si="111"/>
        <v>985.05841176470665</v>
      </c>
      <c r="T1012" cm="1">
        <f t="array" ref="T1012">_xlfn.STDEV.P(_xlfn._xlws.FILTER($R$2:$R$1201,$G$2:$G$1201=G1012))</f>
        <v>745.08439393554579</v>
      </c>
      <c r="U1012" s="4">
        <f t="shared" si="112"/>
        <v>0.94891050935884702</v>
      </c>
      <c r="V1012" t="str">
        <f t="shared" si="113"/>
        <v>No</v>
      </c>
    </row>
    <row r="1013" spans="1:22" x14ac:dyDescent="0.25">
      <c r="A1013" t="s">
        <v>842</v>
      </c>
      <c r="B1013" s="2">
        <v>45497</v>
      </c>
      <c r="C1013">
        <f t="shared" si="107"/>
        <v>2024</v>
      </c>
      <c r="D1013" t="str">
        <f t="shared" si="108"/>
        <v>July</v>
      </c>
      <c r="E1013" t="str">
        <f t="shared" si="109"/>
        <v>Q3</v>
      </c>
      <c r="F1013" t="s">
        <v>2038</v>
      </c>
      <c r="G1013" t="s">
        <v>2406</v>
      </c>
      <c r="H1013">
        <v>4</v>
      </c>
      <c r="I1013" s="4">
        <v>404.58</v>
      </c>
      <c r="J1013" t="s">
        <v>2945</v>
      </c>
      <c r="K1013" t="s">
        <v>3069</v>
      </c>
      <c r="L1013" t="s">
        <v>3070</v>
      </c>
      <c r="M1013" t="s">
        <v>3903</v>
      </c>
      <c r="N1013">
        <v>5</v>
      </c>
      <c r="O1013" t="s">
        <v>4276</v>
      </c>
      <c r="P1013" t="str">
        <f t="shared" si="110"/>
        <v>FREESHIP</v>
      </c>
      <c r="Q1013" t="s">
        <v>4278</v>
      </c>
      <c r="R1013" s="4">
        <v>1618.32</v>
      </c>
      <c r="S1013" s="4">
        <f t="shared" si="111"/>
        <v>1098.989382022472</v>
      </c>
      <c r="T1013" cm="1">
        <f t="array" ref="T1013">_xlfn.STDEV.P(_xlfn._xlws.FILTER($R$2:$R$1201,$G$2:$G$1201=G1013))</f>
        <v>817.71887574565653</v>
      </c>
      <c r="U1013" s="4">
        <f t="shared" si="112"/>
        <v>0.84920307286444652</v>
      </c>
      <c r="V1013" t="str">
        <f t="shared" si="113"/>
        <v>No</v>
      </c>
    </row>
    <row r="1014" spans="1:22" x14ac:dyDescent="0.25">
      <c r="A1014" t="s">
        <v>156</v>
      </c>
      <c r="B1014" s="2">
        <v>45175</v>
      </c>
      <c r="C1014">
        <f t="shared" si="107"/>
        <v>2023</v>
      </c>
      <c r="D1014" t="str">
        <f t="shared" si="108"/>
        <v>September</v>
      </c>
      <c r="E1014" t="str">
        <f t="shared" si="109"/>
        <v>Q3</v>
      </c>
      <c r="F1014" t="s">
        <v>1356</v>
      </c>
      <c r="G1014" t="s">
        <v>2409</v>
      </c>
      <c r="H1014">
        <v>5</v>
      </c>
      <c r="I1014" s="4">
        <v>272.77</v>
      </c>
      <c r="J1014" t="s">
        <v>2542</v>
      </c>
      <c r="K1014" t="s">
        <v>3069</v>
      </c>
      <c r="L1014" t="s">
        <v>3074</v>
      </c>
      <c r="M1014" t="s">
        <v>3217</v>
      </c>
      <c r="N1014">
        <v>7</v>
      </c>
      <c r="O1014" t="s">
        <v>4277</v>
      </c>
      <c r="P1014" t="str">
        <f t="shared" si="110"/>
        <v>WINTER15</v>
      </c>
      <c r="Q1014" t="s">
        <v>4280</v>
      </c>
      <c r="R1014" s="4">
        <v>1363.85</v>
      </c>
      <c r="S1014" s="4">
        <f t="shared" si="111"/>
        <v>985.05841176470665</v>
      </c>
      <c r="T1014" cm="1">
        <f t="array" ref="T1014">_xlfn.STDEV.P(_xlfn._xlws.FILTER($R$2:$R$1201,$G$2:$G$1201=G1014))</f>
        <v>745.08439393554579</v>
      </c>
      <c r="U1014" s="4">
        <f t="shared" si="112"/>
        <v>0.95598353362682809</v>
      </c>
      <c r="V1014" t="str">
        <f t="shared" si="113"/>
        <v>No</v>
      </c>
    </row>
    <row r="1015" spans="1:22" x14ac:dyDescent="0.25">
      <c r="A1015" t="s">
        <v>142</v>
      </c>
      <c r="B1015" s="2">
        <v>44974</v>
      </c>
      <c r="C1015">
        <f t="shared" si="107"/>
        <v>2023</v>
      </c>
      <c r="D1015" t="str">
        <f t="shared" si="108"/>
        <v>February</v>
      </c>
      <c r="E1015" t="str">
        <f t="shared" si="109"/>
        <v>Q1</v>
      </c>
      <c r="F1015" t="s">
        <v>1342</v>
      </c>
      <c r="G1015" t="s">
        <v>2405</v>
      </c>
      <c r="H1015">
        <v>4</v>
      </c>
      <c r="I1015" s="4">
        <v>21.07</v>
      </c>
      <c r="J1015" t="s">
        <v>2530</v>
      </c>
      <c r="K1015" t="s">
        <v>3068</v>
      </c>
      <c r="L1015" t="s">
        <v>3073</v>
      </c>
      <c r="M1015" t="s">
        <v>3203</v>
      </c>
      <c r="N1015">
        <v>4</v>
      </c>
      <c r="O1015" t="s">
        <v>4276</v>
      </c>
      <c r="P1015" t="str">
        <f t="shared" si="110"/>
        <v>FREESHIP</v>
      </c>
      <c r="Q1015" t="s">
        <v>4282</v>
      </c>
      <c r="R1015" s="4">
        <v>84.28</v>
      </c>
      <c r="S1015" s="4">
        <f t="shared" si="111"/>
        <v>1042.2846368715084</v>
      </c>
      <c r="T1015" cm="1">
        <f t="array" ref="T1015">_xlfn.STDEV.P(_xlfn._xlws.FILTER($R$2:$R$1201,$G$2:$G$1201=G1015))</f>
        <v>832.06806164607724</v>
      </c>
      <c r="U1015" s="4">
        <f t="shared" si="112"/>
        <v>1.2273210377180481</v>
      </c>
      <c r="V1015" t="str">
        <f t="shared" si="113"/>
        <v>No</v>
      </c>
    </row>
    <row r="1016" spans="1:22" x14ac:dyDescent="0.25">
      <c r="A1016" t="s">
        <v>521</v>
      </c>
      <c r="B1016" s="2">
        <v>45112</v>
      </c>
      <c r="C1016">
        <f t="shared" si="107"/>
        <v>2023</v>
      </c>
      <c r="D1016" t="str">
        <f t="shared" si="108"/>
        <v>July</v>
      </c>
      <c r="E1016" t="str">
        <f t="shared" si="109"/>
        <v>Q3</v>
      </c>
      <c r="F1016" t="s">
        <v>1721</v>
      </c>
      <c r="G1016" t="s">
        <v>2404</v>
      </c>
      <c r="H1016">
        <v>1</v>
      </c>
      <c r="I1016" s="4">
        <v>171.59</v>
      </c>
      <c r="J1016" t="s">
        <v>2684</v>
      </c>
      <c r="K1016" t="s">
        <v>3067</v>
      </c>
      <c r="L1016" t="s">
        <v>3074</v>
      </c>
      <c r="M1016" t="s">
        <v>3582</v>
      </c>
      <c r="N1016">
        <v>5</v>
      </c>
      <c r="O1016" t="s">
        <v>4277</v>
      </c>
      <c r="P1016" t="str">
        <f t="shared" si="110"/>
        <v>WINTER15</v>
      </c>
      <c r="Q1016" t="s">
        <v>4280</v>
      </c>
      <c r="R1016" s="4">
        <v>171.59</v>
      </c>
      <c r="S1016" s="4">
        <f t="shared" si="111"/>
        <v>972.57942307692258</v>
      </c>
      <c r="T1016" cm="1">
        <f t="array" ref="T1016">_xlfn.STDEV.P(_xlfn._xlws.FILTER($R$2:$R$1201,$G$2:$G$1201=G1016))</f>
        <v>756.87136793194964</v>
      </c>
      <c r="U1016" s="4">
        <f t="shared" si="112"/>
        <v>1.0582900305312377</v>
      </c>
      <c r="V1016" t="str">
        <f t="shared" si="113"/>
        <v>No</v>
      </c>
    </row>
    <row r="1017" spans="1:22" x14ac:dyDescent="0.25">
      <c r="A1017" t="s">
        <v>658</v>
      </c>
      <c r="B1017" s="2">
        <v>45245</v>
      </c>
      <c r="C1017">
        <f t="shared" si="107"/>
        <v>2023</v>
      </c>
      <c r="D1017" t="str">
        <f t="shared" si="108"/>
        <v>November</v>
      </c>
      <c r="E1017" t="str">
        <f t="shared" si="109"/>
        <v>Q4</v>
      </c>
      <c r="F1017" t="s">
        <v>1857</v>
      </c>
      <c r="G1017" t="s">
        <v>2406</v>
      </c>
      <c r="H1017">
        <v>2</v>
      </c>
      <c r="I1017" s="4">
        <v>366.23</v>
      </c>
      <c r="J1017" t="s">
        <v>2856</v>
      </c>
      <c r="K1017" t="s">
        <v>3069</v>
      </c>
      <c r="L1017" t="s">
        <v>3070</v>
      </c>
      <c r="M1017" t="s">
        <v>3719</v>
      </c>
      <c r="N1017">
        <v>2</v>
      </c>
      <c r="O1017" t="s">
        <v>4277</v>
      </c>
      <c r="P1017" t="str">
        <f t="shared" si="110"/>
        <v>WINTER15</v>
      </c>
      <c r="Q1017" t="s">
        <v>4280</v>
      </c>
      <c r="R1017" s="4">
        <v>732.46</v>
      </c>
      <c r="S1017" s="4">
        <f t="shared" si="111"/>
        <v>1098.989382022472</v>
      </c>
      <c r="T1017" cm="1">
        <f t="array" ref="T1017">_xlfn.STDEV.P(_xlfn._xlws.FILTER($R$2:$R$1201,$G$2:$G$1201=G1017))</f>
        <v>817.71887574565653</v>
      </c>
      <c r="U1017" s="4">
        <f t="shared" si="112"/>
        <v>0.89610183127335519</v>
      </c>
      <c r="V1017" t="str">
        <f t="shared" si="113"/>
        <v>No</v>
      </c>
    </row>
    <row r="1018" spans="1:22" x14ac:dyDescent="0.25">
      <c r="A1018" t="s">
        <v>318</v>
      </c>
      <c r="B1018" s="2">
        <v>45583</v>
      </c>
      <c r="C1018">
        <f t="shared" si="107"/>
        <v>2024</v>
      </c>
      <c r="D1018" t="str">
        <f t="shared" si="108"/>
        <v>October</v>
      </c>
      <c r="E1018" t="str">
        <f t="shared" si="109"/>
        <v>Q4</v>
      </c>
      <c r="F1018" t="s">
        <v>1518</v>
      </c>
      <c r="G1018" t="s">
        <v>2403</v>
      </c>
      <c r="H1018">
        <v>5</v>
      </c>
      <c r="I1018" s="4">
        <v>408.73</v>
      </c>
      <c r="J1018" t="s">
        <v>2667</v>
      </c>
      <c r="K1018" t="s">
        <v>3068</v>
      </c>
      <c r="L1018" t="s">
        <v>3073</v>
      </c>
      <c r="M1018" t="s">
        <v>3379</v>
      </c>
      <c r="N1018">
        <v>10</v>
      </c>
      <c r="O1018" t="s">
        <v>4276</v>
      </c>
      <c r="P1018" t="str">
        <f t="shared" si="110"/>
        <v>FREESHIP</v>
      </c>
      <c r="Q1018" t="s">
        <v>4278</v>
      </c>
      <c r="R1018" s="4">
        <v>2043.65</v>
      </c>
      <c r="S1018" s="4">
        <f t="shared" si="111"/>
        <v>1077.6160122699389</v>
      </c>
      <c r="T1018" cm="1">
        <f t="array" ref="T1018">_xlfn.STDEV.P(_xlfn._xlws.FILTER($R$2:$R$1201,$G$2:$G$1201=G1018))</f>
        <v>847.57364644707002</v>
      </c>
      <c r="U1018" s="4">
        <f t="shared" si="112"/>
        <v>0.78917745386944382</v>
      </c>
      <c r="V1018" t="str">
        <f t="shared" si="113"/>
        <v>No</v>
      </c>
    </row>
    <row r="1019" spans="1:22" x14ac:dyDescent="0.25">
      <c r="A1019" t="s">
        <v>1107</v>
      </c>
      <c r="B1019" s="2">
        <v>45086</v>
      </c>
      <c r="C1019">
        <f t="shared" si="107"/>
        <v>2023</v>
      </c>
      <c r="D1019" t="str">
        <f t="shared" si="108"/>
        <v>June</v>
      </c>
      <c r="E1019" t="str">
        <f t="shared" si="109"/>
        <v>Q2</v>
      </c>
      <c r="F1019" t="s">
        <v>2299</v>
      </c>
      <c r="G1019" t="s">
        <v>2404</v>
      </c>
      <c r="H1019">
        <v>4</v>
      </c>
      <c r="I1019" s="4">
        <v>197.36</v>
      </c>
      <c r="J1019" t="s">
        <v>3026</v>
      </c>
      <c r="K1019" t="s">
        <v>3068</v>
      </c>
      <c r="L1019" t="s">
        <v>3072</v>
      </c>
      <c r="M1019" t="s">
        <v>4168</v>
      </c>
      <c r="N1019">
        <v>9</v>
      </c>
      <c r="O1019" t="s">
        <v>4276</v>
      </c>
      <c r="P1019" t="str">
        <f t="shared" si="110"/>
        <v>FREESHIP</v>
      </c>
      <c r="Q1019" t="s">
        <v>4278</v>
      </c>
      <c r="R1019" s="4">
        <v>789.44</v>
      </c>
      <c r="S1019" s="4">
        <f t="shared" si="111"/>
        <v>972.57942307692258</v>
      </c>
      <c r="T1019" cm="1">
        <f t="array" ref="T1019">_xlfn.STDEV.P(_xlfn._xlws.FILTER($R$2:$R$1201,$G$2:$G$1201=G1019))</f>
        <v>756.87136793194964</v>
      </c>
      <c r="U1019" s="4">
        <f t="shared" si="112"/>
        <v>1.024241972840255</v>
      </c>
      <c r="V1019" t="str">
        <f t="shared" si="113"/>
        <v>No</v>
      </c>
    </row>
    <row r="1020" spans="1:22" x14ac:dyDescent="0.25">
      <c r="A1020" t="s">
        <v>672</v>
      </c>
      <c r="B1020" s="2">
        <v>45765</v>
      </c>
      <c r="C1020">
        <f t="shared" si="107"/>
        <v>2025</v>
      </c>
      <c r="D1020" t="str">
        <f t="shared" si="108"/>
        <v>April</v>
      </c>
      <c r="E1020" t="str">
        <f t="shared" si="109"/>
        <v>Q2</v>
      </c>
      <c r="F1020" t="s">
        <v>1871</v>
      </c>
      <c r="G1020" t="s">
        <v>2407</v>
      </c>
      <c r="H1020">
        <v>2</v>
      </c>
      <c r="I1020" s="4">
        <v>46.36</v>
      </c>
      <c r="J1020" t="s">
        <v>2657</v>
      </c>
      <c r="K1020" t="s">
        <v>3068</v>
      </c>
      <c r="L1020" t="s">
        <v>3072</v>
      </c>
      <c r="M1020" t="s">
        <v>3733</v>
      </c>
      <c r="N1020">
        <v>4</v>
      </c>
      <c r="O1020" t="s">
        <v>4275</v>
      </c>
      <c r="P1020" t="str">
        <f t="shared" si="110"/>
        <v>SAVE10</v>
      </c>
      <c r="Q1020" t="s">
        <v>4282</v>
      </c>
      <c r="R1020" s="4">
        <v>92.72</v>
      </c>
      <c r="S1020" s="4">
        <f t="shared" si="111"/>
        <v>1080.7326519337028</v>
      </c>
      <c r="T1020" cm="1">
        <f t="array" ref="T1020">_xlfn.STDEV.P(_xlfn._xlws.FILTER($R$2:$R$1201,$G$2:$G$1201=G1020))</f>
        <v>851.72193981099019</v>
      </c>
      <c r="U1020" s="4">
        <f t="shared" si="112"/>
        <v>1.21444875796348</v>
      </c>
      <c r="V1020" t="str">
        <f t="shared" si="113"/>
        <v>No</v>
      </c>
    </row>
    <row r="1021" spans="1:22" x14ac:dyDescent="0.25">
      <c r="A1021" t="s">
        <v>493</v>
      </c>
      <c r="B1021" s="2">
        <v>44975</v>
      </c>
      <c r="C1021">
        <f t="shared" si="107"/>
        <v>2023</v>
      </c>
      <c r="D1021" t="str">
        <f t="shared" si="108"/>
        <v>February</v>
      </c>
      <c r="E1021" t="str">
        <f t="shared" si="109"/>
        <v>Q1</v>
      </c>
      <c r="F1021" t="s">
        <v>1693</v>
      </c>
      <c r="G1021" t="s">
        <v>2403</v>
      </c>
      <c r="H1021">
        <v>4</v>
      </c>
      <c r="I1021" s="4">
        <v>25.29</v>
      </c>
      <c r="J1021" t="s">
        <v>2781</v>
      </c>
      <c r="K1021" t="s">
        <v>3067</v>
      </c>
      <c r="L1021" t="s">
        <v>3074</v>
      </c>
      <c r="M1021" t="s">
        <v>3554</v>
      </c>
      <c r="N1021">
        <v>8</v>
      </c>
      <c r="P1021" t="str">
        <f t="shared" si="110"/>
        <v>NO COUPON</v>
      </c>
      <c r="Q1021" t="s">
        <v>4282</v>
      </c>
      <c r="R1021" s="4">
        <v>101.16</v>
      </c>
      <c r="S1021" s="4">
        <f t="shared" si="111"/>
        <v>1077.6160122699389</v>
      </c>
      <c r="T1021" cm="1">
        <f t="array" ref="T1021">_xlfn.STDEV.P(_xlfn._xlws.FILTER($R$2:$R$1201,$G$2:$G$1201=G1021))</f>
        <v>847.57364644707002</v>
      </c>
      <c r="U1021" s="4">
        <f t="shared" si="112"/>
        <v>1.2415747194136664</v>
      </c>
      <c r="V1021" t="str">
        <f t="shared" si="113"/>
        <v>No</v>
      </c>
    </row>
    <row r="1022" spans="1:22" x14ac:dyDescent="0.25">
      <c r="A1022" t="s">
        <v>614</v>
      </c>
      <c r="B1022" s="2">
        <v>45072</v>
      </c>
      <c r="C1022">
        <f t="shared" si="107"/>
        <v>2023</v>
      </c>
      <c r="D1022" t="str">
        <f t="shared" si="108"/>
        <v>May</v>
      </c>
      <c r="E1022" t="str">
        <f t="shared" si="109"/>
        <v>Q2</v>
      </c>
      <c r="F1022" t="s">
        <v>1814</v>
      </c>
      <c r="G1022" t="s">
        <v>2407</v>
      </c>
      <c r="H1022">
        <v>1</v>
      </c>
      <c r="I1022" s="4">
        <v>72.31</v>
      </c>
      <c r="J1022" t="s">
        <v>2633</v>
      </c>
      <c r="K1022" t="s">
        <v>3068</v>
      </c>
      <c r="L1022" t="s">
        <v>3071</v>
      </c>
      <c r="M1022" t="s">
        <v>3675</v>
      </c>
      <c r="N1022">
        <v>1</v>
      </c>
      <c r="O1022" t="s">
        <v>4276</v>
      </c>
      <c r="P1022" t="str">
        <f t="shared" si="110"/>
        <v>FREESHIP</v>
      </c>
      <c r="Q1022" t="s">
        <v>4281</v>
      </c>
      <c r="R1022" s="4">
        <v>72.31</v>
      </c>
      <c r="S1022" s="4">
        <f t="shared" si="111"/>
        <v>1080.7326519337028</v>
      </c>
      <c r="T1022" cm="1">
        <f t="array" ref="T1022">_xlfn.STDEV.P(_xlfn._xlws.FILTER($R$2:$R$1201,$G$2:$G$1201=G1022))</f>
        <v>851.72193981099019</v>
      </c>
      <c r="U1022" s="4">
        <f t="shared" si="112"/>
        <v>1.183981067996777</v>
      </c>
      <c r="V1022" t="str">
        <f t="shared" si="113"/>
        <v>No</v>
      </c>
    </row>
    <row r="1023" spans="1:22" x14ac:dyDescent="0.25">
      <c r="A1023" t="s">
        <v>347</v>
      </c>
      <c r="B1023" s="2">
        <v>45398</v>
      </c>
      <c r="C1023">
        <f t="shared" si="107"/>
        <v>2024</v>
      </c>
      <c r="D1023" t="str">
        <f t="shared" si="108"/>
        <v>April</v>
      </c>
      <c r="E1023" t="str">
        <f t="shared" si="109"/>
        <v>Q2</v>
      </c>
      <c r="F1023" t="s">
        <v>1547</v>
      </c>
      <c r="G1023" t="s">
        <v>2404</v>
      </c>
      <c r="H1023">
        <v>1</v>
      </c>
      <c r="I1023" s="4">
        <v>198.51</v>
      </c>
      <c r="J1023" t="s">
        <v>2687</v>
      </c>
      <c r="K1023" t="s">
        <v>3067</v>
      </c>
      <c r="L1023" t="s">
        <v>3072</v>
      </c>
      <c r="M1023" t="s">
        <v>3408</v>
      </c>
      <c r="N1023">
        <v>5</v>
      </c>
      <c r="O1023" t="s">
        <v>4277</v>
      </c>
      <c r="P1023" t="str">
        <f t="shared" si="110"/>
        <v>WINTER15</v>
      </c>
      <c r="Q1023" t="s">
        <v>4278</v>
      </c>
      <c r="R1023" s="4">
        <v>198.51</v>
      </c>
      <c r="S1023" s="4">
        <f t="shared" si="111"/>
        <v>972.57942307692258</v>
      </c>
      <c r="T1023" cm="1">
        <f t="array" ref="T1023">_xlfn.STDEV.P(_xlfn._xlws.FILTER($R$2:$R$1201,$G$2:$G$1201=G1023))</f>
        <v>756.87136793194964</v>
      </c>
      <c r="U1023" s="4">
        <f t="shared" si="112"/>
        <v>1.0227225600989034</v>
      </c>
      <c r="V1023" t="str">
        <f t="shared" si="113"/>
        <v>No</v>
      </c>
    </row>
    <row r="1024" spans="1:22" x14ac:dyDescent="0.25">
      <c r="A1024" t="s">
        <v>295</v>
      </c>
      <c r="B1024" s="2">
        <v>45134</v>
      </c>
      <c r="C1024">
        <f t="shared" si="107"/>
        <v>2023</v>
      </c>
      <c r="D1024" t="str">
        <f t="shared" si="108"/>
        <v>July</v>
      </c>
      <c r="E1024" t="str">
        <f t="shared" si="109"/>
        <v>Q3</v>
      </c>
      <c r="F1024" t="s">
        <v>1495</v>
      </c>
      <c r="G1024" t="s">
        <v>2409</v>
      </c>
      <c r="H1024">
        <v>4</v>
      </c>
      <c r="I1024" s="4">
        <v>654.79</v>
      </c>
      <c r="J1024" t="s">
        <v>2651</v>
      </c>
      <c r="K1024" t="s">
        <v>3069</v>
      </c>
      <c r="L1024" t="s">
        <v>3074</v>
      </c>
      <c r="M1024" t="s">
        <v>3356</v>
      </c>
      <c r="N1024">
        <v>9</v>
      </c>
      <c r="P1024" t="str">
        <f t="shared" si="110"/>
        <v>NO COUPON</v>
      </c>
      <c r="Q1024" t="s">
        <v>4279</v>
      </c>
      <c r="R1024" s="4">
        <v>2619.16</v>
      </c>
      <c r="S1024" s="4">
        <f t="shared" si="111"/>
        <v>985.05841176470665</v>
      </c>
      <c r="T1024" cm="1">
        <f t="array" ref="T1024">_xlfn.STDEV.P(_xlfn._xlws.FILTER($R$2:$R$1201,$G$2:$G$1201=G1024))</f>
        <v>745.08439393554579</v>
      </c>
      <c r="U1024" s="4">
        <f t="shared" si="112"/>
        <v>0.44326309133952529</v>
      </c>
      <c r="V1024" t="str">
        <f t="shared" si="113"/>
        <v>No</v>
      </c>
    </row>
    <row r="1025" spans="1:22" x14ac:dyDescent="0.25">
      <c r="A1025" t="s">
        <v>194</v>
      </c>
      <c r="B1025" s="2">
        <v>45003</v>
      </c>
      <c r="C1025">
        <f t="shared" si="107"/>
        <v>2023</v>
      </c>
      <c r="D1025" t="str">
        <f t="shared" si="108"/>
        <v>March</v>
      </c>
      <c r="E1025" t="str">
        <f t="shared" si="109"/>
        <v>Q1</v>
      </c>
      <c r="F1025" t="s">
        <v>1394</v>
      </c>
      <c r="G1025" t="s">
        <v>2405</v>
      </c>
      <c r="H1025">
        <v>5</v>
      </c>
      <c r="I1025" s="4">
        <v>316.07</v>
      </c>
      <c r="J1025" t="s">
        <v>2572</v>
      </c>
      <c r="K1025" t="s">
        <v>3069</v>
      </c>
      <c r="L1025" t="s">
        <v>3072</v>
      </c>
      <c r="M1025" t="s">
        <v>3255</v>
      </c>
      <c r="N1025">
        <v>10</v>
      </c>
      <c r="P1025" t="str">
        <f t="shared" si="110"/>
        <v>NO COUPON</v>
      </c>
      <c r="Q1025" t="s">
        <v>4282</v>
      </c>
      <c r="R1025" s="4">
        <v>1580.35</v>
      </c>
      <c r="S1025" s="4">
        <f t="shared" si="111"/>
        <v>1042.2846368715084</v>
      </c>
      <c r="T1025" cm="1">
        <f t="array" ref="T1025">_xlfn.STDEV.P(_xlfn._xlws.FILTER($R$2:$R$1201,$G$2:$G$1201=G1025))</f>
        <v>832.06806164607724</v>
      </c>
      <c r="U1025" s="4">
        <f t="shared" si="112"/>
        <v>0.87278273298321374</v>
      </c>
      <c r="V1025" t="str">
        <f t="shared" si="113"/>
        <v>No</v>
      </c>
    </row>
    <row r="1026" spans="1:22" x14ac:dyDescent="0.25">
      <c r="A1026" t="s">
        <v>554</v>
      </c>
      <c r="B1026" s="2">
        <v>45320</v>
      </c>
      <c r="C1026">
        <f t="shared" ref="C1026:C1089" si="114">YEAR(B1026)</f>
        <v>2024</v>
      </c>
      <c r="D1026" t="str">
        <f t="shared" ref="D1026:D1089" si="115">TEXT(B1026,"mmmm")</f>
        <v>January</v>
      </c>
      <c r="E1026" t="str">
        <f t="shared" ref="E1026:E1089" si="116">"Q"&amp;ROUNDUP(MONTH(B1026)/3,0)</f>
        <v>Q1</v>
      </c>
      <c r="F1026" t="s">
        <v>1754</v>
      </c>
      <c r="G1026" t="s">
        <v>2408</v>
      </c>
      <c r="H1026">
        <v>5</v>
      </c>
      <c r="I1026" s="4">
        <v>648.65</v>
      </c>
      <c r="J1026" t="s">
        <v>2811</v>
      </c>
      <c r="K1026" t="s">
        <v>3066</v>
      </c>
      <c r="L1026" t="s">
        <v>3074</v>
      </c>
      <c r="M1026" t="s">
        <v>3615</v>
      </c>
      <c r="N1026">
        <v>7</v>
      </c>
      <c r="P1026" t="str">
        <f t="shared" ref="P1026:P1089" si="117">IF(ISBLANK(O1026),"NO COUPON",O1026)</f>
        <v>NO COUPON</v>
      </c>
      <c r="Q1026" t="s">
        <v>4279</v>
      </c>
      <c r="R1026" s="4">
        <v>3243.25</v>
      </c>
      <c r="S1026" s="4">
        <f t="shared" si="111"/>
        <v>1110.5581502890175</v>
      </c>
      <c r="T1026" cm="1">
        <f t="array" ref="T1026">_xlfn.STDEV.P(_xlfn._xlws.FILTER($R$2:$R$1201,$G$2:$G$1201=G1026))</f>
        <v>859.60878359494041</v>
      </c>
      <c r="U1026" s="4">
        <f t="shared" si="112"/>
        <v>0.53734694096224478</v>
      </c>
      <c r="V1026" t="str">
        <f t="shared" si="113"/>
        <v>No</v>
      </c>
    </row>
    <row r="1027" spans="1:22" x14ac:dyDescent="0.25">
      <c r="A1027" t="s">
        <v>147</v>
      </c>
      <c r="B1027" s="2">
        <v>45828</v>
      </c>
      <c r="C1027">
        <f t="shared" si="114"/>
        <v>2025</v>
      </c>
      <c r="D1027" t="str">
        <f t="shared" si="115"/>
        <v>June</v>
      </c>
      <c r="E1027" t="str">
        <f t="shared" si="116"/>
        <v>Q2</v>
      </c>
      <c r="F1027" t="s">
        <v>1347</v>
      </c>
      <c r="G1027" t="s">
        <v>2406</v>
      </c>
      <c r="H1027">
        <v>4</v>
      </c>
      <c r="I1027" s="4">
        <v>302.05</v>
      </c>
      <c r="J1027" t="s">
        <v>2535</v>
      </c>
      <c r="K1027" t="s">
        <v>3065</v>
      </c>
      <c r="L1027" t="s">
        <v>3071</v>
      </c>
      <c r="M1027" t="s">
        <v>3208</v>
      </c>
      <c r="N1027">
        <v>6</v>
      </c>
      <c r="O1027" t="s">
        <v>4275</v>
      </c>
      <c r="P1027" t="str">
        <f t="shared" si="117"/>
        <v>SAVE10</v>
      </c>
      <c r="Q1027" t="s">
        <v>4282</v>
      </c>
      <c r="R1027" s="4">
        <v>1208.2</v>
      </c>
      <c r="S1027" s="4">
        <f t="shared" ref="S1027:S1090" si="118">AVERAGEIF($G$2:$G$1201,G1027,$R$2:$R$1201)</f>
        <v>1098.989382022472</v>
      </c>
      <c r="T1027" cm="1">
        <f t="array" ref="T1027">_xlfn.STDEV.P(_xlfn._xlws.FILTER($R$2:$R$1201,$G$2:$G$1201=G1027))</f>
        <v>817.71887574565653</v>
      </c>
      <c r="U1027" s="4">
        <f t="shared" ref="U1027:U1090" si="119">ABS(I1027-S1027)/T1027</f>
        <v>0.97458846268623034</v>
      </c>
      <c r="V1027" t="str">
        <f t="shared" ref="V1027:V1090" si="120">IF(U1027&gt;3,"Yes","No")</f>
        <v>No</v>
      </c>
    </row>
    <row r="1028" spans="1:22" x14ac:dyDescent="0.25">
      <c r="A1028" t="s">
        <v>444</v>
      </c>
      <c r="B1028" s="2">
        <v>45084</v>
      </c>
      <c r="C1028">
        <f t="shared" si="114"/>
        <v>2023</v>
      </c>
      <c r="D1028" t="str">
        <f t="shared" si="115"/>
        <v>June</v>
      </c>
      <c r="E1028" t="str">
        <f t="shared" si="116"/>
        <v>Q2</v>
      </c>
      <c r="F1028" t="s">
        <v>1644</v>
      </c>
      <c r="G1028" t="s">
        <v>2404</v>
      </c>
      <c r="H1028">
        <v>1</v>
      </c>
      <c r="I1028" s="4">
        <v>450.07</v>
      </c>
      <c r="J1028" t="s">
        <v>2749</v>
      </c>
      <c r="K1028" t="s">
        <v>3068</v>
      </c>
      <c r="L1028" t="s">
        <v>3070</v>
      </c>
      <c r="M1028" t="s">
        <v>3505</v>
      </c>
      <c r="N1028">
        <v>6</v>
      </c>
      <c r="O1028" t="s">
        <v>4276</v>
      </c>
      <c r="P1028" t="str">
        <f t="shared" si="117"/>
        <v>FREESHIP</v>
      </c>
      <c r="Q1028" t="s">
        <v>4282</v>
      </c>
      <c r="R1028" s="4">
        <v>450.07</v>
      </c>
      <c r="S1028" s="4">
        <f t="shared" si="118"/>
        <v>972.57942307692258</v>
      </c>
      <c r="T1028" cm="1">
        <f t="array" ref="T1028">_xlfn.STDEV.P(_xlfn._xlws.FILTER($R$2:$R$1201,$G$2:$G$1201=G1028))</f>
        <v>756.87136793194964</v>
      </c>
      <c r="U1028" s="4">
        <f t="shared" si="119"/>
        <v>0.69035432599942315</v>
      </c>
      <c r="V1028" t="str">
        <f t="shared" si="120"/>
        <v>No</v>
      </c>
    </row>
    <row r="1029" spans="1:22" x14ac:dyDescent="0.25">
      <c r="A1029" t="s">
        <v>213</v>
      </c>
      <c r="B1029" s="2">
        <v>45680</v>
      </c>
      <c r="C1029">
        <f t="shared" si="114"/>
        <v>2025</v>
      </c>
      <c r="D1029" t="str">
        <f t="shared" si="115"/>
        <v>January</v>
      </c>
      <c r="E1029" t="str">
        <f t="shared" si="116"/>
        <v>Q1</v>
      </c>
      <c r="F1029" t="s">
        <v>1413</v>
      </c>
      <c r="G1029" t="s">
        <v>2404</v>
      </c>
      <c r="H1029">
        <v>1</v>
      </c>
      <c r="I1029" s="4">
        <v>625</v>
      </c>
      <c r="J1029" t="s">
        <v>2589</v>
      </c>
      <c r="K1029" t="s">
        <v>3066</v>
      </c>
      <c r="L1029" t="s">
        <v>3072</v>
      </c>
      <c r="M1029" t="s">
        <v>3274</v>
      </c>
      <c r="N1029">
        <v>5</v>
      </c>
      <c r="O1029" t="s">
        <v>4277</v>
      </c>
      <c r="P1029" t="str">
        <f t="shared" si="117"/>
        <v>WINTER15</v>
      </c>
      <c r="Q1029" t="s">
        <v>4282</v>
      </c>
      <c r="R1029" s="4">
        <v>625</v>
      </c>
      <c r="S1029" s="4">
        <f t="shared" si="118"/>
        <v>972.57942307692258</v>
      </c>
      <c r="T1029" cm="1">
        <f t="array" ref="T1029">_xlfn.STDEV.P(_xlfn._xlws.FILTER($R$2:$R$1201,$G$2:$G$1201=G1029))</f>
        <v>756.87136793194964</v>
      </c>
      <c r="U1029" s="4">
        <f t="shared" si="119"/>
        <v>0.45923182961278763</v>
      </c>
      <c r="V1029" t="str">
        <f t="shared" si="120"/>
        <v>No</v>
      </c>
    </row>
    <row r="1030" spans="1:22" x14ac:dyDescent="0.25">
      <c r="A1030" t="s">
        <v>1018</v>
      </c>
      <c r="B1030" s="2">
        <v>45817</v>
      </c>
      <c r="C1030">
        <f t="shared" si="114"/>
        <v>2025</v>
      </c>
      <c r="D1030" t="str">
        <f t="shared" si="115"/>
        <v>June</v>
      </c>
      <c r="E1030" t="str">
        <f t="shared" si="116"/>
        <v>Q2</v>
      </c>
      <c r="F1030" t="s">
        <v>2211</v>
      </c>
      <c r="G1030" t="s">
        <v>2406</v>
      </c>
      <c r="H1030">
        <v>4</v>
      </c>
      <c r="I1030" s="4">
        <v>246.91</v>
      </c>
      <c r="J1030" t="s">
        <v>2436</v>
      </c>
      <c r="K1030" t="s">
        <v>3066</v>
      </c>
      <c r="L1030" t="s">
        <v>3074</v>
      </c>
      <c r="M1030" t="s">
        <v>4079</v>
      </c>
      <c r="N1030">
        <v>8</v>
      </c>
      <c r="O1030" t="s">
        <v>4275</v>
      </c>
      <c r="P1030" t="str">
        <f t="shared" si="117"/>
        <v>SAVE10</v>
      </c>
      <c r="Q1030" t="s">
        <v>4279</v>
      </c>
      <c r="R1030" s="4">
        <v>987.64</v>
      </c>
      <c r="S1030" s="4">
        <f t="shared" si="118"/>
        <v>1098.989382022472</v>
      </c>
      <c r="T1030" cm="1">
        <f t="array" ref="T1030">_xlfn.STDEV.P(_xlfn._xlws.FILTER($R$2:$R$1201,$G$2:$G$1201=G1030))</f>
        <v>817.71887574565653</v>
      </c>
      <c r="U1030" s="4">
        <f t="shared" si="119"/>
        <v>1.0420199500048022</v>
      </c>
      <c r="V1030" t="str">
        <f t="shared" si="120"/>
        <v>No</v>
      </c>
    </row>
    <row r="1031" spans="1:22" x14ac:dyDescent="0.25">
      <c r="A1031" t="s">
        <v>389</v>
      </c>
      <c r="B1031" s="2">
        <v>45673</v>
      </c>
      <c r="C1031">
        <f t="shared" si="114"/>
        <v>2025</v>
      </c>
      <c r="D1031" t="str">
        <f t="shared" si="115"/>
        <v>January</v>
      </c>
      <c r="E1031" t="str">
        <f t="shared" si="116"/>
        <v>Q1</v>
      </c>
      <c r="F1031" t="s">
        <v>1589</v>
      </c>
      <c r="G1031" t="s">
        <v>2403</v>
      </c>
      <c r="H1031">
        <v>4</v>
      </c>
      <c r="I1031" s="4">
        <v>95.03</v>
      </c>
      <c r="J1031" t="s">
        <v>2721</v>
      </c>
      <c r="K1031" t="s">
        <v>3066</v>
      </c>
      <c r="L1031" t="s">
        <v>3070</v>
      </c>
      <c r="M1031" t="s">
        <v>3450</v>
      </c>
      <c r="N1031">
        <v>8</v>
      </c>
      <c r="O1031" t="s">
        <v>4276</v>
      </c>
      <c r="P1031" t="str">
        <f t="shared" si="117"/>
        <v>FREESHIP</v>
      </c>
      <c r="Q1031" t="s">
        <v>4281</v>
      </c>
      <c r="R1031" s="4">
        <v>380.12</v>
      </c>
      <c r="S1031" s="4">
        <f t="shared" si="118"/>
        <v>1077.6160122699389</v>
      </c>
      <c r="T1031" cm="1">
        <f t="array" ref="T1031">_xlfn.STDEV.P(_xlfn._xlws.FILTER($R$2:$R$1201,$G$2:$G$1201=G1031))</f>
        <v>847.57364644707002</v>
      </c>
      <c r="U1031" s="4">
        <f t="shared" si="119"/>
        <v>1.1592927840416287</v>
      </c>
      <c r="V1031" t="str">
        <f t="shared" si="120"/>
        <v>No</v>
      </c>
    </row>
    <row r="1032" spans="1:22" x14ac:dyDescent="0.25">
      <c r="A1032" t="s">
        <v>974</v>
      </c>
      <c r="B1032" s="2">
        <v>45271</v>
      </c>
      <c r="C1032">
        <f t="shared" si="114"/>
        <v>2023</v>
      </c>
      <c r="D1032" t="str">
        <f t="shared" si="115"/>
        <v>December</v>
      </c>
      <c r="E1032" t="str">
        <f t="shared" si="116"/>
        <v>Q4</v>
      </c>
      <c r="F1032" t="s">
        <v>2167</v>
      </c>
      <c r="G1032" t="s">
        <v>2408</v>
      </c>
      <c r="H1032">
        <v>3</v>
      </c>
      <c r="I1032" s="4">
        <v>379.07</v>
      </c>
      <c r="J1032" t="s">
        <v>2714</v>
      </c>
      <c r="K1032" t="s">
        <v>3068</v>
      </c>
      <c r="L1032" t="s">
        <v>3074</v>
      </c>
      <c r="M1032" t="s">
        <v>4035</v>
      </c>
      <c r="N1032">
        <v>3</v>
      </c>
      <c r="O1032" t="s">
        <v>4277</v>
      </c>
      <c r="P1032" t="str">
        <f t="shared" si="117"/>
        <v>WINTER15</v>
      </c>
      <c r="Q1032" t="s">
        <v>4282</v>
      </c>
      <c r="R1032" s="4">
        <v>1137.21</v>
      </c>
      <c r="S1032" s="4">
        <f t="shared" si="118"/>
        <v>1110.5581502890175</v>
      </c>
      <c r="T1032" cm="1">
        <f t="array" ref="T1032">_xlfn.STDEV.P(_xlfn._xlws.FILTER($R$2:$R$1201,$G$2:$G$1201=G1032))</f>
        <v>859.60878359494041</v>
      </c>
      <c r="U1032" s="4">
        <f t="shared" si="119"/>
        <v>0.85095471829625335</v>
      </c>
      <c r="V1032" t="str">
        <f t="shared" si="120"/>
        <v>No</v>
      </c>
    </row>
    <row r="1033" spans="1:22" x14ac:dyDescent="0.25">
      <c r="A1033" t="s">
        <v>272</v>
      </c>
      <c r="B1033" s="2">
        <v>45348</v>
      </c>
      <c r="C1033">
        <f t="shared" si="114"/>
        <v>2024</v>
      </c>
      <c r="D1033" t="str">
        <f t="shared" si="115"/>
        <v>February</v>
      </c>
      <c r="E1033" t="str">
        <f t="shared" si="116"/>
        <v>Q1</v>
      </c>
      <c r="F1033" t="s">
        <v>1472</v>
      </c>
      <c r="G1033" t="s">
        <v>2405</v>
      </c>
      <c r="H1033">
        <v>2</v>
      </c>
      <c r="I1033" s="4">
        <v>103.41</v>
      </c>
      <c r="J1033" t="s">
        <v>2631</v>
      </c>
      <c r="K1033" t="s">
        <v>3066</v>
      </c>
      <c r="L1033" t="s">
        <v>3070</v>
      </c>
      <c r="M1033" t="s">
        <v>3333</v>
      </c>
      <c r="N1033">
        <v>2</v>
      </c>
      <c r="O1033" t="s">
        <v>4276</v>
      </c>
      <c r="P1033" t="str">
        <f t="shared" si="117"/>
        <v>FREESHIP</v>
      </c>
      <c r="Q1033" t="s">
        <v>4279</v>
      </c>
      <c r="R1033" s="4">
        <v>206.82</v>
      </c>
      <c r="S1033" s="4">
        <f t="shared" si="118"/>
        <v>1042.2846368715084</v>
      </c>
      <c r="T1033" cm="1">
        <f t="array" ref="T1033">_xlfn.STDEV.P(_xlfn._xlws.FILTER($R$2:$R$1201,$G$2:$G$1201=G1033))</f>
        <v>832.06806164607724</v>
      </c>
      <c r="U1033" s="4">
        <f t="shared" si="119"/>
        <v>1.1283627868303658</v>
      </c>
      <c r="V1033" t="str">
        <f t="shared" si="120"/>
        <v>No</v>
      </c>
    </row>
    <row r="1034" spans="1:22" x14ac:dyDescent="0.25">
      <c r="A1034" t="s">
        <v>222</v>
      </c>
      <c r="B1034" s="2">
        <v>45573</v>
      </c>
      <c r="C1034">
        <f t="shared" si="114"/>
        <v>2024</v>
      </c>
      <c r="D1034" t="str">
        <f t="shared" si="115"/>
        <v>October</v>
      </c>
      <c r="E1034" t="str">
        <f t="shared" si="116"/>
        <v>Q4</v>
      </c>
      <c r="F1034" t="s">
        <v>1422</v>
      </c>
      <c r="G1034" t="s">
        <v>2409</v>
      </c>
      <c r="H1034">
        <v>2</v>
      </c>
      <c r="I1034" s="4">
        <v>408.32</v>
      </c>
      <c r="J1034" t="s">
        <v>2581</v>
      </c>
      <c r="K1034" t="s">
        <v>3066</v>
      </c>
      <c r="L1034" t="s">
        <v>3070</v>
      </c>
      <c r="M1034" t="s">
        <v>3283</v>
      </c>
      <c r="N1034">
        <v>3</v>
      </c>
      <c r="O1034" t="s">
        <v>4276</v>
      </c>
      <c r="P1034" t="str">
        <f t="shared" si="117"/>
        <v>FREESHIP</v>
      </c>
      <c r="Q1034" t="s">
        <v>4281</v>
      </c>
      <c r="R1034" s="4">
        <v>816.64</v>
      </c>
      <c r="S1034" s="4">
        <f t="shared" si="118"/>
        <v>985.05841176470665</v>
      </c>
      <c r="T1034" cm="1">
        <f t="array" ref="T1034">_xlfn.STDEV.P(_xlfn._xlws.FILTER($R$2:$R$1201,$G$2:$G$1201=G1034))</f>
        <v>745.08439393554579</v>
      </c>
      <c r="U1034" s="4">
        <f t="shared" si="119"/>
        <v>0.77405783352724189</v>
      </c>
      <c r="V1034" t="str">
        <f t="shared" si="120"/>
        <v>No</v>
      </c>
    </row>
    <row r="1035" spans="1:22" x14ac:dyDescent="0.25">
      <c r="A1035" t="s">
        <v>831</v>
      </c>
      <c r="B1035" s="2">
        <v>45204</v>
      </c>
      <c r="C1035">
        <f t="shared" si="114"/>
        <v>2023</v>
      </c>
      <c r="D1035" t="str">
        <f t="shared" si="115"/>
        <v>October</v>
      </c>
      <c r="E1035" t="str">
        <f t="shared" si="116"/>
        <v>Q4</v>
      </c>
      <c r="F1035" t="s">
        <v>2027</v>
      </c>
      <c r="G1035" t="s">
        <v>2406</v>
      </c>
      <c r="H1035">
        <v>4</v>
      </c>
      <c r="I1035" s="4">
        <v>598.19000000000005</v>
      </c>
      <c r="J1035" t="s">
        <v>2940</v>
      </c>
      <c r="K1035" t="s">
        <v>3067</v>
      </c>
      <c r="L1035" t="s">
        <v>3073</v>
      </c>
      <c r="M1035" t="s">
        <v>3892</v>
      </c>
      <c r="N1035">
        <v>7</v>
      </c>
      <c r="O1035" t="s">
        <v>4277</v>
      </c>
      <c r="P1035" t="str">
        <f t="shared" si="117"/>
        <v>WINTER15</v>
      </c>
      <c r="Q1035" t="s">
        <v>4280</v>
      </c>
      <c r="R1035" s="4">
        <v>2392.7600000000002</v>
      </c>
      <c r="S1035" s="4">
        <f t="shared" si="118"/>
        <v>1098.989382022472</v>
      </c>
      <c r="T1035" cm="1">
        <f t="array" ref="T1035">_xlfn.STDEV.P(_xlfn._xlws.FILTER($R$2:$R$1201,$G$2:$G$1201=G1035))</f>
        <v>817.71887574565653</v>
      </c>
      <c r="U1035" s="4">
        <f t="shared" si="119"/>
        <v>0.61243466046421646</v>
      </c>
      <c r="V1035" t="str">
        <f t="shared" si="120"/>
        <v>No</v>
      </c>
    </row>
    <row r="1036" spans="1:22" x14ac:dyDescent="0.25">
      <c r="A1036" t="s">
        <v>911</v>
      </c>
      <c r="B1036" s="2">
        <v>45538</v>
      </c>
      <c r="C1036">
        <f t="shared" si="114"/>
        <v>2024</v>
      </c>
      <c r="D1036" t="str">
        <f t="shared" si="115"/>
        <v>September</v>
      </c>
      <c r="E1036" t="str">
        <f t="shared" si="116"/>
        <v>Q3</v>
      </c>
      <c r="F1036" t="s">
        <v>2107</v>
      </c>
      <c r="G1036" t="s">
        <v>2408</v>
      </c>
      <c r="H1036">
        <v>4</v>
      </c>
      <c r="I1036" s="4">
        <v>481.48</v>
      </c>
      <c r="J1036" t="s">
        <v>2589</v>
      </c>
      <c r="K1036" t="s">
        <v>3068</v>
      </c>
      <c r="L1036" t="s">
        <v>3073</v>
      </c>
      <c r="M1036" t="s">
        <v>3972</v>
      </c>
      <c r="N1036">
        <v>5</v>
      </c>
      <c r="O1036" t="s">
        <v>4275</v>
      </c>
      <c r="P1036" t="str">
        <f t="shared" si="117"/>
        <v>SAVE10</v>
      </c>
      <c r="Q1036" t="s">
        <v>4278</v>
      </c>
      <c r="R1036" s="4">
        <v>1925.92</v>
      </c>
      <c r="S1036" s="4">
        <f t="shared" si="118"/>
        <v>1110.5581502890175</v>
      </c>
      <c r="T1036" cm="1">
        <f t="array" ref="T1036">_xlfn.STDEV.P(_xlfn._xlws.FILTER($R$2:$R$1201,$G$2:$G$1201=G1036))</f>
        <v>859.60878359494041</v>
      </c>
      <c r="U1036" s="4">
        <f t="shared" si="119"/>
        <v>0.73181912783414249</v>
      </c>
      <c r="V1036" t="str">
        <f t="shared" si="120"/>
        <v>No</v>
      </c>
    </row>
    <row r="1037" spans="1:22" x14ac:dyDescent="0.25">
      <c r="A1037" t="s">
        <v>851</v>
      </c>
      <c r="B1037" s="2">
        <v>45822</v>
      </c>
      <c r="C1037">
        <f t="shared" si="114"/>
        <v>2025</v>
      </c>
      <c r="D1037" t="str">
        <f t="shared" si="115"/>
        <v>June</v>
      </c>
      <c r="E1037" t="str">
        <f t="shared" si="116"/>
        <v>Q2</v>
      </c>
      <c r="F1037" t="s">
        <v>2047</v>
      </c>
      <c r="G1037" t="s">
        <v>2406</v>
      </c>
      <c r="H1037">
        <v>5</v>
      </c>
      <c r="I1037" s="4">
        <v>655.55</v>
      </c>
      <c r="J1037" t="s">
        <v>2839</v>
      </c>
      <c r="K1037" t="s">
        <v>3066</v>
      </c>
      <c r="L1037" t="s">
        <v>3073</v>
      </c>
      <c r="M1037" t="s">
        <v>3912</v>
      </c>
      <c r="N1037">
        <v>5</v>
      </c>
      <c r="P1037" t="str">
        <f t="shared" si="117"/>
        <v>NO COUPON</v>
      </c>
      <c r="Q1037" t="s">
        <v>4280</v>
      </c>
      <c r="R1037" s="4">
        <v>3277.75</v>
      </c>
      <c r="S1037" s="4">
        <f t="shared" si="118"/>
        <v>1098.989382022472</v>
      </c>
      <c r="T1037" cm="1">
        <f t="array" ref="T1037">_xlfn.STDEV.P(_xlfn._xlws.FILTER($R$2:$R$1201,$G$2:$G$1201=G1037))</f>
        <v>817.71887574565653</v>
      </c>
      <c r="U1037" s="4">
        <f t="shared" si="119"/>
        <v>0.54228830368885794</v>
      </c>
      <c r="V1037" t="str">
        <f t="shared" si="120"/>
        <v>No</v>
      </c>
    </row>
    <row r="1038" spans="1:22" x14ac:dyDescent="0.25">
      <c r="A1038" t="s">
        <v>71</v>
      </c>
      <c r="B1038" s="2">
        <v>44948</v>
      </c>
      <c r="C1038">
        <f t="shared" si="114"/>
        <v>2023</v>
      </c>
      <c r="D1038" t="str">
        <f t="shared" si="115"/>
        <v>January</v>
      </c>
      <c r="E1038" t="str">
        <f t="shared" si="116"/>
        <v>Q1</v>
      </c>
      <c r="F1038" t="s">
        <v>1271</v>
      </c>
      <c r="G1038" t="s">
        <v>2407</v>
      </c>
      <c r="H1038">
        <v>5</v>
      </c>
      <c r="I1038" s="4">
        <v>314.27</v>
      </c>
      <c r="J1038" t="s">
        <v>2463</v>
      </c>
      <c r="K1038" t="s">
        <v>3069</v>
      </c>
      <c r="L1038" t="s">
        <v>3072</v>
      </c>
      <c r="M1038" t="s">
        <v>3132</v>
      </c>
      <c r="N1038">
        <v>6</v>
      </c>
      <c r="O1038" t="s">
        <v>4275</v>
      </c>
      <c r="P1038" t="str">
        <f t="shared" si="117"/>
        <v>SAVE10</v>
      </c>
      <c r="Q1038" t="s">
        <v>4278</v>
      </c>
      <c r="R1038" s="4">
        <v>1571.35</v>
      </c>
      <c r="S1038" s="4">
        <f t="shared" si="118"/>
        <v>1080.7326519337028</v>
      </c>
      <c r="T1038" cm="1">
        <f t="array" ref="T1038">_xlfn.STDEV.P(_xlfn._xlws.FILTER($R$2:$R$1201,$G$2:$G$1201=G1038))</f>
        <v>851.72193981099019</v>
      </c>
      <c r="U1038" s="4">
        <f t="shared" si="119"/>
        <v>0.89989774374462195</v>
      </c>
      <c r="V1038" t="str">
        <f t="shared" si="120"/>
        <v>No</v>
      </c>
    </row>
    <row r="1039" spans="1:22" x14ac:dyDescent="0.25">
      <c r="A1039" t="s">
        <v>977</v>
      </c>
      <c r="B1039" s="2">
        <v>45362</v>
      </c>
      <c r="C1039">
        <f t="shared" si="114"/>
        <v>2024</v>
      </c>
      <c r="D1039" t="str">
        <f t="shared" si="115"/>
        <v>March</v>
      </c>
      <c r="E1039" t="str">
        <f t="shared" si="116"/>
        <v>Q1</v>
      </c>
      <c r="F1039" t="s">
        <v>2170</v>
      </c>
      <c r="G1039" t="s">
        <v>2406</v>
      </c>
      <c r="H1039">
        <v>5</v>
      </c>
      <c r="I1039" s="4">
        <v>530.34</v>
      </c>
      <c r="J1039" t="s">
        <v>2572</v>
      </c>
      <c r="K1039" t="s">
        <v>3066</v>
      </c>
      <c r="L1039" t="s">
        <v>3070</v>
      </c>
      <c r="M1039" t="s">
        <v>4038</v>
      </c>
      <c r="N1039">
        <v>9</v>
      </c>
      <c r="O1039" t="s">
        <v>4276</v>
      </c>
      <c r="P1039" t="str">
        <f t="shared" si="117"/>
        <v>FREESHIP</v>
      </c>
      <c r="Q1039" t="s">
        <v>4282</v>
      </c>
      <c r="R1039" s="4">
        <v>2651.7</v>
      </c>
      <c r="S1039" s="4">
        <f t="shared" si="118"/>
        <v>1098.989382022472</v>
      </c>
      <c r="T1039" cm="1">
        <f t="array" ref="T1039">_xlfn.STDEV.P(_xlfn._xlws.FILTER($R$2:$R$1201,$G$2:$G$1201=G1039))</f>
        <v>817.71887574565653</v>
      </c>
      <c r="U1039" s="4">
        <f t="shared" si="119"/>
        <v>0.69540938687997811</v>
      </c>
      <c r="V1039" t="str">
        <f t="shared" si="120"/>
        <v>No</v>
      </c>
    </row>
    <row r="1040" spans="1:22" x14ac:dyDescent="0.25">
      <c r="A1040" t="s">
        <v>350</v>
      </c>
      <c r="B1040" s="2">
        <v>45289</v>
      </c>
      <c r="C1040">
        <f t="shared" si="114"/>
        <v>2023</v>
      </c>
      <c r="D1040" t="str">
        <f t="shared" si="115"/>
        <v>December</v>
      </c>
      <c r="E1040" t="str">
        <f t="shared" si="116"/>
        <v>Q4</v>
      </c>
      <c r="F1040" t="s">
        <v>1550</v>
      </c>
      <c r="G1040" t="s">
        <v>2408</v>
      </c>
      <c r="H1040">
        <v>1</v>
      </c>
      <c r="I1040" s="4">
        <v>18.2</v>
      </c>
      <c r="J1040" t="s">
        <v>2689</v>
      </c>
      <c r="K1040" t="s">
        <v>3065</v>
      </c>
      <c r="L1040" t="s">
        <v>3074</v>
      </c>
      <c r="M1040" t="s">
        <v>3411</v>
      </c>
      <c r="N1040">
        <v>4</v>
      </c>
      <c r="O1040" t="s">
        <v>4275</v>
      </c>
      <c r="P1040" t="str">
        <f t="shared" si="117"/>
        <v>SAVE10</v>
      </c>
      <c r="Q1040" t="s">
        <v>4278</v>
      </c>
      <c r="R1040" s="4">
        <v>18.2</v>
      </c>
      <c r="S1040" s="4">
        <f t="shared" si="118"/>
        <v>1110.5581502890175</v>
      </c>
      <c r="T1040" cm="1">
        <f t="array" ref="T1040">_xlfn.STDEV.P(_xlfn._xlws.FILTER($R$2:$R$1201,$G$2:$G$1201=G1040))</f>
        <v>859.60878359494041</v>
      </c>
      <c r="U1040" s="4">
        <f t="shared" si="119"/>
        <v>1.2707619688583263</v>
      </c>
      <c r="V1040" t="str">
        <f t="shared" si="120"/>
        <v>No</v>
      </c>
    </row>
    <row r="1041" spans="1:22" x14ac:dyDescent="0.25">
      <c r="A1041" t="s">
        <v>100</v>
      </c>
      <c r="B1041" s="2">
        <v>45462</v>
      </c>
      <c r="C1041">
        <f t="shared" si="114"/>
        <v>2024</v>
      </c>
      <c r="D1041" t="str">
        <f t="shared" si="115"/>
        <v>June</v>
      </c>
      <c r="E1041" t="str">
        <f t="shared" si="116"/>
        <v>Q2</v>
      </c>
      <c r="F1041" t="s">
        <v>1300</v>
      </c>
      <c r="G1041" t="s">
        <v>2407</v>
      </c>
      <c r="H1041">
        <v>5</v>
      </c>
      <c r="I1041" s="4">
        <v>643.03</v>
      </c>
      <c r="J1041" t="s">
        <v>2490</v>
      </c>
      <c r="K1041" t="s">
        <v>3066</v>
      </c>
      <c r="L1041" t="s">
        <v>3071</v>
      </c>
      <c r="M1041" t="s">
        <v>3161</v>
      </c>
      <c r="N1041">
        <v>5</v>
      </c>
      <c r="O1041" t="s">
        <v>4276</v>
      </c>
      <c r="P1041" t="str">
        <f t="shared" si="117"/>
        <v>FREESHIP</v>
      </c>
      <c r="Q1041" t="s">
        <v>4279</v>
      </c>
      <c r="R1041" s="4">
        <v>3215.15</v>
      </c>
      <c r="S1041" s="4">
        <f t="shared" si="118"/>
        <v>1080.7326519337028</v>
      </c>
      <c r="T1041" cm="1">
        <f t="array" ref="T1041">_xlfn.STDEV.P(_xlfn._xlws.FILTER($R$2:$R$1201,$G$2:$G$1201=G1041))</f>
        <v>851.72193981099019</v>
      </c>
      <c r="U1041" s="4">
        <f t="shared" si="119"/>
        <v>0.51390322530711785</v>
      </c>
      <c r="V1041" t="str">
        <f t="shared" si="120"/>
        <v>No</v>
      </c>
    </row>
    <row r="1042" spans="1:22" x14ac:dyDescent="0.25">
      <c r="A1042" t="s">
        <v>181</v>
      </c>
      <c r="B1042" s="2">
        <v>45073</v>
      </c>
      <c r="C1042">
        <f t="shared" si="114"/>
        <v>2023</v>
      </c>
      <c r="D1042" t="str">
        <f t="shared" si="115"/>
        <v>May</v>
      </c>
      <c r="E1042" t="str">
        <f t="shared" si="116"/>
        <v>Q2</v>
      </c>
      <c r="F1042" t="s">
        <v>1381</v>
      </c>
      <c r="G1042" t="s">
        <v>2406</v>
      </c>
      <c r="H1042">
        <v>2</v>
      </c>
      <c r="I1042" s="4">
        <v>384.14</v>
      </c>
      <c r="J1042" t="s">
        <v>2560</v>
      </c>
      <c r="K1042" t="s">
        <v>3066</v>
      </c>
      <c r="L1042" t="s">
        <v>3072</v>
      </c>
      <c r="M1042" t="s">
        <v>3242</v>
      </c>
      <c r="N1042">
        <v>2</v>
      </c>
      <c r="O1042" t="s">
        <v>4277</v>
      </c>
      <c r="P1042" t="str">
        <f t="shared" si="117"/>
        <v>WINTER15</v>
      </c>
      <c r="Q1042" t="s">
        <v>4280</v>
      </c>
      <c r="R1042" s="4">
        <v>768.28</v>
      </c>
      <c r="S1042" s="4">
        <f t="shared" si="118"/>
        <v>1098.989382022472</v>
      </c>
      <c r="T1042" cm="1">
        <f t="array" ref="T1042">_xlfn.STDEV.P(_xlfn._xlws.FILTER($R$2:$R$1201,$G$2:$G$1201=G1042))</f>
        <v>817.71887574565653</v>
      </c>
      <c r="U1042" s="4">
        <f t="shared" si="119"/>
        <v>0.87419943849360149</v>
      </c>
      <c r="V1042" t="str">
        <f t="shared" si="120"/>
        <v>No</v>
      </c>
    </row>
    <row r="1043" spans="1:22" x14ac:dyDescent="0.25">
      <c r="A1043" t="s">
        <v>27</v>
      </c>
      <c r="B1043" s="2">
        <v>45168</v>
      </c>
      <c r="C1043">
        <f t="shared" si="114"/>
        <v>2023</v>
      </c>
      <c r="D1043" t="str">
        <f t="shared" si="115"/>
        <v>August</v>
      </c>
      <c r="E1043" t="str">
        <f t="shared" si="116"/>
        <v>Q3</v>
      </c>
      <c r="F1043" t="s">
        <v>1227</v>
      </c>
      <c r="G1043" t="s">
        <v>2408</v>
      </c>
      <c r="H1043">
        <v>3</v>
      </c>
      <c r="I1043" s="4">
        <v>201.49</v>
      </c>
      <c r="J1043" t="s">
        <v>2423</v>
      </c>
      <c r="K1043" t="s">
        <v>3067</v>
      </c>
      <c r="L1043" t="s">
        <v>3072</v>
      </c>
      <c r="M1043" t="s">
        <v>3088</v>
      </c>
      <c r="N1043">
        <v>4</v>
      </c>
      <c r="O1043" t="s">
        <v>4276</v>
      </c>
      <c r="P1043" t="str">
        <f t="shared" si="117"/>
        <v>FREESHIP</v>
      </c>
      <c r="Q1043" t="s">
        <v>4281</v>
      </c>
      <c r="R1043" s="4">
        <v>604.47</v>
      </c>
      <c r="S1043" s="4">
        <f t="shared" si="118"/>
        <v>1110.5581502890175</v>
      </c>
      <c r="T1043" cm="1">
        <f t="array" ref="T1043">_xlfn.STDEV.P(_xlfn._xlws.FILTER($R$2:$R$1201,$G$2:$G$1201=G1043))</f>
        <v>859.60878359494041</v>
      </c>
      <c r="U1043" s="4">
        <f t="shared" si="119"/>
        <v>1.0575370652766423</v>
      </c>
      <c r="V1043" t="str">
        <f t="shared" si="120"/>
        <v>No</v>
      </c>
    </row>
    <row r="1044" spans="1:22" x14ac:dyDescent="0.25">
      <c r="A1044" t="s">
        <v>331</v>
      </c>
      <c r="B1044" s="2">
        <v>45026</v>
      </c>
      <c r="C1044">
        <f t="shared" si="114"/>
        <v>2023</v>
      </c>
      <c r="D1044" t="str">
        <f t="shared" si="115"/>
        <v>April</v>
      </c>
      <c r="E1044" t="str">
        <f t="shared" si="116"/>
        <v>Q2</v>
      </c>
      <c r="F1044" t="s">
        <v>1531</v>
      </c>
      <c r="G1044" t="s">
        <v>2403</v>
      </c>
      <c r="H1044">
        <v>2</v>
      </c>
      <c r="I1044" s="4">
        <v>139.94999999999999</v>
      </c>
      <c r="J1044" t="s">
        <v>2678</v>
      </c>
      <c r="K1044" t="s">
        <v>3066</v>
      </c>
      <c r="L1044" t="s">
        <v>3072</v>
      </c>
      <c r="M1044" t="s">
        <v>3392</v>
      </c>
      <c r="N1044">
        <v>5</v>
      </c>
      <c r="P1044" t="str">
        <f t="shared" si="117"/>
        <v>NO COUPON</v>
      </c>
      <c r="Q1044" t="s">
        <v>4278</v>
      </c>
      <c r="R1044" s="4">
        <v>279.89999999999998</v>
      </c>
      <c r="S1044" s="4">
        <f t="shared" si="118"/>
        <v>1077.6160122699389</v>
      </c>
      <c r="T1044" cm="1">
        <f t="array" ref="T1044">_xlfn.STDEV.P(_xlfn._xlws.FILTER($R$2:$R$1201,$G$2:$G$1201=G1044))</f>
        <v>847.57364644707002</v>
      </c>
      <c r="U1044" s="4">
        <f t="shared" si="119"/>
        <v>1.1062944396637691</v>
      </c>
      <c r="V1044" t="str">
        <f t="shared" si="120"/>
        <v>No</v>
      </c>
    </row>
    <row r="1045" spans="1:22" x14ac:dyDescent="0.25">
      <c r="A1045" t="s">
        <v>343</v>
      </c>
      <c r="B1045" s="2">
        <v>45651</v>
      </c>
      <c r="C1045">
        <f t="shared" si="114"/>
        <v>2024</v>
      </c>
      <c r="D1045" t="str">
        <f t="shared" si="115"/>
        <v>December</v>
      </c>
      <c r="E1045" t="str">
        <f t="shared" si="116"/>
        <v>Q4</v>
      </c>
      <c r="F1045" t="s">
        <v>1543</v>
      </c>
      <c r="G1045" t="s">
        <v>2406</v>
      </c>
      <c r="H1045">
        <v>4</v>
      </c>
      <c r="I1045" s="4">
        <v>283.16000000000003</v>
      </c>
      <c r="J1045" t="s">
        <v>2622</v>
      </c>
      <c r="K1045" t="s">
        <v>3067</v>
      </c>
      <c r="L1045" t="s">
        <v>3070</v>
      </c>
      <c r="M1045" t="s">
        <v>3404</v>
      </c>
      <c r="N1045">
        <v>6</v>
      </c>
      <c r="P1045" t="str">
        <f t="shared" si="117"/>
        <v>NO COUPON</v>
      </c>
      <c r="Q1045" t="s">
        <v>4282</v>
      </c>
      <c r="R1045" s="4">
        <v>1132.6400000000001</v>
      </c>
      <c r="S1045" s="4">
        <f t="shared" si="118"/>
        <v>1098.989382022472</v>
      </c>
      <c r="T1045" cm="1">
        <f t="array" ref="T1045">_xlfn.STDEV.P(_xlfn._xlws.FILTER($R$2:$R$1201,$G$2:$G$1201=G1045))</f>
        <v>817.71887574565653</v>
      </c>
      <c r="U1045" s="4">
        <f t="shared" si="119"/>
        <v>0.99768931135231331</v>
      </c>
      <c r="V1045" t="str">
        <f t="shared" si="120"/>
        <v>No</v>
      </c>
    </row>
    <row r="1046" spans="1:22" x14ac:dyDescent="0.25">
      <c r="A1046" t="s">
        <v>1158</v>
      </c>
      <c r="B1046" s="2">
        <v>44973</v>
      </c>
      <c r="C1046">
        <f t="shared" si="114"/>
        <v>2023</v>
      </c>
      <c r="D1046" t="str">
        <f t="shared" si="115"/>
        <v>February</v>
      </c>
      <c r="E1046" t="str">
        <f t="shared" si="116"/>
        <v>Q1</v>
      </c>
      <c r="F1046" t="s">
        <v>2347</v>
      </c>
      <c r="G1046" t="s">
        <v>2409</v>
      </c>
      <c r="H1046">
        <v>5</v>
      </c>
      <c r="I1046" s="4">
        <v>507.94</v>
      </c>
      <c r="J1046" t="s">
        <v>3043</v>
      </c>
      <c r="K1046" t="s">
        <v>3066</v>
      </c>
      <c r="L1046" t="s">
        <v>3071</v>
      </c>
      <c r="M1046" t="s">
        <v>4219</v>
      </c>
      <c r="N1046">
        <v>9</v>
      </c>
      <c r="P1046" t="str">
        <f t="shared" si="117"/>
        <v>NO COUPON</v>
      </c>
      <c r="Q1046" t="s">
        <v>4281</v>
      </c>
      <c r="R1046" s="4">
        <v>2539.6999999999998</v>
      </c>
      <c r="S1046" s="4">
        <f t="shared" si="118"/>
        <v>985.05841176470665</v>
      </c>
      <c r="T1046" cm="1">
        <f t="array" ref="T1046">_xlfn.STDEV.P(_xlfn._xlws.FILTER($R$2:$R$1201,$G$2:$G$1201=G1046))</f>
        <v>745.08439393554579</v>
      </c>
      <c r="U1046" s="4">
        <f t="shared" si="119"/>
        <v>0.64035485865508579</v>
      </c>
      <c r="V1046" t="str">
        <f t="shared" si="120"/>
        <v>No</v>
      </c>
    </row>
    <row r="1047" spans="1:22" x14ac:dyDescent="0.25">
      <c r="A1047" t="s">
        <v>515</v>
      </c>
      <c r="B1047" s="2">
        <v>45326</v>
      </c>
      <c r="C1047">
        <f t="shared" si="114"/>
        <v>2024</v>
      </c>
      <c r="D1047" t="str">
        <f t="shared" si="115"/>
        <v>February</v>
      </c>
      <c r="E1047" t="str">
        <f t="shared" si="116"/>
        <v>Q1</v>
      </c>
      <c r="F1047" t="s">
        <v>1715</v>
      </c>
      <c r="G1047" t="s">
        <v>2409</v>
      </c>
      <c r="H1047">
        <v>4</v>
      </c>
      <c r="I1047" s="4">
        <v>203.46</v>
      </c>
      <c r="J1047" t="s">
        <v>2559</v>
      </c>
      <c r="K1047" t="s">
        <v>3067</v>
      </c>
      <c r="L1047" t="s">
        <v>3074</v>
      </c>
      <c r="M1047" t="s">
        <v>3576</v>
      </c>
      <c r="N1047">
        <v>7</v>
      </c>
      <c r="O1047" t="s">
        <v>4275</v>
      </c>
      <c r="P1047" t="str">
        <f t="shared" si="117"/>
        <v>SAVE10</v>
      </c>
      <c r="Q1047" t="s">
        <v>4279</v>
      </c>
      <c r="R1047" s="4">
        <v>813.84</v>
      </c>
      <c r="S1047" s="4">
        <f t="shared" si="118"/>
        <v>985.05841176470665</v>
      </c>
      <c r="T1047" cm="1">
        <f t="array" ref="T1047">_xlfn.STDEV.P(_xlfn._xlws.FILTER($R$2:$R$1201,$G$2:$G$1201=G1047))</f>
        <v>745.08439393554579</v>
      </c>
      <c r="U1047" s="4">
        <f t="shared" si="119"/>
        <v>1.0490065529842778</v>
      </c>
      <c r="V1047" t="str">
        <f t="shared" si="120"/>
        <v>No</v>
      </c>
    </row>
    <row r="1048" spans="1:22" x14ac:dyDescent="0.25">
      <c r="A1048" t="s">
        <v>1086</v>
      </c>
      <c r="B1048" s="2">
        <v>44983</v>
      </c>
      <c r="C1048">
        <f t="shared" si="114"/>
        <v>2023</v>
      </c>
      <c r="D1048" t="str">
        <f t="shared" si="115"/>
        <v>February</v>
      </c>
      <c r="E1048" t="str">
        <f t="shared" si="116"/>
        <v>Q1</v>
      </c>
      <c r="F1048" t="s">
        <v>2278</v>
      </c>
      <c r="G1048" t="s">
        <v>2403</v>
      </c>
      <c r="H1048">
        <v>1</v>
      </c>
      <c r="I1048" s="4">
        <v>392.61</v>
      </c>
      <c r="J1048" t="s">
        <v>2635</v>
      </c>
      <c r="K1048" t="s">
        <v>3068</v>
      </c>
      <c r="L1048" t="s">
        <v>3071</v>
      </c>
      <c r="M1048" t="s">
        <v>4147</v>
      </c>
      <c r="N1048">
        <v>4</v>
      </c>
      <c r="O1048" t="s">
        <v>4275</v>
      </c>
      <c r="P1048" t="str">
        <f t="shared" si="117"/>
        <v>SAVE10</v>
      </c>
      <c r="Q1048" t="s">
        <v>4279</v>
      </c>
      <c r="R1048" s="4">
        <v>392.61</v>
      </c>
      <c r="S1048" s="4">
        <f t="shared" si="118"/>
        <v>1077.6160122699389</v>
      </c>
      <c r="T1048" cm="1">
        <f t="array" ref="T1048">_xlfn.STDEV.P(_xlfn._xlws.FILTER($R$2:$R$1201,$G$2:$G$1201=G1048))</f>
        <v>847.57364644707002</v>
      </c>
      <c r="U1048" s="4">
        <f t="shared" si="119"/>
        <v>0.80819645011546104</v>
      </c>
      <c r="V1048" t="str">
        <f t="shared" si="120"/>
        <v>No</v>
      </c>
    </row>
    <row r="1049" spans="1:22" x14ac:dyDescent="0.25">
      <c r="A1049" t="s">
        <v>251</v>
      </c>
      <c r="B1049" s="2">
        <v>45365</v>
      </c>
      <c r="C1049">
        <f t="shared" si="114"/>
        <v>2024</v>
      </c>
      <c r="D1049" t="str">
        <f t="shared" si="115"/>
        <v>March</v>
      </c>
      <c r="E1049" t="str">
        <f t="shared" si="116"/>
        <v>Q1</v>
      </c>
      <c r="F1049" t="s">
        <v>1451</v>
      </c>
      <c r="G1049" t="s">
        <v>2403</v>
      </c>
      <c r="H1049">
        <v>3</v>
      </c>
      <c r="I1049" s="4">
        <v>583.72</v>
      </c>
      <c r="J1049" t="s">
        <v>2614</v>
      </c>
      <c r="K1049" t="s">
        <v>3067</v>
      </c>
      <c r="L1049" t="s">
        <v>3070</v>
      </c>
      <c r="M1049" t="s">
        <v>3312</v>
      </c>
      <c r="N1049">
        <v>5</v>
      </c>
      <c r="O1049" t="s">
        <v>4276</v>
      </c>
      <c r="P1049" t="str">
        <f t="shared" si="117"/>
        <v>FREESHIP</v>
      </c>
      <c r="Q1049" t="s">
        <v>4281</v>
      </c>
      <c r="R1049" s="4">
        <v>1751.16</v>
      </c>
      <c r="S1049" s="4">
        <f t="shared" si="118"/>
        <v>1077.6160122699389</v>
      </c>
      <c r="T1049" cm="1">
        <f t="array" ref="T1049">_xlfn.STDEV.P(_xlfn._xlws.FILTER($R$2:$R$1201,$G$2:$G$1201=G1049))</f>
        <v>847.57364644707002</v>
      </c>
      <c r="U1049" s="4">
        <f t="shared" si="119"/>
        <v>0.58271751881419798</v>
      </c>
      <c r="V1049" t="str">
        <f t="shared" si="120"/>
        <v>No</v>
      </c>
    </row>
    <row r="1050" spans="1:22" x14ac:dyDescent="0.25">
      <c r="A1050" t="s">
        <v>817</v>
      </c>
      <c r="B1050" s="2">
        <v>45158</v>
      </c>
      <c r="C1050">
        <f t="shared" si="114"/>
        <v>2023</v>
      </c>
      <c r="D1050" t="str">
        <f t="shared" si="115"/>
        <v>August</v>
      </c>
      <c r="E1050" t="str">
        <f t="shared" si="116"/>
        <v>Q3</v>
      </c>
      <c r="F1050" t="s">
        <v>2013</v>
      </c>
      <c r="G1050" t="s">
        <v>2403</v>
      </c>
      <c r="H1050">
        <v>5</v>
      </c>
      <c r="I1050" s="4">
        <v>397.81</v>
      </c>
      <c r="J1050" t="s">
        <v>2454</v>
      </c>
      <c r="K1050" t="s">
        <v>3065</v>
      </c>
      <c r="L1050" t="s">
        <v>3072</v>
      </c>
      <c r="M1050" t="s">
        <v>3878</v>
      </c>
      <c r="N1050">
        <v>5</v>
      </c>
      <c r="O1050" t="s">
        <v>4275</v>
      </c>
      <c r="P1050" t="str">
        <f t="shared" si="117"/>
        <v>SAVE10</v>
      </c>
      <c r="Q1050" t="s">
        <v>4279</v>
      </c>
      <c r="R1050" s="4">
        <v>1989.05</v>
      </c>
      <c r="S1050" s="4">
        <f t="shared" si="118"/>
        <v>1077.6160122699389</v>
      </c>
      <c r="T1050" cm="1">
        <f t="array" ref="T1050">_xlfn.STDEV.P(_xlfn._xlws.FILTER($R$2:$R$1201,$G$2:$G$1201=G1050))</f>
        <v>847.57364644707002</v>
      </c>
      <c r="U1050" s="4">
        <f t="shared" si="119"/>
        <v>0.80206129003610072</v>
      </c>
      <c r="V1050" t="str">
        <f t="shared" si="120"/>
        <v>No</v>
      </c>
    </row>
    <row r="1051" spans="1:22" x14ac:dyDescent="0.25">
      <c r="A1051" t="s">
        <v>569</v>
      </c>
      <c r="B1051" s="2">
        <v>44933</v>
      </c>
      <c r="C1051">
        <f t="shared" si="114"/>
        <v>2023</v>
      </c>
      <c r="D1051" t="str">
        <f t="shared" si="115"/>
        <v>January</v>
      </c>
      <c r="E1051" t="str">
        <f t="shared" si="116"/>
        <v>Q1</v>
      </c>
      <c r="F1051" t="s">
        <v>1769</v>
      </c>
      <c r="G1051" t="s">
        <v>2405</v>
      </c>
      <c r="H1051">
        <v>1</v>
      </c>
      <c r="I1051" s="4">
        <v>92.04</v>
      </c>
      <c r="J1051" t="s">
        <v>2420</v>
      </c>
      <c r="K1051" t="s">
        <v>3069</v>
      </c>
      <c r="L1051" t="s">
        <v>3070</v>
      </c>
      <c r="M1051" t="s">
        <v>3630</v>
      </c>
      <c r="N1051">
        <v>2</v>
      </c>
      <c r="P1051" t="str">
        <f t="shared" si="117"/>
        <v>NO COUPON</v>
      </c>
      <c r="Q1051" t="s">
        <v>4281</v>
      </c>
      <c r="R1051" s="4">
        <v>92.04</v>
      </c>
      <c r="S1051" s="4">
        <f t="shared" si="118"/>
        <v>1042.2846368715084</v>
      </c>
      <c r="T1051" cm="1">
        <f t="array" ref="T1051">_xlfn.STDEV.P(_xlfn._xlws.FILTER($R$2:$R$1201,$G$2:$G$1201=G1051))</f>
        <v>832.06806164607724</v>
      </c>
      <c r="U1051" s="4">
        <f t="shared" si="119"/>
        <v>1.1420275343721797</v>
      </c>
      <c r="V1051" t="str">
        <f t="shared" si="120"/>
        <v>No</v>
      </c>
    </row>
    <row r="1052" spans="1:22" x14ac:dyDescent="0.25">
      <c r="A1052" t="s">
        <v>500</v>
      </c>
      <c r="B1052" s="2">
        <v>44960</v>
      </c>
      <c r="C1052">
        <f t="shared" si="114"/>
        <v>2023</v>
      </c>
      <c r="D1052" t="str">
        <f t="shared" si="115"/>
        <v>February</v>
      </c>
      <c r="E1052" t="str">
        <f t="shared" si="116"/>
        <v>Q1</v>
      </c>
      <c r="F1052" t="s">
        <v>1700</v>
      </c>
      <c r="G1052" t="s">
        <v>2407</v>
      </c>
      <c r="H1052">
        <v>4</v>
      </c>
      <c r="I1052" s="4">
        <v>611.26</v>
      </c>
      <c r="J1052" t="s">
        <v>2727</v>
      </c>
      <c r="K1052" t="s">
        <v>3069</v>
      </c>
      <c r="L1052" t="s">
        <v>3070</v>
      </c>
      <c r="M1052" t="s">
        <v>3561</v>
      </c>
      <c r="N1052">
        <v>5</v>
      </c>
      <c r="O1052" t="s">
        <v>4275</v>
      </c>
      <c r="P1052" t="str">
        <f t="shared" si="117"/>
        <v>SAVE10</v>
      </c>
      <c r="Q1052" t="s">
        <v>4279</v>
      </c>
      <c r="R1052" s="4">
        <v>2445.04</v>
      </c>
      <c r="S1052" s="4">
        <f t="shared" si="118"/>
        <v>1080.7326519337028</v>
      </c>
      <c r="T1052" cm="1">
        <f t="array" ref="T1052">_xlfn.STDEV.P(_xlfn._xlws.FILTER($R$2:$R$1201,$G$2:$G$1201=G1052))</f>
        <v>851.72193981099019</v>
      </c>
      <c r="U1052" s="4">
        <f t="shared" si="119"/>
        <v>0.55120413128947432</v>
      </c>
      <c r="V1052" t="str">
        <f t="shared" si="120"/>
        <v>No</v>
      </c>
    </row>
    <row r="1053" spans="1:22" x14ac:dyDescent="0.25">
      <c r="A1053" t="s">
        <v>717</v>
      </c>
      <c r="B1053" s="2">
        <v>45007</v>
      </c>
      <c r="C1053">
        <f t="shared" si="114"/>
        <v>2023</v>
      </c>
      <c r="D1053" t="str">
        <f t="shared" si="115"/>
        <v>March</v>
      </c>
      <c r="E1053" t="str">
        <f t="shared" si="116"/>
        <v>Q1</v>
      </c>
      <c r="F1053" t="s">
        <v>1915</v>
      </c>
      <c r="G1053" t="s">
        <v>2409</v>
      </c>
      <c r="H1053">
        <v>1</v>
      </c>
      <c r="I1053" s="4">
        <v>92.79</v>
      </c>
      <c r="J1053" t="s">
        <v>2882</v>
      </c>
      <c r="K1053" t="s">
        <v>3069</v>
      </c>
      <c r="L1053" t="s">
        <v>3074</v>
      </c>
      <c r="M1053" t="s">
        <v>3778</v>
      </c>
      <c r="N1053">
        <v>3</v>
      </c>
      <c r="O1053" t="s">
        <v>4277</v>
      </c>
      <c r="P1053" t="str">
        <f t="shared" si="117"/>
        <v>WINTER15</v>
      </c>
      <c r="Q1053" t="s">
        <v>4280</v>
      </c>
      <c r="R1053" s="4">
        <v>92.79</v>
      </c>
      <c r="S1053" s="4">
        <f t="shared" si="118"/>
        <v>985.05841176470665</v>
      </c>
      <c r="T1053" cm="1">
        <f t="array" ref="T1053">_xlfn.STDEV.P(_xlfn._xlws.FILTER($R$2:$R$1201,$G$2:$G$1201=G1053))</f>
        <v>745.08439393554579</v>
      </c>
      <c r="U1053" s="4">
        <f t="shared" si="119"/>
        <v>1.197540062611878</v>
      </c>
      <c r="V1053" t="str">
        <f t="shared" si="120"/>
        <v>No</v>
      </c>
    </row>
    <row r="1054" spans="1:22" x14ac:dyDescent="0.25">
      <c r="A1054" t="s">
        <v>1182</v>
      </c>
      <c r="B1054" s="2">
        <v>45024</v>
      </c>
      <c r="C1054">
        <f t="shared" si="114"/>
        <v>2023</v>
      </c>
      <c r="D1054" t="str">
        <f t="shared" si="115"/>
        <v>April</v>
      </c>
      <c r="E1054" t="str">
        <f t="shared" si="116"/>
        <v>Q2</v>
      </c>
      <c r="F1054" t="s">
        <v>2371</v>
      </c>
      <c r="G1054" t="s">
        <v>2408</v>
      </c>
      <c r="H1054">
        <v>2</v>
      </c>
      <c r="I1054" s="4">
        <v>331.42</v>
      </c>
      <c r="J1054" t="s">
        <v>3052</v>
      </c>
      <c r="K1054" t="s">
        <v>3067</v>
      </c>
      <c r="L1054" t="s">
        <v>3073</v>
      </c>
      <c r="M1054" t="s">
        <v>4243</v>
      </c>
      <c r="N1054">
        <v>6</v>
      </c>
      <c r="O1054" t="s">
        <v>4277</v>
      </c>
      <c r="P1054" t="str">
        <f t="shared" si="117"/>
        <v>WINTER15</v>
      </c>
      <c r="Q1054" t="s">
        <v>4282</v>
      </c>
      <c r="R1054" s="4">
        <v>662.84</v>
      </c>
      <c r="S1054" s="4">
        <f t="shared" si="118"/>
        <v>1110.5581502890175</v>
      </c>
      <c r="T1054" cm="1">
        <f t="array" ref="T1054">_xlfn.STDEV.P(_xlfn._xlws.FILTER($R$2:$R$1201,$G$2:$G$1201=G1054))</f>
        <v>859.60878359494041</v>
      </c>
      <c r="U1054" s="4">
        <f t="shared" si="119"/>
        <v>0.90638691130005733</v>
      </c>
      <c r="V1054" t="str">
        <f t="shared" si="120"/>
        <v>No</v>
      </c>
    </row>
    <row r="1055" spans="1:22" x14ac:dyDescent="0.25">
      <c r="A1055" t="s">
        <v>460</v>
      </c>
      <c r="B1055" s="2">
        <v>45217</v>
      </c>
      <c r="C1055">
        <f t="shared" si="114"/>
        <v>2023</v>
      </c>
      <c r="D1055" t="str">
        <f t="shared" si="115"/>
        <v>October</v>
      </c>
      <c r="E1055" t="str">
        <f t="shared" si="116"/>
        <v>Q4</v>
      </c>
      <c r="F1055" t="s">
        <v>1660</v>
      </c>
      <c r="G1055" t="s">
        <v>2408</v>
      </c>
      <c r="H1055">
        <v>5</v>
      </c>
      <c r="I1055" s="4">
        <v>509.58</v>
      </c>
      <c r="J1055" t="s">
        <v>2758</v>
      </c>
      <c r="K1055" t="s">
        <v>3066</v>
      </c>
      <c r="L1055" t="s">
        <v>3073</v>
      </c>
      <c r="M1055" t="s">
        <v>3521</v>
      </c>
      <c r="N1055">
        <v>6</v>
      </c>
      <c r="O1055" t="s">
        <v>4276</v>
      </c>
      <c r="P1055" t="str">
        <f t="shared" si="117"/>
        <v>FREESHIP</v>
      </c>
      <c r="Q1055" t="s">
        <v>4278</v>
      </c>
      <c r="R1055" s="4">
        <v>2547.9</v>
      </c>
      <c r="S1055" s="4">
        <f t="shared" si="118"/>
        <v>1110.5581502890175</v>
      </c>
      <c r="T1055" cm="1">
        <f t="array" ref="T1055">_xlfn.STDEV.P(_xlfn._xlws.FILTER($R$2:$R$1201,$G$2:$G$1201=G1055))</f>
        <v>859.60878359494041</v>
      </c>
      <c r="U1055" s="4">
        <f t="shared" si="119"/>
        <v>0.69912983878048274</v>
      </c>
      <c r="V1055" t="str">
        <f t="shared" si="120"/>
        <v>No</v>
      </c>
    </row>
    <row r="1056" spans="1:22" x14ac:dyDescent="0.25">
      <c r="A1056" t="s">
        <v>662</v>
      </c>
      <c r="B1056" s="2">
        <v>45675</v>
      </c>
      <c r="C1056">
        <f t="shared" si="114"/>
        <v>2025</v>
      </c>
      <c r="D1056" t="str">
        <f t="shared" si="115"/>
        <v>January</v>
      </c>
      <c r="E1056" t="str">
        <f t="shared" si="116"/>
        <v>Q1</v>
      </c>
      <c r="F1056" t="s">
        <v>1861</v>
      </c>
      <c r="G1056" t="s">
        <v>2403</v>
      </c>
      <c r="H1056">
        <v>2</v>
      </c>
      <c r="I1056" s="4">
        <v>575.83000000000004</v>
      </c>
      <c r="J1056" t="s">
        <v>2858</v>
      </c>
      <c r="K1056" t="s">
        <v>3066</v>
      </c>
      <c r="L1056" t="s">
        <v>3073</v>
      </c>
      <c r="M1056" t="s">
        <v>3723</v>
      </c>
      <c r="N1056">
        <v>3</v>
      </c>
      <c r="O1056" t="s">
        <v>4277</v>
      </c>
      <c r="P1056" t="str">
        <f t="shared" si="117"/>
        <v>WINTER15</v>
      </c>
      <c r="Q1056" t="s">
        <v>4279</v>
      </c>
      <c r="R1056" s="4">
        <v>1151.6600000000001</v>
      </c>
      <c r="S1056" s="4">
        <f t="shared" si="118"/>
        <v>1077.6160122699389</v>
      </c>
      <c r="T1056" cm="1">
        <f t="array" ref="T1056">_xlfn.STDEV.P(_xlfn._xlws.FILTER($R$2:$R$1201,$G$2:$G$1201=G1056))</f>
        <v>847.57364644707002</v>
      </c>
      <c r="U1056" s="4">
        <f t="shared" si="119"/>
        <v>0.59202644439615049</v>
      </c>
      <c r="V1056" t="str">
        <f t="shared" si="120"/>
        <v>No</v>
      </c>
    </row>
    <row r="1057" spans="1:22" x14ac:dyDescent="0.25">
      <c r="A1057" t="s">
        <v>271</v>
      </c>
      <c r="B1057" s="2">
        <v>45405</v>
      </c>
      <c r="C1057">
        <f t="shared" si="114"/>
        <v>2024</v>
      </c>
      <c r="D1057" t="str">
        <f t="shared" si="115"/>
        <v>April</v>
      </c>
      <c r="E1057" t="str">
        <f t="shared" si="116"/>
        <v>Q2</v>
      </c>
      <c r="F1057" t="s">
        <v>1471</v>
      </c>
      <c r="G1057" t="s">
        <v>2404</v>
      </c>
      <c r="H1057">
        <v>1</v>
      </c>
      <c r="I1057" s="4">
        <v>406.22</v>
      </c>
      <c r="J1057" t="s">
        <v>2630</v>
      </c>
      <c r="K1057" t="s">
        <v>3067</v>
      </c>
      <c r="L1057" t="s">
        <v>3071</v>
      </c>
      <c r="M1057" t="s">
        <v>3332</v>
      </c>
      <c r="N1057">
        <v>5</v>
      </c>
      <c r="O1057" t="s">
        <v>4275</v>
      </c>
      <c r="P1057" t="str">
        <f t="shared" si="117"/>
        <v>SAVE10</v>
      </c>
      <c r="Q1057" t="s">
        <v>4279</v>
      </c>
      <c r="R1057" s="4">
        <v>406.22</v>
      </c>
      <c r="S1057" s="4">
        <f t="shared" si="118"/>
        <v>972.57942307692258</v>
      </c>
      <c r="T1057" cm="1">
        <f t="array" ref="T1057">_xlfn.STDEV.P(_xlfn._xlws.FILTER($R$2:$R$1201,$G$2:$G$1201=G1057))</f>
        <v>756.87136793194964</v>
      </c>
      <c r="U1057" s="4">
        <f t="shared" si="119"/>
        <v>0.74829019444139411</v>
      </c>
      <c r="V1057" t="str">
        <f t="shared" si="120"/>
        <v>No</v>
      </c>
    </row>
    <row r="1058" spans="1:22" x14ac:dyDescent="0.25">
      <c r="A1058" t="s">
        <v>135</v>
      </c>
      <c r="B1058" s="2">
        <v>45260</v>
      </c>
      <c r="C1058">
        <f t="shared" si="114"/>
        <v>2023</v>
      </c>
      <c r="D1058" t="str">
        <f t="shared" si="115"/>
        <v>November</v>
      </c>
      <c r="E1058" t="str">
        <f t="shared" si="116"/>
        <v>Q4</v>
      </c>
      <c r="F1058" t="s">
        <v>1335</v>
      </c>
      <c r="G1058" t="s">
        <v>2409</v>
      </c>
      <c r="H1058">
        <v>1</v>
      </c>
      <c r="I1058" s="4">
        <v>410.78</v>
      </c>
      <c r="J1058" t="s">
        <v>2523</v>
      </c>
      <c r="K1058" t="s">
        <v>3069</v>
      </c>
      <c r="L1058" t="s">
        <v>3071</v>
      </c>
      <c r="M1058" t="s">
        <v>3196</v>
      </c>
      <c r="N1058">
        <v>1</v>
      </c>
      <c r="O1058" t="s">
        <v>4276</v>
      </c>
      <c r="P1058" t="str">
        <f t="shared" si="117"/>
        <v>FREESHIP</v>
      </c>
      <c r="Q1058" t="s">
        <v>4278</v>
      </c>
      <c r="R1058" s="4">
        <v>410.78</v>
      </c>
      <c r="S1058" s="4">
        <f t="shared" si="118"/>
        <v>985.05841176470665</v>
      </c>
      <c r="T1058" cm="1">
        <f t="array" ref="T1058">_xlfn.STDEV.P(_xlfn._xlws.FILTER($R$2:$R$1201,$G$2:$G$1201=G1058))</f>
        <v>745.08439393554579</v>
      </c>
      <c r="U1058" s="4">
        <f t="shared" si="119"/>
        <v>0.77075619411562279</v>
      </c>
      <c r="V1058" t="str">
        <f t="shared" si="120"/>
        <v>No</v>
      </c>
    </row>
    <row r="1059" spans="1:22" x14ac:dyDescent="0.25">
      <c r="A1059" t="s">
        <v>1093</v>
      </c>
      <c r="B1059" s="2">
        <v>45463</v>
      </c>
      <c r="C1059">
        <f t="shared" si="114"/>
        <v>2024</v>
      </c>
      <c r="D1059" t="str">
        <f t="shared" si="115"/>
        <v>June</v>
      </c>
      <c r="E1059" t="str">
        <f t="shared" si="116"/>
        <v>Q2</v>
      </c>
      <c r="F1059" t="s">
        <v>2285</v>
      </c>
      <c r="G1059" t="s">
        <v>2404</v>
      </c>
      <c r="H1059">
        <v>5</v>
      </c>
      <c r="I1059" s="4">
        <v>634</v>
      </c>
      <c r="J1059" t="s">
        <v>2980</v>
      </c>
      <c r="K1059" t="s">
        <v>3068</v>
      </c>
      <c r="L1059" t="s">
        <v>3073</v>
      </c>
      <c r="M1059" t="s">
        <v>4154</v>
      </c>
      <c r="N1059">
        <v>8</v>
      </c>
      <c r="P1059" t="str">
        <f t="shared" si="117"/>
        <v>NO COUPON</v>
      </c>
      <c r="Q1059" t="s">
        <v>4280</v>
      </c>
      <c r="R1059" s="4">
        <v>3170</v>
      </c>
      <c r="S1059" s="4">
        <f t="shared" si="118"/>
        <v>972.57942307692258</v>
      </c>
      <c r="T1059" cm="1">
        <f t="array" ref="T1059">_xlfn.STDEV.P(_xlfn._xlws.FILTER($R$2:$R$1201,$G$2:$G$1201=G1059))</f>
        <v>756.87136793194964</v>
      </c>
      <c r="U1059" s="4">
        <f t="shared" si="119"/>
        <v>0.4473407733761231</v>
      </c>
      <c r="V1059" t="str">
        <f t="shared" si="120"/>
        <v>No</v>
      </c>
    </row>
    <row r="1060" spans="1:22" x14ac:dyDescent="0.25">
      <c r="A1060" t="s">
        <v>482</v>
      </c>
      <c r="B1060" s="2">
        <v>45829</v>
      </c>
      <c r="C1060">
        <f t="shared" si="114"/>
        <v>2025</v>
      </c>
      <c r="D1060" t="str">
        <f t="shared" si="115"/>
        <v>June</v>
      </c>
      <c r="E1060" t="str">
        <f t="shared" si="116"/>
        <v>Q2</v>
      </c>
      <c r="F1060" t="s">
        <v>1682</v>
      </c>
      <c r="G1060" t="s">
        <v>2404</v>
      </c>
      <c r="H1060">
        <v>1</v>
      </c>
      <c r="I1060" s="4">
        <v>418.36</v>
      </c>
      <c r="J1060" t="s">
        <v>2773</v>
      </c>
      <c r="K1060" t="s">
        <v>3067</v>
      </c>
      <c r="L1060" t="s">
        <v>3073</v>
      </c>
      <c r="M1060" t="s">
        <v>3543</v>
      </c>
      <c r="N1060">
        <v>5</v>
      </c>
      <c r="O1060" t="s">
        <v>4276</v>
      </c>
      <c r="P1060" t="str">
        <f t="shared" si="117"/>
        <v>FREESHIP</v>
      </c>
      <c r="Q1060" t="s">
        <v>4280</v>
      </c>
      <c r="R1060" s="4">
        <v>418.36</v>
      </c>
      <c r="S1060" s="4">
        <f t="shared" si="118"/>
        <v>972.57942307692258</v>
      </c>
      <c r="T1060" cm="1">
        <f t="array" ref="T1060">_xlfn.STDEV.P(_xlfn._xlws.FILTER($R$2:$R$1201,$G$2:$G$1201=G1060))</f>
        <v>756.87136793194964</v>
      </c>
      <c r="U1060" s="4">
        <f t="shared" si="119"/>
        <v>0.73225048080660449</v>
      </c>
      <c r="V1060" t="str">
        <f t="shared" si="120"/>
        <v>No</v>
      </c>
    </row>
    <row r="1061" spans="1:22" x14ac:dyDescent="0.25">
      <c r="A1061" t="s">
        <v>1014</v>
      </c>
      <c r="B1061" s="2">
        <v>45098</v>
      </c>
      <c r="C1061">
        <f t="shared" si="114"/>
        <v>2023</v>
      </c>
      <c r="D1061" t="str">
        <f t="shared" si="115"/>
        <v>June</v>
      </c>
      <c r="E1061" t="str">
        <f t="shared" si="116"/>
        <v>Q2</v>
      </c>
      <c r="F1061" t="s">
        <v>2207</v>
      </c>
      <c r="G1061" t="s">
        <v>2407</v>
      </c>
      <c r="H1061">
        <v>5</v>
      </c>
      <c r="I1061" s="4">
        <v>260.93</v>
      </c>
      <c r="J1061" t="s">
        <v>3001</v>
      </c>
      <c r="K1061" t="s">
        <v>3066</v>
      </c>
      <c r="L1061" t="s">
        <v>3073</v>
      </c>
      <c r="M1061" t="s">
        <v>4075</v>
      </c>
      <c r="N1061">
        <v>9</v>
      </c>
      <c r="O1061" t="s">
        <v>4275</v>
      </c>
      <c r="P1061" t="str">
        <f t="shared" si="117"/>
        <v>SAVE10</v>
      </c>
      <c r="Q1061" t="s">
        <v>4280</v>
      </c>
      <c r="R1061" s="4">
        <v>1304.6500000000001</v>
      </c>
      <c r="S1061" s="4">
        <f t="shared" si="118"/>
        <v>1080.7326519337028</v>
      </c>
      <c r="T1061" cm="1">
        <f t="array" ref="T1061">_xlfn.STDEV.P(_xlfn._xlws.FILTER($R$2:$R$1201,$G$2:$G$1201=G1061))</f>
        <v>851.72193981099019</v>
      </c>
      <c r="U1061" s="4">
        <f t="shared" si="119"/>
        <v>0.96252381630045736</v>
      </c>
      <c r="V1061" t="str">
        <f t="shared" si="120"/>
        <v>No</v>
      </c>
    </row>
    <row r="1062" spans="1:22" x14ac:dyDescent="0.25">
      <c r="A1062" t="s">
        <v>473</v>
      </c>
      <c r="B1062" s="2">
        <v>45497</v>
      </c>
      <c r="C1062">
        <f t="shared" si="114"/>
        <v>2024</v>
      </c>
      <c r="D1062" t="str">
        <f t="shared" si="115"/>
        <v>July</v>
      </c>
      <c r="E1062" t="str">
        <f t="shared" si="116"/>
        <v>Q3</v>
      </c>
      <c r="F1062" t="s">
        <v>1673</v>
      </c>
      <c r="G1062" t="s">
        <v>2409</v>
      </c>
      <c r="H1062">
        <v>1</v>
      </c>
      <c r="I1062" s="4">
        <v>334.39</v>
      </c>
      <c r="J1062" t="s">
        <v>2749</v>
      </c>
      <c r="K1062" t="s">
        <v>3067</v>
      </c>
      <c r="L1062" t="s">
        <v>3072</v>
      </c>
      <c r="M1062" t="s">
        <v>3534</v>
      </c>
      <c r="N1062">
        <v>2</v>
      </c>
      <c r="P1062" t="str">
        <f t="shared" si="117"/>
        <v>NO COUPON</v>
      </c>
      <c r="Q1062" t="s">
        <v>4278</v>
      </c>
      <c r="R1062" s="4">
        <v>334.39</v>
      </c>
      <c r="S1062" s="4">
        <f t="shared" si="118"/>
        <v>985.05841176470665</v>
      </c>
      <c r="T1062" cm="1">
        <f t="array" ref="T1062">_xlfn.STDEV.P(_xlfn._xlws.FILTER($R$2:$R$1201,$G$2:$G$1201=G1062))</f>
        <v>745.08439393554579</v>
      </c>
      <c r="U1062" s="4">
        <f t="shared" si="119"/>
        <v>0.87328149275529365</v>
      </c>
      <c r="V1062" t="str">
        <f t="shared" si="120"/>
        <v>No</v>
      </c>
    </row>
    <row r="1063" spans="1:22" x14ac:dyDescent="0.25">
      <c r="A1063" t="s">
        <v>1117</v>
      </c>
      <c r="B1063" s="2">
        <v>45040</v>
      </c>
      <c r="C1063">
        <f t="shared" si="114"/>
        <v>2023</v>
      </c>
      <c r="D1063" t="str">
        <f t="shared" si="115"/>
        <v>April</v>
      </c>
      <c r="E1063" t="str">
        <f t="shared" si="116"/>
        <v>Q2</v>
      </c>
      <c r="F1063" t="s">
        <v>2308</v>
      </c>
      <c r="G1063" t="s">
        <v>2408</v>
      </c>
      <c r="H1063">
        <v>4</v>
      </c>
      <c r="I1063" s="4">
        <v>276.32</v>
      </c>
      <c r="J1063" t="s">
        <v>2477</v>
      </c>
      <c r="K1063" t="s">
        <v>3066</v>
      </c>
      <c r="L1063" t="s">
        <v>3073</v>
      </c>
      <c r="M1063" t="s">
        <v>4178</v>
      </c>
      <c r="N1063">
        <v>5</v>
      </c>
      <c r="P1063" t="str">
        <f t="shared" si="117"/>
        <v>NO COUPON</v>
      </c>
      <c r="Q1063" t="s">
        <v>4282</v>
      </c>
      <c r="R1063" s="4">
        <v>1105.28</v>
      </c>
      <c r="S1063" s="4">
        <f t="shared" si="118"/>
        <v>1110.5581502890175</v>
      </c>
      <c r="T1063" cm="1">
        <f t="array" ref="T1063">_xlfn.STDEV.P(_xlfn._xlws.FILTER($R$2:$R$1201,$G$2:$G$1201=G1063))</f>
        <v>859.60878359494041</v>
      </c>
      <c r="U1063" s="4">
        <f t="shared" si="119"/>
        <v>0.97048583752271445</v>
      </c>
      <c r="V1063" t="str">
        <f t="shared" si="120"/>
        <v>No</v>
      </c>
    </row>
    <row r="1064" spans="1:22" x14ac:dyDescent="0.25">
      <c r="A1064" t="s">
        <v>844</v>
      </c>
      <c r="B1064" s="2">
        <v>45637</v>
      </c>
      <c r="C1064">
        <f t="shared" si="114"/>
        <v>2024</v>
      </c>
      <c r="D1064" t="str">
        <f t="shared" si="115"/>
        <v>December</v>
      </c>
      <c r="E1064" t="str">
        <f t="shared" si="116"/>
        <v>Q4</v>
      </c>
      <c r="F1064" t="s">
        <v>2040</v>
      </c>
      <c r="G1064" t="s">
        <v>2405</v>
      </c>
      <c r="H1064">
        <v>4</v>
      </c>
      <c r="I1064" s="4">
        <v>190.64</v>
      </c>
      <c r="J1064" t="s">
        <v>2947</v>
      </c>
      <c r="K1064" t="s">
        <v>3069</v>
      </c>
      <c r="L1064" t="s">
        <v>3073</v>
      </c>
      <c r="M1064" t="s">
        <v>3905</v>
      </c>
      <c r="N1064">
        <v>5</v>
      </c>
      <c r="O1064" t="s">
        <v>4275</v>
      </c>
      <c r="P1064" t="str">
        <f t="shared" si="117"/>
        <v>SAVE10</v>
      </c>
      <c r="Q1064" t="s">
        <v>4280</v>
      </c>
      <c r="R1064" s="4">
        <v>762.56</v>
      </c>
      <c r="S1064" s="4">
        <f t="shared" si="118"/>
        <v>1042.2846368715084</v>
      </c>
      <c r="T1064" cm="1">
        <f t="array" ref="T1064">_xlfn.STDEV.P(_xlfn._xlws.FILTER($R$2:$R$1201,$G$2:$G$1201=G1064))</f>
        <v>832.06806164607724</v>
      </c>
      <c r="U1064" s="4">
        <f t="shared" si="119"/>
        <v>1.023527612857418</v>
      </c>
      <c r="V1064" t="str">
        <f t="shared" si="120"/>
        <v>No</v>
      </c>
    </row>
    <row r="1065" spans="1:22" x14ac:dyDescent="0.25">
      <c r="A1065" t="s">
        <v>1002</v>
      </c>
      <c r="B1065" s="2">
        <v>45692</v>
      </c>
      <c r="C1065">
        <f t="shared" si="114"/>
        <v>2025</v>
      </c>
      <c r="D1065" t="str">
        <f t="shared" si="115"/>
        <v>February</v>
      </c>
      <c r="E1065" t="str">
        <f t="shared" si="116"/>
        <v>Q1</v>
      </c>
      <c r="F1065" t="s">
        <v>2195</v>
      </c>
      <c r="G1065" t="s">
        <v>2409</v>
      </c>
      <c r="H1065">
        <v>2</v>
      </c>
      <c r="I1065" s="4">
        <v>629.55999999999995</v>
      </c>
      <c r="J1065" t="s">
        <v>2687</v>
      </c>
      <c r="K1065" t="s">
        <v>3068</v>
      </c>
      <c r="L1065" t="s">
        <v>3071</v>
      </c>
      <c r="M1065" t="s">
        <v>4063</v>
      </c>
      <c r="N1065">
        <v>5</v>
      </c>
      <c r="O1065" t="s">
        <v>4277</v>
      </c>
      <c r="P1065" t="str">
        <f t="shared" si="117"/>
        <v>WINTER15</v>
      </c>
      <c r="Q1065" t="s">
        <v>4278</v>
      </c>
      <c r="R1065" s="4">
        <v>1259.1199999999999</v>
      </c>
      <c r="S1065" s="4">
        <f t="shared" si="118"/>
        <v>985.05841176470665</v>
      </c>
      <c r="T1065" cm="1">
        <f t="array" ref="T1065">_xlfn.STDEV.P(_xlfn._xlws.FILTER($R$2:$R$1201,$G$2:$G$1201=G1065))</f>
        <v>745.08439393554579</v>
      </c>
      <c r="U1065" s="4">
        <f t="shared" si="119"/>
        <v>0.47712502725625389</v>
      </c>
      <c r="V1065" t="str">
        <f t="shared" si="120"/>
        <v>No</v>
      </c>
    </row>
    <row r="1066" spans="1:22" x14ac:dyDescent="0.25">
      <c r="A1066" t="s">
        <v>348</v>
      </c>
      <c r="B1066" s="2">
        <v>45377</v>
      </c>
      <c r="C1066">
        <f t="shared" si="114"/>
        <v>2024</v>
      </c>
      <c r="D1066" t="str">
        <f t="shared" si="115"/>
        <v>March</v>
      </c>
      <c r="E1066" t="str">
        <f t="shared" si="116"/>
        <v>Q1</v>
      </c>
      <c r="F1066" t="s">
        <v>1548</v>
      </c>
      <c r="G1066" t="s">
        <v>2406</v>
      </c>
      <c r="H1066">
        <v>4</v>
      </c>
      <c r="I1066" s="4">
        <v>224.75</v>
      </c>
      <c r="J1066" t="s">
        <v>2688</v>
      </c>
      <c r="K1066" t="s">
        <v>3066</v>
      </c>
      <c r="L1066" t="s">
        <v>3073</v>
      </c>
      <c r="M1066" t="s">
        <v>3409</v>
      </c>
      <c r="N1066">
        <v>7</v>
      </c>
      <c r="O1066" t="s">
        <v>4277</v>
      </c>
      <c r="P1066" t="str">
        <f t="shared" si="117"/>
        <v>WINTER15</v>
      </c>
      <c r="Q1066" t="s">
        <v>4281</v>
      </c>
      <c r="R1066" s="4">
        <v>899</v>
      </c>
      <c r="S1066" s="4">
        <f t="shared" si="118"/>
        <v>1098.989382022472</v>
      </c>
      <c r="T1066" cm="1">
        <f t="array" ref="T1066">_xlfn.STDEV.P(_xlfn._xlws.FILTER($R$2:$R$1201,$G$2:$G$1201=G1066))</f>
        <v>817.71887574565653</v>
      </c>
      <c r="U1066" s="4">
        <f t="shared" si="119"/>
        <v>1.0691197280058822</v>
      </c>
      <c r="V1066" t="str">
        <f t="shared" si="120"/>
        <v>No</v>
      </c>
    </row>
    <row r="1067" spans="1:22" x14ac:dyDescent="0.25">
      <c r="A1067" t="s">
        <v>1012</v>
      </c>
      <c r="B1067" s="2">
        <v>45065</v>
      </c>
      <c r="C1067">
        <f t="shared" si="114"/>
        <v>2023</v>
      </c>
      <c r="D1067" t="str">
        <f t="shared" si="115"/>
        <v>May</v>
      </c>
      <c r="E1067" t="str">
        <f t="shared" si="116"/>
        <v>Q2</v>
      </c>
      <c r="F1067" t="s">
        <v>2205</v>
      </c>
      <c r="G1067" t="s">
        <v>2404</v>
      </c>
      <c r="H1067">
        <v>2</v>
      </c>
      <c r="I1067" s="4">
        <v>183.67</v>
      </c>
      <c r="J1067" t="s">
        <v>2614</v>
      </c>
      <c r="K1067" t="s">
        <v>3065</v>
      </c>
      <c r="L1067" t="s">
        <v>3071</v>
      </c>
      <c r="M1067" t="s">
        <v>4073</v>
      </c>
      <c r="N1067">
        <v>6</v>
      </c>
      <c r="O1067" t="s">
        <v>4275</v>
      </c>
      <c r="P1067" t="str">
        <f t="shared" si="117"/>
        <v>SAVE10</v>
      </c>
      <c r="Q1067" t="s">
        <v>4282</v>
      </c>
      <c r="R1067" s="4">
        <v>367.34</v>
      </c>
      <c r="S1067" s="4">
        <f t="shared" si="118"/>
        <v>972.57942307692258</v>
      </c>
      <c r="T1067" cm="1">
        <f t="array" ref="T1067">_xlfn.STDEV.P(_xlfn._xlws.FILTER($R$2:$R$1201,$G$2:$G$1201=G1067))</f>
        <v>756.87136793194964</v>
      </c>
      <c r="U1067" s="4">
        <f t="shared" si="119"/>
        <v>1.0423295906046925</v>
      </c>
      <c r="V1067" t="str">
        <f t="shared" si="120"/>
        <v>No</v>
      </c>
    </row>
    <row r="1068" spans="1:22" x14ac:dyDescent="0.25">
      <c r="A1068" t="s">
        <v>890</v>
      </c>
      <c r="B1068" s="2">
        <v>45452</v>
      </c>
      <c r="C1068">
        <f t="shared" si="114"/>
        <v>2024</v>
      </c>
      <c r="D1068" t="str">
        <f t="shared" si="115"/>
        <v>June</v>
      </c>
      <c r="E1068" t="str">
        <f t="shared" si="116"/>
        <v>Q2</v>
      </c>
      <c r="F1068" t="s">
        <v>2086</v>
      </c>
      <c r="G1068" t="s">
        <v>2406</v>
      </c>
      <c r="H1068">
        <v>5</v>
      </c>
      <c r="I1068" s="4">
        <v>608.91</v>
      </c>
      <c r="J1068" t="s">
        <v>2900</v>
      </c>
      <c r="K1068" t="s">
        <v>3068</v>
      </c>
      <c r="L1068" t="s">
        <v>3074</v>
      </c>
      <c r="M1068" t="s">
        <v>3951</v>
      </c>
      <c r="N1068">
        <v>6</v>
      </c>
      <c r="O1068" t="s">
        <v>4275</v>
      </c>
      <c r="P1068" t="str">
        <f t="shared" si="117"/>
        <v>SAVE10</v>
      </c>
      <c r="Q1068" t="s">
        <v>4282</v>
      </c>
      <c r="R1068" s="4">
        <v>3044.55</v>
      </c>
      <c r="S1068" s="4">
        <f t="shared" si="118"/>
        <v>1098.989382022472</v>
      </c>
      <c r="T1068" cm="1">
        <f t="array" ref="T1068">_xlfn.STDEV.P(_xlfn._xlws.FILTER($R$2:$R$1201,$G$2:$G$1201=G1068))</f>
        <v>817.71887574565653</v>
      </c>
      <c r="U1068" s="4">
        <f t="shared" si="119"/>
        <v>0.5993250205647771</v>
      </c>
      <c r="V1068" t="str">
        <f t="shared" si="120"/>
        <v>No</v>
      </c>
    </row>
    <row r="1069" spans="1:22" x14ac:dyDescent="0.25">
      <c r="A1069" t="s">
        <v>690</v>
      </c>
      <c r="B1069" s="2">
        <v>45831</v>
      </c>
      <c r="C1069">
        <f t="shared" si="114"/>
        <v>2025</v>
      </c>
      <c r="D1069" t="str">
        <f t="shared" si="115"/>
        <v>June</v>
      </c>
      <c r="E1069" t="str">
        <f t="shared" si="116"/>
        <v>Q2</v>
      </c>
      <c r="F1069" t="s">
        <v>1888</v>
      </c>
      <c r="G1069" t="s">
        <v>2408</v>
      </c>
      <c r="H1069">
        <v>2</v>
      </c>
      <c r="I1069" s="4">
        <v>422.34</v>
      </c>
      <c r="J1069" t="s">
        <v>2864</v>
      </c>
      <c r="K1069" t="s">
        <v>3067</v>
      </c>
      <c r="L1069" t="s">
        <v>3071</v>
      </c>
      <c r="M1069" t="s">
        <v>3751</v>
      </c>
      <c r="N1069">
        <v>4</v>
      </c>
      <c r="O1069" t="s">
        <v>4276</v>
      </c>
      <c r="P1069" t="str">
        <f t="shared" si="117"/>
        <v>FREESHIP</v>
      </c>
      <c r="Q1069" t="s">
        <v>4278</v>
      </c>
      <c r="R1069" s="4">
        <v>844.68</v>
      </c>
      <c r="S1069" s="4">
        <f t="shared" si="118"/>
        <v>1110.5581502890175</v>
      </c>
      <c r="T1069" cm="1">
        <f t="array" ref="T1069">_xlfn.STDEV.P(_xlfn._xlws.FILTER($R$2:$R$1201,$G$2:$G$1201=G1069))</f>
        <v>859.60878359494041</v>
      </c>
      <c r="U1069" s="4">
        <f t="shared" si="119"/>
        <v>0.80061786643319777</v>
      </c>
      <c r="V1069" t="str">
        <f t="shared" si="120"/>
        <v>No</v>
      </c>
    </row>
    <row r="1070" spans="1:22" x14ac:dyDescent="0.25">
      <c r="A1070" t="s">
        <v>935</v>
      </c>
      <c r="B1070" s="2">
        <v>45131</v>
      </c>
      <c r="C1070">
        <f t="shared" si="114"/>
        <v>2023</v>
      </c>
      <c r="D1070" t="str">
        <f t="shared" si="115"/>
        <v>July</v>
      </c>
      <c r="E1070" t="str">
        <f t="shared" si="116"/>
        <v>Q3</v>
      </c>
      <c r="F1070" t="s">
        <v>2131</v>
      </c>
      <c r="G1070" t="s">
        <v>2405</v>
      </c>
      <c r="H1070">
        <v>1</v>
      </c>
      <c r="I1070" s="4">
        <v>438.93</v>
      </c>
      <c r="J1070" t="s">
        <v>2980</v>
      </c>
      <c r="K1070" t="s">
        <v>3068</v>
      </c>
      <c r="L1070" t="s">
        <v>3071</v>
      </c>
      <c r="M1070" t="s">
        <v>3996</v>
      </c>
      <c r="N1070">
        <v>3</v>
      </c>
      <c r="O1070" t="s">
        <v>4275</v>
      </c>
      <c r="P1070" t="str">
        <f t="shared" si="117"/>
        <v>SAVE10</v>
      </c>
      <c r="Q1070" t="s">
        <v>4279</v>
      </c>
      <c r="R1070" s="4">
        <v>438.93</v>
      </c>
      <c r="S1070" s="4">
        <f t="shared" si="118"/>
        <v>1042.2846368715084</v>
      </c>
      <c r="T1070" cm="1">
        <f t="array" ref="T1070">_xlfn.STDEV.P(_xlfn._xlws.FILTER($R$2:$R$1201,$G$2:$G$1201=G1070))</f>
        <v>832.06806164607724</v>
      </c>
      <c r="U1070" s="4">
        <f t="shared" si="119"/>
        <v>0.72512654274686861</v>
      </c>
      <c r="V1070" t="str">
        <f t="shared" si="120"/>
        <v>No</v>
      </c>
    </row>
    <row r="1071" spans="1:22" x14ac:dyDescent="0.25">
      <c r="A1071" t="s">
        <v>847</v>
      </c>
      <c r="B1071" s="2">
        <v>45730</v>
      </c>
      <c r="C1071">
        <f t="shared" si="114"/>
        <v>2025</v>
      </c>
      <c r="D1071" t="str">
        <f t="shared" si="115"/>
        <v>March</v>
      </c>
      <c r="E1071" t="str">
        <f t="shared" si="116"/>
        <v>Q1</v>
      </c>
      <c r="F1071" t="s">
        <v>2043</v>
      </c>
      <c r="G1071" t="s">
        <v>2404</v>
      </c>
      <c r="H1071">
        <v>5</v>
      </c>
      <c r="I1071" s="4">
        <v>78.290000000000006</v>
      </c>
      <c r="J1071" t="s">
        <v>2948</v>
      </c>
      <c r="K1071" t="s">
        <v>3067</v>
      </c>
      <c r="L1071" t="s">
        <v>3070</v>
      </c>
      <c r="M1071" t="s">
        <v>3908</v>
      </c>
      <c r="N1071">
        <v>5</v>
      </c>
      <c r="O1071" t="s">
        <v>4277</v>
      </c>
      <c r="P1071" t="str">
        <f t="shared" si="117"/>
        <v>WINTER15</v>
      </c>
      <c r="Q1071" t="s">
        <v>4279</v>
      </c>
      <c r="R1071" s="4">
        <v>391.45</v>
      </c>
      <c r="S1071" s="4">
        <f t="shared" si="118"/>
        <v>972.57942307692258</v>
      </c>
      <c r="T1071" cm="1">
        <f t="array" ref="T1071">_xlfn.STDEV.P(_xlfn._xlws.FILTER($R$2:$R$1201,$G$2:$G$1201=G1071))</f>
        <v>756.87136793194964</v>
      </c>
      <c r="U1071" s="4">
        <f t="shared" si="119"/>
        <v>1.1815606468513262</v>
      </c>
      <c r="V1071" t="str">
        <f t="shared" si="120"/>
        <v>No</v>
      </c>
    </row>
    <row r="1072" spans="1:22" x14ac:dyDescent="0.25">
      <c r="A1072" t="s">
        <v>1038</v>
      </c>
      <c r="B1072" s="2">
        <v>45320</v>
      </c>
      <c r="C1072">
        <f t="shared" si="114"/>
        <v>2024</v>
      </c>
      <c r="D1072" t="str">
        <f t="shared" si="115"/>
        <v>January</v>
      </c>
      <c r="E1072" t="str">
        <f t="shared" si="116"/>
        <v>Q1</v>
      </c>
      <c r="F1072" t="s">
        <v>2230</v>
      </c>
      <c r="G1072" t="s">
        <v>2406</v>
      </c>
      <c r="H1072">
        <v>3</v>
      </c>
      <c r="I1072" s="4">
        <v>367.75</v>
      </c>
      <c r="J1072" t="s">
        <v>2769</v>
      </c>
      <c r="K1072" t="s">
        <v>3069</v>
      </c>
      <c r="L1072" t="s">
        <v>3074</v>
      </c>
      <c r="M1072" t="s">
        <v>4099</v>
      </c>
      <c r="N1072">
        <v>7</v>
      </c>
      <c r="O1072" t="s">
        <v>4276</v>
      </c>
      <c r="P1072" t="str">
        <f t="shared" si="117"/>
        <v>FREESHIP</v>
      </c>
      <c r="Q1072" t="s">
        <v>4281</v>
      </c>
      <c r="R1072" s="4">
        <v>1103.25</v>
      </c>
      <c r="S1072" s="4">
        <f t="shared" si="118"/>
        <v>1098.989382022472</v>
      </c>
      <c r="T1072" cm="1">
        <f t="array" ref="T1072">_xlfn.STDEV.P(_xlfn._xlws.FILTER($R$2:$R$1201,$G$2:$G$1201=G1072))</f>
        <v>817.71887574565653</v>
      </c>
      <c r="U1072" s="4">
        <f t="shared" si="119"/>
        <v>0.89424300173537496</v>
      </c>
      <c r="V1072" t="str">
        <f t="shared" si="120"/>
        <v>No</v>
      </c>
    </row>
    <row r="1073" spans="1:22" x14ac:dyDescent="0.25">
      <c r="A1073" t="s">
        <v>747</v>
      </c>
      <c r="B1073" s="2">
        <v>45264</v>
      </c>
      <c r="C1073">
        <f t="shared" si="114"/>
        <v>2023</v>
      </c>
      <c r="D1073" t="str">
        <f t="shared" si="115"/>
        <v>December</v>
      </c>
      <c r="E1073" t="str">
        <f t="shared" si="116"/>
        <v>Q4</v>
      </c>
      <c r="F1073" t="s">
        <v>1944</v>
      </c>
      <c r="G1073" t="s">
        <v>2405</v>
      </c>
      <c r="H1073">
        <v>4</v>
      </c>
      <c r="I1073" s="4">
        <v>494.84</v>
      </c>
      <c r="J1073" t="s">
        <v>2869</v>
      </c>
      <c r="K1073" t="s">
        <v>3069</v>
      </c>
      <c r="L1073" t="s">
        <v>3072</v>
      </c>
      <c r="M1073" t="s">
        <v>3808</v>
      </c>
      <c r="N1073">
        <v>8</v>
      </c>
      <c r="O1073" t="s">
        <v>4275</v>
      </c>
      <c r="P1073" t="str">
        <f t="shared" si="117"/>
        <v>SAVE10</v>
      </c>
      <c r="Q1073" t="s">
        <v>4280</v>
      </c>
      <c r="R1073" s="4">
        <v>1979.36</v>
      </c>
      <c r="S1073" s="4">
        <f t="shared" si="118"/>
        <v>1042.2846368715084</v>
      </c>
      <c r="T1073" cm="1">
        <f t="array" ref="T1073">_xlfn.STDEV.P(_xlfn._xlws.FILTER($R$2:$R$1201,$G$2:$G$1201=G1073))</f>
        <v>832.06806164607724</v>
      </c>
      <c r="U1073" s="4">
        <f t="shared" si="119"/>
        <v>0.65793252031390403</v>
      </c>
      <c r="V1073" t="str">
        <f t="shared" si="120"/>
        <v>No</v>
      </c>
    </row>
    <row r="1074" spans="1:22" x14ac:dyDescent="0.25">
      <c r="A1074" t="s">
        <v>908</v>
      </c>
      <c r="B1074" s="2">
        <v>45069</v>
      </c>
      <c r="C1074">
        <f t="shared" si="114"/>
        <v>2023</v>
      </c>
      <c r="D1074" t="str">
        <f t="shared" si="115"/>
        <v>May</v>
      </c>
      <c r="E1074" t="str">
        <f t="shared" si="116"/>
        <v>Q2</v>
      </c>
      <c r="F1074" t="s">
        <v>2104</v>
      </c>
      <c r="G1074" t="s">
        <v>2405</v>
      </c>
      <c r="H1074">
        <v>3</v>
      </c>
      <c r="I1074" s="4">
        <v>575.01</v>
      </c>
      <c r="J1074" t="s">
        <v>2811</v>
      </c>
      <c r="K1074" t="s">
        <v>3066</v>
      </c>
      <c r="L1074" t="s">
        <v>3071</v>
      </c>
      <c r="M1074" t="s">
        <v>3969</v>
      </c>
      <c r="N1074">
        <v>8</v>
      </c>
      <c r="O1074" t="s">
        <v>4277</v>
      </c>
      <c r="P1074" t="str">
        <f t="shared" si="117"/>
        <v>WINTER15</v>
      </c>
      <c r="Q1074" t="s">
        <v>4278</v>
      </c>
      <c r="R1074" s="4">
        <v>1725.03</v>
      </c>
      <c r="S1074" s="4">
        <f t="shared" si="118"/>
        <v>1042.2846368715084</v>
      </c>
      <c r="T1074" cm="1">
        <f t="array" ref="T1074">_xlfn.STDEV.P(_xlfn._xlws.FILTER($R$2:$R$1201,$G$2:$G$1201=G1074))</f>
        <v>832.06806164607724</v>
      </c>
      <c r="U1074" s="4">
        <f t="shared" si="119"/>
        <v>0.56158222915935585</v>
      </c>
      <c r="V1074" t="str">
        <f t="shared" si="120"/>
        <v>No</v>
      </c>
    </row>
    <row r="1075" spans="1:22" x14ac:dyDescent="0.25">
      <c r="A1075" t="s">
        <v>921</v>
      </c>
      <c r="B1075" s="2">
        <v>45508</v>
      </c>
      <c r="C1075">
        <f t="shared" si="114"/>
        <v>2024</v>
      </c>
      <c r="D1075" t="str">
        <f t="shared" si="115"/>
        <v>August</v>
      </c>
      <c r="E1075" t="str">
        <f t="shared" si="116"/>
        <v>Q3</v>
      </c>
      <c r="F1075" t="s">
        <v>2117</v>
      </c>
      <c r="G1075" t="s">
        <v>2409</v>
      </c>
      <c r="H1075">
        <v>5</v>
      </c>
      <c r="I1075" s="4">
        <v>298.39</v>
      </c>
      <c r="J1075" t="s">
        <v>2534</v>
      </c>
      <c r="K1075" t="s">
        <v>3068</v>
      </c>
      <c r="L1075" t="s">
        <v>3071</v>
      </c>
      <c r="M1075" t="s">
        <v>3982</v>
      </c>
      <c r="N1075">
        <v>7</v>
      </c>
      <c r="O1075" t="s">
        <v>4277</v>
      </c>
      <c r="P1075" t="str">
        <f t="shared" si="117"/>
        <v>WINTER15</v>
      </c>
      <c r="Q1075" t="s">
        <v>4279</v>
      </c>
      <c r="R1075" s="4">
        <v>1491.95</v>
      </c>
      <c r="S1075" s="4">
        <f t="shared" si="118"/>
        <v>985.05841176470665</v>
      </c>
      <c r="T1075" cm="1">
        <f t="array" ref="T1075">_xlfn.STDEV.P(_xlfn._xlws.FILTER($R$2:$R$1201,$G$2:$G$1201=G1075))</f>
        <v>745.08439393554579</v>
      </c>
      <c r="U1075" s="4">
        <f t="shared" si="119"/>
        <v>0.92159816707167208</v>
      </c>
      <c r="V1075" t="str">
        <f t="shared" si="120"/>
        <v>No</v>
      </c>
    </row>
    <row r="1076" spans="1:22" x14ac:dyDescent="0.25">
      <c r="A1076" t="s">
        <v>1148</v>
      </c>
      <c r="B1076" s="2">
        <v>45451</v>
      </c>
      <c r="C1076">
        <f t="shared" si="114"/>
        <v>2024</v>
      </c>
      <c r="D1076" t="str">
        <f t="shared" si="115"/>
        <v>June</v>
      </c>
      <c r="E1076" t="str">
        <f t="shared" si="116"/>
        <v>Q2</v>
      </c>
      <c r="F1076" t="s">
        <v>2338</v>
      </c>
      <c r="G1076" t="s">
        <v>2409</v>
      </c>
      <c r="H1076">
        <v>4</v>
      </c>
      <c r="I1076" s="4">
        <v>38.28</v>
      </c>
      <c r="J1076" t="s">
        <v>3039</v>
      </c>
      <c r="K1076" t="s">
        <v>3065</v>
      </c>
      <c r="L1076" t="s">
        <v>3071</v>
      </c>
      <c r="M1076" t="s">
        <v>4209</v>
      </c>
      <c r="N1076">
        <v>4</v>
      </c>
      <c r="O1076" t="s">
        <v>4277</v>
      </c>
      <c r="P1076" t="str">
        <f t="shared" si="117"/>
        <v>WINTER15</v>
      </c>
      <c r="Q1076" t="s">
        <v>4281</v>
      </c>
      <c r="R1076" s="4">
        <v>153.12</v>
      </c>
      <c r="S1076" s="4">
        <f t="shared" si="118"/>
        <v>985.05841176470665</v>
      </c>
      <c r="T1076" cm="1">
        <f t="array" ref="T1076">_xlfn.STDEV.P(_xlfn._xlws.FILTER($R$2:$R$1201,$G$2:$G$1201=G1076))</f>
        <v>745.08439393554579</v>
      </c>
      <c r="U1076" s="4">
        <f t="shared" si="119"/>
        <v>1.2706995603059277</v>
      </c>
      <c r="V1076" t="str">
        <f t="shared" si="120"/>
        <v>No</v>
      </c>
    </row>
    <row r="1077" spans="1:22" x14ac:dyDescent="0.25">
      <c r="A1077" t="s">
        <v>751</v>
      </c>
      <c r="B1077" s="2">
        <v>45294</v>
      </c>
      <c r="C1077">
        <f t="shared" si="114"/>
        <v>2024</v>
      </c>
      <c r="D1077" t="str">
        <f t="shared" si="115"/>
        <v>January</v>
      </c>
      <c r="E1077" t="str">
        <f t="shared" si="116"/>
        <v>Q1</v>
      </c>
      <c r="F1077" t="s">
        <v>1948</v>
      </c>
      <c r="G1077" t="s">
        <v>2404</v>
      </c>
      <c r="H1077">
        <v>4</v>
      </c>
      <c r="I1077" s="4">
        <v>532.87</v>
      </c>
      <c r="J1077" t="s">
        <v>2897</v>
      </c>
      <c r="K1077" t="s">
        <v>3069</v>
      </c>
      <c r="L1077" t="s">
        <v>3074</v>
      </c>
      <c r="M1077" t="s">
        <v>3812</v>
      </c>
      <c r="N1077">
        <v>9</v>
      </c>
      <c r="O1077" t="s">
        <v>4276</v>
      </c>
      <c r="P1077" t="str">
        <f t="shared" si="117"/>
        <v>FREESHIP</v>
      </c>
      <c r="Q1077" t="s">
        <v>4278</v>
      </c>
      <c r="R1077" s="4">
        <v>2131.48</v>
      </c>
      <c r="S1077" s="4">
        <f t="shared" si="118"/>
        <v>972.57942307692258</v>
      </c>
      <c r="T1077" cm="1">
        <f t="array" ref="T1077">_xlfn.STDEV.P(_xlfn._xlws.FILTER($R$2:$R$1201,$G$2:$G$1201=G1077))</f>
        <v>756.87136793194964</v>
      </c>
      <c r="U1077" s="4">
        <f t="shared" si="119"/>
        <v>0.58095660862210985</v>
      </c>
      <c r="V1077" t="str">
        <f t="shared" si="120"/>
        <v>No</v>
      </c>
    </row>
    <row r="1078" spans="1:22" x14ac:dyDescent="0.25">
      <c r="A1078" t="s">
        <v>139</v>
      </c>
      <c r="B1078" s="2">
        <v>45602</v>
      </c>
      <c r="C1078">
        <f t="shared" si="114"/>
        <v>2024</v>
      </c>
      <c r="D1078" t="str">
        <f t="shared" si="115"/>
        <v>November</v>
      </c>
      <c r="E1078" t="str">
        <f t="shared" si="116"/>
        <v>Q4</v>
      </c>
      <c r="F1078" t="s">
        <v>1339</v>
      </c>
      <c r="G1078" t="s">
        <v>2404</v>
      </c>
      <c r="H1078">
        <v>2</v>
      </c>
      <c r="I1078" s="4">
        <v>512.65</v>
      </c>
      <c r="J1078" t="s">
        <v>2527</v>
      </c>
      <c r="K1078" t="s">
        <v>3067</v>
      </c>
      <c r="L1078" t="s">
        <v>3070</v>
      </c>
      <c r="M1078" t="s">
        <v>3200</v>
      </c>
      <c r="N1078">
        <v>5</v>
      </c>
      <c r="O1078" t="s">
        <v>4275</v>
      </c>
      <c r="P1078" t="str">
        <f t="shared" si="117"/>
        <v>SAVE10</v>
      </c>
      <c r="Q1078" t="s">
        <v>4280</v>
      </c>
      <c r="R1078" s="4">
        <v>1025.3</v>
      </c>
      <c r="S1078" s="4">
        <f t="shared" si="118"/>
        <v>972.57942307692258</v>
      </c>
      <c r="T1078" cm="1">
        <f t="array" ref="T1078">_xlfn.STDEV.P(_xlfn._xlws.FILTER($R$2:$R$1201,$G$2:$G$1201=G1078))</f>
        <v>756.87136793194964</v>
      </c>
      <c r="U1078" s="4">
        <f t="shared" si="119"/>
        <v>0.60767184830048282</v>
      </c>
      <c r="V1078" t="str">
        <f t="shared" si="120"/>
        <v>No</v>
      </c>
    </row>
    <row r="1079" spans="1:22" x14ac:dyDescent="0.25">
      <c r="A1079" t="s">
        <v>1112</v>
      </c>
      <c r="B1079" s="2">
        <v>45094</v>
      </c>
      <c r="C1079">
        <f t="shared" si="114"/>
        <v>2023</v>
      </c>
      <c r="D1079" t="str">
        <f t="shared" si="115"/>
        <v>June</v>
      </c>
      <c r="E1079" t="str">
        <f t="shared" si="116"/>
        <v>Q2</v>
      </c>
      <c r="F1079" t="s">
        <v>2304</v>
      </c>
      <c r="G1079" t="s">
        <v>2403</v>
      </c>
      <c r="H1079">
        <v>4</v>
      </c>
      <c r="I1079" s="4">
        <v>255.86</v>
      </c>
      <c r="J1079" t="s">
        <v>3031</v>
      </c>
      <c r="K1079" t="s">
        <v>3067</v>
      </c>
      <c r="L1079" t="s">
        <v>3073</v>
      </c>
      <c r="M1079" t="s">
        <v>4173</v>
      </c>
      <c r="N1079">
        <v>7</v>
      </c>
      <c r="P1079" t="str">
        <f t="shared" si="117"/>
        <v>NO COUPON</v>
      </c>
      <c r="Q1079" t="s">
        <v>4280</v>
      </c>
      <c r="R1079" s="4">
        <v>1023.44</v>
      </c>
      <c r="S1079" s="4">
        <f t="shared" si="118"/>
        <v>1077.6160122699389</v>
      </c>
      <c r="T1079" cm="1">
        <f t="array" ref="T1079">_xlfn.STDEV.P(_xlfn._xlws.FILTER($R$2:$R$1201,$G$2:$G$1201=G1079))</f>
        <v>847.57364644707002</v>
      </c>
      <c r="U1079" s="4">
        <f t="shared" si="119"/>
        <v>0.96953936181787193</v>
      </c>
      <c r="V1079" t="str">
        <f t="shared" si="120"/>
        <v>No</v>
      </c>
    </row>
    <row r="1080" spans="1:22" x14ac:dyDescent="0.25">
      <c r="A1080" t="s">
        <v>1027</v>
      </c>
      <c r="B1080" s="2">
        <v>45773</v>
      </c>
      <c r="C1080">
        <f t="shared" si="114"/>
        <v>2025</v>
      </c>
      <c r="D1080" t="str">
        <f t="shared" si="115"/>
        <v>April</v>
      </c>
      <c r="E1080" t="str">
        <f t="shared" si="116"/>
        <v>Q2</v>
      </c>
      <c r="F1080" t="s">
        <v>2219</v>
      </c>
      <c r="G1080" t="s">
        <v>2408</v>
      </c>
      <c r="H1080">
        <v>4</v>
      </c>
      <c r="I1080" s="4">
        <v>300.56</v>
      </c>
      <c r="J1080" t="s">
        <v>2463</v>
      </c>
      <c r="K1080" t="s">
        <v>3069</v>
      </c>
      <c r="L1080" t="s">
        <v>3071</v>
      </c>
      <c r="M1080" t="s">
        <v>4088</v>
      </c>
      <c r="N1080">
        <v>9</v>
      </c>
      <c r="O1080" t="s">
        <v>4276</v>
      </c>
      <c r="P1080" t="str">
        <f t="shared" si="117"/>
        <v>FREESHIP</v>
      </c>
      <c r="Q1080" t="s">
        <v>4281</v>
      </c>
      <c r="R1080" s="4">
        <v>1202.24</v>
      </c>
      <c r="S1080" s="4">
        <f t="shared" si="118"/>
        <v>1110.5581502890175</v>
      </c>
      <c r="T1080" cm="1">
        <f t="array" ref="T1080">_xlfn.STDEV.P(_xlfn._xlws.FILTER($R$2:$R$1201,$G$2:$G$1201=G1080))</f>
        <v>859.60878359494041</v>
      </c>
      <c r="U1080" s="4">
        <f t="shared" si="119"/>
        <v>0.94228696326432593</v>
      </c>
      <c r="V1080" t="str">
        <f t="shared" si="120"/>
        <v>No</v>
      </c>
    </row>
    <row r="1081" spans="1:22" x14ac:dyDescent="0.25">
      <c r="A1081" t="s">
        <v>453</v>
      </c>
      <c r="B1081" s="2">
        <v>45543</v>
      </c>
      <c r="C1081">
        <f t="shared" si="114"/>
        <v>2024</v>
      </c>
      <c r="D1081" t="str">
        <f t="shared" si="115"/>
        <v>September</v>
      </c>
      <c r="E1081" t="str">
        <f t="shared" si="116"/>
        <v>Q3</v>
      </c>
      <c r="F1081" t="s">
        <v>1653</v>
      </c>
      <c r="G1081" t="s">
        <v>2405</v>
      </c>
      <c r="H1081">
        <v>1</v>
      </c>
      <c r="I1081" s="4">
        <v>146.32</v>
      </c>
      <c r="J1081" t="s">
        <v>2753</v>
      </c>
      <c r="K1081" t="s">
        <v>3066</v>
      </c>
      <c r="L1081" t="s">
        <v>3070</v>
      </c>
      <c r="M1081" t="s">
        <v>3514</v>
      </c>
      <c r="N1081">
        <v>4</v>
      </c>
      <c r="O1081" t="s">
        <v>4277</v>
      </c>
      <c r="P1081" t="str">
        <f t="shared" si="117"/>
        <v>WINTER15</v>
      </c>
      <c r="Q1081" t="s">
        <v>4281</v>
      </c>
      <c r="R1081" s="4">
        <v>146.32</v>
      </c>
      <c r="S1081" s="4">
        <f t="shared" si="118"/>
        <v>1042.2846368715084</v>
      </c>
      <c r="T1081" cm="1">
        <f t="array" ref="T1081">_xlfn.STDEV.P(_xlfn._xlws.FILTER($R$2:$R$1201,$G$2:$G$1201=G1081))</f>
        <v>832.06806164607724</v>
      </c>
      <c r="U1081" s="4">
        <f t="shared" si="119"/>
        <v>1.0767924863009701</v>
      </c>
      <c r="V1081" t="str">
        <f t="shared" si="120"/>
        <v>No</v>
      </c>
    </row>
    <row r="1082" spans="1:22" x14ac:dyDescent="0.25">
      <c r="A1082" t="s">
        <v>955</v>
      </c>
      <c r="B1082" s="2">
        <v>45124</v>
      </c>
      <c r="C1082">
        <f t="shared" si="114"/>
        <v>2023</v>
      </c>
      <c r="D1082" t="str">
        <f t="shared" si="115"/>
        <v>July</v>
      </c>
      <c r="E1082" t="str">
        <f t="shared" si="116"/>
        <v>Q3</v>
      </c>
      <c r="F1082" t="s">
        <v>1653</v>
      </c>
      <c r="G1082" t="s">
        <v>2407</v>
      </c>
      <c r="H1082">
        <v>5</v>
      </c>
      <c r="I1082" s="4">
        <v>111.7</v>
      </c>
      <c r="J1082" t="s">
        <v>2690</v>
      </c>
      <c r="K1082" t="s">
        <v>3067</v>
      </c>
      <c r="L1082" t="s">
        <v>3071</v>
      </c>
      <c r="M1082" t="s">
        <v>4016</v>
      </c>
      <c r="N1082">
        <v>9</v>
      </c>
      <c r="O1082" t="s">
        <v>4276</v>
      </c>
      <c r="P1082" t="str">
        <f t="shared" si="117"/>
        <v>FREESHIP</v>
      </c>
      <c r="Q1082" t="s">
        <v>4280</v>
      </c>
      <c r="R1082" s="4">
        <v>558.5</v>
      </c>
      <c r="S1082" s="4">
        <f t="shared" si="118"/>
        <v>1080.7326519337028</v>
      </c>
      <c r="T1082" cm="1">
        <f t="array" ref="T1082">_xlfn.STDEV.P(_xlfn._xlws.FILTER($R$2:$R$1201,$G$2:$G$1201=G1082))</f>
        <v>851.72193981099019</v>
      </c>
      <c r="U1082" s="4">
        <f t="shared" si="119"/>
        <v>1.1377335802207298</v>
      </c>
      <c r="V1082" t="str">
        <f t="shared" si="120"/>
        <v>No</v>
      </c>
    </row>
    <row r="1083" spans="1:22" x14ac:dyDescent="0.25">
      <c r="A1083" t="s">
        <v>540</v>
      </c>
      <c r="B1083" s="2">
        <v>45351</v>
      </c>
      <c r="C1083">
        <f t="shared" si="114"/>
        <v>2024</v>
      </c>
      <c r="D1083" t="str">
        <f t="shared" si="115"/>
        <v>February</v>
      </c>
      <c r="E1083" t="str">
        <f t="shared" si="116"/>
        <v>Q1</v>
      </c>
      <c r="F1083" t="s">
        <v>1740</v>
      </c>
      <c r="G1083" t="s">
        <v>2409</v>
      </c>
      <c r="H1083">
        <v>2</v>
      </c>
      <c r="I1083" s="4">
        <v>46.5</v>
      </c>
      <c r="J1083" t="s">
        <v>2497</v>
      </c>
      <c r="K1083" t="s">
        <v>3069</v>
      </c>
      <c r="L1083" t="s">
        <v>3072</v>
      </c>
      <c r="M1083" t="s">
        <v>3601</v>
      </c>
      <c r="N1083">
        <v>7</v>
      </c>
      <c r="O1083" t="s">
        <v>4277</v>
      </c>
      <c r="P1083" t="str">
        <f t="shared" si="117"/>
        <v>WINTER15</v>
      </c>
      <c r="Q1083" t="s">
        <v>4282</v>
      </c>
      <c r="R1083" s="4">
        <v>93</v>
      </c>
      <c r="S1083" s="4">
        <f t="shared" si="118"/>
        <v>985.05841176470665</v>
      </c>
      <c r="T1083" cm="1">
        <f t="array" ref="T1083">_xlfn.STDEV.P(_xlfn._xlws.FILTER($R$2:$R$1201,$G$2:$G$1201=G1083))</f>
        <v>745.08439393554579</v>
      </c>
      <c r="U1083" s="4">
        <f t="shared" si="119"/>
        <v>1.2596672530036879</v>
      </c>
      <c r="V1083" t="str">
        <f t="shared" si="120"/>
        <v>No</v>
      </c>
    </row>
    <row r="1084" spans="1:22" x14ac:dyDescent="0.25">
      <c r="A1084" t="s">
        <v>101</v>
      </c>
      <c r="B1084" s="2">
        <v>45575</v>
      </c>
      <c r="C1084">
        <f t="shared" si="114"/>
        <v>2024</v>
      </c>
      <c r="D1084" t="str">
        <f t="shared" si="115"/>
        <v>October</v>
      </c>
      <c r="E1084" t="str">
        <f t="shared" si="116"/>
        <v>Q4</v>
      </c>
      <c r="F1084" t="s">
        <v>1301</v>
      </c>
      <c r="G1084" t="s">
        <v>2405</v>
      </c>
      <c r="H1084">
        <v>3</v>
      </c>
      <c r="I1084" s="4">
        <v>225.11</v>
      </c>
      <c r="J1084" t="s">
        <v>2491</v>
      </c>
      <c r="K1084" t="s">
        <v>3069</v>
      </c>
      <c r="L1084" t="s">
        <v>3070</v>
      </c>
      <c r="M1084" t="s">
        <v>3162</v>
      </c>
      <c r="N1084">
        <v>4</v>
      </c>
      <c r="O1084" t="s">
        <v>4275</v>
      </c>
      <c r="P1084" t="str">
        <f t="shared" si="117"/>
        <v>SAVE10</v>
      </c>
      <c r="Q1084" t="s">
        <v>4281</v>
      </c>
      <c r="R1084" s="4">
        <v>675.33</v>
      </c>
      <c r="S1084" s="4">
        <f t="shared" si="118"/>
        <v>1042.2846368715084</v>
      </c>
      <c r="T1084" cm="1">
        <f t="array" ref="T1084">_xlfn.STDEV.P(_xlfn._xlws.FILTER($R$2:$R$1201,$G$2:$G$1201=G1084))</f>
        <v>832.06806164607724</v>
      </c>
      <c r="U1084" s="4">
        <f t="shared" si="119"/>
        <v>0.98210071331772397</v>
      </c>
      <c r="V1084" t="str">
        <f t="shared" si="120"/>
        <v>No</v>
      </c>
    </row>
    <row r="1085" spans="1:22" x14ac:dyDescent="0.25">
      <c r="A1085" t="s">
        <v>807</v>
      </c>
      <c r="B1085" s="2">
        <v>45397</v>
      </c>
      <c r="C1085">
        <f t="shared" si="114"/>
        <v>2024</v>
      </c>
      <c r="D1085" t="str">
        <f t="shared" si="115"/>
        <v>April</v>
      </c>
      <c r="E1085" t="str">
        <f t="shared" si="116"/>
        <v>Q2</v>
      </c>
      <c r="F1085" t="s">
        <v>2004</v>
      </c>
      <c r="G1085" t="s">
        <v>2406</v>
      </c>
      <c r="H1085">
        <v>5</v>
      </c>
      <c r="I1085" s="4">
        <v>170.22</v>
      </c>
      <c r="J1085" t="s">
        <v>2745</v>
      </c>
      <c r="K1085" t="s">
        <v>3065</v>
      </c>
      <c r="L1085" t="s">
        <v>3073</v>
      </c>
      <c r="M1085" t="s">
        <v>3868</v>
      </c>
      <c r="N1085">
        <v>8</v>
      </c>
      <c r="P1085" t="str">
        <f t="shared" si="117"/>
        <v>NO COUPON</v>
      </c>
      <c r="Q1085" t="s">
        <v>4279</v>
      </c>
      <c r="R1085" s="4">
        <v>851.1</v>
      </c>
      <c r="S1085" s="4">
        <f t="shared" si="118"/>
        <v>1098.989382022472</v>
      </c>
      <c r="T1085" cm="1">
        <f t="array" ref="T1085">_xlfn.STDEV.P(_xlfn._xlws.FILTER($R$2:$R$1201,$G$2:$G$1201=G1085))</f>
        <v>817.71887574565653</v>
      </c>
      <c r="U1085" s="4">
        <f t="shared" si="119"/>
        <v>1.1358052376809222</v>
      </c>
      <c r="V1085" t="str">
        <f t="shared" si="120"/>
        <v>No</v>
      </c>
    </row>
    <row r="1086" spans="1:22" x14ac:dyDescent="0.25">
      <c r="A1086" t="s">
        <v>780</v>
      </c>
      <c r="B1086" s="2">
        <v>44948</v>
      </c>
      <c r="C1086">
        <f t="shared" si="114"/>
        <v>2023</v>
      </c>
      <c r="D1086" t="str">
        <f t="shared" si="115"/>
        <v>January</v>
      </c>
      <c r="E1086" t="str">
        <f t="shared" si="116"/>
        <v>Q1</v>
      </c>
      <c r="F1086" t="s">
        <v>1977</v>
      </c>
      <c r="G1086" t="s">
        <v>2407</v>
      </c>
      <c r="H1086">
        <v>2</v>
      </c>
      <c r="I1086" s="4">
        <v>278.88</v>
      </c>
      <c r="J1086" t="s">
        <v>2704</v>
      </c>
      <c r="K1086" t="s">
        <v>3065</v>
      </c>
      <c r="L1086" t="s">
        <v>3074</v>
      </c>
      <c r="M1086" t="s">
        <v>3841</v>
      </c>
      <c r="N1086">
        <v>3</v>
      </c>
      <c r="O1086" t="s">
        <v>4276</v>
      </c>
      <c r="P1086" t="str">
        <f t="shared" si="117"/>
        <v>FREESHIP</v>
      </c>
      <c r="Q1086" t="s">
        <v>4279</v>
      </c>
      <c r="R1086" s="4">
        <v>557.76</v>
      </c>
      <c r="S1086" s="4">
        <f t="shared" si="118"/>
        <v>1080.7326519337028</v>
      </c>
      <c r="T1086" cm="1">
        <f t="array" ref="T1086">_xlfn.STDEV.P(_xlfn._xlws.FILTER($R$2:$R$1201,$G$2:$G$1201=G1086))</f>
        <v>851.72193981099019</v>
      </c>
      <c r="U1086" s="4">
        <f t="shared" si="119"/>
        <v>0.94144886312503095</v>
      </c>
      <c r="V1086" t="str">
        <f t="shared" si="120"/>
        <v>No</v>
      </c>
    </row>
    <row r="1087" spans="1:22" x14ac:dyDescent="0.25">
      <c r="A1087" t="s">
        <v>599</v>
      </c>
      <c r="B1087" s="2">
        <v>45158</v>
      </c>
      <c r="C1087">
        <f t="shared" si="114"/>
        <v>2023</v>
      </c>
      <c r="D1087" t="str">
        <f t="shared" si="115"/>
        <v>August</v>
      </c>
      <c r="E1087" t="str">
        <f t="shared" si="116"/>
        <v>Q3</v>
      </c>
      <c r="F1087" t="s">
        <v>1799</v>
      </c>
      <c r="G1087" t="s">
        <v>2405</v>
      </c>
      <c r="H1087">
        <v>4</v>
      </c>
      <c r="I1087" s="4">
        <v>67.08</v>
      </c>
      <c r="J1087" t="s">
        <v>2709</v>
      </c>
      <c r="K1087" t="s">
        <v>3069</v>
      </c>
      <c r="L1087" t="s">
        <v>3072</v>
      </c>
      <c r="M1087" t="s">
        <v>3660</v>
      </c>
      <c r="N1087">
        <v>8</v>
      </c>
      <c r="O1087" t="s">
        <v>4277</v>
      </c>
      <c r="P1087" t="str">
        <f t="shared" si="117"/>
        <v>WINTER15</v>
      </c>
      <c r="Q1087" t="s">
        <v>4282</v>
      </c>
      <c r="R1087" s="4">
        <v>268.32</v>
      </c>
      <c r="S1087" s="4">
        <f t="shared" si="118"/>
        <v>1042.2846368715084</v>
      </c>
      <c r="T1087" cm="1">
        <f t="array" ref="T1087">_xlfn.STDEV.P(_xlfn._xlws.FILTER($R$2:$R$1201,$G$2:$G$1201=G1087))</f>
        <v>832.06806164607724</v>
      </c>
      <c r="U1087" s="4">
        <f t="shared" si="119"/>
        <v>1.172025080427032</v>
      </c>
      <c r="V1087" t="str">
        <f t="shared" si="120"/>
        <v>No</v>
      </c>
    </row>
    <row r="1088" spans="1:22" x14ac:dyDescent="0.25">
      <c r="A1088" t="s">
        <v>463</v>
      </c>
      <c r="B1088" s="2">
        <v>45530</v>
      </c>
      <c r="C1088">
        <f t="shared" si="114"/>
        <v>2024</v>
      </c>
      <c r="D1088" t="str">
        <f t="shared" si="115"/>
        <v>August</v>
      </c>
      <c r="E1088" t="str">
        <f t="shared" si="116"/>
        <v>Q3</v>
      </c>
      <c r="F1088" t="s">
        <v>1663</v>
      </c>
      <c r="G1088" t="s">
        <v>2405</v>
      </c>
      <c r="H1088">
        <v>3</v>
      </c>
      <c r="I1088" s="4">
        <v>253.05</v>
      </c>
      <c r="J1088" t="s">
        <v>2761</v>
      </c>
      <c r="K1088" t="s">
        <v>3066</v>
      </c>
      <c r="L1088" t="s">
        <v>3074</v>
      </c>
      <c r="M1088" t="s">
        <v>3524</v>
      </c>
      <c r="N1088">
        <v>3</v>
      </c>
      <c r="P1088" t="str">
        <f t="shared" si="117"/>
        <v>NO COUPON</v>
      </c>
      <c r="Q1088" t="s">
        <v>4278</v>
      </c>
      <c r="R1088" s="4">
        <v>759.15000000000009</v>
      </c>
      <c r="S1088" s="4">
        <f t="shared" si="118"/>
        <v>1042.2846368715084</v>
      </c>
      <c r="T1088" cm="1">
        <f t="array" ref="T1088">_xlfn.STDEV.P(_xlfn._xlws.FILTER($R$2:$R$1201,$G$2:$G$1201=G1088))</f>
        <v>832.06806164607724</v>
      </c>
      <c r="U1088" s="4">
        <f t="shared" si="119"/>
        <v>0.94852172947266888</v>
      </c>
      <c r="V1088" t="str">
        <f t="shared" si="120"/>
        <v>No</v>
      </c>
    </row>
    <row r="1089" spans="1:22" x14ac:dyDescent="0.25">
      <c r="A1089" t="s">
        <v>937</v>
      </c>
      <c r="B1089" s="2">
        <v>44968</v>
      </c>
      <c r="C1089">
        <f t="shared" si="114"/>
        <v>2023</v>
      </c>
      <c r="D1089" t="str">
        <f t="shared" si="115"/>
        <v>February</v>
      </c>
      <c r="E1089" t="str">
        <f t="shared" si="116"/>
        <v>Q1</v>
      </c>
      <c r="F1089" t="s">
        <v>2133</v>
      </c>
      <c r="G1089" t="s">
        <v>2407</v>
      </c>
      <c r="H1089">
        <v>3</v>
      </c>
      <c r="I1089" s="4">
        <v>649.92999999999995</v>
      </c>
      <c r="J1089" t="s">
        <v>2979</v>
      </c>
      <c r="K1089" t="s">
        <v>3067</v>
      </c>
      <c r="L1089" t="s">
        <v>3074</v>
      </c>
      <c r="M1089" t="s">
        <v>3998</v>
      </c>
      <c r="N1089">
        <v>7</v>
      </c>
      <c r="O1089" t="s">
        <v>4277</v>
      </c>
      <c r="P1089" t="str">
        <f t="shared" si="117"/>
        <v>WINTER15</v>
      </c>
      <c r="Q1089" t="s">
        <v>4281</v>
      </c>
      <c r="R1089" s="4">
        <v>1949.79</v>
      </c>
      <c r="S1089" s="4">
        <f t="shared" si="118"/>
        <v>1080.7326519337028</v>
      </c>
      <c r="T1089" cm="1">
        <f t="array" ref="T1089">_xlfn.STDEV.P(_xlfn._xlws.FILTER($R$2:$R$1201,$G$2:$G$1201=G1089))</f>
        <v>851.72193981099019</v>
      </c>
      <c r="U1089" s="4">
        <f t="shared" si="119"/>
        <v>0.50580198982464197</v>
      </c>
      <c r="V1089" t="str">
        <f t="shared" si="120"/>
        <v>No</v>
      </c>
    </row>
    <row r="1090" spans="1:22" x14ac:dyDescent="0.25">
      <c r="A1090" t="s">
        <v>697</v>
      </c>
      <c r="B1090" s="2">
        <v>45795</v>
      </c>
      <c r="C1090">
        <f t="shared" ref="C1090:C1153" si="121">YEAR(B1090)</f>
        <v>2025</v>
      </c>
      <c r="D1090" t="str">
        <f t="shared" ref="D1090:D1153" si="122">TEXT(B1090,"mmmm")</f>
        <v>May</v>
      </c>
      <c r="E1090" t="str">
        <f t="shared" ref="E1090:E1153" si="123">"Q"&amp;ROUNDUP(MONTH(B1090)/3,0)</f>
        <v>Q2</v>
      </c>
      <c r="F1090" t="s">
        <v>1895</v>
      </c>
      <c r="G1090" t="s">
        <v>2409</v>
      </c>
      <c r="H1090">
        <v>4</v>
      </c>
      <c r="I1090" s="4">
        <v>652.48</v>
      </c>
      <c r="J1090" t="s">
        <v>2871</v>
      </c>
      <c r="K1090" t="s">
        <v>3069</v>
      </c>
      <c r="L1090" t="s">
        <v>3074</v>
      </c>
      <c r="M1090" t="s">
        <v>3758</v>
      </c>
      <c r="N1090">
        <v>5</v>
      </c>
      <c r="O1090" t="s">
        <v>4276</v>
      </c>
      <c r="P1090" t="str">
        <f t="shared" ref="P1090:P1153" si="124">IF(ISBLANK(O1090),"NO COUPON",O1090)</f>
        <v>FREESHIP</v>
      </c>
      <c r="Q1090" t="s">
        <v>4278</v>
      </c>
      <c r="R1090" s="4">
        <v>2609.92</v>
      </c>
      <c r="S1090" s="4">
        <f t="shared" si="118"/>
        <v>985.05841176470665</v>
      </c>
      <c r="T1090" cm="1">
        <f t="array" ref="T1090">_xlfn.STDEV.P(_xlfn._xlws.FILTER($R$2:$R$1201,$G$2:$G$1201=G1090))</f>
        <v>745.08439393554579</v>
      </c>
      <c r="U1090" s="4">
        <f t="shared" si="119"/>
        <v>0.44636341127482621</v>
      </c>
      <c r="V1090" t="str">
        <f t="shared" si="120"/>
        <v>No</v>
      </c>
    </row>
    <row r="1091" spans="1:22" x14ac:dyDescent="0.25">
      <c r="A1091" t="s">
        <v>610</v>
      </c>
      <c r="B1091" s="2">
        <v>45089</v>
      </c>
      <c r="C1091">
        <f t="shared" si="121"/>
        <v>2023</v>
      </c>
      <c r="D1091" t="str">
        <f t="shared" si="122"/>
        <v>June</v>
      </c>
      <c r="E1091" t="str">
        <f t="shared" si="123"/>
        <v>Q2</v>
      </c>
      <c r="F1091" t="s">
        <v>1810</v>
      </c>
      <c r="G1091" t="s">
        <v>2409</v>
      </c>
      <c r="H1091">
        <v>3</v>
      </c>
      <c r="I1091" s="4">
        <v>606.41</v>
      </c>
      <c r="J1091" t="s">
        <v>2834</v>
      </c>
      <c r="K1091" t="s">
        <v>3065</v>
      </c>
      <c r="L1091" t="s">
        <v>3072</v>
      </c>
      <c r="M1091" t="s">
        <v>3671</v>
      </c>
      <c r="N1091">
        <v>7</v>
      </c>
      <c r="O1091" t="s">
        <v>4276</v>
      </c>
      <c r="P1091" t="str">
        <f t="shared" si="124"/>
        <v>FREESHIP</v>
      </c>
      <c r="Q1091" t="s">
        <v>4281</v>
      </c>
      <c r="R1091" s="4">
        <v>1819.23</v>
      </c>
      <c r="S1091" s="4">
        <f t="shared" ref="S1091:S1154" si="125">AVERAGEIF($G$2:$G$1201,G1091,$R$2:$R$1201)</f>
        <v>985.05841176470665</v>
      </c>
      <c r="T1091" cm="1">
        <f t="array" ref="T1091">_xlfn.STDEV.P(_xlfn._xlws.FILTER($R$2:$R$1201,$G$2:$G$1201=G1091))</f>
        <v>745.08439393554579</v>
      </c>
      <c r="U1091" s="4">
        <f t="shared" ref="U1091:U1154" si="126">ABS(I1091-S1091)/T1091</f>
        <v>0.50819533310136944</v>
      </c>
      <c r="V1091" t="str">
        <f t="shared" ref="V1091:V1154" si="127">IF(U1091&gt;3,"Yes","No")</f>
        <v>No</v>
      </c>
    </row>
    <row r="1092" spans="1:22" x14ac:dyDescent="0.25">
      <c r="A1092" t="s">
        <v>637</v>
      </c>
      <c r="B1092" s="2">
        <v>45093</v>
      </c>
      <c r="C1092">
        <f t="shared" si="121"/>
        <v>2023</v>
      </c>
      <c r="D1092" t="str">
        <f t="shared" si="122"/>
        <v>June</v>
      </c>
      <c r="E1092" t="str">
        <f t="shared" si="123"/>
        <v>Q2</v>
      </c>
      <c r="F1092" t="s">
        <v>1836</v>
      </c>
      <c r="G1092" t="s">
        <v>2407</v>
      </c>
      <c r="H1092">
        <v>3</v>
      </c>
      <c r="I1092" s="4">
        <v>396</v>
      </c>
      <c r="J1092" t="s">
        <v>2847</v>
      </c>
      <c r="K1092" t="s">
        <v>3068</v>
      </c>
      <c r="L1092" t="s">
        <v>3071</v>
      </c>
      <c r="M1092" t="s">
        <v>3698</v>
      </c>
      <c r="N1092">
        <v>4</v>
      </c>
      <c r="O1092" t="s">
        <v>4276</v>
      </c>
      <c r="P1092" t="str">
        <f t="shared" si="124"/>
        <v>FREESHIP</v>
      </c>
      <c r="Q1092" t="s">
        <v>4278</v>
      </c>
      <c r="R1092" s="4">
        <v>1188</v>
      </c>
      <c r="S1092" s="4">
        <f t="shared" si="125"/>
        <v>1080.7326519337028</v>
      </c>
      <c r="T1092" cm="1">
        <f t="array" ref="T1092">_xlfn.STDEV.P(_xlfn._xlws.FILTER($R$2:$R$1201,$G$2:$G$1201=G1092))</f>
        <v>851.72193981099019</v>
      </c>
      <c r="U1092" s="4">
        <f t="shared" si="126"/>
        <v>0.8039391965007443</v>
      </c>
      <c r="V1092" t="str">
        <f t="shared" si="127"/>
        <v>No</v>
      </c>
    </row>
    <row r="1093" spans="1:22" x14ac:dyDescent="0.25">
      <c r="A1093" t="s">
        <v>708</v>
      </c>
      <c r="B1093" s="2">
        <v>45201</v>
      </c>
      <c r="C1093">
        <f t="shared" si="121"/>
        <v>2023</v>
      </c>
      <c r="D1093" t="str">
        <f t="shared" si="122"/>
        <v>October</v>
      </c>
      <c r="E1093" t="str">
        <f t="shared" si="123"/>
        <v>Q4</v>
      </c>
      <c r="F1093" t="s">
        <v>1906</v>
      </c>
      <c r="G1093" t="s">
        <v>2407</v>
      </c>
      <c r="H1093">
        <v>4</v>
      </c>
      <c r="I1093" s="4">
        <v>666.52</v>
      </c>
      <c r="J1093" t="s">
        <v>2695</v>
      </c>
      <c r="K1093" t="s">
        <v>3069</v>
      </c>
      <c r="L1093" t="s">
        <v>3070</v>
      </c>
      <c r="M1093" t="s">
        <v>3769</v>
      </c>
      <c r="N1093">
        <v>8</v>
      </c>
      <c r="O1093" t="s">
        <v>4276</v>
      </c>
      <c r="P1093" t="str">
        <f t="shared" si="124"/>
        <v>FREESHIP</v>
      </c>
      <c r="Q1093" t="s">
        <v>4280</v>
      </c>
      <c r="R1093" s="4">
        <v>2666.08</v>
      </c>
      <c r="S1093" s="4">
        <f t="shared" si="125"/>
        <v>1080.7326519337028</v>
      </c>
      <c r="T1093" cm="1">
        <f t="array" ref="T1093">_xlfn.STDEV.P(_xlfn._xlws.FILTER($R$2:$R$1201,$G$2:$G$1201=G1093))</f>
        <v>851.72193981099019</v>
      </c>
      <c r="U1093" s="4">
        <f t="shared" si="126"/>
        <v>0.48632380190373248</v>
      </c>
      <c r="V1093" t="str">
        <f t="shared" si="127"/>
        <v>No</v>
      </c>
    </row>
    <row r="1094" spans="1:22" x14ac:dyDescent="0.25">
      <c r="A1094" t="s">
        <v>933</v>
      </c>
      <c r="B1094" s="2">
        <v>45695</v>
      </c>
      <c r="C1094">
        <f t="shared" si="121"/>
        <v>2025</v>
      </c>
      <c r="D1094" t="str">
        <f t="shared" si="122"/>
        <v>February</v>
      </c>
      <c r="E1094" t="str">
        <f t="shared" si="123"/>
        <v>Q1</v>
      </c>
      <c r="F1094" t="s">
        <v>2129</v>
      </c>
      <c r="G1094" t="s">
        <v>2407</v>
      </c>
      <c r="H1094">
        <v>2</v>
      </c>
      <c r="I1094" s="4">
        <v>374.6</v>
      </c>
      <c r="J1094" t="s">
        <v>2522</v>
      </c>
      <c r="K1094" t="s">
        <v>3066</v>
      </c>
      <c r="L1094" t="s">
        <v>3070</v>
      </c>
      <c r="M1094" t="s">
        <v>3994</v>
      </c>
      <c r="N1094">
        <v>3</v>
      </c>
      <c r="O1094" t="s">
        <v>4276</v>
      </c>
      <c r="P1094" t="str">
        <f t="shared" si="124"/>
        <v>FREESHIP</v>
      </c>
      <c r="Q1094" t="s">
        <v>4279</v>
      </c>
      <c r="R1094" s="4">
        <v>749.2</v>
      </c>
      <c r="S1094" s="4">
        <f t="shared" si="125"/>
        <v>1080.7326519337028</v>
      </c>
      <c r="T1094" cm="1">
        <f t="array" ref="T1094">_xlfn.STDEV.P(_xlfn._xlws.FILTER($R$2:$R$1201,$G$2:$G$1201=G1094))</f>
        <v>851.72193981099019</v>
      </c>
      <c r="U1094" s="4">
        <f t="shared" si="126"/>
        <v>0.82906476741740864</v>
      </c>
      <c r="V1094" t="str">
        <f t="shared" si="127"/>
        <v>No</v>
      </c>
    </row>
    <row r="1095" spans="1:22" x14ac:dyDescent="0.25">
      <c r="A1095" t="s">
        <v>888</v>
      </c>
      <c r="B1095" s="2">
        <v>45230</v>
      </c>
      <c r="C1095">
        <f t="shared" si="121"/>
        <v>2023</v>
      </c>
      <c r="D1095" t="str">
        <f t="shared" si="122"/>
        <v>October</v>
      </c>
      <c r="E1095" t="str">
        <f t="shared" si="123"/>
        <v>Q4</v>
      </c>
      <c r="F1095" t="s">
        <v>2084</v>
      </c>
      <c r="G1095" t="s">
        <v>2406</v>
      </c>
      <c r="H1095">
        <v>2</v>
      </c>
      <c r="I1095" s="4">
        <v>488.9</v>
      </c>
      <c r="J1095" t="s">
        <v>2886</v>
      </c>
      <c r="K1095" t="s">
        <v>3069</v>
      </c>
      <c r="L1095" t="s">
        <v>3073</v>
      </c>
      <c r="M1095" t="s">
        <v>3949</v>
      </c>
      <c r="N1095">
        <v>7</v>
      </c>
      <c r="O1095" t="s">
        <v>4276</v>
      </c>
      <c r="P1095" t="str">
        <f t="shared" si="124"/>
        <v>FREESHIP</v>
      </c>
      <c r="Q1095" t="s">
        <v>4281</v>
      </c>
      <c r="R1095" s="4">
        <v>977.8</v>
      </c>
      <c r="S1095" s="4">
        <f t="shared" si="125"/>
        <v>1098.989382022472</v>
      </c>
      <c r="T1095" cm="1">
        <f t="array" ref="T1095">_xlfn.STDEV.P(_xlfn._xlws.FILTER($R$2:$R$1201,$G$2:$G$1201=G1095))</f>
        <v>817.71887574565653</v>
      </c>
      <c r="U1095" s="4">
        <f t="shared" si="126"/>
        <v>0.74608695007333348</v>
      </c>
      <c r="V1095" t="str">
        <f t="shared" si="127"/>
        <v>No</v>
      </c>
    </row>
    <row r="1096" spans="1:22" x14ac:dyDescent="0.25">
      <c r="A1096" t="s">
        <v>651</v>
      </c>
      <c r="B1096" s="2">
        <v>45564</v>
      </c>
      <c r="C1096">
        <f t="shared" si="121"/>
        <v>2024</v>
      </c>
      <c r="D1096" t="str">
        <f t="shared" si="122"/>
        <v>September</v>
      </c>
      <c r="E1096" t="str">
        <f t="shared" si="123"/>
        <v>Q3</v>
      </c>
      <c r="F1096" t="s">
        <v>1850</v>
      </c>
      <c r="G1096" t="s">
        <v>2406</v>
      </c>
      <c r="H1096">
        <v>4</v>
      </c>
      <c r="I1096" s="4">
        <v>306.35000000000002</v>
      </c>
      <c r="J1096" t="s">
        <v>2853</v>
      </c>
      <c r="K1096" t="s">
        <v>3068</v>
      </c>
      <c r="L1096" t="s">
        <v>3070</v>
      </c>
      <c r="M1096" t="s">
        <v>3712</v>
      </c>
      <c r="N1096">
        <v>7</v>
      </c>
      <c r="O1096" t="s">
        <v>4277</v>
      </c>
      <c r="P1096" t="str">
        <f t="shared" si="124"/>
        <v>WINTER15</v>
      </c>
      <c r="Q1096" t="s">
        <v>4279</v>
      </c>
      <c r="R1096" s="4">
        <v>1225.4000000000001</v>
      </c>
      <c r="S1096" s="4">
        <f t="shared" si="125"/>
        <v>1098.989382022472</v>
      </c>
      <c r="T1096" cm="1">
        <f t="array" ref="T1096">_xlfn.STDEV.P(_xlfn._xlws.FILTER($R$2:$R$1201,$G$2:$G$1201=G1096))</f>
        <v>817.71887574565653</v>
      </c>
      <c r="U1096" s="4">
        <f t="shared" si="126"/>
        <v>0.96932993175641791</v>
      </c>
      <c r="V1096" t="str">
        <f t="shared" si="127"/>
        <v>No</v>
      </c>
    </row>
    <row r="1097" spans="1:22" x14ac:dyDescent="0.25">
      <c r="A1097" t="s">
        <v>321</v>
      </c>
      <c r="B1097" s="2">
        <v>45108</v>
      </c>
      <c r="C1097">
        <f t="shared" si="121"/>
        <v>2023</v>
      </c>
      <c r="D1097" t="str">
        <f t="shared" si="122"/>
        <v>July</v>
      </c>
      <c r="E1097" t="str">
        <f t="shared" si="123"/>
        <v>Q3</v>
      </c>
      <c r="F1097" t="s">
        <v>1521</v>
      </c>
      <c r="G1097" t="s">
        <v>2408</v>
      </c>
      <c r="H1097">
        <v>3</v>
      </c>
      <c r="I1097" s="4">
        <v>557.41</v>
      </c>
      <c r="J1097" t="s">
        <v>2670</v>
      </c>
      <c r="K1097" t="s">
        <v>3066</v>
      </c>
      <c r="L1097" t="s">
        <v>3073</v>
      </c>
      <c r="M1097" t="s">
        <v>3382</v>
      </c>
      <c r="N1097">
        <v>4</v>
      </c>
      <c r="P1097" t="str">
        <f t="shared" si="124"/>
        <v>NO COUPON</v>
      </c>
      <c r="Q1097" t="s">
        <v>4280</v>
      </c>
      <c r="R1097" s="4">
        <v>1672.23</v>
      </c>
      <c r="S1097" s="4">
        <f t="shared" si="125"/>
        <v>1110.5581502890175</v>
      </c>
      <c r="T1097" cm="1">
        <f t="array" ref="T1097">_xlfn.STDEV.P(_xlfn._xlws.FILTER($R$2:$R$1201,$G$2:$G$1201=G1097))</f>
        <v>859.60878359494041</v>
      </c>
      <c r="U1097" s="4">
        <f t="shared" si="126"/>
        <v>0.64348824819555195</v>
      </c>
      <c r="V1097" t="str">
        <f t="shared" si="127"/>
        <v>No</v>
      </c>
    </row>
    <row r="1098" spans="1:22" x14ac:dyDescent="0.25">
      <c r="A1098" t="s">
        <v>1028</v>
      </c>
      <c r="B1098" s="2">
        <v>45326</v>
      </c>
      <c r="C1098">
        <f t="shared" si="121"/>
        <v>2024</v>
      </c>
      <c r="D1098" t="str">
        <f t="shared" si="122"/>
        <v>February</v>
      </c>
      <c r="E1098" t="str">
        <f t="shared" si="123"/>
        <v>Q1</v>
      </c>
      <c r="F1098" t="s">
        <v>2220</v>
      </c>
      <c r="G1098" t="s">
        <v>2405</v>
      </c>
      <c r="H1098">
        <v>5</v>
      </c>
      <c r="I1098" s="4">
        <v>226.45</v>
      </c>
      <c r="J1098" t="s">
        <v>2762</v>
      </c>
      <c r="K1098" t="s">
        <v>3065</v>
      </c>
      <c r="L1098" t="s">
        <v>3072</v>
      </c>
      <c r="M1098" t="s">
        <v>4089</v>
      </c>
      <c r="N1098">
        <v>6</v>
      </c>
      <c r="O1098" t="s">
        <v>4276</v>
      </c>
      <c r="P1098" t="str">
        <f t="shared" si="124"/>
        <v>FREESHIP</v>
      </c>
      <c r="Q1098" t="s">
        <v>4280</v>
      </c>
      <c r="R1098" s="4">
        <v>1132.25</v>
      </c>
      <c r="S1098" s="4">
        <f t="shared" si="125"/>
        <v>1042.2846368715084</v>
      </c>
      <c r="T1098" cm="1">
        <f t="array" ref="T1098">_xlfn.STDEV.P(_xlfn._xlws.FILTER($R$2:$R$1201,$G$2:$G$1201=G1098))</f>
        <v>832.06806164607724</v>
      </c>
      <c r="U1098" s="4">
        <f t="shared" si="126"/>
        <v>0.98049026813689455</v>
      </c>
      <c r="V1098" t="str">
        <f t="shared" si="127"/>
        <v>No</v>
      </c>
    </row>
    <row r="1099" spans="1:22" x14ac:dyDescent="0.25">
      <c r="A1099" t="s">
        <v>581</v>
      </c>
      <c r="B1099" s="2">
        <v>45565</v>
      </c>
      <c r="C1099">
        <f t="shared" si="121"/>
        <v>2024</v>
      </c>
      <c r="D1099" t="str">
        <f t="shared" si="122"/>
        <v>September</v>
      </c>
      <c r="E1099" t="str">
        <f t="shared" si="123"/>
        <v>Q3</v>
      </c>
      <c r="F1099" t="s">
        <v>1781</v>
      </c>
      <c r="G1099" t="s">
        <v>2406</v>
      </c>
      <c r="H1099">
        <v>5</v>
      </c>
      <c r="I1099" s="4">
        <v>492.94</v>
      </c>
      <c r="J1099" t="s">
        <v>2632</v>
      </c>
      <c r="K1099" t="s">
        <v>3069</v>
      </c>
      <c r="L1099" t="s">
        <v>3070</v>
      </c>
      <c r="M1099" t="s">
        <v>3642</v>
      </c>
      <c r="N1099">
        <v>10</v>
      </c>
      <c r="O1099" t="s">
        <v>4276</v>
      </c>
      <c r="P1099" t="str">
        <f t="shared" si="124"/>
        <v>FREESHIP</v>
      </c>
      <c r="Q1099" t="s">
        <v>4280</v>
      </c>
      <c r="R1099" s="4">
        <v>2464.6999999999998</v>
      </c>
      <c r="S1099" s="4">
        <f t="shared" si="125"/>
        <v>1098.989382022472</v>
      </c>
      <c r="T1099" cm="1">
        <f t="array" ref="T1099">_xlfn.STDEV.P(_xlfn._xlws.FILTER($R$2:$R$1201,$G$2:$G$1201=G1099))</f>
        <v>817.71887574565653</v>
      </c>
      <c r="U1099" s="4">
        <f t="shared" si="126"/>
        <v>0.74114637682764917</v>
      </c>
      <c r="V1099" t="str">
        <f t="shared" si="127"/>
        <v>No</v>
      </c>
    </row>
    <row r="1100" spans="1:22" x14ac:dyDescent="0.25">
      <c r="A1100" t="s">
        <v>999</v>
      </c>
      <c r="B1100" s="2">
        <v>45493</v>
      </c>
      <c r="C1100">
        <f t="shared" si="121"/>
        <v>2024</v>
      </c>
      <c r="D1100" t="str">
        <f t="shared" si="122"/>
        <v>July</v>
      </c>
      <c r="E1100" t="str">
        <f t="shared" si="123"/>
        <v>Q3</v>
      </c>
      <c r="F1100" t="s">
        <v>2192</v>
      </c>
      <c r="G1100" t="s">
        <v>2409</v>
      </c>
      <c r="H1100">
        <v>1</v>
      </c>
      <c r="I1100" s="4">
        <v>243.71</v>
      </c>
      <c r="J1100" t="s">
        <v>2608</v>
      </c>
      <c r="K1100" t="s">
        <v>3068</v>
      </c>
      <c r="L1100" t="s">
        <v>3073</v>
      </c>
      <c r="M1100" t="s">
        <v>4060</v>
      </c>
      <c r="N1100">
        <v>6</v>
      </c>
      <c r="O1100" t="s">
        <v>4275</v>
      </c>
      <c r="P1100" t="str">
        <f t="shared" si="124"/>
        <v>SAVE10</v>
      </c>
      <c r="Q1100" t="s">
        <v>4282</v>
      </c>
      <c r="R1100" s="4">
        <v>243.71</v>
      </c>
      <c r="S1100" s="4">
        <f t="shared" si="125"/>
        <v>985.05841176470665</v>
      </c>
      <c r="T1100" cm="1">
        <f t="array" ref="T1100">_xlfn.STDEV.P(_xlfn._xlws.FILTER($R$2:$R$1201,$G$2:$G$1201=G1100))</f>
        <v>745.08439393554579</v>
      </c>
      <c r="U1100" s="4">
        <f t="shared" si="126"/>
        <v>0.99498582683888237</v>
      </c>
      <c r="V1100" t="str">
        <f t="shared" si="127"/>
        <v>No</v>
      </c>
    </row>
    <row r="1101" spans="1:22" x14ac:dyDescent="0.25">
      <c r="A1101" t="s">
        <v>110</v>
      </c>
      <c r="B1101" s="2">
        <v>45444</v>
      </c>
      <c r="C1101">
        <f t="shared" si="121"/>
        <v>2024</v>
      </c>
      <c r="D1101" t="str">
        <f t="shared" si="122"/>
        <v>June</v>
      </c>
      <c r="E1101" t="str">
        <f t="shared" si="123"/>
        <v>Q2</v>
      </c>
      <c r="F1101" t="s">
        <v>1310</v>
      </c>
      <c r="G1101" t="s">
        <v>2404</v>
      </c>
      <c r="H1101">
        <v>2</v>
      </c>
      <c r="I1101" s="4">
        <v>232.83</v>
      </c>
      <c r="J1101" t="s">
        <v>2483</v>
      </c>
      <c r="K1101" t="s">
        <v>3068</v>
      </c>
      <c r="L1101" t="s">
        <v>3073</v>
      </c>
      <c r="M1101" t="s">
        <v>3171</v>
      </c>
      <c r="N1101">
        <v>7</v>
      </c>
      <c r="P1101" t="str">
        <f t="shared" si="124"/>
        <v>NO COUPON</v>
      </c>
      <c r="Q1101" t="s">
        <v>4278</v>
      </c>
      <c r="R1101" s="4">
        <v>465.66</v>
      </c>
      <c r="S1101" s="4">
        <f t="shared" si="125"/>
        <v>972.57942307692258</v>
      </c>
      <c r="T1101" cm="1">
        <f t="array" ref="T1101">_xlfn.STDEV.P(_xlfn._xlws.FILTER($R$2:$R$1201,$G$2:$G$1201=G1101))</f>
        <v>756.87136793194964</v>
      </c>
      <c r="U1101" s="4">
        <f t="shared" si="126"/>
        <v>0.97737799898308941</v>
      </c>
      <c r="V1101" t="str">
        <f t="shared" si="127"/>
        <v>No</v>
      </c>
    </row>
    <row r="1102" spans="1:22" x14ac:dyDescent="0.25">
      <c r="A1102" t="s">
        <v>265</v>
      </c>
      <c r="B1102" s="2">
        <v>45792</v>
      </c>
      <c r="C1102">
        <f t="shared" si="121"/>
        <v>2025</v>
      </c>
      <c r="D1102" t="str">
        <f t="shared" si="122"/>
        <v>May</v>
      </c>
      <c r="E1102" t="str">
        <f t="shared" si="123"/>
        <v>Q2</v>
      </c>
      <c r="F1102" t="s">
        <v>1465</v>
      </c>
      <c r="G1102" t="s">
        <v>2403</v>
      </c>
      <c r="H1102">
        <v>4</v>
      </c>
      <c r="I1102" s="4">
        <v>14.69</v>
      </c>
      <c r="J1102" t="s">
        <v>2627</v>
      </c>
      <c r="K1102" t="s">
        <v>3069</v>
      </c>
      <c r="L1102" t="s">
        <v>3071</v>
      </c>
      <c r="M1102" t="s">
        <v>3326</v>
      </c>
      <c r="N1102">
        <v>9</v>
      </c>
      <c r="P1102" t="str">
        <f t="shared" si="124"/>
        <v>NO COUPON</v>
      </c>
      <c r="Q1102" t="s">
        <v>4280</v>
      </c>
      <c r="R1102" s="4">
        <v>58.76</v>
      </c>
      <c r="S1102" s="4">
        <f t="shared" si="125"/>
        <v>1077.6160122699389</v>
      </c>
      <c r="T1102" cm="1">
        <f t="array" ref="T1102">_xlfn.STDEV.P(_xlfn._xlws.FILTER($R$2:$R$1201,$G$2:$G$1201=G1102))</f>
        <v>847.57364644707002</v>
      </c>
      <c r="U1102" s="4">
        <f t="shared" si="126"/>
        <v>1.2540810072677471</v>
      </c>
      <c r="V1102" t="str">
        <f t="shared" si="127"/>
        <v>No</v>
      </c>
    </row>
    <row r="1103" spans="1:22" x14ac:dyDescent="0.25">
      <c r="A1103" t="s">
        <v>241</v>
      </c>
      <c r="B1103" s="2">
        <v>45232</v>
      </c>
      <c r="C1103">
        <f t="shared" si="121"/>
        <v>2023</v>
      </c>
      <c r="D1103" t="str">
        <f t="shared" si="122"/>
        <v>November</v>
      </c>
      <c r="E1103" t="str">
        <f t="shared" si="123"/>
        <v>Q4</v>
      </c>
      <c r="F1103" t="s">
        <v>1441</v>
      </c>
      <c r="G1103" t="s">
        <v>2403</v>
      </c>
      <c r="H1103">
        <v>2</v>
      </c>
      <c r="I1103" s="4">
        <v>365.17</v>
      </c>
      <c r="J1103" t="s">
        <v>2528</v>
      </c>
      <c r="K1103" t="s">
        <v>3066</v>
      </c>
      <c r="L1103" t="s">
        <v>3071</v>
      </c>
      <c r="M1103" t="s">
        <v>3302</v>
      </c>
      <c r="N1103">
        <v>4</v>
      </c>
      <c r="O1103" t="s">
        <v>4276</v>
      </c>
      <c r="P1103" t="str">
        <f t="shared" si="124"/>
        <v>FREESHIP</v>
      </c>
      <c r="Q1103" t="s">
        <v>4281</v>
      </c>
      <c r="R1103" s="4">
        <v>730.34</v>
      </c>
      <c r="S1103" s="4">
        <f t="shared" si="125"/>
        <v>1077.6160122699389</v>
      </c>
      <c r="T1103" cm="1">
        <f t="array" ref="T1103">_xlfn.STDEV.P(_xlfn._xlws.FILTER($R$2:$R$1201,$G$2:$G$1201=G1103))</f>
        <v>847.57364644707002</v>
      </c>
      <c r="U1103" s="4">
        <f t="shared" si="126"/>
        <v>0.84057121791885514</v>
      </c>
      <c r="V1103" t="str">
        <f t="shared" si="127"/>
        <v>No</v>
      </c>
    </row>
    <row r="1104" spans="1:22" x14ac:dyDescent="0.25">
      <c r="A1104" t="s">
        <v>875</v>
      </c>
      <c r="B1104" s="2">
        <v>45004</v>
      </c>
      <c r="C1104">
        <f t="shared" si="121"/>
        <v>2023</v>
      </c>
      <c r="D1104" t="str">
        <f t="shared" si="122"/>
        <v>March</v>
      </c>
      <c r="E1104" t="str">
        <f t="shared" si="123"/>
        <v>Q1</v>
      </c>
      <c r="F1104" t="s">
        <v>2071</v>
      </c>
      <c r="G1104" t="s">
        <v>2409</v>
      </c>
      <c r="H1104">
        <v>5</v>
      </c>
      <c r="I1104" s="4">
        <v>330.45</v>
      </c>
      <c r="J1104" t="s">
        <v>2956</v>
      </c>
      <c r="K1104" t="s">
        <v>3068</v>
      </c>
      <c r="L1104" t="s">
        <v>3070</v>
      </c>
      <c r="M1104" t="s">
        <v>3936</v>
      </c>
      <c r="N1104">
        <v>10</v>
      </c>
      <c r="O1104" t="s">
        <v>4276</v>
      </c>
      <c r="P1104" t="str">
        <f t="shared" si="124"/>
        <v>FREESHIP</v>
      </c>
      <c r="Q1104" t="s">
        <v>4282</v>
      </c>
      <c r="R1104" s="4">
        <v>1652.25</v>
      </c>
      <c r="S1104" s="4">
        <f t="shared" si="125"/>
        <v>985.05841176470665</v>
      </c>
      <c r="T1104" cm="1">
        <f t="array" ref="T1104">_xlfn.STDEV.P(_xlfn._xlws.FILTER($R$2:$R$1201,$G$2:$G$1201=G1104))</f>
        <v>745.08439393554579</v>
      </c>
      <c r="U1104" s="4">
        <f t="shared" si="126"/>
        <v>0.87856948433325288</v>
      </c>
      <c r="V1104" t="str">
        <f t="shared" si="127"/>
        <v>No</v>
      </c>
    </row>
    <row r="1105" spans="1:22" x14ac:dyDescent="0.25">
      <c r="A1105" t="s">
        <v>578</v>
      </c>
      <c r="B1105" s="2">
        <v>45755</v>
      </c>
      <c r="C1105">
        <f t="shared" si="121"/>
        <v>2025</v>
      </c>
      <c r="D1105" t="str">
        <f t="shared" si="122"/>
        <v>April</v>
      </c>
      <c r="E1105" t="str">
        <f t="shared" si="123"/>
        <v>Q2</v>
      </c>
      <c r="F1105" t="s">
        <v>1778</v>
      </c>
      <c r="G1105" t="s">
        <v>2409</v>
      </c>
      <c r="H1105">
        <v>5</v>
      </c>
      <c r="I1105" s="4">
        <v>364.28</v>
      </c>
      <c r="J1105" t="s">
        <v>2823</v>
      </c>
      <c r="K1105" t="s">
        <v>3067</v>
      </c>
      <c r="L1105" t="s">
        <v>3071</v>
      </c>
      <c r="M1105" t="s">
        <v>3639</v>
      </c>
      <c r="N1105">
        <v>5</v>
      </c>
      <c r="O1105" t="s">
        <v>4277</v>
      </c>
      <c r="P1105" t="str">
        <f t="shared" si="124"/>
        <v>WINTER15</v>
      </c>
      <c r="Q1105" t="s">
        <v>4282</v>
      </c>
      <c r="R1105" s="4">
        <v>1821.4</v>
      </c>
      <c r="S1105" s="4">
        <f t="shared" si="125"/>
        <v>985.05841176470665</v>
      </c>
      <c r="T1105" cm="1">
        <f t="array" ref="T1105">_xlfn.STDEV.P(_xlfn._xlws.FILTER($R$2:$R$1201,$G$2:$G$1201=G1105))</f>
        <v>745.08439393554579</v>
      </c>
      <c r="U1105" s="4">
        <f t="shared" si="126"/>
        <v>0.83316523177427826</v>
      </c>
      <c r="V1105" t="str">
        <f t="shared" si="127"/>
        <v>No</v>
      </c>
    </row>
    <row r="1106" spans="1:22" x14ac:dyDescent="0.25">
      <c r="A1106" t="s">
        <v>332</v>
      </c>
      <c r="B1106" s="2">
        <v>45500</v>
      </c>
      <c r="C1106">
        <f t="shared" si="121"/>
        <v>2024</v>
      </c>
      <c r="D1106" t="str">
        <f t="shared" si="122"/>
        <v>July</v>
      </c>
      <c r="E1106" t="str">
        <f t="shared" si="123"/>
        <v>Q3</v>
      </c>
      <c r="F1106" t="s">
        <v>1532</v>
      </c>
      <c r="G1106" t="s">
        <v>2406</v>
      </c>
      <c r="H1106">
        <v>3</v>
      </c>
      <c r="I1106" s="4">
        <v>148.72</v>
      </c>
      <c r="J1106" t="s">
        <v>2596</v>
      </c>
      <c r="K1106" t="s">
        <v>3065</v>
      </c>
      <c r="L1106" t="s">
        <v>3071</v>
      </c>
      <c r="M1106" t="s">
        <v>3393</v>
      </c>
      <c r="N1106">
        <v>7</v>
      </c>
      <c r="O1106" t="s">
        <v>4275</v>
      </c>
      <c r="P1106" t="str">
        <f t="shared" si="124"/>
        <v>SAVE10</v>
      </c>
      <c r="Q1106" t="s">
        <v>4282</v>
      </c>
      <c r="R1106" s="4">
        <v>446.16</v>
      </c>
      <c r="S1106" s="4">
        <f t="shared" si="125"/>
        <v>1098.989382022472</v>
      </c>
      <c r="T1106" cm="1">
        <f t="array" ref="T1106">_xlfn.STDEV.P(_xlfn._xlws.FILTER($R$2:$R$1201,$G$2:$G$1201=G1106))</f>
        <v>817.71887574565653</v>
      </c>
      <c r="U1106" s="4">
        <f t="shared" si="126"/>
        <v>1.1620978923299845</v>
      </c>
      <c r="V1106" t="str">
        <f t="shared" si="127"/>
        <v>No</v>
      </c>
    </row>
    <row r="1107" spans="1:22" x14ac:dyDescent="0.25">
      <c r="A1107" t="s">
        <v>264</v>
      </c>
      <c r="B1107" s="2">
        <v>45021</v>
      </c>
      <c r="C1107">
        <f t="shared" si="121"/>
        <v>2023</v>
      </c>
      <c r="D1107" t="str">
        <f t="shared" si="122"/>
        <v>April</v>
      </c>
      <c r="E1107" t="str">
        <f t="shared" si="123"/>
        <v>Q2</v>
      </c>
      <c r="F1107" t="s">
        <v>1464</v>
      </c>
      <c r="G1107" t="s">
        <v>2409</v>
      </c>
      <c r="H1107">
        <v>3</v>
      </c>
      <c r="I1107" s="4">
        <v>42.95</v>
      </c>
      <c r="J1107" t="s">
        <v>2492</v>
      </c>
      <c r="K1107" t="s">
        <v>3068</v>
      </c>
      <c r="L1107" t="s">
        <v>3072</v>
      </c>
      <c r="M1107" t="s">
        <v>3325</v>
      </c>
      <c r="N1107">
        <v>8</v>
      </c>
      <c r="O1107" t="s">
        <v>4275</v>
      </c>
      <c r="P1107" t="str">
        <f t="shared" si="124"/>
        <v>SAVE10</v>
      </c>
      <c r="Q1107" t="s">
        <v>4280</v>
      </c>
      <c r="R1107" s="4">
        <v>128.85</v>
      </c>
      <c r="S1107" s="4">
        <f t="shared" si="125"/>
        <v>985.05841176470665</v>
      </c>
      <c r="T1107" cm="1">
        <f t="array" ref="T1107">_xlfn.STDEV.P(_xlfn._xlws.FILTER($R$2:$R$1201,$G$2:$G$1201=G1107))</f>
        <v>745.08439393554579</v>
      </c>
      <c r="U1107" s="4">
        <f t="shared" si="126"/>
        <v>1.2644318139432196</v>
      </c>
      <c r="V1107" t="str">
        <f t="shared" si="127"/>
        <v>No</v>
      </c>
    </row>
    <row r="1108" spans="1:22" x14ac:dyDescent="0.25">
      <c r="A1108" t="s">
        <v>1041</v>
      </c>
      <c r="B1108" s="2">
        <v>45433</v>
      </c>
      <c r="C1108">
        <f t="shared" si="121"/>
        <v>2024</v>
      </c>
      <c r="D1108" t="str">
        <f t="shared" si="122"/>
        <v>May</v>
      </c>
      <c r="E1108" t="str">
        <f t="shared" si="123"/>
        <v>Q2</v>
      </c>
      <c r="F1108" t="s">
        <v>2233</v>
      </c>
      <c r="G1108" t="s">
        <v>2408</v>
      </c>
      <c r="H1108">
        <v>4</v>
      </c>
      <c r="I1108" s="4">
        <v>554.83000000000004</v>
      </c>
      <c r="J1108" t="s">
        <v>2908</v>
      </c>
      <c r="K1108" t="s">
        <v>3069</v>
      </c>
      <c r="L1108" t="s">
        <v>3072</v>
      </c>
      <c r="M1108" t="s">
        <v>4102</v>
      </c>
      <c r="N1108">
        <v>6</v>
      </c>
      <c r="P1108" t="str">
        <f t="shared" si="124"/>
        <v>NO COUPON</v>
      </c>
      <c r="Q1108" t="s">
        <v>4282</v>
      </c>
      <c r="R1108" s="4">
        <v>2219.3200000000002</v>
      </c>
      <c r="S1108" s="4">
        <f t="shared" si="125"/>
        <v>1110.5581502890175</v>
      </c>
      <c r="T1108" cm="1">
        <f t="array" ref="T1108">_xlfn.STDEV.P(_xlfn._xlws.FILTER($R$2:$R$1201,$G$2:$G$1201=G1108))</f>
        <v>859.60878359494041</v>
      </c>
      <c r="U1108" s="4">
        <f t="shared" si="126"/>
        <v>0.64648961352503376</v>
      </c>
      <c r="V1108" t="str">
        <f t="shared" si="127"/>
        <v>No</v>
      </c>
    </row>
    <row r="1109" spans="1:22" x14ac:dyDescent="0.25">
      <c r="A1109" t="s">
        <v>235</v>
      </c>
      <c r="B1109" s="2">
        <v>45345</v>
      </c>
      <c r="C1109">
        <f t="shared" si="121"/>
        <v>2024</v>
      </c>
      <c r="D1109" t="str">
        <f t="shared" si="122"/>
        <v>February</v>
      </c>
      <c r="E1109" t="str">
        <f t="shared" si="123"/>
        <v>Q1</v>
      </c>
      <c r="F1109" t="s">
        <v>1435</v>
      </c>
      <c r="G1109" t="s">
        <v>2405</v>
      </c>
      <c r="H1109">
        <v>5</v>
      </c>
      <c r="I1109" s="4">
        <v>639.37</v>
      </c>
      <c r="J1109" t="s">
        <v>2474</v>
      </c>
      <c r="K1109" t="s">
        <v>3065</v>
      </c>
      <c r="L1109" t="s">
        <v>3074</v>
      </c>
      <c r="M1109" t="s">
        <v>3296</v>
      </c>
      <c r="N1109">
        <v>6</v>
      </c>
      <c r="O1109" t="s">
        <v>4275</v>
      </c>
      <c r="P1109" t="str">
        <f t="shared" si="124"/>
        <v>SAVE10</v>
      </c>
      <c r="Q1109" t="s">
        <v>4282</v>
      </c>
      <c r="R1109" s="4">
        <v>3196.85</v>
      </c>
      <c r="S1109" s="4">
        <f t="shared" si="125"/>
        <v>1042.2846368715084</v>
      </c>
      <c r="T1109" cm="1">
        <f t="array" ref="T1109">_xlfn.STDEV.P(_xlfn._xlws.FILTER($R$2:$R$1201,$G$2:$G$1201=G1109))</f>
        <v>832.06806164607724</v>
      </c>
      <c r="U1109" s="4">
        <f t="shared" si="126"/>
        <v>0.48423278748907128</v>
      </c>
      <c r="V1109" t="str">
        <f t="shared" si="127"/>
        <v>No</v>
      </c>
    </row>
    <row r="1110" spans="1:22" x14ac:dyDescent="0.25">
      <c r="A1110" t="s">
        <v>510</v>
      </c>
      <c r="B1110" s="2">
        <v>45730</v>
      </c>
      <c r="C1110">
        <f t="shared" si="121"/>
        <v>2025</v>
      </c>
      <c r="D1110" t="str">
        <f t="shared" si="122"/>
        <v>March</v>
      </c>
      <c r="E1110" t="str">
        <f t="shared" si="123"/>
        <v>Q1</v>
      </c>
      <c r="F1110" t="s">
        <v>1710</v>
      </c>
      <c r="G1110" t="s">
        <v>2407</v>
      </c>
      <c r="H1110">
        <v>3</v>
      </c>
      <c r="I1110" s="4">
        <v>201.21</v>
      </c>
      <c r="J1110" t="s">
        <v>2789</v>
      </c>
      <c r="K1110" t="s">
        <v>3066</v>
      </c>
      <c r="L1110" t="s">
        <v>3071</v>
      </c>
      <c r="M1110" t="s">
        <v>3571</v>
      </c>
      <c r="N1110">
        <v>3</v>
      </c>
      <c r="O1110" t="s">
        <v>4275</v>
      </c>
      <c r="P1110" t="str">
        <f t="shared" si="124"/>
        <v>SAVE10</v>
      </c>
      <c r="Q1110" t="s">
        <v>4282</v>
      </c>
      <c r="R1110" s="4">
        <v>603.63</v>
      </c>
      <c r="S1110" s="4">
        <f t="shared" si="125"/>
        <v>1080.7326519337028</v>
      </c>
      <c r="T1110" cm="1">
        <f t="array" ref="T1110">_xlfn.STDEV.P(_xlfn._xlws.FILTER($R$2:$R$1201,$G$2:$G$1201=G1110))</f>
        <v>851.72193981099019</v>
      </c>
      <c r="U1110" s="4">
        <f t="shared" si="126"/>
        <v>1.0326405964473357</v>
      </c>
      <c r="V1110" t="str">
        <f t="shared" si="127"/>
        <v>No</v>
      </c>
    </row>
    <row r="1111" spans="1:22" x14ac:dyDescent="0.25">
      <c r="A1111" t="s">
        <v>885</v>
      </c>
      <c r="B1111" s="2">
        <v>45428</v>
      </c>
      <c r="C1111">
        <f t="shared" si="121"/>
        <v>2024</v>
      </c>
      <c r="D1111" t="str">
        <f t="shared" si="122"/>
        <v>May</v>
      </c>
      <c r="E1111" t="str">
        <f t="shared" si="123"/>
        <v>Q2</v>
      </c>
      <c r="F1111" t="s">
        <v>2081</v>
      </c>
      <c r="G1111" t="s">
        <v>2405</v>
      </c>
      <c r="H1111">
        <v>3</v>
      </c>
      <c r="I1111" s="4">
        <v>324.3</v>
      </c>
      <c r="J1111" t="s">
        <v>2963</v>
      </c>
      <c r="K1111" t="s">
        <v>3065</v>
      </c>
      <c r="L1111" t="s">
        <v>3074</v>
      </c>
      <c r="M1111" t="s">
        <v>3946</v>
      </c>
      <c r="N1111">
        <v>8</v>
      </c>
      <c r="O1111" t="s">
        <v>4276</v>
      </c>
      <c r="P1111" t="str">
        <f t="shared" si="124"/>
        <v>FREESHIP</v>
      </c>
      <c r="Q1111" t="s">
        <v>4280</v>
      </c>
      <c r="R1111" s="4">
        <v>972.90000000000009</v>
      </c>
      <c r="S1111" s="4">
        <f t="shared" si="125"/>
        <v>1042.2846368715084</v>
      </c>
      <c r="T1111" cm="1">
        <f t="array" ref="T1111">_xlfn.STDEV.P(_xlfn._xlws.FILTER($R$2:$R$1201,$G$2:$G$1201=G1111))</f>
        <v>832.06806164607724</v>
      </c>
      <c r="U1111" s="4">
        <f t="shared" si="126"/>
        <v>0.86289171519349273</v>
      </c>
      <c r="V1111" t="str">
        <f t="shared" si="127"/>
        <v>No</v>
      </c>
    </row>
    <row r="1112" spans="1:22" x14ac:dyDescent="0.25">
      <c r="A1112" t="s">
        <v>224</v>
      </c>
      <c r="B1112" s="2">
        <v>45631</v>
      </c>
      <c r="C1112">
        <f t="shared" si="121"/>
        <v>2024</v>
      </c>
      <c r="D1112" t="str">
        <f t="shared" si="122"/>
        <v>December</v>
      </c>
      <c r="E1112" t="str">
        <f t="shared" si="123"/>
        <v>Q4</v>
      </c>
      <c r="F1112" t="s">
        <v>1424</v>
      </c>
      <c r="G1112" t="s">
        <v>2406</v>
      </c>
      <c r="H1112">
        <v>3</v>
      </c>
      <c r="I1112" s="4">
        <v>358.48</v>
      </c>
      <c r="J1112" t="s">
        <v>2532</v>
      </c>
      <c r="K1112" t="s">
        <v>3068</v>
      </c>
      <c r="L1112" t="s">
        <v>3073</v>
      </c>
      <c r="M1112" t="s">
        <v>3285</v>
      </c>
      <c r="N1112">
        <v>7</v>
      </c>
      <c r="O1112" t="s">
        <v>4276</v>
      </c>
      <c r="P1112" t="str">
        <f t="shared" si="124"/>
        <v>FREESHIP</v>
      </c>
      <c r="Q1112" t="s">
        <v>4281</v>
      </c>
      <c r="R1112" s="4">
        <v>1075.44</v>
      </c>
      <c r="S1112" s="4">
        <f t="shared" si="125"/>
        <v>1098.989382022472</v>
      </c>
      <c r="T1112" cm="1">
        <f t="array" ref="T1112">_xlfn.STDEV.P(_xlfn._xlws.FILTER($R$2:$R$1201,$G$2:$G$1201=G1112))</f>
        <v>817.71887574565653</v>
      </c>
      <c r="U1112" s="4">
        <f t="shared" si="126"/>
        <v>0.90557941608871484</v>
      </c>
      <c r="V1112" t="str">
        <f t="shared" si="127"/>
        <v>No</v>
      </c>
    </row>
    <row r="1113" spans="1:22" x14ac:dyDescent="0.25">
      <c r="A1113" t="s">
        <v>25</v>
      </c>
      <c r="B1113" s="2">
        <v>45339</v>
      </c>
      <c r="C1113">
        <f t="shared" si="121"/>
        <v>2024</v>
      </c>
      <c r="D1113" t="str">
        <f t="shared" si="122"/>
        <v>February</v>
      </c>
      <c r="E1113" t="str">
        <f t="shared" si="123"/>
        <v>Q1</v>
      </c>
      <c r="F1113" t="s">
        <v>1225</v>
      </c>
      <c r="G1113" t="s">
        <v>2403</v>
      </c>
      <c r="H1113">
        <v>3</v>
      </c>
      <c r="I1113" s="4">
        <v>49.14</v>
      </c>
      <c r="J1113" t="s">
        <v>2421</v>
      </c>
      <c r="K1113" t="s">
        <v>3066</v>
      </c>
      <c r="L1113" t="s">
        <v>3072</v>
      </c>
      <c r="M1113" t="s">
        <v>3086</v>
      </c>
      <c r="N1113">
        <v>7</v>
      </c>
      <c r="O1113" t="s">
        <v>4275</v>
      </c>
      <c r="P1113" t="str">
        <f t="shared" si="124"/>
        <v>SAVE10</v>
      </c>
      <c r="Q1113" t="s">
        <v>4280</v>
      </c>
      <c r="R1113" s="4">
        <v>147.41999999999999</v>
      </c>
      <c r="S1113" s="4">
        <f t="shared" si="125"/>
        <v>1077.6160122699389</v>
      </c>
      <c r="T1113" cm="1">
        <f t="array" ref="T1113">_xlfn.STDEV.P(_xlfn._xlws.FILTER($R$2:$R$1201,$G$2:$G$1201=G1113))</f>
        <v>847.57364644707002</v>
      </c>
      <c r="U1113" s="4">
        <f t="shared" si="126"/>
        <v>1.2134355717419842</v>
      </c>
      <c r="V1113" t="str">
        <f t="shared" si="127"/>
        <v>No</v>
      </c>
    </row>
    <row r="1114" spans="1:22" x14ac:dyDescent="0.25">
      <c r="A1114" t="s">
        <v>511</v>
      </c>
      <c r="B1114" s="2">
        <v>45589</v>
      </c>
      <c r="C1114">
        <f t="shared" si="121"/>
        <v>2024</v>
      </c>
      <c r="D1114" t="str">
        <f t="shared" si="122"/>
        <v>October</v>
      </c>
      <c r="E1114" t="str">
        <f t="shared" si="123"/>
        <v>Q4</v>
      </c>
      <c r="F1114" t="s">
        <v>1711</v>
      </c>
      <c r="G1114" t="s">
        <v>2407</v>
      </c>
      <c r="H1114">
        <v>3</v>
      </c>
      <c r="I1114" s="4">
        <v>112.29</v>
      </c>
      <c r="J1114" t="s">
        <v>2790</v>
      </c>
      <c r="K1114" t="s">
        <v>3068</v>
      </c>
      <c r="L1114" t="s">
        <v>3070</v>
      </c>
      <c r="M1114" t="s">
        <v>3572</v>
      </c>
      <c r="N1114">
        <v>6</v>
      </c>
      <c r="P1114" t="str">
        <f t="shared" si="124"/>
        <v>NO COUPON</v>
      </c>
      <c r="Q1114" t="s">
        <v>4282</v>
      </c>
      <c r="R1114" s="4">
        <v>336.87</v>
      </c>
      <c r="S1114" s="4">
        <f t="shared" si="125"/>
        <v>1080.7326519337028</v>
      </c>
      <c r="T1114" cm="1">
        <f t="array" ref="T1114">_xlfn.STDEV.P(_xlfn._xlws.FILTER($R$2:$R$1201,$G$2:$G$1201=G1114))</f>
        <v>851.72193981099019</v>
      </c>
      <c r="U1114" s="4">
        <f t="shared" si="126"/>
        <v>1.1370408658823732</v>
      </c>
      <c r="V1114" t="str">
        <f t="shared" si="127"/>
        <v>No</v>
      </c>
    </row>
    <row r="1115" spans="1:22" x14ac:dyDescent="0.25">
      <c r="A1115" t="s">
        <v>1085</v>
      </c>
      <c r="B1115" s="2">
        <v>45832</v>
      </c>
      <c r="C1115">
        <f t="shared" si="121"/>
        <v>2025</v>
      </c>
      <c r="D1115" t="str">
        <f t="shared" si="122"/>
        <v>June</v>
      </c>
      <c r="E1115" t="str">
        <f t="shared" si="123"/>
        <v>Q2</v>
      </c>
      <c r="F1115" t="s">
        <v>2277</v>
      </c>
      <c r="G1115" t="s">
        <v>2404</v>
      </c>
      <c r="H1115">
        <v>2</v>
      </c>
      <c r="I1115" s="4">
        <v>255.14</v>
      </c>
      <c r="J1115" t="s">
        <v>2717</v>
      </c>
      <c r="K1115" t="s">
        <v>3069</v>
      </c>
      <c r="L1115" t="s">
        <v>3070</v>
      </c>
      <c r="M1115" t="s">
        <v>4146</v>
      </c>
      <c r="N1115">
        <v>2</v>
      </c>
      <c r="P1115" t="str">
        <f t="shared" si="124"/>
        <v>NO COUPON</v>
      </c>
      <c r="Q1115" t="s">
        <v>4282</v>
      </c>
      <c r="R1115" s="4">
        <v>510.28</v>
      </c>
      <c r="S1115" s="4">
        <f t="shared" si="125"/>
        <v>972.57942307692258</v>
      </c>
      <c r="T1115" cm="1">
        <f t="array" ref="T1115">_xlfn.STDEV.P(_xlfn._xlws.FILTER($R$2:$R$1201,$G$2:$G$1201=G1115))</f>
        <v>756.87136793194964</v>
      </c>
      <c r="U1115" s="4">
        <f t="shared" si="126"/>
        <v>0.94790139180086885</v>
      </c>
      <c r="V1115" t="str">
        <f t="shared" si="127"/>
        <v>No</v>
      </c>
    </row>
    <row r="1116" spans="1:22" x14ac:dyDescent="0.25">
      <c r="A1116" t="s">
        <v>365</v>
      </c>
      <c r="B1116" s="2">
        <v>45703</v>
      </c>
      <c r="C1116">
        <f t="shared" si="121"/>
        <v>2025</v>
      </c>
      <c r="D1116" t="str">
        <f t="shared" si="122"/>
        <v>February</v>
      </c>
      <c r="E1116" t="str">
        <f t="shared" si="123"/>
        <v>Q1</v>
      </c>
      <c r="F1116" t="s">
        <v>1565</v>
      </c>
      <c r="G1116" t="s">
        <v>2408</v>
      </c>
      <c r="H1116">
        <v>1</v>
      </c>
      <c r="I1116" s="4">
        <v>64.66</v>
      </c>
      <c r="J1116" t="s">
        <v>2704</v>
      </c>
      <c r="K1116" t="s">
        <v>3065</v>
      </c>
      <c r="L1116" t="s">
        <v>3073</v>
      </c>
      <c r="M1116" t="s">
        <v>3426</v>
      </c>
      <c r="N1116">
        <v>4</v>
      </c>
      <c r="P1116" t="str">
        <f t="shared" si="124"/>
        <v>NO COUPON</v>
      </c>
      <c r="Q1116" t="s">
        <v>4278</v>
      </c>
      <c r="R1116" s="4">
        <v>64.66</v>
      </c>
      <c r="S1116" s="4">
        <f t="shared" si="125"/>
        <v>1110.5581502890175</v>
      </c>
      <c r="T1116" cm="1">
        <f t="array" ref="T1116">_xlfn.STDEV.P(_xlfn._xlws.FILTER($R$2:$R$1201,$G$2:$G$1201=G1116))</f>
        <v>859.60878359494041</v>
      </c>
      <c r="U1116" s="4">
        <f t="shared" si="126"/>
        <v>1.2167141265297483</v>
      </c>
      <c r="V1116" t="str">
        <f t="shared" si="127"/>
        <v>No</v>
      </c>
    </row>
    <row r="1117" spans="1:22" x14ac:dyDescent="0.25">
      <c r="A1117" t="s">
        <v>1184</v>
      </c>
      <c r="B1117" s="2">
        <v>45141</v>
      </c>
      <c r="C1117">
        <f t="shared" si="121"/>
        <v>2023</v>
      </c>
      <c r="D1117" t="str">
        <f t="shared" si="122"/>
        <v>August</v>
      </c>
      <c r="E1117" t="str">
        <f t="shared" si="123"/>
        <v>Q3</v>
      </c>
      <c r="F1117" t="s">
        <v>2373</v>
      </c>
      <c r="G1117" t="s">
        <v>2407</v>
      </c>
      <c r="H1117">
        <v>2</v>
      </c>
      <c r="I1117" s="4">
        <v>697.19</v>
      </c>
      <c r="J1117" t="s">
        <v>2607</v>
      </c>
      <c r="K1117" t="s">
        <v>3069</v>
      </c>
      <c r="L1117" t="s">
        <v>3072</v>
      </c>
      <c r="M1117" t="s">
        <v>4245</v>
      </c>
      <c r="N1117">
        <v>7</v>
      </c>
      <c r="O1117" t="s">
        <v>4276</v>
      </c>
      <c r="P1117" t="str">
        <f t="shared" si="124"/>
        <v>FREESHIP</v>
      </c>
      <c r="Q1117" t="s">
        <v>4280</v>
      </c>
      <c r="R1117" s="4">
        <v>1394.38</v>
      </c>
      <c r="S1117" s="4">
        <f t="shared" si="125"/>
        <v>1080.7326519337028</v>
      </c>
      <c r="T1117" cm="1">
        <f t="array" ref="T1117">_xlfn.STDEV.P(_xlfn._xlws.FILTER($R$2:$R$1201,$G$2:$G$1201=G1117))</f>
        <v>851.72193981099019</v>
      </c>
      <c r="U1117" s="4">
        <f t="shared" si="126"/>
        <v>0.45031439723017647</v>
      </c>
      <c r="V1117" t="str">
        <f t="shared" si="127"/>
        <v>No</v>
      </c>
    </row>
    <row r="1118" spans="1:22" x14ac:dyDescent="0.25">
      <c r="A1118" t="s">
        <v>437</v>
      </c>
      <c r="B1118" s="2">
        <v>45493</v>
      </c>
      <c r="C1118">
        <f t="shared" si="121"/>
        <v>2024</v>
      </c>
      <c r="D1118" t="str">
        <f t="shared" si="122"/>
        <v>July</v>
      </c>
      <c r="E1118" t="str">
        <f t="shared" si="123"/>
        <v>Q3</v>
      </c>
      <c r="F1118" t="s">
        <v>1637</v>
      </c>
      <c r="G1118" t="s">
        <v>2407</v>
      </c>
      <c r="H1118">
        <v>4</v>
      </c>
      <c r="I1118" s="4">
        <v>685.2</v>
      </c>
      <c r="J1118" t="s">
        <v>2651</v>
      </c>
      <c r="K1118" t="s">
        <v>3068</v>
      </c>
      <c r="L1118" t="s">
        <v>3071</v>
      </c>
      <c r="M1118" t="s">
        <v>3498</v>
      </c>
      <c r="N1118">
        <v>6</v>
      </c>
      <c r="O1118" t="s">
        <v>4277</v>
      </c>
      <c r="P1118" t="str">
        <f t="shared" si="124"/>
        <v>WINTER15</v>
      </c>
      <c r="Q1118" t="s">
        <v>4282</v>
      </c>
      <c r="R1118" s="4">
        <v>2740.8</v>
      </c>
      <c r="S1118" s="4">
        <f t="shared" si="125"/>
        <v>1080.7326519337028</v>
      </c>
      <c r="T1118" cm="1">
        <f t="array" ref="T1118">_xlfn.STDEV.P(_xlfn._xlws.FILTER($R$2:$R$1201,$G$2:$G$1201=G1118))</f>
        <v>851.72193981099019</v>
      </c>
      <c r="U1118" s="4">
        <f t="shared" si="126"/>
        <v>0.46439176149610201</v>
      </c>
      <c r="V1118" t="str">
        <f t="shared" si="127"/>
        <v>No</v>
      </c>
    </row>
    <row r="1119" spans="1:22" x14ac:dyDescent="0.25">
      <c r="A1119" t="s">
        <v>270</v>
      </c>
      <c r="B1119" s="2">
        <v>45838</v>
      </c>
      <c r="C1119">
        <f t="shared" si="121"/>
        <v>2025</v>
      </c>
      <c r="D1119" t="str">
        <f t="shared" si="122"/>
        <v>June</v>
      </c>
      <c r="E1119" t="str">
        <f t="shared" si="123"/>
        <v>Q2</v>
      </c>
      <c r="F1119" t="s">
        <v>1470</v>
      </c>
      <c r="G1119" t="s">
        <v>2406</v>
      </c>
      <c r="H1119">
        <v>5</v>
      </c>
      <c r="I1119" s="4">
        <v>75.81</v>
      </c>
      <c r="J1119" t="s">
        <v>2629</v>
      </c>
      <c r="K1119" t="s">
        <v>3068</v>
      </c>
      <c r="L1119" t="s">
        <v>3072</v>
      </c>
      <c r="M1119" t="s">
        <v>3331</v>
      </c>
      <c r="N1119">
        <v>10</v>
      </c>
      <c r="O1119" t="s">
        <v>4277</v>
      </c>
      <c r="P1119" t="str">
        <f t="shared" si="124"/>
        <v>WINTER15</v>
      </c>
      <c r="Q1119" t="s">
        <v>4278</v>
      </c>
      <c r="R1119" s="4">
        <v>379.05</v>
      </c>
      <c r="S1119" s="4">
        <f t="shared" si="125"/>
        <v>1098.989382022472</v>
      </c>
      <c r="T1119" cm="1">
        <f t="array" ref="T1119">_xlfn.STDEV.P(_xlfn._xlws.FILTER($R$2:$R$1201,$G$2:$G$1201=G1119))</f>
        <v>817.71887574565653</v>
      </c>
      <c r="U1119" s="4">
        <f t="shared" si="126"/>
        <v>1.2512605644445487</v>
      </c>
      <c r="V1119" t="str">
        <f t="shared" si="127"/>
        <v>No</v>
      </c>
    </row>
    <row r="1120" spans="1:22" x14ac:dyDescent="0.25">
      <c r="A1120" t="s">
        <v>1165</v>
      </c>
      <c r="B1120" s="2">
        <v>44955</v>
      </c>
      <c r="C1120">
        <f t="shared" si="121"/>
        <v>2023</v>
      </c>
      <c r="D1120" t="str">
        <f t="shared" si="122"/>
        <v>January</v>
      </c>
      <c r="E1120" t="str">
        <f t="shared" si="123"/>
        <v>Q1</v>
      </c>
      <c r="F1120" t="s">
        <v>2354</v>
      </c>
      <c r="G1120" t="s">
        <v>2406</v>
      </c>
      <c r="H1120">
        <v>2</v>
      </c>
      <c r="I1120" s="4">
        <v>608.04</v>
      </c>
      <c r="J1120" t="s">
        <v>3047</v>
      </c>
      <c r="K1120" t="s">
        <v>3069</v>
      </c>
      <c r="L1120" t="s">
        <v>3071</v>
      </c>
      <c r="M1120" t="s">
        <v>4226</v>
      </c>
      <c r="N1120">
        <v>4</v>
      </c>
      <c r="P1120" t="str">
        <f t="shared" si="124"/>
        <v>NO COUPON</v>
      </c>
      <c r="Q1120" t="s">
        <v>4282</v>
      </c>
      <c r="R1120" s="4">
        <v>1216.08</v>
      </c>
      <c r="S1120" s="4">
        <f t="shared" si="125"/>
        <v>1098.989382022472</v>
      </c>
      <c r="T1120" cm="1">
        <f t="array" ref="T1120">_xlfn.STDEV.P(_xlfn._xlws.FILTER($R$2:$R$1201,$G$2:$G$1201=G1120))</f>
        <v>817.71887574565653</v>
      </c>
      <c r="U1120" s="4">
        <f t="shared" si="126"/>
        <v>0.6003889558924369</v>
      </c>
      <c r="V1120" t="str">
        <f t="shared" si="127"/>
        <v>No</v>
      </c>
    </row>
    <row r="1121" spans="1:22" x14ac:dyDescent="0.25">
      <c r="A1121" t="s">
        <v>470</v>
      </c>
      <c r="B1121" s="2">
        <v>45103</v>
      </c>
      <c r="C1121">
        <f t="shared" si="121"/>
        <v>2023</v>
      </c>
      <c r="D1121" t="str">
        <f t="shared" si="122"/>
        <v>June</v>
      </c>
      <c r="E1121" t="str">
        <f t="shared" si="123"/>
        <v>Q2</v>
      </c>
      <c r="F1121" t="s">
        <v>1670</v>
      </c>
      <c r="G1121" t="s">
        <v>2409</v>
      </c>
      <c r="H1121">
        <v>5</v>
      </c>
      <c r="I1121" s="4">
        <v>62.81</v>
      </c>
      <c r="J1121" t="s">
        <v>2698</v>
      </c>
      <c r="K1121" t="s">
        <v>3067</v>
      </c>
      <c r="L1121" t="s">
        <v>3070</v>
      </c>
      <c r="M1121" t="s">
        <v>3531</v>
      </c>
      <c r="N1121">
        <v>9</v>
      </c>
      <c r="O1121" t="s">
        <v>4275</v>
      </c>
      <c r="P1121" t="str">
        <f t="shared" si="124"/>
        <v>SAVE10</v>
      </c>
      <c r="Q1121" t="s">
        <v>4281</v>
      </c>
      <c r="R1121" s="4">
        <v>314.05</v>
      </c>
      <c r="S1121" s="4">
        <f t="shared" si="125"/>
        <v>985.05841176470665</v>
      </c>
      <c r="T1121" cm="1">
        <f t="array" ref="T1121">_xlfn.STDEV.P(_xlfn._xlws.FILTER($R$2:$R$1201,$G$2:$G$1201=G1121))</f>
        <v>745.08439393554579</v>
      </c>
      <c r="U1121" s="4">
        <f t="shared" si="126"/>
        <v>1.2377771152786841</v>
      </c>
      <c r="V1121" t="str">
        <f t="shared" si="127"/>
        <v>No</v>
      </c>
    </row>
    <row r="1122" spans="1:22" x14ac:dyDescent="0.25">
      <c r="A1122" t="s">
        <v>749</v>
      </c>
      <c r="B1122" s="2">
        <v>45471</v>
      </c>
      <c r="C1122">
        <f t="shared" si="121"/>
        <v>2024</v>
      </c>
      <c r="D1122" t="str">
        <f t="shared" si="122"/>
        <v>June</v>
      </c>
      <c r="E1122" t="str">
        <f t="shared" si="123"/>
        <v>Q2</v>
      </c>
      <c r="F1122" t="s">
        <v>1946</v>
      </c>
      <c r="G1122" t="s">
        <v>2403</v>
      </c>
      <c r="H1122">
        <v>4</v>
      </c>
      <c r="I1122" s="4">
        <v>44.07</v>
      </c>
      <c r="J1122" t="s">
        <v>2729</v>
      </c>
      <c r="K1122" t="s">
        <v>3065</v>
      </c>
      <c r="L1122" t="s">
        <v>3074</v>
      </c>
      <c r="M1122" t="s">
        <v>3810</v>
      </c>
      <c r="N1122">
        <v>6</v>
      </c>
      <c r="P1122" t="str">
        <f t="shared" si="124"/>
        <v>NO COUPON</v>
      </c>
      <c r="Q1122" t="s">
        <v>4280</v>
      </c>
      <c r="R1122" s="4">
        <v>176.28</v>
      </c>
      <c r="S1122" s="4">
        <f t="shared" si="125"/>
        <v>1077.6160122699389</v>
      </c>
      <c r="T1122" cm="1">
        <f t="array" ref="T1122">_xlfn.STDEV.P(_xlfn._xlws.FILTER($R$2:$R$1201,$G$2:$G$1201=G1122))</f>
        <v>847.57364644707002</v>
      </c>
      <c r="U1122" s="4">
        <f t="shared" si="126"/>
        <v>1.2194173528193608</v>
      </c>
      <c r="V1122" t="str">
        <f t="shared" si="127"/>
        <v>No</v>
      </c>
    </row>
    <row r="1123" spans="1:22" x14ac:dyDescent="0.25">
      <c r="A1123" t="s">
        <v>495</v>
      </c>
      <c r="B1123" s="2">
        <v>45039</v>
      </c>
      <c r="C1123">
        <f t="shared" si="121"/>
        <v>2023</v>
      </c>
      <c r="D1123" t="str">
        <f t="shared" si="122"/>
        <v>April</v>
      </c>
      <c r="E1123" t="str">
        <f t="shared" si="123"/>
        <v>Q2</v>
      </c>
      <c r="F1123" t="s">
        <v>1695</v>
      </c>
      <c r="G1123" t="s">
        <v>2408</v>
      </c>
      <c r="H1123">
        <v>4</v>
      </c>
      <c r="I1123" s="4">
        <v>484.85</v>
      </c>
      <c r="J1123" t="s">
        <v>2596</v>
      </c>
      <c r="K1123" t="s">
        <v>3065</v>
      </c>
      <c r="L1123" t="s">
        <v>3073</v>
      </c>
      <c r="M1123" t="s">
        <v>3556</v>
      </c>
      <c r="N1123">
        <v>5</v>
      </c>
      <c r="O1123" t="s">
        <v>4277</v>
      </c>
      <c r="P1123" t="str">
        <f t="shared" si="124"/>
        <v>WINTER15</v>
      </c>
      <c r="Q1123" t="s">
        <v>4279</v>
      </c>
      <c r="R1123" s="4">
        <v>1939.4</v>
      </c>
      <c r="S1123" s="4">
        <f t="shared" si="125"/>
        <v>1110.5581502890175</v>
      </c>
      <c r="T1123" cm="1">
        <f t="array" ref="T1123">_xlfn.STDEV.P(_xlfn._xlws.FILTER($R$2:$R$1201,$G$2:$G$1201=G1123))</f>
        <v>859.60878359494041</v>
      </c>
      <c r="U1123" s="4">
        <f t="shared" si="126"/>
        <v>0.72789873978749364</v>
      </c>
      <c r="V1123" t="str">
        <f t="shared" si="127"/>
        <v>No</v>
      </c>
    </row>
    <row r="1124" spans="1:22" x14ac:dyDescent="0.25">
      <c r="A1124" t="s">
        <v>459</v>
      </c>
      <c r="B1124" s="2">
        <v>45374</v>
      </c>
      <c r="C1124">
        <f t="shared" si="121"/>
        <v>2024</v>
      </c>
      <c r="D1124" t="str">
        <f t="shared" si="122"/>
        <v>March</v>
      </c>
      <c r="E1124" t="str">
        <f t="shared" si="123"/>
        <v>Q1</v>
      </c>
      <c r="F1124" t="s">
        <v>1659</v>
      </c>
      <c r="G1124" t="s">
        <v>2404</v>
      </c>
      <c r="H1124">
        <v>1</v>
      </c>
      <c r="I1124" s="4">
        <v>487.21</v>
      </c>
      <c r="J1124" t="s">
        <v>2757</v>
      </c>
      <c r="K1124" t="s">
        <v>3069</v>
      </c>
      <c r="L1124" t="s">
        <v>3073</v>
      </c>
      <c r="M1124" t="s">
        <v>3520</v>
      </c>
      <c r="N1124">
        <v>3</v>
      </c>
      <c r="O1124" t="s">
        <v>4275</v>
      </c>
      <c r="P1124" t="str">
        <f t="shared" si="124"/>
        <v>SAVE10</v>
      </c>
      <c r="Q1124" t="s">
        <v>4279</v>
      </c>
      <c r="R1124" s="4">
        <v>487.21</v>
      </c>
      <c r="S1124" s="4">
        <f t="shared" si="125"/>
        <v>972.57942307692258</v>
      </c>
      <c r="T1124" cm="1">
        <f t="array" ref="T1124">_xlfn.STDEV.P(_xlfn._xlws.FILTER($R$2:$R$1201,$G$2:$G$1201=G1124))</f>
        <v>756.87136793194964</v>
      </c>
      <c r="U1124" s="4">
        <f t="shared" si="126"/>
        <v>0.64128390059612117</v>
      </c>
      <c r="V1124" t="str">
        <f t="shared" si="127"/>
        <v>No</v>
      </c>
    </row>
    <row r="1125" spans="1:22" x14ac:dyDescent="0.25">
      <c r="A1125" t="s">
        <v>962</v>
      </c>
      <c r="B1125" s="2">
        <v>45464</v>
      </c>
      <c r="C1125">
        <f t="shared" si="121"/>
        <v>2024</v>
      </c>
      <c r="D1125" t="str">
        <f t="shared" si="122"/>
        <v>June</v>
      </c>
      <c r="E1125" t="str">
        <f t="shared" si="123"/>
        <v>Q2</v>
      </c>
      <c r="F1125" t="s">
        <v>1659</v>
      </c>
      <c r="G1125" t="s">
        <v>2404</v>
      </c>
      <c r="H1125">
        <v>2</v>
      </c>
      <c r="I1125" s="4">
        <v>594.07000000000005</v>
      </c>
      <c r="J1125" t="s">
        <v>2771</v>
      </c>
      <c r="K1125" t="s">
        <v>3068</v>
      </c>
      <c r="L1125" t="s">
        <v>3071</v>
      </c>
      <c r="M1125" t="s">
        <v>4023</v>
      </c>
      <c r="N1125">
        <v>2</v>
      </c>
      <c r="P1125" t="str">
        <f t="shared" si="124"/>
        <v>NO COUPON</v>
      </c>
      <c r="Q1125" t="s">
        <v>4282</v>
      </c>
      <c r="R1125" s="4">
        <v>1188.1400000000001</v>
      </c>
      <c r="S1125" s="4">
        <f t="shared" si="125"/>
        <v>972.57942307692258</v>
      </c>
      <c r="T1125" cm="1">
        <f t="array" ref="T1125">_xlfn.STDEV.P(_xlfn._xlws.FILTER($R$2:$R$1201,$G$2:$G$1201=G1125))</f>
        <v>756.87136793194964</v>
      </c>
      <c r="U1125" s="4">
        <f t="shared" si="126"/>
        <v>0.50009742621279119</v>
      </c>
      <c r="V1125" t="str">
        <f t="shared" si="127"/>
        <v>No</v>
      </c>
    </row>
    <row r="1126" spans="1:22" x14ac:dyDescent="0.25">
      <c r="A1126" t="s">
        <v>244</v>
      </c>
      <c r="B1126" s="2">
        <v>45276</v>
      </c>
      <c r="C1126">
        <f t="shared" si="121"/>
        <v>2023</v>
      </c>
      <c r="D1126" t="str">
        <f t="shared" si="122"/>
        <v>December</v>
      </c>
      <c r="E1126" t="str">
        <f t="shared" si="123"/>
        <v>Q4</v>
      </c>
      <c r="F1126" t="s">
        <v>1444</v>
      </c>
      <c r="G1126" t="s">
        <v>2409</v>
      </c>
      <c r="H1126">
        <v>4</v>
      </c>
      <c r="I1126" s="4">
        <v>61.91</v>
      </c>
      <c r="J1126" t="s">
        <v>2608</v>
      </c>
      <c r="K1126" t="s">
        <v>3068</v>
      </c>
      <c r="L1126" t="s">
        <v>3073</v>
      </c>
      <c r="M1126" t="s">
        <v>3305</v>
      </c>
      <c r="N1126">
        <v>6</v>
      </c>
      <c r="O1126" t="s">
        <v>4277</v>
      </c>
      <c r="P1126" t="str">
        <f t="shared" si="124"/>
        <v>WINTER15</v>
      </c>
      <c r="Q1126" t="s">
        <v>4280</v>
      </c>
      <c r="R1126" s="4">
        <v>247.64</v>
      </c>
      <c r="S1126" s="4">
        <f t="shared" si="125"/>
        <v>985.05841176470665</v>
      </c>
      <c r="T1126" cm="1">
        <f t="array" ref="T1126">_xlfn.STDEV.P(_xlfn._xlws.FILTER($R$2:$R$1201,$G$2:$G$1201=G1126))</f>
        <v>745.08439393554579</v>
      </c>
      <c r="U1126" s="4">
        <f t="shared" si="126"/>
        <v>1.2389850321365938</v>
      </c>
      <c r="V1126" t="str">
        <f t="shared" si="127"/>
        <v>No</v>
      </c>
    </row>
    <row r="1127" spans="1:22" x14ac:dyDescent="0.25">
      <c r="A1127" t="s">
        <v>855</v>
      </c>
      <c r="B1127" s="2">
        <v>45554</v>
      </c>
      <c r="C1127">
        <f t="shared" si="121"/>
        <v>2024</v>
      </c>
      <c r="D1127" t="str">
        <f t="shared" si="122"/>
        <v>September</v>
      </c>
      <c r="E1127" t="str">
        <f t="shared" si="123"/>
        <v>Q3</v>
      </c>
      <c r="F1127" t="s">
        <v>2051</v>
      </c>
      <c r="G1127" t="s">
        <v>2407</v>
      </c>
      <c r="H1127">
        <v>2</v>
      </c>
      <c r="I1127" s="4">
        <v>443.22</v>
      </c>
      <c r="J1127" t="s">
        <v>2950</v>
      </c>
      <c r="K1127" t="s">
        <v>3067</v>
      </c>
      <c r="L1127" t="s">
        <v>3073</v>
      </c>
      <c r="M1127" t="s">
        <v>3916</v>
      </c>
      <c r="N1127">
        <v>5</v>
      </c>
      <c r="P1127" t="str">
        <f t="shared" si="124"/>
        <v>NO COUPON</v>
      </c>
      <c r="Q1127" t="s">
        <v>4281</v>
      </c>
      <c r="R1127" s="4">
        <v>886.44</v>
      </c>
      <c r="S1127" s="4">
        <f t="shared" si="125"/>
        <v>1080.7326519337028</v>
      </c>
      <c r="T1127" cm="1">
        <f t="array" ref="T1127">_xlfn.STDEV.P(_xlfn._xlws.FILTER($R$2:$R$1201,$G$2:$G$1201=G1127))</f>
        <v>851.72193981099019</v>
      </c>
      <c r="U1127" s="4">
        <f t="shared" si="126"/>
        <v>0.74849856759023525</v>
      </c>
      <c r="V1127" t="str">
        <f t="shared" si="127"/>
        <v>No</v>
      </c>
    </row>
    <row r="1128" spans="1:22" x14ac:dyDescent="0.25">
      <c r="A1128" t="s">
        <v>355</v>
      </c>
      <c r="B1128" s="2">
        <v>45558</v>
      </c>
      <c r="C1128">
        <f t="shared" si="121"/>
        <v>2024</v>
      </c>
      <c r="D1128" t="str">
        <f t="shared" si="122"/>
        <v>September</v>
      </c>
      <c r="E1128" t="str">
        <f t="shared" si="123"/>
        <v>Q3</v>
      </c>
      <c r="F1128" t="s">
        <v>1555</v>
      </c>
      <c r="G1128" t="s">
        <v>2405</v>
      </c>
      <c r="H1128">
        <v>1</v>
      </c>
      <c r="I1128" s="4">
        <v>167.15</v>
      </c>
      <c r="J1128" t="s">
        <v>2694</v>
      </c>
      <c r="K1128" t="s">
        <v>3068</v>
      </c>
      <c r="L1128" t="s">
        <v>3070</v>
      </c>
      <c r="M1128" t="s">
        <v>3416</v>
      </c>
      <c r="N1128">
        <v>5</v>
      </c>
      <c r="O1128" t="s">
        <v>4277</v>
      </c>
      <c r="P1128" t="str">
        <f t="shared" si="124"/>
        <v>WINTER15</v>
      </c>
      <c r="Q1128" t="s">
        <v>4280</v>
      </c>
      <c r="R1128" s="4">
        <v>167.15</v>
      </c>
      <c r="S1128" s="4">
        <f t="shared" si="125"/>
        <v>1042.2846368715084</v>
      </c>
      <c r="T1128" cm="1">
        <f t="array" ref="T1128">_xlfn.STDEV.P(_xlfn._xlws.FILTER($R$2:$R$1201,$G$2:$G$1201=G1128))</f>
        <v>832.06806164607724</v>
      </c>
      <c r="U1128" s="4">
        <f t="shared" si="126"/>
        <v>1.0517584765124053</v>
      </c>
      <c r="V1128" t="str">
        <f t="shared" si="127"/>
        <v>No</v>
      </c>
    </row>
    <row r="1129" spans="1:22" x14ac:dyDescent="0.25">
      <c r="A1129" t="s">
        <v>870</v>
      </c>
      <c r="B1129" s="2">
        <v>45446</v>
      </c>
      <c r="C1129">
        <f t="shared" si="121"/>
        <v>2024</v>
      </c>
      <c r="D1129" t="str">
        <f t="shared" si="122"/>
        <v>June</v>
      </c>
      <c r="E1129" t="str">
        <f t="shared" si="123"/>
        <v>Q2</v>
      </c>
      <c r="F1129" t="s">
        <v>2066</v>
      </c>
      <c r="G1129" t="s">
        <v>2404</v>
      </c>
      <c r="H1129">
        <v>1</v>
      </c>
      <c r="I1129" s="4">
        <v>586.62</v>
      </c>
      <c r="J1129" t="s">
        <v>2452</v>
      </c>
      <c r="K1129" t="s">
        <v>3065</v>
      </c>
      <c r="L1129" t="s">
        <v>3070</v>
      </c>
      <c r="M1129" t="s">
        <v>3931</v>
      </c>
      <c r="N1129">
        <v>5</v>
      </c>
      <c r="P1129" t="str">
        <f t="shared" si="124"/>
        <v>NO COUPON</v>
      </c>
      <c r="Q1129" t="s">
        <v>4281</v>
      </c>
      <c r="R1129" s="4">
        <v>586.62</v>
      </c>
      <c r="S1129" s="4">
        <f t="shared" si="125"/>
        <v>972.57942307692258</v>
      </c>
      <c r="T1129" cm="1">
        <f t="array" ref="T1129">_xlfn.STDEV.P(_xlfn._xlws.FILTER($R$2:$R$1201,$G$2:$G$1201=G1129))</f>
        <v>756.87136793194964</v>
      </c>
      <c r="U1129" s="4">
        <f t="shared" si="126"/>
        <v>0.50994057831980799</v>
      </c>
      <c r="V1129" t="str">
        <f t="shared" si="127"/>
        <v>No</v>
      </c>
    </row>
    <row r="1130" spans="1:22" x14ac:dyDescent="0.25">
      <c r="A1130" t="s">
        <v>256</v>
      </c>
      <c r="B1130" s="2">
        <v>45055</v>
      </c>
      <c r="C1130">
        <f t="shared" si="121"/>
        <v>2023</v>
      </c>
      <c r="D1130" t="str">
        <f t="shared" si="122"/>
        <v>May</v>
      </c>
      <c r="E1130" t="str">
        <f t="shared" si="123"/>
        <v>Q2</v>
      </c>
      <c r="F1130" t="s">
        <v>1456</v>
      </c>
      <c r="G1130" t="s">
        <v>2407</v>
      </c>
      <c r="H1130">
        <v>2</v>
      </c>
      <c r="I1130" s="4">
        <v>219.1</v>
      </c>
      <c r="J1130" t="s">
        <v>2619</v>
      </c>
      <c r="K1130" t="s">
        <v>3066</v>
      </c>
      <c r="L1130" t="s">
        <v>3074</v>
      </c>
      <c r="M1130" t="s">
        <v>3317</v>
      </c>
      <c r="N1130">
        <v>4</v>
      </c>
      <c r="O1130" t="s">
        <v>4275</v>
      </c>
      <c r="P1130" t="str">
        <f t="shared" si="124"/>
        <v>SAVE10</v>
      </c>
      <c r="Q1130" t="s">
        <v>4279</v>
      </c>
      <c r="R1130" s="4">
        <v>438.2</v>
      </c>
      <c r="S1130" s="4">
        <f t="shared" si="125"/>
        <v>1080.7326519337028</v>
      </c>
      <c r="T1130" cm="1">
        <f t="array" ref="T1130">_xlfn.STDEV.P(_xlfn._xlws.FILTER($R$2:$R$1201,$G$2:$G$1201=G1130))</f>
        <v>851.72193981099019</v>
      </c>
      <c r="U1130" s="4">
        <f t="shared" si="126"/>
        <v>1.0116360887978439</v>
      </c>
      <c r="V1130" t="str">
        <f t="shared" si="127"/>
        <v>No</v>
      </c>
    </row>
    <row r="1131" spans="1:22" x14ac:dyDescent="0.25">
      <c r="A1131" t="s">
        <v>406</v>
      </c>
      <c r="B1131" s="2">
        <v>45350</v>
      </c>
      <c r="C1131">
        <f t="shared" si="121"/>
        <v>2024</v>
      </c>
      <c r="D1131" t="str">
        <f t="shared" si="122"/>
        <v>February</v>
      </c>
      <c r="E1131" t="str">
        <f t="shared" si="123"/>
        <v>Q1</v>
      </c>
      <c r="F1131" t="s">
        <v>1606</v>
      </c>
      <c r="G1131" t="s">
        <v>2404</v>
      </c>
      <c r="H1131">
        <v>1</v>
      </c>
      <c r="I1131" s="4">
        <v>627.20000000000005</v>
      </c>
      <c r="J1131" t="s">
        <v>2713</v>
      </c>
      <c r="K1131" t="s">
        <v>3066</v>
      </c>
      <c r="L1131" t="s">
        <v>3073</v>
      </c>
      <c r="M1131" t="s">
        <v>3467</v>
      </c>
      <c r="N1131">
        <v>1</v>
      </c>
      <c r="O1131" t="s">
        <v>4277</v>
      </c>
      <c r="P1131" t="str">
        <f t="shared" si="124"/>
        <v>WINTER15</v>
      </c>
      <c r="Q1131" t="s">
        <v>4280</v>
      </c>
      <c r="R1131" s="4">
        <v>627.20000000000005</v>
      </c>
      <c r="S1131" s="4">
        <f t="shared" si="125"/>
        <v>972.57942307692258</v>
      </c>
      <c r="T1131" cm="1">
        <f t="array" ref="T1131">_xlfn.STDEV.P(_xlfn._xlws.FILTER($R$2:$R$1201,$G$2:$G$1201=G1131))</f>
        <v>756.87136793194964</v>
      </c>
      <c r="U1131" s="4">
        <f t="shared" si="126"/>
        <v>0.45632512697715844</v>
      </c>
      <c r="V1131" t="str">
        <f t="shared" si="127"/>
        <v>No</v>
      </c>
    </row>
    <row r="1132" spans="1:22" x14ac:dyDescent="0.25">
      <c r="A1132" t="s">
        <v>380</v>
      </c>
      <c r="B1132" s="2">
        <v>44967</v>
      </c>
      <c r="C1132">
        <f t="shared" si="121"/>
        <v>2023</v>
      </c>
      <c r="D1132" t="str">
        <f t="shared" si="122"/>
        <v>February</v>
      </c>
      <c r="E1132" t="str">
        <f t="shared" si="123"/>
        <v>Q1</v>
      </c>
      <c r="F1132" t="s">
        <v>1580</v>
      </c>
      <c r="G1132" t="s">
        <v>2407</v>
      </c>
      <c r="H1132">
        <v>3</v>
      </c>
      <c r="I1132" s="4">
        <v>602.24</v>
      </c>
      <c r="J1132" t="s">
        <v>2715</v>
      </c>
      <c r="K1132" t="s">
        <v>3065</v>
      </c>
      <c r="L1132" t="s">
        <v>3074</v>
      </c>
      <c r="M1132" t="s">
        <v>3441</v>
      </c>
      <c r="N1132">
        <v>8</v>
      </c>
      <c r="P1132" t="str">
        <f t="shared" si="124"/>
        <v>NO COUPON</v>
      </c>
      <c r="Q1132" t="s">
        <v>4279</v>
      </c>
      <c r="R1132" s="4">
        <v>1806.72</v>
      </c>
      <c r="S1132" s="4">
        <f t="shared" si="125"/>
        <v>1080.7326519337028</v>
      </c>
      <c r="T1132" cm="1">
        <f t="array" ref="T1132">_xlfn.STDEV.P(_xlfn._xlws.FILTER($R$2:$R$1201,$G$2:$G$1201=G1132))</f>
        <v>851.72193981099019</v>
      </c>
      <c r="U1132" s="4">
        <f t="shared" si="126"/>
        <v>0.56179444202163842</v>
      </c>
      <c r="V1132" t="str">
        <f t="shared" si="127"/>
        <v>No</v>
      </c>
    </row>
    <row r="1133" spans="1:22" x14ac:dyDescent="0.25">
      <c r="A1133" t="s">
        <v>739</v>
      </c>
      <c r="B1133" s="2">
        <v>44997</v>
      </c>
      <c r="C1133">
        <f t="shared" si="121"/>
        <v>2023</v>
      </c>
      <c r="D1133" t="str">
        <f t="shared" si="122"/>
        <v>March</v>
      </c>
      <c r="E1133" t="str">
        <f t="shared" si="123"/>
        <v>Q1</v>
      </c>
      <c r="F1133" t="s">
        <v>1936</v>
      </c>
      <c r="G1133" t="s">
        <v>2406</v>
      </c>
      <c r="H1133">
        <v>2</v>
      </c>
      <c r="I1133" s="4">
        <v>194.85</v>
      </c>
      <c r="J1133" t="s">
        <v>2787</v>
      </c>
      <c r="K1133" t="s">
        <v>3068</v>
      </c>
      <c r="L1133" t="s">
        <v>3072</v>
      </c>
      <c r="M1133" t="s">
        <v>3800</v>
      </c>
      <c r="N1133">
        <v>5</v>
      </c>
      <c r="P1133" t="str">
        <f t="shared" si="124"/>
        <v>NO COUPON</v>
      </c>
      <c r="Q1133" t="s">
        <v>4279</v>
      </c>
      <c r="R1133" s="4">
        <v>389.7</v>
      </c>
      <c r="S1133" s="4">
        <f t="shared" si="125"/>
        <v>1098.989382022472</v>
      </c>
      <c r="T1133" cm="1">
        <f t="array" ref="T1133">_xlfn.STDEV.P(_xlfn._xlws.FILTER($R$2:$R$1201,$G$2:$G$1201=G1133))</f>
        <v>817.71887574565653</v>
      </c>
      <c r="U1133" s="4">
        <f t="shared" si="126"/>
        <v>1.1056848616806245</v>
      </c>
      <c r="V1133" t="str">
        <f t="shared" si="127"/>
        <v>No</v>
      </c>
    </row>
    <row r="1134" spans="1:22" x14ac:dyDescent="0.25">
      <c r="A1134" t="s">
        <v>125</v>
      </c>
      <c r="B1134" s="2">
        <v>45784</v>
      </c>
      <c r="C1134">
        <f t="shared" si="121"/>
        <v>2025</v>
      </c>
      <c r="D1134" t="str">
        <f t="shared" si="122"/>
        <v>May</v>
      </c>
      <c r="E1134" t="str">
        <f t="shared" si="123"/>
        <v>Q2</v>
      </c>
      <c r="F1134" t="s">
        <v>1325</v>
      </c>
      <c r="G1134" t="s">
        <v>2409</v>
      </c>
      <c r="H1134">
        <v>3</v>
      </c>
      <c r="I1134" s="4">
        <v>309.22000000000003</v>
      </c>
      <c r="J1134" t="s">
        <v>2514</v>
      </c>
      <c r="K1134" t="s">
        <v>3066</v>
      </c>
      <c r="L1134" t="s">
        <v>3071</v>
      </c>
      <c r="M1134" t="s">
        <v>3186</v>
      </c>
      <c r="N1134">
        <v>7</v>
      </c>
      <c r="O1134" t="s">
        <v>4276</v>
      </c>
      <c r="P1134" t="str">
        <f t="shared" si="124"/>
        <v>FREESHIP</v>
      </c>
      <c r="Q1134" t="s">
        <v>4282</v>
      </c>
      <c r="R1134" s="4">
        <v>927.66000000000008</v>
      </c>
      <c r="S1134" s="4">
        <f t="shared" si="125"/>
        <v>985.05841176470665</v>
      </c>
      <c r="T1134" cm="1">
        <f t="array" ref="T1134">_xlfn.STDEV.P(_xlfn._xlws.FILTER($R$2:$R$1201,$G$2:$G$1201=G1134))</f>
        <v>745.08439393554579</v>
      </c>
      <c r="U1134" s="4">
        <f t="shared" si="126"/>
        <v>0.90706290088149488</v>
      </c>
      <c r="V1134" t="str">
        <f t="shared" si="127"/>
        <v>No</v>
      </c>
    </row>
    <row r="1135" spans="1:22" x14ac:dyDescent="0.25">
      <c r="A1135" t="s">
        <v>1180</v>
      </c>
      <c r="B1135" s="2">
        <v>45138</v>
      </c>
      <c r="C1135">
        <f t="shared" si="121"/>
        <v>2023</v>
      </c>
      <c r="D1135" t="str">
        <f t="shared" si="122"/>
        <v>July</v>
      </c>
      <c r="E1135" t="str">
        <f t="shared" si="123"/>
        <v>Q3</v>
      </c>
      <c r="F1135" t="s">
        <v>2369</v>
      </c>
      <c r="G1135" t="s">
        <v>2406</v>
      </c>
      <c r="H1135">
        <v>3</v>
      </c>
      <c r="I1135" s="4">
        <v>324.47000000000003</v>
      </c>
      <c r="J1135" t="s">
        <v>2486</v>
      </c>
      <c r="K1135" t="s">
        <v>3069</v>
      </c>
      <c r="L1135" t="s">
        <v>3073</v>
      </c>
      <c r="M1135" t="s">
        <v>4241</v>
      </c>
      <c r="N1135">
        <v>4</v>
      </c>
      <c r="O1135" t="s">
        <v>4277</v>
      </c>
      <c r="P1135" t="str">
        <f t="shared" si="124"/>
        <v>WINTER15</v>
      </c>
      <c r="Q1135" t="s">
        <v>4280</v>
      </c>
      <c r="R1135" s="4">
        <v>973.41000000000008</v>
      </c>
      <c r="S1135" s="4">
        <f t="shared" si="125"/>
        <v>1098.989382022472</v>
      </c>
      <c r="T1135" cm="1">
        <f t="array" ref="T1135">_xlfn.STDEV.P(_xlfn._xlws.FILTER($R$2:$R$1201,$G$2:$G$1201=G1135))</f>
        <v>817.71887574565653</v>
      </c>
      <c r="U1135" s="4">
        <f t="shared" si="126"/>
        <v>0.94717072700102212</v>
      </c>
      <c r="V1135" t="str">
        <f t="shared" si="127"/>
        <v>No</v>
      </c>
    </row>
    <row r="1136" spans="1:22" x14ac:dyDescent="0.25">
      <c r="A1136" t="s">
        <v>358</v>
      </c>
      <c r="B1136" s="2">
        <v>45722</v>
      </c>
      <c r="C1136">
        <f t="shared" si="121"/>
        <v>2025</v>
      </c>
      <c r="D1136" t="str">
        <f t="shared" si="122"/>
        <v>March</v>
      </c>
      <c r="E1136" t="str">
        <f t="shared" si="123"/>
        <v>Q1</v>
      </c>
      <c r="F1136" t="s">
        <v>1558</v>
      </c>
      <c r="G1136" t="s">
        <v>2405</v>
      </c>
      <c r="H1136">
        <v>3</v>
      </c>
      <c r="I1136" s="4">
        <v>623.34</v>
      </c>
      <c r="J1136" t="s">
        <v>2697</v>
      </c>
      <c r="K1136" t="s">
        <v>3066</v>
      </c>
      <c r="L1136" t="s">
        <v>3071</v>
      </c>
      <c r="M1136" t="s">
        <v>3419</v>
      </c>
      <c r="N1136">
        <v>3</v>
      </c>
      <c r="O1136" t="s">
        <v>4275</v>
      </c>
      <c r="P1136" t="str">
        <f t="shared" si="124"/>
        <v>SAVE10</v>
      </c>
      <c r="Q1136" t="s">
        <v>4278</v>
      </c>
      <c r="R1136" s="4">
        <v>1870.02</v>
      </c>
      <c r="S1136" s="4">
        <f t="shared" si="125"/>
        <v>1042.2846368715084</v>
      </c>
      <c r="T1136" cm="1">
        <f t="array" ref="T1136">_xlfn.STDEV.P(_xlfn._xlws.FILTER($R$2:$R$1201,$G$2:$G$1201=G1136))</f>
        <v>832.06806164607724</v>
      </c>
      <c r="U1136" s="4">
        <f t="shared" si="126"/>
        <v>0.50349803842093366</v>
      </c>
      <c r="V1136" t="str">
        <f t="shared" si="127"/>
        <v>No</v>
      </c>
    </row>
    <row r="1137" spans="1:22" x14ac:dyDescent="0.25">
      <c r="A1137" t="s">
        <v>373</v>
      </c>
      <c r="B1137" s="2">
        <v>45086</v>
      </c>
      <c r="C1137">
        <f t="shared" si="121"/>
        <v>2023</v>
      </c>
      <c r="D1137" t="str">
        <f t="shared" si="122"/>
        <v>June</v>
      </c>
      <c r="E1137" t="str">
        <f t="shared" si="123"/>
        <v>Q2</v>
      </c>
      <c r="F1137" t="s">
        <v>1573</v>
      </c>
      <c r="G1137" t="s">
        <v>2409</v>
      </c>
      <c r="H1137">
        <v>4</v>
      </c>
      <c r="I1137" s="4">
        <v>606.57000000000005</v>
      </c>
      <c r="J1137" t="s">
        <v>2711</v>
      </c>
      <c r="K1137" t="s">
        <v>3065</v>
      </c>
      <c r="L1137" t="s">
        <v>3073</v>
      </c>
      <c r="M1137" t="s">
        <v>3434</v>
      </c>
      <c r="N1137">
        <v>5</v>
      </c>
      <c r="O1137" t="s">
        <v>4277</v>
      </c>
      <c r="P1137" t="str">
        <f t="shared" si="124"/>
        <v>WINTER15</v>
      </c>
      <c r="Q1137" t="s">
        <v>4279</v>
      </c>
      <c r="R1137" s="4">
        <v>2426.2800000000002</v>
      </c>
      <c r="S1137" s="4">
        <f t="shared" si="125"/>
        <v>985.05841176470665</v>
      </c>
      <c r="T1137" cm="1">
        <f t="array" ref="T1137">_xlfn.STDEV.P(_xlfn._xlws.FILTER($R$2:$R$1201,$G$2:$G$1201=G1137))</f>
        <v>745.08439393554579</v>
      </c>
      <c r="U1137" s="4">
        <f t="shared" si="126"/>
        <v>0.50798059232662984</v>
      </c>
      <c r="V1137" t="str">
        <f t="shared" si="127"/>
        <v>No</v>
      </c>
    </row>
    <row r="1138" spans="1:22" x14ac:dyDescent="0.25">
      <c r="A1138" t="s">
        <v>809</v>
      </c>
      <c r="B1138" s="2">
        <v>45616</v>
      </c>
      <c r="C1138">
        <f t="shared" si="121"/>
        <v>2024</v>
      </c>
      <c r="D1138" t="str">
        <f t="shared" si="122"/>
        <v>November</v>
      </c>
      <c r="E1138" t="str">
        <f t="shared" si="123"/>
        <v>Q4</v>
      </c>
      <c r="F1138" t="s">
        <v>2006</v>
      </c>
      <c r="G1138" t="s">
        <v>2408</v>
      </c>
      <c r="H1138">
        <v>4</v>
      </c>
      <c r="I1138" s="4">
        <v>115.77</v>
      </c>
      <c r="J1138" t="s">
        <v>2928</v>
      </c>
      <c r="K1138" t="s">
        <v>3066</v>
      </c>
      <c r="L1138" t="s">
        <v>3074</v>
      </c>
      <c r="M1138" t="s">
        <v>3870</v>
      </c>
      <c r="N1138">
        <v>7</v>
      </c>
      <c r="O1138" t="s">
        <v>4275</v>
      </c>
      <c r="P1138" t="str">
        <f t="shared" si="124"/>
        <v>SAVE10</v>
      </c>
      <c r="Q1138" t="s">
        <v>4278</v>
      </c>
      <c r="R1138" s="4">
        <v>463.08</v>
      </c>
      <c r="S1138" s="4">
        <f t="shared" si="125"/>
        <v>1110.5581502890175</v>
      </c>
      <c r="T1138" cm="1">
        <f t="array" ref="T1138">_xlfn.STDEV.P(_xlfn._xlws.FILTER($R$2:$R$1201,$G$2:$G$1201=G1138))</f>
        <v>859.60878359494041</v>
      </c>
      <c r="U1138" s="4">
        <f t="shared" si="126"/>
        <v>1.1572568466887321</v>
      </c>
      <c r="V1138" t="str">
        <f t="shared" si="127"/>
        <v>No</v>
      </c>
    </row>
    <row r="1139" spans="1:22" x14ac:dyDescent="0.25">
      <c r="A1139" t="s">
        <v>841</v>
      </c>
      <c r="B1139" s="2">
        <v>45071</v>
      </c>
      <c r="C1139">
        <f t="shared" si="121"/>
        <v>2023</v>
      </c>
      <c r="D1139" t="str">
        <f t="shared" si="122"/>
        <v>May</v>
      </c>
      <c r="E1139" t="str">
        <f t="shared" si="123"/>
        <v>Q2</v>
      </c>
      <c r="F1139" t="s">
        <v>2037</v>
      </c>
      <c r="G1139" t="s">
        <v>2405</v>
      </c>
      <c r="H1139">
        <v>2</v>
      </c>
      <c r="I1139" s="4">
        <v>639.88</v>
      </c>
      <c r="J1139" t="s">
        <v>2597</v>
      </c>
      <c r="K1139" t="s">
        <v>3069</v>
      </c>
      <c r="L1139" t="s">
        <v>3073</v>
      </c>
      <c r="M1139" t="s">
        <v>3902</v>
      </c>
      <c r="N1139">
        <v>5</v>
      </c>
      <c r="O1139" t="s">
        <v>4277</v>
      </c>
      <c r="P1139" t="str">
        <f t="shared" si="124"/>
        <v>WINTER15</v>
      </c>
      <c r="Q1139" t="s">
        <v>4278</v>
      </c>
      <c r="R1139" s="4">
        <v>1279.76</v>
      </c>
      <c r="S1139" s="4">
        <f t="shared" si="125"/>
        <v>1042.2846368715084</v>
      </c>
      <c r="T1139" cm="1">
        <f t="array" ref="T1139">_xlfn.STDEV.P(_xlfn._xlws.FILTER($R$2:$R$1201,$G$2:$G$1201=G1139))</f>
        <v>832.06806164607724</v>
      </c>
      <c r="U1139" s="4">
        <f t="shared" si="126"/>
        <v>0.48361985686054665</v>
      </c>
      <c r="V1139" t="str">
        <f t="shared" si="127"/>
        <v>No</v>
      </c>
    </row>
    <row r="1140" spans="1:22" x14ac:dyDescent="0.25">
      <c r="A1140" t="s">
        <v>187</v>
      </c>
      <c r="B1140" s="2">
        <v>45375</v>
      </c>
      <c r="C1140">
        <f t="shared" si="121"/>
        <v>2024</v>
      </c>
      <c r="D1140" t="str">
        <f t="shared" si="122"/>
        <v>March</v>
      </c>
      <c r="E1140" t="str">
        <f t="shared" si="123"/>
        <v>Q1</v>
      </c>
      <c r="F1140" t="s">
        <v>1387</v>
      </c>
      <c r="G1140" t="s">
        <v>2404</v>
      </c>
      <c r="H1140">
        <v>3</v>
      </c>
      <c r="I1140" s="4">
        <v>664.46</v>
      </c>
      <c r="J1140" t="s">
        <v>2565</v>
      </c>
      <c r="K1140" t="s">
        <v>3066</v>
      </c>
      <c r="L1140" t="s">
        <v>3073</v>
      </c>
      <c r="M1140" t="s">
        <v>3248</v>
      </c>
      <c r="N1140">
        <v>4</v>
      </c>
      <c r="O1140" t="s">
        <v>4276</v>
      </c>
      <c r="P1140" t="str">
        <f t="shared" si="124"/>
        <v>FREESHIP</v>
      </c>
      <c r="Q1140" t="s">
        <v>4282</v>
      </c>
      <c r="R1140" s="4">
        <v>1993.38</v>
      </c>
      <c r="S1140" s="4">
        <f t="shared" si="125"/>
        <v>972.57942307692258</v>
      </c>
      <c r="T1140" cm="1">
        <f t="array" ref="T1140">_xlfn.STDEV.P(_xlfn._xlws.FILTER($R$2:$R$1201,$G$2:$G$1201=G1140))</f>
        <v>756.87136793194964</v>
      </c>
      <c r="U1140" s="4">
        <f t="shared" si="126"/>
        <v>0.40709615415736744</v>
      </c>
      <c r="V1140" t="str">
        <f t="shared" si="127"/>
        <v>No</v>
      </c>
    </row>
    <row r="1141" spans="1:22" x14ac:dyDescent="0.25">
      <c r="A1141" t="s">
        <v>69</v>
      </c>
      <c r="B1141" s="2">
        <v>45832</v>
      </c>
      <c r="C1141">
        <f t="shared" si="121"/>
        <v>2025</v>
      </c>
      <c r="D1141" t="str">
        <f t="shared" si="122"/>
        <v>June</v>
      </c>
      <c r="E1141" t="str">
        <f t="shared" si="123"/>
        <v>Q2</v>
      </c>
      <c r="F1141" t="s">
        <v>1269</v>
      </c>
      <c r="G1141" t="s">
        <v>2407</v>
      </c>
      <c r="H1141">
        <v>3</v>
      </c>
      <c r="I1141" s="4">
        <v>344.4</v>
      </c>
      <c r="J1141" t="s">
        <v>2461</v>
      </c>
      <c r="K1141" t="s">
        <v>3066</v>
      </c>
      <c r="L1141" t="s">
        <v>3071</v>
      </c>
      <c r="M1141" t="s">
        <v>3130</v>
      </c>
      <c r="N1141">
        <v>3</v>
      </c>
      <c r="P1141" t="str">
        <f t="shared" si="124"/>
        <v>NO COUPON</v>
      </c>
      <c r="Q1141" t="s">
        <v>4281</v>
      </c>
      <c r="R1141" s="4">
        <v>1033.2</v>
      </c>
      <c r="S1141" s="4">
        <f t="shared" si="125"/>
        <v>1080.7326519337028</v>
      </c>
      <c r="T1141" cm="1">
        <f t="array" ref="T1141">_xlfn.STDEV.P(_xlfn._xlws.FILTER($R$2:$R$1201,$G$2:$G$1201=G1141))</f>
        <v>851.72193981099019</v>
      </c>
      <c r="U1141" s="4">
        <f t="shared" si="126"/>
        <v>0.8645223488044772</v>
      </c>
      <c r="V1141" t="str">
        <f t="shared" si="127"/>
        <v>No</v>
      </c>
    </row>
    <row r="1142" spans="1:22" x14ac:dyDescent="0.25">
      <c r="A1142" t="s">
        <v>718</v>
      </c>
      <c r="B1142" s="2">
        <v>45080</v>
      </c>
      <c r="C1142">
        <f t="shared" si="121"/>
        <v>2023</v>
      </c>
      <c r="D1142" t="str">
        <f t="shared" si="122"/>
        <v>June</v>
      </c>
      <c r="E1142" t="str">
        <f t="shared" si="123"/>
        <v>Q2</v>
      </c>
      <c r="F1142" t="s">
        <v>1916</v>
      </c>
      <c r="G1142" t="s">
        <v>2409</v>
      </c>
      <c r="H1142">
        <v>4</v>
      </c>
      <c r="I1142" s="4">
        <v>30.27</v>
      </c>
      <c r="J1142" t="s">
        <v>2555</v>
      </c>
      <c r="K1142" t="s">
        <v>3066</v>
      </c>
      <c r="L1142" t="s">
        <v>3073</v>
      </c>
      <c r="M1142" t="s">
        <v>3779</v>
      </c>
      <c r="N1142">
        <v>9</v>
      </c>
      <c r="O1142" t="s">
        <v>4276</v>
      </c>
      <c r="P1142" t="str">
        <f t="shared" si="124"/>
        <v>FREESHIP</v>
      </c>
      <c r="Q1142" t="s">
        <v>4282</v>
      </c>
      <c r="R1142" s="4">
        <v>121.08</v>
      </c>
      <c r="S1142" s="4">
        <f t="shared" si="125"/>
        <v>985.05841176470665</v>
      </c>
      <c r="T1142" cm="1">
        <f t="array" ref="T1142">_xlfn.STDEV.P(_xlfn._xlws.FILTER($R$2:$R$1201,$G$2:$G$1201=G1142))</f>
        <v>745.08439393554579</v>
      </c>
      <c r="U1142" s="4">
        <f t="shared" si="126"/>
        <v>1.2814500203413219</v>
      </c>
      <c r="V1142" t="str">
        <f t="shared" si="127"/>
        <v>No</v>
      </c>
    </row>
    <row r="1143" spans="1:22" x14ac:dyDescent="0.25">
      <c r="A1143" t="s">
        <v>1203</v>
      </c>
      <c r="B1143" s="2">
        <v>45521</v>
      </c>
      <c r="C1143">
        <f t="shared" si="121"/>
        <v>2024</v>
      </c>
      <c r="D1143" t="str">
        <f t="shared" si="122"/>
        <v>August</v>
      </c>
      <c r="E1143" t="str">
        <f t="shared" si="123"/>
        <v>Q3</v>
      </c>
      <c r="F1143" t="s">
        <v>2392</v>
      </c>
      <c r="G1143" t="s">
        <v>2405</v>
      </c>
      <c r="H1143">
        <v>5</v>
      </c>
      <c r="I1143" s="4">
        <v>389.22</v>
      </c>
      <c r="J1143" t="s">
        <v>3060</v>
      </c>
      <c r="K1143" t="s">
        <v>3069</v>
      </c>
      <c r="L1143" t="s">
        <v>3071</v>
      </c>
      <c r="M1143" t="s">
        <v>4264</v>
      </c>
      <c r="N1143">
        <v>7</v>
      </c>
      <c r="P1143" t="str">
        <f t="shared" si="124"/>
        <v>NO COUPON</v>
      </c>
      <c r="Q1143" t="s">
        <v>4279</v>
      </c>
      <c r="R1143" s="4">
        <v>1946.1</v>
      </c>
      <c r="S1143" s="4">
        <f t="shared" si="125"/>
        <v>1042.2846368715084</v>
      </c>
      <c r="T1143" cm="1">
        <f t="array" ref="T1143">_xlfn.STDEV.P(_xlfn._xlws.FILTER($R$2:$R$1201,$G$2:$G$1201=G1143))</f>
        <v>832.06806164607724</v>
      </c>
      <c r="U1143" s="4">
        <f t="shared" si="126"/>
        <v>0.78486925165659283</v>
      </c>
      <c r="V1143" t="str">
        <f t="shared" si="127"/>
        <v>No</v>
      </c>
    </row>
    <row r="1144" spans="1:22" x14ac:dyDescent="0.25">
      <c r="A1144" t="s">
        <v>146</v>
      </c>
      <c r="B1144" s="2">
        <v>45013</v>
      </c>
      <c r="C1144">
        <f t="shared" si="121"/>
        <v>2023</v>
      </c>
      <c r="D1144" t="str">
        <f t="shared" si="122"/>
        <v>March</v>
      </c>
      <c r="E1144" t="str">
        <f t="shared" si="123"/>
        <v>Q1</v>
      </c>
      <c r="F1144" t="s">
        <v>1346</v>
      </c>
      <c r="G1144" t="s">
        <v>2405</v>
      </c>
      <c r="H1144">
        <v>4</v>
      </c>
      <c r="I1144" s="4">
        <v>450.75</v>
      </c>
      <c r="J1144" t="s">
        <v>2534</v>
      </c>
      <c r="K1144" t="s">
        <v>3067</v>
      </c>
      <c r="L1144" t="s">
        <v>3070</v>
      </c>
      <c r="M1144" t="s">
        <v>3207</v>
      </c>
      <c r="N1144">
        <v>6</v>
      </c>
      <c r="O1144" t="s">
        <v>4277</v>
      </c>
      <c r="P1144" t="str">
        <f t="shared" si="124"/>
        <v>WINTER15</v>
      </c>
      <c r="Q1144" t="s">
        <v>4280</v>
      </c>
      <c r="R1144" s="4">
        <v>1803</v>
      </c>
      <c r="S1144" s="4">
        <f t="shared" si="125"/>
        <v>1042.2846368715084</v>
      </c>
      <c r="T1144" cm="1">
        <f t="array" ref="T1144">_xlfn.STDEV.P(_xlfn._xlws.FILTER($R$2:$R$1201,$G$2:$G$1201=G1144))</f>
        <v>832.06806164607724</v>
      </c>
      <c r="U1144" s="4">
        <f t="shared" si="126"/>
        <v>0.71092097406223898</v>
      </c>
      <c r="V1144" t="str">
        <f t="shared" si="127"/>
        <v>No</v>
      </c>
    </row>
    <row r="1145" spans="1:22" x14ac:dyDescent="0.25">
      <c r="A1145" t="s">
        <v>752</v>
      </c>
      <c r="B1145" s="2">
        <v>45812</v>
      </c>
      <c r="C1145">
        <f t="shared" si="121"/>
        <v>2025</v>
      </c>
      <c r="D1145" t="str">
        <f t="shared" si="122"/>
        <v>June</v>
      </c>
      <c r="E1145" t="str">
        <f t="shared" si="123"/>
        <v>Q2</v>
      </c>
      <c r="F1145" t="s">
        <v>1949</v>
      </c>
      <c r="G1145" t="s">
        <v>2404</v>
      </c>
      <c r="H1145">
        <v>2</v>
      </c>
      <c r="I1145" s="4">
        <v>485.37</v>
      </c>
      <c r="J1145" t="s">
        <v>2898</v>
      </c>
      <c r="K1145" t="s">
        <v>3067</v>
      </c>
      <c r="L1145" t="s">
        <v>3070</v>
      </c>
      <c r="M1145" t="s">
        <v>3813</v>
      </c>
      <c r="N1145">
        <v>5</v>
      </c>
      <c r="O1145" t="s">
        <v>4275</v>
      </c>
      <c r="P1145" t="str">
        <f t="shared" si="124"/>
        <v>SAVE10</v>
      </c>
      <c r="Q1145" t="s">
        <v>4280</v>
      </c>
      <c r="R1145" s="4">
        <v>970.74</v>
      </c>
      <c r="S1145" s="4">
        <f t="shared" si="125"/>
        <v>972.57942307692258</v>
      </c>
      <c r="T1145" cm="1">
        <f t="array" ref="T1145">_xlfn.STDEV.P(_xlfn._xlws.FILTER($R$2:$R$1201,$G$2:$G$1201=G1145))</f>
        <v>756.87136793194964</v>
      </c>
      <c r="U1145" s="4">
        <f t="shared" si="126"/>
        <v>0.64371496098228365</v>
      </c>
      <c r="V1145" t="str">
        <f t="shared" si="127"/>
        <v>No</v>
      </c>
    </row>
    <row r="1146" spans="1:22" x14ac:dyDescent="0.25">
      <c r="A1146" t="s">
        <v>773</v>
      </c>
      <c r="B1146" s="2">
        <v>45131</v>
      </c>
      <c r="C1146">
        <f t="shared" si="121"/>
        <v>2023</v>
      </c>
      <c r="D1146" t="str">
        <f t="shared" si="122"/>
        <v>July</v>
      </c>
      <c r="E1146" t="str">
        <f t="shared" si="123"/>
        <v>Q3</v>
      </c>
      <c r="F1146" t="s">
        <v>1970</v>
      </c>
      <c r="G1146" t="s">
        <v>2409</v>
      </c>
      <c r="H1146">
        <v>3</v>
      </c>
      <c r="I1146" s="4">
        <v>308.01</v>
      </c>
      <c r="J1146" t="s">
        <v>2910</v>
      </c>
      <c r="K1146" t="s">
        <v>3069</v>
      </c>
      <c r="L1146" t="s">
        <v>3074</v>
      </c>
      <c r="M1146" t="s">
        <v>3834</v>
      </c>
      <c r="N1146">
        <v>3</v>
      </c>
      <c r="O1146" t="s">
        <v>4276</v>
      </c>
      <c r="P1146" t="str">
        <f t="shared" si="124"/>
        <v>FREESHIP</v>
      </c>
      <c r="Q1146" t="s">
        <v>4281</v>
      </c>
      <c r="R1146" s="4">
        <v>924.03</v>
      </c>
      <c r="S1146" s="4">
        <f t="shared" si="125"/>
        <v>985.05841176470665</v>
      </c>
      <c r="T1146" cm="1">
        <f t="array" ref="T1146">_xlfn.STDEV.P(_xlfn._xlws.FILTER($R$2:$R$1201,$G$2:$G$1201=G1146))</f>
        <v>745.08439393554579</v>
      </c>
      <c r="U1146" s="4">
        <f t="shared" si="126"/>
        <v>0.90868687799046199</v>
      </c>
      <c r="V1146" t="str">
        <f t="shared" si="127"/>
        <v>No</v>
      </c>
    </row>
    <row r="1147" spans="1:22" x14ac:dyDescent="0.25">
      <c r="A1147" t="s">
        <v>621</v>
      </c>
      <c r="B1147" s="2">
        <v>45808</v>
      </c>
      <c r="C1147">
        <f t="shared" si="121"/>
        <v>2025</v>
      </c>
      <c r="D1147" t="str">
        <f t="shared" si="122"/>
        <v>May</v>
      </c>
      <c r="E1147" t="str">
        <f t="shared" si="123"/>
        <v>Q2</v>
      </c>
      <c r="F1147" t="s">
        <v>1820</v>
      </c>
      <c r="G1147" t="s">
        <v>2407</v>
      </c>
      <c r="H1147">
        <v>4</v>
      </c>
      <c r="I1147" s="4">
        <v>634.04999999999995</v>
      </c>
      <c r="J1147" t="s">
        <v>2839</v>
      </c>
      <c r="K1147" t="s">
        <v>3069</v>
      </c>
      <c r="L1147" t="s">
        <v>3070</v>
      </c>
      <c r="M1147" t="s">
        <v>3682</v>
      </c>
      <c r="N1147">
        <v>6</v>
      </c>
      <c r="O1147" t="s">
        <v>4275</v>
      </c>
      <c r="P1147" t="str">
        <f t="shared" si="124"/>
        <v>SAVE10</v>
      </c>
      <c r="Q1147" t="s">
        <v>4282</v>
      </c>
      <c r="R1147" s="4">
        <v>2536.1999999999998</v>
      </c>
      <c r="S1147" s="4">
        <f t="shared" si="125"/>
        <v>1080.7326519337028</v>
      </c>
      <c r="T1147" cm="1">
        <f t="array" ref="T1147">_xlfn.STDEV.P(_xlfn._xlws.FILTER($R$2:$R$1201,$G$2:$G$1201=G1147))</f>
        <v>851.72193981099019</v>
      </c>
      <c r="U1147" s="4">
        <f t="shared" si="126"/>
        <v>0.52444657235532566</v>
      </c>
      <c r="V1147" t="str">
        <f t="shared" si="127"/>
        <v>No</v>
      </c>
    </row>
    <row r="1148" spans="1:22" x14ac:dyDescent="0.25">
      <c r="A1148" t="s">
        <v>64</v>
      </c>
      <c r="B1148" s="2">
        <v>45138</v>
      </c>
      <c r="C1148">
        <f t="shared" si="121"/>
        <v>2023</v>
      </c>
      <c r="D1148" t="str">
        <f t="shared" si="122"/>
        <v>July</v>
      </c>
      <c r="E1148" t="str">
        <f t="shared" si="123"/>
        <v>Q3</v>
      </c>
      <c r="F1148" t="s">
        <v>1264</v>
      </c>
      <c r="G1148" t="s">
        <v>2405</v>
      </c>
      <c r="H1148">
        <v>1</v>
      </c>
      <c r="I1148" s="4">
        <v>179.22</v>
      </c>
      <c r="J1148" t="s">
        <v>2457</v>
      </c>
      <c r="K1148" t="s">
        <v>3066</v>
      </c>
      <c r="L1148" t="s">
        <v>3071</v>
      </c>
      <c r="M1148" t="s">
        <v>3125</v>
      </c>
      <c r="N1148">
        <v>6</v>
      </c>
      <c r="O1148" t="s">
        <v>4276</v>
      </c>
      <c r="P1148" t="str">
        <f t="shared" si="124"/>
        <v>FREESHIP</v>
      </c>
      <c r="Q1148" t="s">
        <v>4278</v>
      </c>
      <c r="R1148" s="4">
        <v>179.22</v>
      </c>
      <c r="S1148" s="4">
        <f t="shared" si="125"/>
        <v>1042.2846368715084</v>
      </c>
      <c r="T1148" cm="1">
        <f t="array" ref="T1148">_xlfn.STDEV.P(_xlfn._xlws.FILTER($R$2:$R$1201,$G$2:$G$1201=G1148))</f>
        <v>832.06806164607724</v>
      </c>
      <c r="U1148" s="4">
        <f t="shared" si="126"/>
        <v>1.0372524516373225</v>
      </c>
      <c r="V1148" t="str">
        <f t="shared" si="127"/>
        <v>No</v>
      </c>
    </row>
    <row r="1149" spans="1:22" x14ac:dyDescent="0.25">
      <c r="A1149" t="s">
        <v>698</v>
      </c>
      <c r="B1149" s="2">
        <v>45557</v>
      </c>
      <c r="C1149">
        <f t="shared" si="121"/>
        <v>2024</v>
      </c>
      <c r="D1149" t="str">
        <f t="shared" si="122"/>
        <v>September</v>
      </c>
      <c r="E1149" t="str">
        <f t="shared" si="123"/>
        <v>Q3</v>
      </c>
      <c r="F1149" t="s">
        <v>1896</v>
      </c>
      <c r="G1149" t="s">
        <v>2407</v>
      </c>
      <c r="H1149">
        <v>4</v>
      </c>
      <c r="I1149" s="4">
        <v>34.840000000000003</v>
      </c>
      <c r="J1149" t="s">
        <v>2872</v>
      </c>
      <c r="K1149" t="s">
        <v>3067</v>
      </c>
      <c r="L1149" t="s">
        <v>3070</v>
      </c>
      <c r="M1149" t="s">
        <v>3759</v>
      </c>
      <c r="N1149">
        <v>8</v>
      </c>
      <c r="P1149" t="str">
        <f t="shared" si="124"/>
        <v>NO COUPON</v>
      </c>
      <c r="Q1149" t="s">
        <v>4280</v>
      </c>
      <c r="R1149" s="4">
        <v>139.36000000000001</v>
      </c>
      <c r="S1149" s="4">
        <f t="shared" si="125"/>
        <v>1080.7326519337028</v>
      </c>
      <c r="T1149" cm="1">
        <f t="array" ref="T1149">_xlfn.STDEV.P(_xlfn._xlws.FILTER($R$2:$R$1201,$G$2:$G$1201=G1149))</f>
        <v>851.72193981099019</v>
      </c>
      <c r="U1149" s="4">
        <f t="shared" si="126"/>
        <v>1.2279742989429179</v>
      </c>
      <c r="V1149" t="str">
        <f t="shared" si="127"/>
        <v>No</v>
      </c>
    </row>
    <row r="1150" spans="1:22" x14ac:dyDescent="0.25">
      <c r="A1150" t="s">
        <v>1096</v>
      </c>
      <c r="B1150" s="2">
        <v>45205</v>
      </c>
      <c r="C1150">
        <f t="shared" si="121"/>
        <v>2023</v>
      </c>
      <c r="D1150" t="str">
        <f t="shared" si="122"/>
        <v>October</v>
      </c>
      <c r="E1150" t="str">
        <f t="shared" si="123"/>
        <v>Q4</v>
      </c>
      <c r="F1150" t="s">
        <v>2288</v>
      </c>
      <c r="G1150" t="s">
        <v>2406</v>
      </c>
      <c r="H1150">
        <v>3</v>
      </c>
      <c r="I1150" s="4">
        <v>573.22</v>
      </c>
      <c r="J1150" t="s">
        <v>3011</v>
      </c>
      <c r="K1150" t="s">
        <v>3065</v>
      </c>
      <c r="L1150" t="s">
        <v>3074</v>
      </c>
      <c r="M1150" t="s">
        <v>4157</v>
      </c>
      <c r="N1150">
        <v>5</v>
      </c>
      <c r="O1150" t="s">
        <v>4275</v>
      </c>
      <c r="P1150" t="str">
        <f t="shared" si="124"/>
        <v>SAVE10</v>
      </c>
      <c r="Q1150" t="s">
        <v>4280</v>
      </c>
      <c r="R1150" s="4">
        <v>1719.66</v>
      </c>
      <c r="S1150" s="4">
        <f t="shared" si="125"/>
        <v>1098.989382022472</v>
      </c>
      <c r="T1150" cm="1">
        <f t="array" ref="T1150">_xlfn.STDEV.P(_xlfn._xlws.FILTER($R$2:$R$1201,$G$2:$G$1201=G1150))</f>
        <v>817.71887574565653</v>
      </c>
      <c r="U1150" s="4">
        <f t="shared" si="126"/>
        <v>0.64297082728222044</v>
      </c>
      <c r="V1150" t="str">
        <f t="shared" si="127"/>
        <v>No</v>
      </c>
    </row>
    <row r="1151" spans="1:22" x14ac:dyDescent="0.25">
      <c r="A1151" t="s">
        <v>774</v>
      </c>
      <c r="B1151" s="2">
        <v>45706</v>
      </c>
      <c r="C1151">
        <f t="shared" si="121"/>
        <v>2025</v>
      </c>
      <c r="D1151" t="str">
        <f t="shared" si="122"/>
        <v>February</v>
      </c>
      <c r="E1151" t="str">
        <f t="shared" si="123"/>
        <v>Q1</v>
      </c>
      <c r="F1151" t="s">
        <v>1971</v>
      </c>
      <c r="G1151" t="s">
        <v>2409</v>
      </c>
      <c r="H1151">
        <v>1</v>
      </c>
      <c r="I1151" s="4">
        <v>39.56</v>
      </c>
      <c r="J1151" t="s">
        <v>2570</v>
      </c>
      <c r="K1151" t="s">
        <v>3065</v>
      </c>
      <c r="L1151" t="s">
        <v>3071</v>
      </c>
      <c r="M1151" t="s">
        <v>3835</v>
      </c>
      <c r="N1151">
        <v>5</v>
      </c>
      <c r="P1151" t="str">
        <f t="shared" si="124"/>
        <v>NO COUPON</v>
      </c>
      <c r="Q1151" t="s">
        <v>4282</v>
      </c>
      <c r="R1151" s="4">
        <v>39.56</v>
      </c>
      <c r="S1151" s="4">
        <f t="shared" si="125"/>
        <v>985.05841176470665</v>
      </c>
      <c r="T1151" cm="1">
        <f t="array" ref="T1151">_xlfn.STDEV.P(_xlfn._xlws.FILTER($R$2:$R$1201,$G$2:$G$1201=G1151))</f>
        <v>745.08439393554579</v>
      </c>
      <c r="U1151" s="4">
        <f t="shared" si="126"/>
        <v>1.268981634108012</v>
      </c>
      <c r="V1151" t="str">
        <f t="shared" si="127"/>
        <v>No</v>
      </c>
    </row>
    <row r="1152" spans="1:22" x14ac:dyDescent="0.25">
      <c r="A1152" t="s">
        <v>53</v>
      </c>
      <c r="B1152" s="2">
        <v>45715</v>
      </c>
      <c r="C1152">
        <f t="shared" si="121"/>
        <v>2025</v>
      </c>
      <c r="D1152" t="str">
        <f t="shared" si="122"/>
        <v>February</v>
      </c>
      <c r="E1152" t="str">
        <f t="shared" si="123"/>
        <v>Q1</v>
      </c>
      <c r="F1152" t="s">
        <v>1253</v>
      </c>
      <c r="G1152" t="s">
        <v>2407</v>
      </c>
      <c r="H1152">
        <v>3</v>
      </c>
      <c r="I1152" s="4">
        <v>256.45999999999998</v>
      </c>
      <c r="J1152" t="s">
        <v>2449</v>
      </c>
      <c r="K1152" t="s">
        <v>3067</v>
      </c>
      <c r="L1152" t="s">
        <v>3073</v>
      </c>
      <c r="M1152" t="s">
        <v>3114</v>
      </c>
      <c r="N1152">
        <v>4</v>
      </c>
      <c r="O1152" t="s">
        <v>4275</v>
      </c>
      <c r="P1152" t="str">
        <f t="shared" si="124"/>
        <v>SAVE10</v>
      </c>
      <c r="Q1152" t="s">
        <v>4279</v>
      </c>
      <c r="R1152" s="4">
        <v>769.37999999999988</v>
      </c>
      <c r="S1152" s="4">
        <f t="shared" si="125"/>
        <v>1080.7326519337028</v>
      </c>
      <c r="T1152" cm="1">
        <f t="array" ref="T1152">_xlfn.STDEV.P(_xlfn._xlws.FILTER($R$2:$R$1201,$G$2:$G$1201=G1152))</f>
        <v>851.72193981099019</v>
      </c>
      <c r="U1152" s="4">
        <f t="shared" si="126"/>
        <v>0.967772007982583</v>
      </c>
      <c r="V1152" t="str">
        <f t="shared" si="127"/>
        <v>No</v>
      </c>
    </row>
    <row r="1153" spans="1:22" x14ac:dyDescent="0.25">
      <c r="A1153" t="s">
        <v>77</v>
      </c>
      <c r="B1153" s="2">
        <v>45690</v>
      </c>
      <c r="C1153">
        <f t="shared" si="121"/>
        <v>2025</v>
      </c>
      <c r="D1153" t="str">
        <f t="shared" si="122"/>
        <v>February</v>
      </c>
      <c r="E1153" t="str">
        <f t="shared" si="123"/>
        <v>Q1</v>
      </c>
      <c r="F1153" t="s">
        <v>1277</v>
      </c>
      <c r="G1153" t="s">
        <v>2406</v>
      </c>
      <c r="H1153">
        <v>1</v>
      </c>
      <c r="I1153" s="4">
        <v>564.86</v>
      </c>
      <c r="J1153" t="s">
        <v>2469</v>
      </c>
      <c r="K1153" t="s">
        <v>3065</v>
      </c>
      <c r="L1153" t="s">
        <v>3070</v>
      </c>
      <c r="M1153" t="s">
        <v>3138</v>
      </c>
      <c r="N1153">
        <v>6</v>
      </c>
      <c r="O1153" t="s">
        <v>4277</v>
      </c>
      <c r="P1153" t="str">
        <f t="shared" si="124"/>
        <v>WINTER15</v>
      </c>
      <c r="Q1153" t="s">
        <v>4279</v>
      </c>
      <c r="R1153" s="4">
        <v>564.86</v>
      </c>
      <c r="S1153" s="4">
        <f t="shared" si="125"/>
        <v>1098.989382022472</v>
      </c>
      <c r="T1153" cm="1">
        <f t="array" ref="T1153">_xlfn.STDEV.P(_xlfn._xlws.FILTER($R$2:$R$1201,$G$2:$G$1201=G1153))</f>
        <v>817.71887574565653</v>
      </c>
      <c r="U1153" s="4">
        <f t="shared" si="126"/>
        <v>0.65319438974111166</v>
      </c>
      <c r="V1153" t="str">
        <f t="shared" si="127"/>
        <v>No</v>
      </c>
    </row>
    <row r="1154" spans="1:22" x14ac:dyDescent="0.25">
      <c r="A1154" t="s">
        <v>136</v>
      </c>
      <c r="B1154" s="2">
        <v>45397</v>
      </c>
      <c r="C1154">
        <f t="shared" ref="C1154:C1201" si="128">YEAR(B1154)</f>
        <v>2024</v>
      </c>
      <c r="D1154" t="str">
        <f t="shared" ref="D1154:D1201" si="129">TEXT(B1154,"mmmm")</f>
        <v>April</v>
      </c>
      <c r="E1154" t="str">
        <f t="shared" ref="E1154:E1201" si="130">"Q"&amp;ROUNDUP(MONTH(B1154)/3,0)</f>
        <v>Q2</v>
      </c>
      <c r="F1154" t="s">
        <v>1336</v>
      </c>
      <c r="G1154" t="s">
        <v>2408</v>
      </c>
      <c r="H1154">
        <v>2</v>
      </c>
      <c r="I1154" s="4">
        <v>533.02</v>
      </c>
      <c r="J1154" t="s">
        <v>2524</v>
      </c>
      <c r="K1154" t="s">
        <v>3068</v>
      </c>
      <c r="L1154" t="s">
        <v>3070</v>
      </c>
      <c r="M1154" t="s">
        <v>3197</v>
      </c>
      <c r="N1154">
        <v>2</v>
      </c>
      <c r="P1154" t="str">
        <f t="shared" ref="P1154:P1201" si="131">IF(ISBLANK(O1154),"NO COUPON",O1154)</f>
        <v>NO COUPON</v>
      </c>
      <c r="Q1154" t="s">
        <v>4281</v>
      </c>
      <c r="R1154" s="4">
        <v>1066.04</v>
      </c>
      <c r="S1154" s="4">
        <f t="shared" si="125"/>
        <v>1110.5581502890175</v>
      </c>
      <c r="T1154" cm="1">
        <f t="array" ref="T1154">_xlfn.STDEV.P(_xlfn._xlws.FILTER($R$2:$R$1201,$G$2:$G$1201=G1154))</f>
        <v>859.60878359494041</v>
      </c>
      <c r="U1154" s="4">
        <f t="shared" si="126"/>
        <v>0.67186162043821263</v>
      </c>
      <c r="V1154" t="str">
        <f t="shared" si="127"/>
        <v>No</v>
      </c>
    </row>
    <row r="1155" spans="1:22" x14ac:dyDescent="0.25">
      <c r="A1155" t="s">
        <v>575</v>
      </c>
      <c r="B1155" s="2">
        <v>44957</v>
      </c>
      <c r="C1155">
        <f t="shared" si="128"/>
        <v>2023</v>
      </c>
      <c r="D1155" t="str">
        <f t="shared" si="129"/>
        <v>January</v>
      </c>
      <c r="E1155" t="str">
        <f t="shared" si="130"/>
        <v>Q1</v>
      </c>
      <c r="F1155" t="s">
        <v>1775</v>
      </c>
      <c r="G1155" t="s">
        <v>2407</v>
      </c>
      <c r="H1155">
        <v>2</v>
      </c>
      <c r="I1155" s="4">
        <v>494.78</v>
      </c>
      <c r="J1155" t="s">
        <v>2821</v>
      </c>
      <c r="K1155" t="s">
        <v>3066</v>
      </c>
      <c r="L1155" t="s">
        <v>3070</v>
      </c>
      <c r="M1155" t="s">
        <v>3636</v>
      </c>
      <c r="N1155">
        <v>2</v>
      </c>
      <c r="P1155" t="str">
        <f t="shared" si="131"/>
        <v>NO COUPON</v>
      </c>
      <c r="Q1155" t="s">
        <v>4282</v>
      </c>
      <c r="R1155" s="4">
        <v>989.56</v>
      </c>
      <c r="S1155" s="4">
        <f t="shared" ref="S1155:S1201" si="132">AVERAGEIF($G$2:$G$1201,G1155,$R$2:$R$1201)</f>
        <v>1080.7326519337028</v>
      </c>
      <c r="T1155" cm="1">
        <f t="array" ref="T1155">_xlfn.STDEV.P(_xlfn._xlws.FILTER($R$2:$R$1201,$G$2:$G$1201=G1155))</f>
        <v>851.72193981099019</v>
      </c>
      <c r="U1155" s="4">
        <f t="shared" ref="U1155:U1201" si="133">ABS(I1155-S1155)/T1155</f>
        <v>0.68796237897045887</v>
      </c>
      <c r="V1155" t="str">
        <f t="shared" ref="V1155:V1201" si="134">IF(U1155&gt;3,"Yes","No")</f>
        <v>No</v>
      </c>
    </row>
    <row r="1156" spans="1:22" x14ac:dyDescent="0.25">
      <c r="A1156" t="s">
        <v>138</v>
      </c>
      <c r="B1156" s="2">
        <v>45501</v>
      </c>
      <c r="C1156">
        <f t="shared" si="128"/>
        <v>2024</v>
      </c>
      <c r="D1156" t="str">
        <f t="shared" si="129"/>
        <v>July</v>
      </c>
      <c r="E1156" t="str">
        <f t="shared" si="130"/>
        <v>Q3</v>
      </c>
      <c r="F1156" t="s">
        <v>1338</v>
      </c>
      <c r="G1156" t="s">
        <v>2407</v>
      </c>
      <c r="H1156">
        <v>4</v>
      </c>
      <c r="I1156" s="4">
        <v>283.79000000000002</v>
      </c>
      <c r="J1156" t="s">
        <v>2526</v>
      </c>
      <c r="K1156" t="s">
        <v>3066</v>
      </c>
      <c r="L1156" t="s">
        <v>3074</v>
      </c>
      <c r="M1156" t="s">
        <v>3199</v>
      </c>
      <c r="N1156">
        <v>8</v>
      </c>
      <c r="P1156" t="str">
        <f t="shared" si="131"/>
        <v>NO COUPON</v>
      </c>
      <c r="Q1156" t="s">
        <v>4282</v>
      </c>
      <c r="R1156" s="4">
        <v>1135.1600000000001</v>
      </c>
      <c r="S1156" s="4">
        <f t="shared" si="132"/>
        <v>1080.7326519337028</v>
      </c>
      <c r="T1156" cm="1">
        <f t="array" ref="T1156">_xlfn.STDEV.P(_xlfn._xlws.FILTER($R$2:$R$1201,$G$2:$G$1201=G1156))</f>
        <v>851.72193981099019</v>
      </c>
      <c r="U1156" s="4">
        <f t="shared" si="133"/>
        <v>0.9356840709193851</v>
      </c>
      <c r="V1156" t="str">
        <f t="shared" si="134"/>
        <v>No</v>
      </c>
    </row>
    <row r="1157" spans="1:22" x14ac:dyDescent="0.25">
      <c r="A1157" t="s">
        <v>262</v>
      </c>
      <c r="B1157" s="2">
        <v>45109</v>
      </c>
      <c r="C1157">
        <f t="shared" si="128"/>
        <v>2023</v>
      </c>
      <c r="D1157" t="str">
        <f t="shared" si="129"/>
        <v>July</v>
      </c>
      <c r="E1157" t="str">
        <f t="shared" si="130"/>
        <v>Q3</v>
      </c>
      <c r="F1157" t="s">
        <v>1462</v>
      </c>
      <c r="G1157" t="s">
        <v>2408</v>
      </c>
      <c r="H1157">
        <v>1</v>
      </c>
      <c r="I1157" s="4">
        <v>670.54</v>
      </c>
      <c r="J1157" t="s">
        <v>2625</v>
      </c>
      <c r="K1157" t="s">
        <v>3069</v>
      </c>
      <c r="L1157" t="s">
        <v>3070</v>
      </c>
      <c r="M1157" t="s">
        <v>3323</v>
      </c>
      <c r="N1157">
        <v>6</v>
      </c>
      <c r="O1157" t="s">
        <v>4276</v>
      </c>
      <c r="P1157" t="str">
        <f t="shared" si="131"/>
        <v>FREESHIP</v>
      </c>
      <c r="Q1157" t="s">
        <v>4279</v>
      </c>
      <c r="R1157" s="4">
        <v>670.54</v>
      </c>
      <c r="S1157" s="4">
        <f t="shared" si="132"/>
        <v>1110.5581502890175</v>
      </c>
      <c r="T1157" cm="1">
        <f t="array" ref="T1157">_xlfn.STDEV.P(_xlfn._xlws.FILTER($R$2:$R$1201,$G$2:$G$1201=G1157))</f>
        <v>859.60878359494041</v>
      </c>
      <c r="U1157" s="4">
        <f t="shared" si="133"/>
        <v>0.5118818684574542</v>
      </c>
      <c r="V1157" t="str">
        <f t="shared" si="134"/>
        <v>No</v>
      </c>
    </row>
    <row r="1158" spans="1:22" x14ac:dyDescent="0.25">
      <c r="A1158" t="s">
        <v>629</v>
      </c>
      <c r="B1158" s="2">
        <v>45723</v>
      </c>
      <c r="C1158">
        <f t="shared" si="128"/>
        <v>2025</v>
      </c>
      <c r="D1158" t="str">
        <f t="shared" si="129"/>
        <v>March</v>
      </c>
      <c r="E1158" t="str">
        <f t="shared" si="130"/>
        <v>Q1</v>
      </c>
      <c r="F1158" t="s">
        <v>1828</v>
      </c>
      <c r="G1158" t="s">
        <v>2403</v>
      </c>
      <c r="H1158">
        <v>5</v>
      </c>
      <c r="I1158" s="4">
        <v>460.14</v>
      </c>
      <c r="J1158" t="s">
        <v>2661</v>
      </c>
      <c r="K1158" t="s">
        <v>3067</v>
      </c>
      <c r="L1158" t="s">
        <v>3072</v>
      </c>
      <c r="M1158" t="s">
        <v>3690</v>
      </c>
      <c r="N1158">
        <v>10</v>
      </c>
      <c r="O1158" t="s">
        <v>4277</v>
      </c>
      <c r="P1158" t="str">
        <f t="shared" si="131"/>
        <v>WINTER15</v>
      </c>
      <c r="Q1158" t="s">
        <v>4281</v>
      </c>
      <c r="R1158" s="4">
        <v>2300.6999999999998</v>
      </c>
      <c r="S1158" s="4">
        <f t="shared" si="132"/>
        <v>1077.6160122699389</v>
      </c>
      <c r="T1158" cm="1">
        <f t="array" ref="T1158">_xlfn.STDEV.P(_xlfn._xlws.FILTER($R$2:$R$1201,$G$2:$G$1201=G1158))</f>
        <v>847.57364644707002</v>
      </c>
      <c r="U1158" s="4">
        <f t="shared" si="133"/>
        <v>0.72852195777715179</v>
      </c>
      <c r="V1158" t="str">
        <f t="shared" si="134"/>
        <v>No</v>
      </c>
    </row>
    <row r="1159" spans="1:22" x14ac:dyDescent="0.25">
      <c r="A1159" t="s">
        <v>107</v>
      </c>
      <c r="B1159" s="2">
        <v>44940</v>
      </c>
      <c r="C1159">
        <f t="shared" si="128"/>
        <v>2023</v>
      </c>
      <c r="D1159" t="str">
        <f t="shared" si="129"/>
        <v>January</v>
      </c>
      <c r="E1159" t="str">
        <f t="shared" si="130"/>
        <v>Q1</v>
      </c>
      <c r="F1159" t="s">
        <v>1307</v>
      </c>
      <c r="G1159" t="s">
        <v>2409</v>
      </c>
      <c r="H1159">
        <v>4</v>
      </c>
      <c r="I1159" s="4">
        <v>431.01</v>
      </c>
      <c r="J1159" t="s">
        <v>2497</v>
      </c>
      <c r="K1159" t="s">
        <v>3067</v>
      </c>
      <c r="L1159" t="s">
        <v>3072</v>
      </c>
      <c r="M1159" t="s">
        <v>3168</v>
      </c>
      <c r="N1159">
        <v>7</v>
      </c>
      <c r="P1159" t="str">
        <f t="shared" si="131"/>
        <v>NO COUPON</v>
      </c>
      <c r="Q1159" t="s">
        <v>4279</v>
      </c>
      <c r="R1159" s="4">
        <v>1724.04</v>
      </c>
      <c r="S1159" s="4">
        <f t="shared" si="132"/>
        <v>985.05841176470665</v>
      </c>
      <c r="T1159" cm="1">
        <f t="array" ref="T1159">_xlfn.STDEV.P(_xlfn._xlws.FILTER($R$2:$R$1201,$G$2:$G$1201=G1159))</f>
        <v>745.08439393554579</v>
      </c>
      <c r="U1159" s="4">
        <f t="shared" si="133"/>
        <v>0.74360490740950225</v>
      </c>
      <c r="V1159" t="str">
        <f t="shared" si="134"/>
        <v>No</v>
      </c>
    </row>
    <row r="1160" spans="1:22" x14ac:dyDescent="0.25">
      <c r="A1160" t="s">
        <v>1029</v>
      </c>
      <c r="B1160" s="2">
        <v>45317</v>
      </c>
      <c r="C1160">
        <f t="shared" si="128"/>
        <v>2024</v>
      </c>
      <c r="D1160" t="str">
        <f t="shared" si="129"/>
        <v>January</v>
      </c>
      <c r="E1160" t="str">
        <f t="shared" si="130"/>
        <v>Q1</v>
      </c>
      <c r="F1160" t="s">
        <v>2221</v>
      </c>
      <c r="G1160" t="s">
        <v>2407</v>
      </c>
      <c r="H1160">
        <v>2</v>
      </c>
      <c r="I1160" s="4">
        <v>349.4</v>
      </c>
      <c r="J1160" t="s">
        <v>2838</v>
      </c>
      <c r="K1160" t="s">
        <v>3066</v>
      </c>
      <c r="L1160" t="s">
        <v>3070</v>
      </c>
      <c r="M1160" t="s">
        <v>4090</v>
      </c>
      <c r="N1160">
        <v>2</v>
      </c>
      <c r="O1160" t="s">
        <v>4275</v>
      </c>
      <c r="P1160" t="str">
        <f t="shared" si="131"/>
        <v>SAVE10</v>
      </c>
      <c r="Q1160" t="s">
        <v>4278</v>
      </c>
      <c r="R1160" s="4">
        <v>698.8</v>
      </c>
      <c r="S1160" s="4">
        <f t="shared" si="132"/>
        <v>1080.7326519337028</v>
      </c>
      <c r="T1160" cm="1">
        <f t="array" ref="T1160">_xlfn.STDEV.P(_xlfn._xlws.FILTER($R$2:$R$1201,$G$2:$G$1201=G1160))</f>
        <v>851.72193981099019</v>
      </c>
      <c r="U1160" s="4">
        <f t="shared" si="133"/>
        <v>0.85865188830992945</v>
      </c>
      <c r="V1160" t="str">
        <f t="shared" si="134"/>
        <v>No</v>
      </c>
    </row>
    <row r="1161" spans="1:22" x14ac:dyDescent="0.25">
      <c r="A1161" t="s">
        <v>564</v>
      </c>
      <c r="B1161" s="2">
        <v>45228</v>
      </c>
      <c r="C1161">
        <f t="shared" si="128"/>
        <v>2023</v>
      </c>
      <c r="D1161" t="str">
        <f t="shared" si="129"/>
        <v>October</v>
      </c>
      <c r="E1161" t="str">
        <f t="shared" si="130"/>
        <v>Q4</v>
      </c>
      <c r="F1161" t="s">
        <v>1764</v>
      </c>
      <c r="G1161" t="s">
        <v>2408</v>
      </c>
      <c r="H1161">
        <v>4</v>
      </c>
      <c r="I1161" s="4">
        <v>228.91</v>
      </c>
      <c r="J1161" t="s">
        <v>2542</v>
      </c>
      <c r="K1161" t="s">
        <v>3069</v>
      </c>
      <c r="L1161" t="s">
        <v>3070</v>
      </c>
      <c r="M1161" t="s">
        <v>3625</v>
      </c>
      <c r="N1161">
        <v>4</v>
      </c>
      <c r="O1161" t="s">
        <v>4276</v>
      </c>
      <c r="P1161" t="str">
        <f t="shared" si="131"/>
        <v>FREESHIP</v>
      </c>
      <c r="Q1161" t="s">
        <v>4282</v>
      </c>
      <c r="R1161" s="4">
        <v>915.64</v>
      </c>
      <c r="S1161" s="4">
        <f t="shared" si="132"/>
        <v>1110.5581502890175</v>
      </c>
      <c r="T1161" cm="1">
        <f t="array" ref="T1161">_xlfn.STDEV.P(_xlfn._xlws.FILTER($R$2:$R$1201,$G$2:$G$1201=G1161))</f>
        <v>859.60878359494041</v>
      </c>
      <c r="U1161" s="4">
        <f t="shared" si="133"/>
        <v>1.0256388337516831</v>
      </c>
      <c r="V1161" t="str">
        <f t="shared" si="134"/>
        <v>No</v>
      </c>
    </row>
    <row r="1162" spans="1:22" x14ac:dyDescent="0.25">
      <c r="A1162" t="s">
        <v>41</v>
      </c>
      <c r="B1162" s="2">
        <v>45344</v>
      </c>
      <c r="C1162">
        <f t="shared" si="128"/>
        <v>2024</v>
      </c>
      <c r="D1162" t="str">
        <f t="shared" si="129"/>
        <v>February</v>
      </c>
      <c r="E1162" t="str">
        <f t="shared" si="130"/>
        <v>Q1</v>
      </c>
      <c r="F1162" t="s">
        <v>1241</v>
      </c>
      <c r="G1162" t="s">
        <v>2407</v>
      </c>
      <c r="H1162">
        <v>1</v>
      </c>
      <c r="I1162" s="4">
        <v>472.74</v>
      </c>
      <c r="J1162" t="s">
        <v>2437</v>
      </c>
      <c r="K1162" t="s">
        <v>3066</v>
      </c>
      <c r="L1162" t="s">
        <v>3070</v>
      </c>
      <c r="M1162" t="s">
        <v>3102</v>
      </c>
      <c r="N1162">
        <v>6</v>
      </c>
      <c r="O1162" t="s">
        <v>4277</v>
      </c>
      <c r="P1162" t="str">
        <f t="shared" si="131"/>
        <v>WINTER15</v>
      </c>
      <c r="Q1162" t="s">
        <v>4282</v>
      </c>
      <c r="R1162" s="4">
        <v>472.74</v>
      </c>
      <c r="S1162" s="4">
        <f t="shared" si="132"/>
        <v>1080.7326519337028</v>
      </c>
      <c r="T1162" cm="1">
        <f t="array" ref="T1162">_xlfn.STDEV.P(_xlfn._xlws.FILTER($R$2:$R$1201,$G$2:$G$1201=G1162))</f>
        <v>851.72193981099019</v>
      </c>
      <c r="U1162" s="4">
        <f t="shared" si="133"/>
        <v>0.71383936883042531</v>
      </c>
      <c r="V1162" t="str">
        <f t="shared" si="134"/>
        <v>No</v>
      </c>
    </row>
    <row r="1163" spans="1:22" x14ac:dyDescent="0.25">
      <c r="A1163" t="s">
        <v>815</v>
      </c>
      <c r="B1163" s="2">
        <v>45049</v>
      </c>
      <c r="C1163">
        <f t="shared" si="128"/>
        <v>2023</v>
      </c>
      <c r="D1163" t="str">
        <f t="shared" si="129"/>
        <v>May</v>
      </c>
      <c r="E1163" t="str">
        <f t="shared" si="130"/>
        <v>Q2</v>
      </c>
      <c r="F1163" t="s">
        <v>1241</v>
      </c>
      <c r="G1163" t="s">
        <v>2407</v>
      </c>
      <c r="H1163">
        <v>4</v>
      </c>
      <c r="I1163" s="4">
        <v>595.62</v>
      </c>
      <c r="J1163" t="s">
        <v>2931</v>
      </c>
      <c r="K1163" t="s">
        <v>3065</v>
      </c>
      <c r="L1163" t="s">
        <v>3074</v>
      </c>
      <c r="M1163" t="s">
        <v>3876</v>
      </c>
      <c r="N1163">
        <v>8</v>
      </c>
      <c r="O1163" t="s">
        <v>4276</v>
      </c>
      <c r="P1163" t="str">
        <f t="shared" si="131"/>
        <v>FREESHIP</v>
      </c>
      <c r="Q1163" t="s">
        <v>4281</v>
      </c>
      <c r="R1163" s="4">
        <v>2382.48</v>
      </c>
      <c r="S1163" s="4">
        <f t="shared" si="132"/>
        <v>1080.7326519337028</v>
      </c>
      <c r="T1163" cm="1">
        <f t="array" ref="T1163">_xlfn.STDEV.P(_xlfn._xlws.FILTER($R$2:$R$1201,$G$2:$G$1201=G1163))</f>
        <v>851.72193981099019</v>
      </c>
      <c r="U1163" s="4">
        <f t="shared" si="133"/>
        <v>0.5695669317164197</v>
      </c>
      <c r="V1163" t="str">
        <f t="shared" si="134"/>
        <v>No</v>
      </c>
    </row>
    <row r="1164" spans="1:22" x14ac:dyDescent="0.25">
      <c r="A1164" t="s">
        <v>73</v>
      </c>
      <c r="B1164" s="2">
        <v>45546</v>
      </c>
      <c r="C1164">
        <f t="shared" si="128"/>
        <v>2024</v>
      </c>
      <c r="D1164" t="str">
        <f t="shared" si="129"/>
        <v>September</v>
      </c>
      <c r="E1164" t="str">
        <f t="shared" si="130"/>
        <v>Q3</v>
      </c>
      <c r="F1164" t="s">
        <v>1273</v>
      </c>
      <c r="G1164" t="s">
        <v>2406</v>
      </c>
      <c r="H1164">
        <v>4</v>
      </c>
      <c r="I1164" s="4">
        <v>593.27</v>
      </c>
      <c r="J1164" t="s">
        <v>2465</v>
      </c>
      <c r="K1164" t="s">
        <v>3066</v>
      </c>
      <c r="L1164" t="s">
        <v>3070</v>
      </c>
      <c r="M1164" t="s">
        <v>3134</v>
      </c>
      <c r="N1164">
        <v>5</v>
      </c>
      <c r="P1164" t="str">
        <f t="shared" si="131"/>
        <v>NO COUPON</v>
      </c>
      <c r="Q1164" t="s">
        <v>4281</v>
      </c>
      <c r="R1164" s="4">
        <v>2373.08</v>
      </c>
      <c r="S1164" s="4">
        <f t="shared" si="132"/>
        <v>1098.989382022472</v>
      </c>
      <c r="T1164" cm="1">
        <f t="array" ref="T1164">_xlfn.STDEV.P(_xlfn._xlws.FILTER($R$2:$R$1201,$G$2:$G$1201=G1164))</f>
        <v>817.71887574565653</v>
      </c>
      <c r="U1164" s="4">
        <f t="shared" si="133"/>
        <v>0.61845139817925776</v>
      </c>
      <c r="V1164" t="str">
        <f t="shared" si="134"/>
        <v>No</v>
      </c>
    </row>
    <row r="1165" spans="1:22" x14ac:dyDescent="0.25">
      <c r="A1165" t="s">
        <v>302</v>
      </c>
      <c r="B1165" s="2">
        <v>44997</v>
      </c>
      <c r="C1165">
        <f t="shared" si="128"/>
        <v>2023</v>
      </c>
      <c r="D1165" t="str">
        <f t="shared" si="129"/>
        <v>March</v>
      </c>
      <c r="E1165" t="str">
        <f t="shared" si="130"/>
        <v>Q1</v>
      </c>
      <c r="F1165" t="s">
        <v>1502</v>
      </c>
      <c r="G1165" t="s">
        <v>2408</v>
      </c>
      <c r="H1165">
        <v>4</v>
      </c>
      <c r="I1165" s="4">
        <v>512.75</v>
      </c>
      <c r="J1165" t="s">
        <v>2656</v>
      </c>
      <c r="K1165" t="s">
        <v>3065</v>
      </c>
      <c r="L1165" t="s">
        <v>3072</v>
      </c>
      <c r="M1165" t="s">
        <v>3363</v>
      </c>
      <c r="N1165">
        <v>8</v>
      </c>
      <c r="O1165" t="s">
        <v>4277</v>
      </c>
      <c r="P1165" t="str">
        <f t="shared" si="131"/>
        <v>WINTER15</v>
      </c>
      <c r="Q1165" t="s">
        <v>4282</v>
      </c>
      <c r="R1165" s="4">
        <v>2051</v>
      </c>
      <c r="S1165" s="4">
        <f t="shared" si="132"/>
        <v>1110.5581502890175</v>
      </c>
      <c r="T1165" cm="1">
        <f t="array" ref="T1165">_xlfn.STDEV.P(_xlfn._xlws.FILTER($R$2:$R$1201,$G$2:$G$1201=G1165))</f>
        <v>859.60878359494041</v>
      </c>
      <c r="U1165" s="4">
        <f t="shared" si="133"/>
        <v>0.69544211471286332</v>
      </c>
      <c r="V1165" t="str">
        <f t="shared" si="134"/>
        <v>No</v>
      </c>
    </row>
    <row r="1166" spans="1:22" x14ac:dyDescent="0.25">
      <c r="A1166" t="s">
        <v>214</v>
      </c>
      <c r="B1166" s="2">
        <v>45815</v>
      </c>
      <c r="C1166">
        <f t="shared" si="128"/>
        <v>2025</v>
      </c>
      <c r="D1166" t="str">
        <f t="shared" si="129"/>
        <v>June</v>
      </c>
      <c r="E1166" t="str">
        <f t="shared" si="130"/>
        <v>Q2</v>
      </c>
      <c r="F1166" t="s">
        <v>1414</v>
      </c>
      <c r="G1166" t="s">
        <v>2405</v>
      </c>
      <c r="H1166">
        <v>5</v>
      </c>
      <c r="I1166" s="4">
        <v>433.26</v>
      </c>
      <c r="J1166" t="s">
        <v>2440</v>
      </c>
      <c r="K1166" t="s">
        <v>3067</v>
      </c>
      <c r="L1166" t="s">
        <v>3073</v>
      </c>
      <c r="M1166" t="s">
        <v>3275</v>
      </c>
      <c r="N1166">
        <v>9</v>
      </c>
      <c r="O1166" t="s">
        <v>4275</v>
      </c>
      <c r="P1166" t="str">
        <f t="shared" si="131"/>
        <v>SAVE10</v>
      </c>
      <c r="Q1166" t="s">
        <v>4282</v>
      </c>
      <c r="R1166" s="4">
        <v>2166.3000000000002</v>
      </c>
      <c r="S1166" s="4">
        <f t="shared" si="132"/>
        <v>1042.2846368715084</v>
      </c>
      <c r="T1166" cm="1">
        <f t="array" ref="T1166">_xlfn.STDEV.P(_xlfn._xlws.FILTER($R$2:$R$1201,$G$2:$G$1201=G1166))</f>
        <v>832.06806164607724</v>
      </c>
      <c r="U1166" s="4">
        <f t="shared" si="133"/>
        <v>0.73194088914634836</v>
      </c>
      <c r="V1166" t="str">
        <f t="shared" si="134"/>
        <v>No</v>
      </c>
    </row>
    <row r="1167" spans="1:22" x14ac:dyDescent="0.25">
      <c r="A1167" t="s">
        <v>202</v>
      </c>
      <c r="B1167" s="2">
        <v>45731</v>
      </c>
      <c r="C1167">
        <f t="shared" si="128"/>
        <v>2025</v>
      </c>
      <c r="D1167" t="str">
        <f t="shared" si="129"/>
        <v>March</v>
      </c>
      <c r="E1167" t="str">
        <f t="shared" si="130"/>
        <v>Q1</v>
      </c>
      <c r="F1167" t="s">
        <v>1402</v>
      </c>
      <c r="G1167" t="s">
        <v>2406</v>
      </c>
      <c r="H1167">
        <v>2</v>
      </c>
      <c r="I1167" s="4">
        <v>363.91</v>
      </c>
      <c r="J1167" t="s">
        <v>2580</v>
      </c>
      <c r="K1167" t="s">
        <v>3068</v>
      </c>
      <c r="L1167" t="s">
        <v>3070</v>
      </c>
      <c r="M1167" t="s">
        <v>3263</v>
      </c>
      <c r="N1167">
        <v>2</v>
      </c>
      <c r="O1167" t="s">
        <v>4276</v>
      </c>
      <c r="P1167" t="str">
        <f t="shared" si="131"/>
        <v>FREESHIP</v>
      </c>
      <c r="Q1167" t="s">
        <v>4279</v>
      </c>
      <c r="R1167" s="4">
        <v>727.82</v>
      </c>
      <c r="S1167" s="4">
        <f t="shared" si="132"/>
        <v>1098.989382022472</v>
      </c>
      <c r="T1167" cm="1">
        <f t="array" ref="T1167">_xlfn.STDEV.P(_xlfn._xlws.FILTER($R$2:$R$1201,$G$2:$G$1201=G1167))</f>
        <v>817.71887574565653</v>
      </c>
      <c r="U1167" s="4">
        <f t="shared" si="133"/>
        <v>0.89893899214711437</v>
      </c>
      <c r="V1167" t="str">
        <f t="shared" si="134"/>
        <v>No</v>
      </c>
    </row>
    <row r="1168" spans="1:22" x14ac:dyDescent="0.25">
      <c r="A1168" t="s">
        <v>79</v>
      </c>
      <c r="B1168" s="2">
        <v>45290</v>
      </c>
      <c r="C1168">
        <f t="shared" si="128"/>
        <v>2023</v>
      </c>
      <c r="D1168" t="str">
        <f t="shared" si="129"/>
        <v>December</v>
      </c>
      <c r="E1168" t="str">
        <f t="shared" si="130"/>
        <v>Q4</v>
      </c>
      <c r="F1168" t="s">
        <v>1279</v>
      </c>
      <c r="G1168" t="s">
        <v>2403</v>
      </c>
      <c r="H1168">
        <v>5</v>
      </c>
      <c r="I1168" s="4">
        <v>81.7</v>
      </c>
      <c r="J1168" t="s">
        <v>2471</v>
      </c>
      <c r="K1168" t="s">
        <v>3067</v>
      </c>
      <c r="L1168" t="s">
        <v>3073</v>
      </c>
      <c r="M1168" t="s">
        <v>3140</v>
      </c>
      <c r="N1168">
        <v>6</v>
      </c>
      <c r="P1168" t="str">
        <f t="shared" si="131"/>
        <v>NO COUPON</v>
      </c>
      <c r="Q1168" t="s">
        <v>4278</v>
      </c>
      <c r="R1168" s="4">
        <v>408.5</v>
      </c>
      <c r="S1168" s="4">
        <f t="shared" si="132"/>
        <v>1077.6160122699389</v>
      </c>
      <c r="T1168" cm="1">
        <f t="array" ref="T1168">_xlfn.STDEV.P(_xlfn._xlws.FILTER($R$2:$R$1201,$G$2:$G$1201=G1168))</f>
        <v>847.57364644707002</v>
      </c>
      <c r="U1168" s="4">
        <f t="shared" si="133"/>
        <v>1.1750200309373737</v>
      </c>
      <c r="V1168" t="str">
        <f t="shared" si="134"/>
        <v>No</v>
      </c>
    </row>
    <row r="1169" spans="1:22" x14ac:dyDescent="0.25">
      <c r="A1169" t="s">
        <v>689</v>
      </c>
      <c r="B1169" s="2">
        <v>45510</v>
      </c>
      <c r="C1169">
        <f t="shared" si="128"/>
        <v>2024</v>
      </c>
      <c r="D1169" t="str">
        <f t="shared" si="129"/>
        <v>August</v>
      </c>
      <c r="E1169" t="str">
        <f t="shared" si="130"/>
        <v>Q3</v>
      </c>
      <c r="F1169" t="s">
        <v>1887</v>
      </c>
      <c r="G1169" t="s">
        <v>2409</v>
      </c>
      <c r="H1169">
        <v>3</v>
      </c>
      <c r="I1169" s="4">
        <v>342.02</v>
      </c>
      <c r="J1169" t="s">
        <v>2807</v>
      </c>
      <c r="K1169" t="s">
        <v>3065</v>
      </c>
      <c r="L1169" t="s">
        <v>3074</v>
      </c>
      <c r="M1169" t="s">
        <v>3750</v>
      </c>
      <c r="N1169">
        <v>5</v>
      </c>
      <c r="P1169" t="str">
        <f t="shared" si="131"/>
        <v>NO COUPON</v>
      </c>
      <c r="Q1169" t="s">
        <v>4280</v>
      </c>
      <c r="R1169" s="4">
        <v>1026.06</v>
      </c>
      <c r="S1169" s="4">
        <f t="shared" si="132"/>
        <v>985.05841176470665</v>
      </c>
      <c r="T1169" cm="1">
        <f t="array" ref="T1169">_xlfn.STDEV.P(_xlfn._xlws.FILTER($R$2:$R$1201,$G$2:$G$1201=G1169))</f>
        <v>745.08439393554579</v>
      </c>
      <c r="U1169" s="4">
        <f t="shared" si="133"/>
        <v>0.86304104205990562</v>
      </c>
      <c r="V1169" t="str">
        <f t="shared" si="134"/>
        <v>No</v>
      </c>
    </row>
    <row r="1170" spans="1:22" x14ac:dyDescent="0.25">
      <c r="A1170" t="s">
        <v>419</v>
      </c>
      <c r="B1170" s="2">
        <v>45683</v>
      </c>
      <c r="C1170">
        <f t="shared" si="128"/>
        <v>2025</v>
      </c>
      <c r="D1170" t="str">
        <f t="shared" si="129"/>
        <v>January</v>
      </c>
      <c r="E1170" t="str">
        <f t="shared" si="130"/>
        <v>Q1</v>
      </c>
      <c r="F1170" t="s">
        <v>1619</v>
      </c>
      <c r="G1170" t="s">
        <v>2403</v>
      </c>
      <c r="H1170">
        <v>4</v>
      </c>
      <c r="I1170" s="4">
        <v>451.97</v>
      </c>
      <c r="J1170" t="s">
        <v>2715</v>
      </c>
      <c r="K1170" t="s">
        <v>3066</v>
      </c>
      <c r="L1170" t="s">
        <v>3071</v>
      </c>
      <c r="M1170" t="s">
        <v>3480</v>
      </c>
      <c r="N1170">
        <v>7</v>
      </c>
      <c r="O1170" t="s">
        <v>4277</v>
      </c>
      <c r="P1170" t="str">
        <f t="shared" si="131"/>
        <v>WINTER15</v>
      </c>
      <c r="Q1170" t="s">
        <v>4280</v>
      </c>
      <c r="R1170" s="4">
        <v>1807.88</v>
      </c>
      <c r="S1170" s="4">
        <f t="shared" si="132"/>
        <v>1077.6160122699389</v>
      </c>
      <c r="T1170" cm="1">
        <f t="array" ref="T1170">_xlfn.STDEV.P(_xlfn._xlws.FILTER($R$2:$R$1201,$G$2:$G$1201=G1170))</f>
        <v>847.57364644707002</v>
      </c>
      <c r="U1170" s="4">
        <f t="shared" si="133"/>
        <v>0.73816123813260837</v>
      </c>
      <c r="V1170" t="str">
        <f t="shared" si="134"/>
        <v>No</v>
      </c>
    </row>
    <row r="1171" spans="1:22" x14ac:dyDescent="0.25">
      <c r="A1171" t="s">
        <v>1006</v>
      </c>
      <c r="B1171" s="2">
        <v>45531</v>
      </c>
      <c r="C1171">
        <f t="shared" si="128"/>
        <v>2024</v>
      </c>
      <c r="D1171" t="str">
        <f t="shared" si="129"/>
        <v>August</v>
      </c>
      <c r="E1171" t="str">
        <f t="shared" si="130"/>
        <v>Q3</v>
      </c>
      <c r="F1171" t="s">
        <v>2199</v>
      </c>
      <c r="G1171" t="s">
        <v>2407</v>
      </c>
      <c r="H1171">
        <v>3</v>
      </c>
      <c r="I1171" s="4">
        <v>586.21</v>
      </c>
      <c r="J1171" t="s">
        <v>2543</v>
      </c>
      <c r="K1171" t="s">
        <v>3068</v>
      </c>
      <c r="L1171" t="s">
        <v>3074</v>
      </c>
      <c r="M1171" t="s">
        <v>4067</v>
      </c>
      <c r="N1171">
        <v>4</v>
      </c>
      <c r="O1171" t="s">
        <v>4277</v>
      </c>
      <c r="P1171" t="str">
        <f t="shared" si="131"/>
        <v>WINTER15</v>
      </c>
      <c r="Q1171" t="s">
        <v>4279</v>
      </c>
      <c r="R1171" s="4">
        <v>1758.63</v>
      </c>
      <c r="S1171" s="4">
        <f t="shared" si="132"/>
        <v>1080.7326519337028</v>
      </c>
      <c r="T1171" cm="1">
        <f t="array" ref="T1171">_xlfn.STDEV.P(_xlfn._xlws.FILTER($R$2:$R$1201,$G$2:$G$1201=G1171))</f>
        <v>851.72193981099019</v>
      </c>
      <c r="U1171" s="4">
        <f t="shared" si="133"/>
        <v>0.5806151383671585</v>
      </c>
      <c r="V1171" t="str">
        <f t="shared" si="134"/>
        <v>No</v>
      </c>
    </row>
    <row r="1172" spans="1:22" x14ac:dyDescent="0.25">
      <c r="A1172" t="s">
        <v>258</v>
      </c>
      <c r="B1172" s="2">
        <v>44973</v>
      </c>
      <c r="C1172">
        <f t="shared" si="128"/>
        <v>2023</v>
      </c>
      <c r="D1172" t="str">
        <f t="shared" si="129"/>
        <v>February</v>
      </c>
      <c r="E1172" t="str">
        <f t="shared" si="130"/>
        <v>Q1</v>
      </c>
      <c r="F1172" t="s">
        <v>1458</v>
      </c>
      <c r="G1172" t="s">
        <v>2409</v>
      </c>
      <c r="H1172">
        <v>2</v>
      </c>
      <c r="I1172" s="4">
        <v>317.77</v>
      </c>
      <c r="J1172" t="s">
        <v>2621</v>
      </c>
      <c r="K1172" t="s">
        <v>3065</v>
      </c>
      <c r="L1172" t="s">
        <v>3071</v>
      </c>
      <c r="M1172" t="s">
        <v>3319</v>
      </c>
      <c r="N1172">
        <v>4</v>
      </c>
      <c r="O1172" t="s">
        <v>4277</v>
      </c>
      <c r="P1172" t="str">
        <f t="shared" si="131"/>
        <v>WINTER15</v>
      </c>
      <c r="Q1172" t="s">
        <v>4281</v>
      </c>
      <c r="R1172" s="4">
        <v>635.54</v>
      </c>
      <c r="S1172" s="4">
        <f t="shared" si="132"/>
        <v>985.05841176470665</v>
      </c>
      <c r="T1172" cm="1">
        <f t="array" ref="T1172">_xlfn.STDEV.P(_xlfn._xlws.FILTER($R$2:$R$1201,$G$2:$G$1201=G1172))</f>
        <v>745.08439393554579</v>
      </c>
      <c r="U1172" s="4">
        <f t="shared" si="133"/>
        <v>0.89558769073135502</v>
      </c>
      <c r="V1172" t="str">
        <f t="shared" si="134"/>
        <v>No</v>
      </c>
    </row>
    <row r="1173" spans="1:22" x14ac:dyDescent="0.25">
      <c r="A1173" t="s">
        <v>505</v>
      </c>
      <c r="B1173" s="2">
        <v>44931</v>
      </c>
      <c r="C1173">
        <f t="shared" si="128"/>
        <v>2023</v>
      </c>
      <c r="D1173" t="str">
        <f t="shared" si="129"/>
        <v>January</v>
      </c>
      <c r="E1173" t="str">
        <f t="shared" si="130"/>
        <v>Q1</v>
      </c>
      <c r="F1173" t="s">
        <v>1705</v>
      </c>
      <c r="G1173" t="s">
        <v>2404</v>
      </c>
      <c r="H1173">
        <v>5</v>
      </c>
      <c r="I1173" s="4">
        <v>420.7</v>
      </c>
      <c r="J1173" t="s">
        <v>2780</v>
      </c>
      <c r="K1173" t="s">
        <v>3069</v>
      </c>
      <c r="L1173" t="s">
        <v>3074</v>
      </c>
      <c r="M1173" t="s">
        <v>3566</v>
      </c>
      <c r="N1173">
        <v>5</v>
      </c>
      <c r="O1173" t="s">
        <v>4277</v>
      </c>
      <c r="P1173" t="str">
        <f t="shared" si="131"/>
        <v>WINTER15</v>
      </c>
      <c r="Q1173" t="s">
        <v>4281</v>
      </c>
      <c r="R1173" s="4">
        <v>2103.5</v>
      </c>
      <c r="S1173" s="4">
        <f t="shared" si="132"/>
        <v>972.57942307692258</v>
      </c>
      <c r="T1173" cm="1">
        <f t="array" ref="T1173">_xlfn.STDEV.P(_xlfn._xlws.FILTER($R$2:$R$1201,$G$2:$G$1201=G1173))</f>
        <v>756.87136793194964</v>
      </c>
      <c r="U1173" s="4">
        <f t="shared" si="133"/>
        <v>0.72915880618507178</v>
      </c>
      <c r="V1173" t="str">
        <f t="shared" si="134"/>
        <v>No</v>
      </c>
    </row>
    <row r="1174" spans="1:22" x14ac:dyDescent="0.25">
      <c r="A1174" t="s">
        <v>105</v>
      </c>
      <c r="B1174" s="2">
        <v>45000</v>
      </c>
      <c r="C1174">
        <f t="shared" si="128"/>
        <v>2023</v>
      </c>
      <c r="D1174" t="str">
        <f t="shared" si="129"/>
        <v>March</v>
      </c>
      <c r="E1174" t="str">
        <f t="shared" si="130"/>
        <v>Q1</v>
      </c>
      <c r="F1174" t="s">
        <v>1305</v>
      </c>
      <c r="G1174" t="s">
        <v>2408</v>
      </c>
      <c r="H1174">
        <v>5</v>
      </c>
      <c r="I1174" s="4">
        <v>492.75</v>
      </c>
      <c r="J1174" t="s">
        <v>2495</v>
      </c>
      <c r="K1174" t="s">
        <v>3069</v>
      </c>
      <c r="L1174" t="s">
        <v>3070</v>
      </c>
      <c r="M1174" t="s">
        <v>3166</v>
      </c>
      <c r="N1174">
        <v>6</v>
      </c>
      <c r="O1174" t="s">
        <v>4277</v>
      </c>
      <c r="P1174" t="str">
        <f t="shared" si="131"/>
        <v>WINTER15</v>
      </c>
      <c r="Q1174" t="s">
        <v>4279</v>
      </c>
      <c r="R1174" s="4">
        <v>2463.75</v>
      </c>
      <c r="S1174" s="4">
        <f t="shared" si="132"/>
        <v>1110.5581502890175</v>
      </c>
      <c r="T1174" cm="1">
        <f t="array" ref="T1174">_xlfn.STDEV.P(_xlfn._xlws.FILTER($R$2:$R$1201,$G$2:$G$1201=G1174))</f>
        <v>859.60878359494041</v>
      </c>
      <c r="U1174" s="4">
        <f t="shared" si="133"/>
        <v>0.71870851261582414</v>
      </c>
      <c r="V1174" t="str">
        <f t="shared" si="134"/>
        <v>No</v>
      </c>
    </row>
    <row r="1175" spans="1:22" x14ac:dyDescent="0.25">
      <c r="A1175" t="s">
        <v>877</v>
      </c>
      <c r="B1175" s="2">
        <v>45432</v>
      </c>
      <c r="C1175">
        <f t="shared" si="128"/>
        <v>2024</v>
      </c>
      <c r="D1175" t="str">
        <f t="shared" si="129"/>
        <v>May</v>
      </c>
      <c r="E1175" t="str">
        <f t="shared" si="130"/>
        <v>Q2</v>
      </c>
      <c r="F1175" t="s">
        <v>2073</v>
      </c>
      <c r="G1175" t="s">
        <v>2404</v>
      </c>
      <c r="H1175">
        <v>1</v>
      </c>
      <c r="I1175" s="4">
        <v>14.06</v>
      </c>
      <c r="J1175" t="s">
        <v>2625</v>
      </c>
      <c r="K1175" t="s">
        <v>3067</v>
      </c>
      <c r="L1175" t="s">
        <v>3074</v>
      </c>
      <c r="M1175" t="s">
        <v>3938</v>
      </c>
      <c r="N1175">
        <v>5</v>
      </c>
      <c r="O1175" t="s">
        <v>4275</v>
      </c>
      <c r="P1175" t="str">
        <f t="shared" si="131"/>
        <v>SAVE10</v>
      </c>
      <c r="Q1175" t="s">
        <v>4279</v>
      </c>
      <c r="R1175" s="4">
        <v>14.06</v>
      </c>
      <c r="S1175" s="4">
        <f t="shared" si="132"/>
        <v>972.57942307692258</v>
      </c>
      <c r="T1175" cm="1">
        <f t="array" ref="T1175">_xlfn.STDEV.P(_xlfn._xlws.FILTER($R$2:$R$1201,$G$2:$G$1201=G1175))</f>
        <v>756.87136793194964</v>
      </c>
      <c r="U1175" s="4">
        <f t="shared" si="133"/>
        <v>1.2664231515269886</v>
      </c>
      <c r="V1175" t="str">
        <f t="shared" si="134"/>
        <v>No</v>
      </c>
    </row>
    <row r="1176" spans="1:22" x14ac:dyDescent="0.25">
      <c r="A1176" t="s">
        <v>1050</v>
      </c>
      <c r="B1176" s="2">
        <v>45443</v>
      </c>
      <c r="C1176">
        <f t="shared" si="128"/>
        <v>2024</v>
      </c>
      <c r="D1176" t="str">
        <f t="shared" si="129"/>
        <v>May</v>
      </c>
      <c r="E1176" t="str">
        <f t="shared" si="130"/>
        <v>Q2</v>
      </c>
      <c r="F1176" t="s">
        <v>2242</v>
      </c>
      <c r="G1176" t="s">
        <v>2404</v>
      </c>
      <c r="H1176">
        <v>3</v>
      </c>
      <c r="I1176" s="4">
        <v>413.83</v>
      </c>
      <c r="J1176" t="s">
        <v>2474</v>
      </c>
      <c r="K1176" t="s">
        <v>3068</v>
      </c>
      <c r="L1176" t="s">
        <v>3070</v>
      </c>
      <c r="M1176" t="s">
        <v>4111</v>
      </c>
      <c r="N1176">
        <v>8</v>
      </c>
      <c r="O1176" t="s">
        <v>4275</v>
      </c>
      <c r="P1176" t="str">
        <f t="shared" si="131"/>
        <v>SAVE10</v>
      </c>
      <c r="Q1176" t="s">
        <v>4281</v>
      </c>
      <c r="R1176" s="4">
        <v>1241.49</v>
      </c>
      <c r="S1176" s="4">
        <f t="shared" si="132"/>
        <v>972.57942307692258</v>
      </c>
      <c r="T1176" cm="1">
        <f t="array" ref="T1176">_xlfn.STDEV.P(_xlfn._xlws.FILTER($R$2:$R$1201,$G$2:$G$1201=G1176))</f>
        <v>756.87136793194964</v>
      </c>
      <c r="U1176" s="4">
        <f t="shared" si="133"/>
        <v>0.73823564577905887</v>
      </c>
      <c r="V1176" t="str">
        <f t="shared" si="134"/>
        <v>No</v>
      </c>
    </row>
    <row r="1177" spans="1:22" x14ac:dyDescent="0.25">
      <c r="A1177" t="s">
        <v>1167</v>
      </c>
      <c r="B1177" s="2">
        <v>45642</v>
      </c>
      <c r="C1177">
        <f t="shared" si="128"/>
        <v>2024</v>
      </c>
      <c r="D1177" t="str">
        <f t="shared" si="129"/>
        <v>December</v>
      </c>
      <c r="E1177" t="str">
        <f t="shared" si="130"/>
        <v>Q4</v>
      </c>
      <c r="F1177" t="s">
        <v>2356</v>
      </c>
      <c r="G1177" t="s">
        <v>2403</v>
      </c>
      <c r="H1177">
        <v>4</v>
      </c>
      <c r="I1177" s="4">
        <v>696.71</v>
      </c>
      <c r="J1177" t="s">
        <v>3048</v>
      </c>
      <c r="K1177" t="s">
        <v>3065</v>
      </c>
      <c r="L1177" t="s">
        <v>3070</v>
      </c>
      <c r="M1177" t="s">
        <v>4228</v>
      </c>
      <c r="N1177">
        <v>4</v>
      </c>
      <c r="P1177" t="str">
        <f t="shared" si="131"/>
        <v>NO COUPON</v>
      </c>
      <c r="Q1177" t="s">
        <v>4278</v>
      </c>
      <c r="R1177" s="4">
        <v>2786.84</v>
      </c>
      <c r="S1177" s="4">
        <f t="shared" si="132"/>
        <v>1077.6160122699389</v>
      </c>
      <c r="T1177" cm="1">
        <f t="array" ref="T1177">_xlfn.STDEV.P(_xlfn._xlws.FILTER($R$2:$R$1201,$G$2:$G$1201=G1177))</f>
        <v>847.57364644707002</v>
      </c>
      <c r="U1177" s="4">
        <f t="shared" si="133"/>
        <v>0.44940756932055698</v>
      </c>
      <c r="V1177" t="str">
        <f t="shared" si="134"/>
        <v>No</v>
      </c>
    </row>
    <row r="1178" spans="1:22" x14ac:dyDescent="0.25">
      <c r="A1178" t="s">
        <v>676</v>
      </c>
      <c r="B1178" s="2">
        <v>44954</v>
      </c>
      <c r="C1178">
        <f t="shared" si="128"/>
        <v>2023</v>
      </c>
      <c r="D1178" t="str">
        <f t="shared" si="129"/>
        <v>January</v>
      </c>
      <c r="E1178" t="str">
        <f t="shared" si="130"/>
        <v>Q1</v>
      </c>
      <c r="F1178" t="s">
        <v>1875</v>
      </c>
      <c r="G1178" t="s">
        <v>2408</v>
      </c>
      <c r="H1178">
        <v>3</v>
      </c>
      <c r="I1178" s="4">
        <v>438.89</v>
      </c>
      <c r="J1178" t="s">
        <v>2864</v>
      </c>
      <c r="K1178" t="s">
        <v>3069</v>
      </c>
      <c r="L1178" t="s">
        <v>3072</v>
      </c>
      <c r="M1178" t="s">
        <v>3737</v>
      </c>
      <c r="N1178">
        <v>3</v>
      </c>
      <c r="P1178" t="str">
        <f t="shared" si="131"/>
        <v>NO COUPON</v>
      </c>
      <c r="Q1178" t="s">
        <v>4281</v>
      </c>
      <c r="R1178" s="4">
        <v>1316.67</v>
      </c>
      <c r="S1178" s="4">
        <f t="shared" si="132"/>
        <v>1110.5581502890175</v>
      </c>
      <c r="T1178" cm="1">
        <f t="array" ref="T1178">_xlfn.STDEV.P(_xlfn._xlws.FILTER($R$2:$R$1201,$G$2:$G$1201=G1178))</f>
        <v>859.60878359494041</v>
      </c>
      <c r="U1178" s="4">
        <f t="shared" si="133"/>
        <v>0.78136492216849762</v>
      </c>
      <c r="V1178" t="str">
        <f t="shared" si="134"/>
        <v>No</v>
      </c>
    </row>
    <row r="1179" spans="1:22" x14ac:dyDescent="0.25">
      <c r="A1179" t="s">
        <v>1135</v>
      </c>
      <c r="B1179" s="2">
        <v>45074</v>
      </c>
      <c r="C1179">
        <f t="shared" si="128"/>
        <v>2023</v>
      </c>
      <c r="D1179" t="str">
        <f t="shared" si="129"/>
        <v>May</v>
      </c>
      <c r="E1179" t="str">
        <f t="shared" si="130"/>
        <v>Q2</v>
      </c>
      <c r="F1179" t="s">
        <v>2326</v>
      </c>
      <c r="G1179" t="s">
        <v>2404</v>
      </c>
      <c r="H1179">
        <v>3</v>
      </c>
      <c r="I1179" s="4">
        <v>50.34</v>
      </c>
      <c r="J1179" t="s">
        <v>2965</v>
      </c>
      <c r="K1179" t="s">
        <v>3068</v>
      </c>
      <c r="L1179" t="s">
        <v>3072</v>
      </c>
      <c r="M1179" t="s">
        <v>4196</v>
      </c>
      <c r="N1179">
        <v>3</v>
      </c>
      <c r="O1179" t="s">
        <v>4276</v>
      </c>
      <c r="P1179" t="str">
        <f t="shared" si="131"/>
        <v>FREESHIP</v>
      </c>
      <c r="Q1179" t="s">
        <v>4278</v>
      </c>
      <c r="R1179" s="4">
        <v>151.02000000000001</v>
      </c>
      <c r="S1179" s="4">
        <f t="shared" si="132"/>
        <v>972.57942307692258</v>
      </c>
      <c r="T1179" cm="1">
        <f t="array" ref="T1179">_xlfn.STDEV.P(_xlfn._xlws.FILTER($R$2:$R$1201,$G$2:$G$1201=G1179))</f>
        <v>756.87136793194964</v>
      </c>
      <c r="U1179" s="4">
        <f t="shared" si="133"/>
        <v>1.2184889826085232</v>
      </c>
      <c r="V1179" t="str">
        <f t="shared" si="134"/>
        <v>No</v>
      </c>
    </row>
    <row r="1180" spans="1:22" x14ac:dyDescent="0.25">
      <c r="A1180" t="s">
        <v>544</v>
      </c>
      <c r="B1180" s="2">
        <v>45491</v>
      </c>
      <c r="C1180">
        <f t="shared" si="128"/>
        <v>2024</v>
      </c>
      <c r="D1180" t="str">
        <f t="shared" si="129"/>
        <v>July</v>
      </c>
      <c r="E1180" t="str">
        <f t="shared" si="130"/>
        <v>Q3</v>
      </c>
      <c r="F1180" t="s">
        <v>1744</v>
      </c>
      <c r="G1180" t="s">
        <v>2406</v>
      </c>
      <c r="H1180">
        <v>4</v>
      </c>
      <c r="I1180" s="4">
        <v>89.41</v>
      </c>
      <c r="J1180" t="s">
        <v>2804</v>
      </c>
      <c r="K1180" t="s">
        <v>3066</v>
      </c>
      <c r="L1180" t="s">
        <v>3074</v>
      </c>
      <c r="M1180" t="s">
        <v>3605</v>
      </c>
      <c r="N1180">
        <v>9</v>
      </c>
      <c r="P1180" t="str">
        <f t="shared" si="131"/>
        <v>NO COUPON</v>
      </c>
      <c r="Q1180" t="s">
        <v>4282</v>
      </c>
      <c r="R1180" s="4">
        <v>357.64</v>
      </c>
      <c r="S1180" s="4">
        <f t="shared" si="132"/>
        <v>1098.989382022472</v>
      </c>
      <c r="T1180" cm="1">
        <f t="array" ref="T1180">_xlfn.STDEV.P(_xlfn._xlws.FILTER($R$2:$R$1201,$G$2:$G$1201=G1180))</f>
        <v>817.71887574565653</v>
      </c>
      <c r="U1180" s="4">
        <f t="shared" si="133"/>
        <v>1.2346289317363048</v>
      </c>
      <c r="V1180" t="str">
        <f t="shared" si="134"/>
        <v>No</v>
      </c>
    </row>
    <row r="1181" spans="1:22" x14ac:dyDescent="0.25">
      <c r="A1181" t="s">
        <v>28</v>
      </c>
      <c r="B1181" s="2">
        <v>45012</v>
      </c>
      <c r="C1181">
        <f t="shared" si="128"/>
        <v>2023</v>
      </c>
      <c r="D1181" t="str">
        <f t="shared" si="129"/>
        <v>March</v>
      </c>
      <c r="E1181" t="str">
        <f t="shared" si="130"/>
        <v>Q1</v>
      </c>
      <c r="F1181" t="s">
        <v>1228</v>
      </c>
      <c r="G1181" t="s">
        <v>2405</v>
      </c>
      <c r="H1181">
        <v>2</v>
      </c>
      <c r="I1181" s="4">
        <v>393.33</v>
      </c>
      <c r="J1181" t="s">
        <v>2424</v>
      </c>
      <c r="K1181" t="s">
        <v>3065</v>
      </c>
      <c r="L1181" t="s">
        <v>3074</v>
      </c>
      <c r="M1181" t="s">
        <v>3089</v>
      </c>
      <c r="N1181">
        <v>3</v>
      </c>
      <c r="O1181" t="s">
        <v>4275</v>
      </c>
      <c r="P1181" t="str">
        <f t="shared" si="131"/>
        <v>SAVE10</v>
      </c>
      <c r="Q1181" t="s">
        <v>4278</v>
      </c>
      <c r="R1181" s="4">
        <v>786.66</v>
      </c>
      <c r="S1181" s="4">
        <f t="shared" si="132"/>
        <v>1042.2846368715084</v>
      </c>
      <c r="T1181" cm="1">
        <f t="array" ref="T1181">_xlfn.STDEV.P(_xlfn._xlws.FILTER($R$2:$R$1201,$G$2:$G$1201=G1181))</f>
        <v>832.06806164607724</v>
      </c>
      <c r="U1181" s="4">
        <f t="shared" si="133"/>
        <v>0.77992975188554148</v>
      </c>
      <c r="V1181" t="str">
        <f t="shared" si="134"/>
        <v>No</v>
      </c>
    </row>
    <row r="1182" spans="1:22" x14ac:dyDescent="0.25">
      <c r="A1182" t="s">
        <v>1116</v>
      </c>
      <c r="B1182" s="2">
        <v>45446</v>
      </c>
      <c r="C1182">
        <f t="shared" si="128"/>
        <v>2024</v>
      </c>
      <c r="D1182" t="str">
        <f t="shared" si="129"/>
        <v>June</v>
      </c>
      <c r="E1182" t="str">
        <f t="shared" si="130"/>
        <v>Q2</v>
      </c>
      <c r="F1182" t="s">
        <v>1228</v>
      </c>
      <c r="G1182" t="s">
        <v>2406</v>
      </c>
      <c r="H1182">
        <v>4</v>
      </c>
      <c r="I1182" s="4">
        <v>347.17</v>
      </c>
      <c r="J1182" t="s">
        <v>2904</v>
      </c>
      <c r="K1182" t="s">
        <v>3065</v>
      </c>
      <c r="L1182" t="s">
        <v>3070</v>
      </c>
      <c r="M1182" t="s">
        <v>4177</v>
      </c>
      <c r="N1182">
        <v>8</v>
      </c>
      <c r="P1182" t="str">
        <f t="shared" si="131"/>
        <v>NO COUPON</v>
      </c>
      <c r="Q1182" t="s">
        <v>4278</v>
      </c>
      <c r="R1182" s="4">
        <v>1388.68</v>
      </c>
      <c r="S1182" s="4">
        <f t="shared" si="132"/>
        <v>1098.989382022472</v>
      </c>
      <c r="T1182" cm="1">
        <f t="array" ref="T1182">_xlfn.STDEV.P(_xlfn._xlws.FILTER($R$2:$R$1201,$G$2:$G$1201=G1182))</f>
        <v>817.71887574565653</v>
      </c>
      <c r="U1182" s="4">
        <f t="shared" si="133"/>
        <v>0.91941057534829118</v>
      </c>
      <c r="V1182" t="str">
        <f t="shared" si="134"/>
        <v>No</v>
      </c>
    </row>
    <row r="1183" spans="1:22" x14ac:dyDescent="0.25">
      <c r="A1183" t="s">
        <v>848</v>
      </c>
      <c r="B1183" s="2">
        <v>45393</v>
      </c>
      <c r="C1183">
        <f t="shared" si="128"/>
        <v>2024</v>
      </c>
      <c r="D1183" t="str">
        <f t="shared" si="129"/>
        <v>April</v>
      </c>
      <c r="E1183" t="str">
        <f t="shared" si="130"/>
        <v>Q2</v>
      </c>
      <c r="F1183" t="s">
        <v>2044</v>
      </c>
      <c r="G1183" t="s">
        <v>2407</v>
      </c>
      <c r="H1183">
        <v>5</v>
      </c>
      <c r="I1183" s="4">
        <v>22.14</v>
      </c>
      <c r="J1183" t="s">
        <v>2616</v>
      </c>
      <c r="K1183" t="s">
        <v>3069</v>
      </c>
      <c r="L1183" t="s">
        <v>3072</v>
      </c>
      <c r="M1183" t="s">
        <v>3909</v>
      </c>
      <c r="N1183">
        <v>10</v>
      </c>
      <c r="P1183" t="str">
        <f t="shared" si="131"/>
        <v>NO COUPON</v>
      </c>
      <c r="Q1183" t="s">
        <v>4278</v>
      </c>
      <c r="R1183" s="4">
        <v>110.7</v>
      </c>
      <c r="S1183" s="4">
        <f t="shared" si="132"/>
        <v>1080.7326519337028</v>
      </c>
      <c r="T1183" cm="1">
        <f t="array" ref="T1183">_xlfn.STDEV.P(_xlfn._xlws.FILTER($R$2:$R$1201,$G$2:$G$1201=G1183))</f>
        <v>851.72193981099019</v>
      </c>
      <c r="U1183" s="4">
        <f t="shared" si="133"/>
        <v>1.242885268599069</v>
      </c>
      <c r="V1183" t="str">
        <f t="shared" si="134"/>
        <v>No</v>
      </c>
    </row>
    <row r="1184" spans="1:22" x14ac:dyDescent="0.25">
      <c r="A1184" t="s">
        <v>415</v>
      </c>
      <c r="B1184" s="2">
        <v>45756</v>
      </c>
      <c r="C1184">
        <f t="shared" si="128"/>
        <v>2025</v>
      </c>
      <c r="D1184" t="str">
        <f t="shared" si="129"/>
        <v>April</v>
      </c>
      <c r="E1184" t="str">
        <f t="shared" si="130"/>
        <v>Q2</v>
      </c>
      <c r="F1184" t="s">
        <v>1615</v>
      </c>
      <c r="G1184" t="s">
        <v>2407</v>
      </c>
      <c r="H1184">
        <v>1</v>
      </c>
      <c r="I1184" s="4">
        <v>538.67999999999995</v>
      </c>
      <c r="J1184" t="s">
        <v>2713</v>
      </c>
      <c r="K1184" t="s">
        <v>3065</v>
      </c>
      <c r="L1184" t="s">
        <v>3072</v>
      </c>
      <c r="M1184" t="s">
        <v>3476</v>
      </c>
      <c r="N1184">
        <v>6</v>
      </c>
      <c r="P1184" t="str">
        <f t="shared" si="131"/>
        <v>NO COUPON</v>
      </c>
      <c r="Q1184" t="s">
        <v>4279</v>
      </c>
      <c r="R1184" s="4">
        <v>538.67999999999995</v>
      </c>
      <c r="S1184" s="4">
        <f t="shared" si="132"/>
        <v>1080.7326519337028</v>
      </c>
      <c r="T1184" cm="1">
        <f t="array" ref="T1184">_xlfn.STDEV.P(_xlfn._xlws.FILTER($R$2:$R$1201,$G$2:$G$1201=G1184))</f>
        <v>851.72193981099019</v>
      </c>
      <c r="U1184" s="4">
        <f t="shared" si="133"/>
        <v>0.63641973582832956</v>
      </c>
      <c r="V1184" t="str">
        <f t="shared" si="134"/>
        <v>No</v>
      </c>
    </row>
    <row r="1185" spans="1:22" x14ac:dyDescent="0.25">
      <c r="A1185" t="s">
        <v>660</v>
      </c>
      <c r="B1185" s="2">
        <v>45226</v>
      </c>
      <c r="C1185">
        <f t="shared" si="128"/>
        <v>2023</v>
      </c>
      <c r="D1185" t="str">
        <f t="shared" si="129"/>
        <v>October</v>
      </c>
      <c r="E1185" t="str">
        <f t="shared" si="130"/>
        <v>Q4</v>
      </c>
      <c r="F1185" t="s">
        <v>1859</v>
      </c>
      <c r="G1185" t="s">
        <v>2406</v>
      </c>
      <c r="H1185">
        <v>4</v>
      </c>
      <c r="I1185" s="4">
        <v>498.51</v>
      </c>
      <c r="J1185" t="s">
        <v>2857</v>
      </c>
      <c r="K1185" t="s">
        <v>3065</v>
      </c>
      <c r="L1185" t="s">
        <v>3070</v>
      </c>
      <c r="M1185" t="s">
        <v>3721</v>
      </c>
      <c r="N1185">
        <v>4</v>
      </c>
      <c r="O1185" t="s">
        <v>4275</v>
      </c>
      <c r="P1185" t="str">
        <f t="shared" si="131"/>
        <v>SAVE10</v>
      </c>
      <c r="Q1185" t="s">
        <v>4282</v>
      </c>
      <c r="R1185" s="4">
        <v>1994.04</v>
      </c>
      <c r="S1185" s="4">
        <f t="shared" si="132"/>
        <v>1098.989382022472</v>
      </c>
      <c r="T1185" cm="1">
        <f t="array" ref="T1185">_xlfn.STDEV.P(_xlfn._xlws.FILTER($R$2:$R$1201,$G$2:$G$1201=G1185))</f>
        <v>817.71887574565653</v>
      </c>
      <c r="U1185" s="4">
        <f t="shared" si="133"/>
        <v>0.73433474490228745</v>
      </c>
      <c r="V1185" t="str">
        <f t="shared" si="134"/>
        <v>No</v>
      </c>
    </row>
    <row r="1186" spans="1:22" x14ac:dyDescent="0.25">
      <c r="A1186" t="s">
        <v>35</v>
      </c>
      <c r="B1186" s="2">
        <v>45613</v>
      </c>
      <c r="C1186">
        <f t="shared" si="128"/>
        <v>2024</v>
      </c>
      <c r="D1186" t="str">
        <f t="shared" si="129"/>
        <v>November</v>
      </c>
      <c r="E1186" t="str">
        <f t="shared" si="130"/>
        <v>Q4</v>
      </c>
      <c r="F1186" t="s">
        <v>1235</v>
      </c>
      <c r="G1186" t="s">
        <v>2403</v>
      </c>
      <c r="H1186">
        <v>4</v>
      </c>
      <c r="I1186" s="4">
        <v>342.95</v>
      </c>
      <c r="J1186" t="s">
        <v>2431</v>
      </c>
      <c r="K1186" t="s">
        <v>3069</v>
      </c>
      <c r="L1186" t="s">
        <v>3073</v>
      </c>
      <c r="M1186" t="s">
        <v>3096</v>
      </c>
      <c r="N1186">
        <v>6</v>
      </c>
      <c r="P1186" t="str">
        <f t="shared" si="131"/>
        <v>NO COUPON</v>
      </c>
      <c r="Q1186" t="s">
        <v>4282</v>
      </c>
      <c r="R1186" s="4">
        <v>1371.8</v>
      </c>
      <c r="S1186" s="4">
        <f t="shared" si="132"/>
        <v>1077.6160122699389</v>
      </c>
      <c r="T1186" cm="1">
        <f t="array" ref="T1186">_xlfn.STDEV.P(_xlfn._xlws.FILTER($R$2:$R$1201,$G$2:$G$1201=G1186))</f>
        <v>847.57364644707002</v>
      </c>
      <c r="U1186" s="4">
        <f t="shared" si="133"/>
        <v>0.86678722887335302</v>
      </c>
      <c r="V1186" t="str">
        <f t="shared" si="134"/>
        <v>No</v>
      </c>
    </row>
    <row r="1187" spans="1:22" x14ac:dyDescent="0.25">
      <c r="A1187" t="s">
        <v>1133</v>
      </c>
      <c r="B1187" s="2">
        <v>45620</v>
      </c>
      <c r="C1187">
        <f t="shared" si="128"/>
        <v>2024</v>
      </c>
      <c r="D1187" t="str">
        <f t="shared" si="129"/>
        <v>November</v>
      </c>
      <c r="E1187" t="str">
        <f t="shared" si="130"/>
        <v>Q4</v>
      </c>
      <c r="F1187" t="s">
        <v>2324</v>
      </c>
      <c r="G1187" t="s">
        <v>2408</v>
      </c>
      <c r="H1187">
        <v>1</v>
      </c>
      <c r="I1187" s="4">
        <v>684.65</v>
      </c>
      <c r="J1187" t="s">
        <v>2634</v>
      </c>
      <c r="K1187" t="s">
        <v>3067</v>
      </c>
      <c r="L1187" t="s">
        <v>3073</v>
      </c>
      <c r="M1187" t="s">
        <v>4194</v>
      </c>
      <c r="N1187">
        <v>1</v>
      </c>
      <c r="O1187" t="s">
        <v>4276</v>
      </c>
      <c r="P1187" t="str">
        <f t="shared" si="131"/>
        <v>FREESHIP</v>
      </c>
      <c r="Q1187" t="s">
        <v>4280</v>
      </c>
      <c r="R1187" s="4">
        <v>684.65</v>
      </c>
      <c r="S1187" s="4">
        <f t="shared" si="132"/>
        <v>1110.5581502890175</v>
      </c>
      <c r="T1187" cm="1">
        <f t="array" ref="T1187">_xlfn.STDEV.P(_xlfn._xlws.FILTER($R$2:$R$1201,$G$2:$G$1201=G1187))</f>
        <v>859.60878359494041</v>
      </c>
      <c r="U1187" s="4">
        <f t="shared" si="133"/>
        <v>0.49546742473691535</v>
      </c>
      <c r="V1187" t="str">
        <f t="shared" si="134"/>
        <v>No</v>
      </c>
    </row>
    <row r="1188" spans="1:22" x14ac:dyDescent="0.25">
      <c r="A1188" t="s">
        <v>290</v>
      </c>
      <c r="B1188" s="2">
        <v>45745</v>
      </c>
      <c r="C1188">
        <f t="shared" si="128"/>
        <v>2025</v>
      </c>
      <c r="D1188" t="str">
        <f t="shared" si="129"/>
        <v>March</v>
      </c>
      <c r="E1188" t="str">
        <f t="shared" si="130"/>
        <v>Q1</v>
      </c>
      <c r="F1188" t="s">
        <v>1490</v>
      </c>
      <c r="G1188" t="s">
        <v>2407</v>
      </c>
      <c r="H1188">
        <v>2</v>
      </c>
      <c r="I1188" s="4">
        <v>600.57000000000005</v>
      </c>
      <c r="J1188" t="s">
        <v>2646</v>
      </c>
      <c r="K1188" t="s">
        <v>3065</v>
      </c>
      <c r="L1188" t="s">
        <v>3072</v>
      </c>
      <c r="M1188" t="s">
        <v>3351</v>
      </c>
      <c r="N1188">
        <v>3</v>
      </c>
      <c r="O1188" t="s">
        <v>4277</v>
      </c>
      <c r="P1188" t="str">
        <f t="shared" si="131"/>
        <v>WINTER15</v>
      </c>
      <c r="Q1188" t="s">
        <v>4278</v>
      </c>
      <c r="R1188" s="4">
        <v>1201.1400000000001</v>
      </c>
      <c r="S1188" s="4">
        <f t="shared" si="132"/>
        <v>1080.7326519337028</v>
      </c>
      <c r="T1188" cm="1">
        <f t="array" ref="T1188">_xlfn.STDEV.P(_xlfn._xlws.FILTER($R$2:$R$1201,$G$2:$G$1201=G1188))</f>
        <v>851.72193981099019</v>
      </c>
      <c r="U1188" s="4">
        <f t="shared" si="133"/>
        <v>0.56375517582681733</v>
      </c>
      <c r="V1188" t="str">
        <f t="shared" si="134"/>
        <v>No</v>
      </c>
    </row>
    <row r="1189" spans="1:22" x14ac:dyDescent="0.25">
      <c r="A1189" t="s">
        <v>1090</v>
      </c>
      <c r="B1189" s="2">
        <v>45054</v>
      </c>
      <c r="C1189">
        <f t="shared" si="128"/>
        <v>2023</v>
      </c>
      <c r="D1189" t="str">
        <f t="shared" si="129"/>
        <v>May</v>
      </c>
      <c r="E1189" t="str">
        <f t="shared" si="130"/>
        <v>Q2</v>
      </c>
      <c r="F1189" t="s">
        <v>2282</v>
      </c>
      <c r="G1189" t="s">
        <v>2408</v>
      </c>
      <c r="H1189">
        <v>4</v>
      </c>
      <c r="I1189" s="4">
        <v>686.61</v>
      </c>
      <c r="J1189" t="s">
        <v>3005</v>
      </c>
      <c r="K1189" t="s">
        <v>3069</v>
      </c>
      <c r="L1189" t="s">
        <v>3070</v>
      </c>
      <c r="M1189" t="s">
        <v>4151</v>
      </c>
      <c r="N1189">
        <v>6</v>
      </c>
      <c r="P1189" t="str">
        <f t="shared" si="131"/>
        <v>NO COUPON</v>
      </c>
      <c r="Q1189" t="s">
        <v>4279</v>
      </c>
      <c r="R1189" s="4">
        <v>2746.44</v>
      </c>
      <c r="S1189" s="4">
        <f t="shared" si="132"/>
        <v>1110.5581502890175</v>
      </c>
      <c r="T1189" cm="1">
        <f t="array" ref="T1189">_xlfn.STDEV.P(_xlfn._xlws.FILTER($R$2:$R$1201,$G$2:$G$1201=G1189))</f>
        <v>859.60878359494041</v>
      </c>
      <c r="U1189" s="4">
        <f t="shared" si="133"/>
        <v>0.49318731774242514</v>
      </c>
      <c r="V1189" t="str">
        <f t="shared" si="134"/>
        <v>No</v>
      </c>
    </row>
    <row r="1190" spans="1:22" x14ac:dyDescent="0.25">
      <c r="A1190" t="s">
        <v>645</v>
      </c>
      <c r="B1190" s="2">
        <v>45535</v>
      </c>
      <c r="C1190">
        <f t="shared" si="128"/>
        <v>2024</v>
      </c>
      <c r="D1190" t="str">
        <f t="shared" si="129"/>
        <v>August</v>
      </c>
      <c r="E1190" t="str">
        <f t="shared" si="130"/>
        <v>Q3</v>
      </c>
      <c r="F1190" t="s">
        <v>1844</v>
      </c>
      <c r="G1190" t="s">
        <v>2406</v>
      </c>
      <c r="H1190">
        <v>3</v>
      </c>
      <c r="I1190" s="4">
        <v>46.11</v>
      </c>
      <c r="J1190" t="s">
        <v>2645</v>
      </c>
      <c r="K1190" t="s">
        <v>3068</v>
      </c>
      <c r="L1190" t="s">
        <v>3072</v>
      </c>
      <c r="M1190" t="s">
        <v>3706</v>
      </c>
      <c r="N1190">
        <v>5</v>
      </c>
      <c r="O1190" t="s">
        <v>4277</v>
      </c>
      <c r="P1190" t="str">
        <f t="shared" si="131"/>
        <v>WINTER15</v>
      </c>
      <c r="Q1190" t="s">
        <v>4279</v>
      </c>
      <c r="R1190" s="4">
        <v>138.33000000000001</v>
      </c>
      <c r="S1190" s="4">
        <f t="shared" si="132"/>
        <v>1098.989382022472</v>
      </c>
      <c r="T1190" cm="1">
        <f t="array" ref="T1190">_xlfn.STDEV.P(_xlfn._xlws.FILTER($R$2:$R$1201,$G$2:$G$1201=G1190))</f>
        <v>817.71887574565653</v>
      </c>
      <c r="U1190" s="4">
        <f t="shared" si="133"/>
        <v>1.2875811152853465</v>
      </c>
      <c r="V1190" t="str">
        <f t="shared" si="134"/>
        <v>No</v>
      </c>
    </row>
    <row r="1191" spans="1:22" x14ac:dyDescent="0.25">
      <c r="A1191" t="s">
        <v>217</v>
      </c>
      <c r="B1191" s="2">
        <v>45678</v>
      </c>
      <c r="C1191">
        <f t="shared" si="128"/>
        <v>2025</v>
      </c>
      <c r="D1191" t="str">
        <f t="shared" si="129"/>
        <v>January</v>
      </c>
      <c r="E1191" t="str">
        <f t="shared" si="130"/>
        <v>Q1</v>
      </c>
      <c r="F1191" t="s">
        <v>1417</v>
      </c>
      <c r="G1191" t="s">
        <v>2407</v>
      </c>
      <c r="H1191">
        <v>3</v>
      </c>
      <c r="I1191" s="4">
        <v>356.84</v>
      </c>
      <c r="J1191" t="s">
        <v>2590</v>
      </c>
      <c r="K1191" t="s">
        <v>3066</v>
      </c>
      <c r="L1191" t="s">
        <v>3070</v>
      </c>
      <c r="M1191" t="s">
        <v>3278</v>
      </c>
      <c r="N1191">
        <v>5</v>
      </c>
      <c r="O1191" t="s">
        <v>4275</v>
      </c>
      <c r="P1191" t="str">
        <f t="shared" si="131"/>
        <v>SAVE10</v>
      </c>
      <c r="Q1191" t="s">
        <v>4278</v>
      </c>
      <c r="R1191" s="4">
        <v>1070.52</v>
      </c>
      <c r="S1191" s="4">
        <f t="shared" si="132"/>
        <v>1080.7326519337028</v>
      </c>
      <c r="T1191" cm="1">
        <f t="array" ref="T1191">_xlfn.STDEV.P(_xlfn._xlws.FILTER($R$2:$R$1201,$G$2:$G$1201=G1191))</f>
        <v>851.72193981099019</v>
      </c>
      <c r="U1191" s="4">
        <f t="shared" si="133"/>
        <v>0.84991664309404247</v>
      </c>
      <c r="V1191" t="str">
        <f t="shared" si="134"/>
        <v>No</v>
      </c>
    </row>
    <row r="1192" spans="1:22" x14ac:dyDescent="0.25">
      <c r="A1192" t="s">
        <v>787</v>
      </c>
      <c r="B1192" s="2">
        <v>45836</v>
      </c>
      <c r="C1192">
        <f t="shared" si="128"/>
        <v>2025</v>
      </c>
      <c r="D1192" t="str">
        <f t="shared" si="129"/>
        <v>June</v>
      </c>
      <c r="E1192" t="str">
        <f t="shared" si="130"/>
        <v>Q2</v>
      </c>
      <c r="F1192" t="s">
        <v>1984</v>
      </c>
      <c r="G1192" t="s">
        <v>2404</v>
      </c>
      <c r="H1192">
        <v>2</v>
      </c>
      <c r="I1192" s="4">
        <v>512.33000000000004</v>
      </c>
      <c r="J1192" t="s">
        <v>2915</v>
      </c>
      <c r="K1192" t="s">
        <v>3069</v>
      </c>
      <c r="L1192" t="s">
        <v>3071</v>
      </c>
      <c r="M1192" t="s">
        <v>3848</v>
      </c>
      <c r="N1192">
        <v>7</v>
      </c>
      <c r="P1192" t="str">
        <f t="shared" si="131"/>
        <v>NO COUPON</v>
      </c>
      <c r="Q1192" t="s">
        <v>4281</v>
      </c>
      <c r="R1192" s="4">
        <v>1024.6600000000001</v>
      </c>
      <c r="S1192" s="4">
        <f t="shared" si="132"/>
        <v>972.57942307692258</v>
      </c>
      <c r="T1192" cm="1">
        <f t="array" ref="T1192">_xlfn.STDEV.P(_xlfn._xlws.FILTER($R$2:$R$1201,$G$2:$G$1201=G1192))</f>
        <v>756.87136793194964</v>
      </c>
      <c r="U1192" s="4">
        <f t="shared" si="133"/>
        <v>0.60809464141111969</v>
      </c>
      <c r="V1192" t="str">
        <f t="shared" si="134"/>
        <v>No</v>
      </c>
    </row>
    <row r="1193" spans="1:22" x14ac:dyDescent="0.25">
      <c r="A1193" t="s">
        <v>618</v>
      </c>
      <c r="B1193" s="2">
        <v>45830</v>
      </c>
      <c r="C1193">
        <f t="shared" si="128"/>
        <v>2025</v>
      </c>
      <c r="D1193" t="str">
        <f t="shared" si="129"/>
        <v>June</v>
      </c>
      <c r="E1193" t="str">
        <f t="shared" si="130"/>
        <v>Q2</v>
      </c>
      <c r="F1193" t="s">
        <v>1817</v>
      </c>
      <c r="G1193" t="s">
        <v>2406</v>
      </c>
      <c r="H1193">
        <v>3</v>
      </c>
      <c r="I1193" s="4">
        <v>32.619999999999997</v>
      </c>
      <c r="J1193" t="s">
        <v>2661</v>
      </c>
      <c r="K1193" t="s">
        <v>3065</v>
      </c>
      <c r="L1193" t="s">
        <v>3073</v>
      </c>
      <c r="M1193" t="s">
        <v>3679</v>
      </c>
      <c r="N1193">
        <v>6</v>
      </c>
      <c r="P1193" t="str">
        <f t="shared" si="131"/>
        <v>NO COUPON</v>
      </c>
      <c r="Q1193" t="s">
        <v>4281</v>
      </c>
      <c r="R1193" s="4">
        <v>97.859999999999985</v>
      </c>
      <c r="S1193" s="4">
        <f t="shared" si="132"/>
        <v>1098.989382022472</v>
      </c>
      <c r="T1193" cm="1">
        <f t="array" ref="T1193">_xlfn.STDEV.P(_xlfn._xlws.FILTER($R$2:$R$1201,$G$2:$G$1201=G1193))</f>
        <v>817.71887574565653</v>
      </c>
      <c r="U1193" s="4">
        <f t="shared" si="133"/>
        <v>1.304078227434921</v>
      </c>
      <c r="V1193" t="str">
        <f t="shared" si="134"/>
        <v>No</v>
      </c>
    </row>
    <row r="1194" spans="1:22" x14ac:dyDescent="0.25">
      <c r="A1194" t="s">
        <v>410</v>
      </c>
      <c r="B1194" s="2">
        <v>45261</v>
      </c>
      <c r="C1194">
        <f t="shared" si="128"/>
        <v>2023</v>
      </c>
      <c r="D1194" t="str">
        <f t="shared" si="129"/>
        <v>December</v>
      </c>
      <c r="E1194" t="str">
        <f t="shared" si="130"/>
        <v>Q4</v>
      </c>
      <c r="F1194" t="s">
        <v>1610</v>
      </c>
      <c r="G1194" t="s">
        <v>2405</v>
      </c>
      <c r="H1194">
        <v>5</v>
      </c>
      <c r="I1194" s="4">
        <v>287.13</v>
      </c>
      <c r="J1194" t="s">
        <v>2730</v>
      </c>
      <c r="K1194" t="s">
        <v>3066</v>
      </c>
      <c r="L1194" t="s">
        <v>3070</v>
      </c>
      <c r="M1194" t="s">
        <v>3471</v>
      </c>
      <c r="N1194">
        <v>10</v>
      </c>
      <c r="O1194" t="s">
        <v>4275</v>
      </c>
      <c r="P1194" t="str">
        <f t="shared" si="131"/>
        <v>SAVE10</v>
      </c>
      <c r="Q1194" t="s">
        <v>4280</v>
      </c>
      <c r="R1194" s="4">
        <v>1435.65</v>
      </c>
      <c r="S1194" s="4">
        <f t="shared" si="132"/>
        <v>1042.2846368715084</v>
      </c>
      <c r="T1194" cm="1">
        <f t="array" ref="T1194">_xlfn.STDEV.P(_xlfn._xlws.FILTER($R$2:$R$1201,$G$2:$G$1201=G1194))</f>
        <v>832.06806164607724</v>
      </c>
      <c r="U1194" s="4">
        <f t="shared" si="133"/>
        <v>0.90756354159008179</v>
      </c>
      <c r="V1194" t="str">
        <f t="shared" si="134"/>
        <v>No</v>
      </c>
    </row>
    <row r="1195" spans="1:22" x14ac:dyDescent="0.25">
      <c r="A1195" t="s">
        <v>1009</v>
      </c>
      <c r="B1195" s="2">
        <v>45248</v>
      </c>
      <c r="C1195">
        <f t="shared" si="128"/>
        <v>2023</v>
      </c>
      <c r="D1195" t="str">
        <f t="shared" si="129"/>
        <v>November</v>
      </c>
      <c r="E1195" t="str">
        <f t="shared" si="130"/>
        <v>Q4</v>
      </c>
      <c r="F1195" t="s">
        <v>2202</v>
      </c>
      <c r="G1195" t="s">
        <v>2403</v>
      </c>
      <c r="H1195">
        <v>2</v>
      </c>
      <c r="I1195" s="4">
        <v>113.29</v>
      </c>
      <c r="J1195" t="s">
        <v>2801</v>
      </c>
      <c r="K1195" t="s">
        <v>3069</v>
      </c>
      <c r="L1195" t="s">
        <v>3074</v>
      </c>
      <c r="M1195" t="s">
        <v>4070</v>
      </c>
      <c r="N1195">
        <v>5</v>
      </c>
      <c r="O1195" t="s">
        <v>4275</v>
      </c>
      <c r="P1195" t="str">
        <f t="shared" si="131"/>
        <v>SAVE10</v>
      </c>
      <c r="Q1195" t="s">
        <v>4281</v>
      </c>
      <c r="R1195" s="4">
        <v>226.58</v>
      </c>
      <c r="S1195" s="4">
        <f t="shared" si="132"/>
        <v>1077.6160122699389</v>
      </c>
      <c r="T1195" cm="1">
        <f t="array" ref="T1195">_xlfn.STDEV.P(_xlfn._xlws.FILTER($R$2:$R$1201,$G$2:$G$1201=G1195))</f>
        <v>847.57364644707002</v>
      </c>
      <c r="U1195" s="4">
        <f t="shared" si="133"/>
        <v>1.1377489334552593</v>
      </c>
      <c r="V1195" t="str">
        <f t="shared" si="134"/>
        <v>No</v>
      </c>
    </row>
    <row r="1196" spans="1:22" x14ac:dyDescent="0.25">
      <c r="A1196" t="s">
        <v>907</v>
      </c>
      <c r="B1196" s="2">
        <v>45006</v>
      </c>
      <c r="C1196">
        <f t="shared" si="128"/>
        <v>2023</v>
      </c>
      <c r="D1196" t="str">
        <f t="shared" si="129"/>
        <v>March</v>
      </c>
      <c r="E1196" t="str">
        <f t="shared" si="130"/>
        <v>Q1</v>
      </c>
      <c r="F1196" t="s">
        <v>2103</v>
      </c>
      <c r="G1196" t="s">
        <v>2403</v>
      </c>
      <c r="H1196">
        <v>1</v>
      </c>
      <c r="I1196" s="4">
        <v>678.01</v>
      </c>
      <c r="J1196" t="s">
        <v>2796</v>
      </c>
      <c r="K1196" t="s">
        <v>3069</v>
      </c>
      <c r="L1196" t="s">
        <v>3074</v>
      </c>
      <c r="M1196" t="s">
        <v>3968</v>
      </c>
      <c r="N1196">
        <v>4</v>
      </c>
      <c r="O1196" t="s">
        <v>4276</v>
      </c>
      <c r="P1196" t="str">
        <f t="shared" si="131"/>
        <v>FREESHIP</v>
      </c>
      <c r="Q1196" t="s">
        <v>4279</v>
      </c>
      <c r="R1196" s="4">
        <v>678.01</v>
      </c>
      <c r="S1196" s="4">
        <f t="shared" si="132"/>
        <v>1077.6160122699389</v>
      </c>
      <c r="T1196" cm="1">
        <f t="array" ref="T1196">_xlfn.STDEV.P(_xlfn._xlws.FILTER($R$2:$R$1201,$G$2:$G$1201=G1196))</f>
        <v>847.57364644707002</v>
      </c>
      <c r="U1196" s="4">
        <f t="shared" si="133"/>
        <v>0.47147054883671852</v>
      </c>
      <c r="V1196" t="str">
        <f t="shared" si="134"/>
        <v>No</v>
      </c>
    </row>
    <row r="1197" spans="1:22" x14ac:dyDescent="0.25">
      <c r="A1197" t="s">
        <v>177</v>
      </c>
      <c r="B1197" s="2">
        <v>45832</v>
      </c>
      <c r="C1197">
        <f t="shared" si="128"/>
        <v>2025</v>
      </c>
      <c r="D1197" t="str">
        <f t="shared" si="129"/>
        <v>June</v>
      </c>
      <c r="E1197" t="str">
        <f t="shared" si="130"/>
        <v>Q2</v>
      </c>
      <c r="F1197" t="s">
        <v>1377</v>
      </c>
      <c r="G1197" t="s">
        <v>2405</v>
      </c>
      <c r="H1197">
        <v>1</v>
      </c>
      <c r="I1197" s="4">
        <v>641.39</v>
      </c>
      <c r="J1197" t="s">
        <v>2557</v>
      </c>
      <c r="K1197" t="s">
        <v>3066</v>
      </c>
      <c r="L1197" t="s">
        <v>3071</v>
      </c>
      <c r="M1197" t="s">
        <v>3238</v>
      </c>
      <c r="N1197">
        <v>1</v>
      </c>
      <c r="P1197" t="str">
        <f t="shared" si="131"/>
        <v>NO COUPON</v>
      </c>
      <c r="Q1197" t="s">
        <v>4279</v>
      </c>
      <c r="R1197" s="4">
        <v>641.39</v>
      </c>
      <c r="S1197" s="4">
        <f t="shared" si="132"/>
        <v>1042.2846368715084</v>
      </c>
      <c r="T1197" cm="1">
        <f t="array" ref="T1197">_xlfn.STDEV.P(_xlfn._xlws.FILTER($R$2:$R$1201,$G$2:$G$1201=G1197))</f>
        <v>832.06806164607724</v>
      </c>
      <c r="U1197" s="4">
        <f t="shared" si="133"/>
        <v>0.48180510147020905</v>
      </c>
      <c r="V1197" t="str">
        <f t="shared" si="134"/>
        <v>No</v>
      </c>
    </row>
    <row r="1198" spans="1:22" x14ac:dyDescent="0.25">
      <c r="A1198" t="s">
        <v>755</v>
      </c>
      <c r="B1198" s="2">
        <v>45680</v>
      </c>
      <c r="C1198">
        <f t="shared" si="128"/>
        <v>2025</v>
      </c>
      <c r="D1198" t="str">
        <f t="shared" si="129"/>
        <v>January</v>
      </c>
      <c r="E1198" t="str">
        <f t="shared" si="130"/>
        <v>Q1</v>
      </c>
      <c r="F1198" t="s">
        <v>1952</v>
      </c>
      <c r="G1198" t="s">
        <v>2403</v>
      </c>
      <c r="H1198">
        <v>5</v>
      </c>
      <c r="I1198" s="4">
        <v>332.64</v>
      </c>
      <c r="J1198" t="s">
        <v>2899</v>
      </c>
      <c r="K1198" t="s">
        <v>3068</v>
      </c>
      <c r="L1198" t="s">
        <v>3073</v>
      </c>
      <c r="M1198" t="s">
        <v>3816</v>
      </c>
      <c r="N1198">
        <v>10</v>
      </c>
      <c r="P1198" t="str">
        <f t="shared" si="131"/>
        <v>NO COUPON</v>
      </c>
      <c r="Q1198" t="s">
        <v>4279</v>
      </c>
      <c r="R1198" s="4">
        <v>1663.2</v>
      </c>
      <c r="S1198" s="4">
        <f t="shared" si="132"/>
        <v>1077.6160122699389</v>
      </c>
      <c r="T1198" cm="1">
        <f t="array" ref="T1198">_xlfn.STDEV.P(_xlfn._xlws.FILTER($R$2:$R$1201,$G$2:$G$1201=G1198))</f>
        <v>847.57364644707002</v>
      </c>
      <c r="U1198" s="4">
        <f t="shared" si="133"/>
        <v>0.87895136356916193</v>
      </c>
      <c r="V1198" t="str">
        <f t="shared" si="134"/>
        <v>No</v>
      </c>
    </row>
    <row r="1199" spans="1:22" x14ac:dyDescent="0.25">
      <c r="A1199" t="s">
        <v>218</v>
      </c>
      <c r="B1199" s="2">
        <v>45174</v>
      </c>
      <c r="C1199">
        <f t="shared" si="128"/>
        <v>2023</v>
      </c>
      <c r="D1199" t="str">
        <f t="shared" si="129"/>
        <v>September</v>
      </c>
      <c r="E1199" t="str">
        <f t="shared" si="130"/>
        <v>Q3</v>
      </c>
      <c r="F1199" t="s">
        <v>1418</v>
      </c>
      <c r="G1199" t="s">
        <v>2408</v>
      </c>
      <c r="H1199">
        <v>4</v>
      </c>
      <c r="I1199" s="4">
        <v>413.71</v>
      </c>
      <c r="J1199" t="s">
        <v>2539</v>
      </c>
      <c r="K1199" t="s">
        <v>3068</v>
      </c>
      <c r="L1199" t="s">
        <v>3071</v>
      </c>
      <c r="M1199" t="s">
        <v>3279</v>
      </c>
      <c r="N1199">
        <v>9</v>
      </c>
      <c r="O1199" t="s">
        <v>4276</v>
      </c>
      <c r="P1199" t="str">
        <f t="shared" si="131"/>
        <v>FREESHIP</v>
      </c>
      <c r="Q1199" t="s">
        <v>4281</v>
      </c>
      <c r="R1199" s="4">
        <v>1654.84</v>
      </c>
      <c r="S1199" s="4">
        <f t="shared" si="132"/>
        <v>1110.5581502890175</v>
      </c>
      <c r="T1199" cm="1">
        <f t="array" ref="T1199">_xlfn.STDEV.P(_xlfn._xlws.FILTER($R$2:$R$1201,$G$2:$G$1201=G1199))</f>
        <v>859.60878359494041</v>
      </c>
      <c r="U1199" s="4">
        <f t="shared" si="133"/>
        <v>0.81065731712832512</v>
      </c>
      <c r="V1199" t="str">
        <f t="shared" si="134"/>
        <v>No</v>
      </c>
    </row>
    <row r="1200" spans="1:22" x14ac:dyDescent="0.25">
      <c r="A1200" t="s">
        <v>239</v>
      </c>
      <c r="B1200" s="2">
        <v>45364</v>
      </c>
      <c r="C1200">
        <f t="shared" si="128"/>
        <v>2024</v>
      </c>
      <c r="D1200" t="str">
        <f t="shared" si="129"/>
        <v>March</v>
      </c>
      <c r="E1200" t="str">
        <f t="shared" si="130"/>
        <v>Q1</v>
      </c>
      <c r="F1200" t="s">
        <v>1439</v>
      </c>
      <c r="G1200" t="s">
        <v>2404</v>
      </c>
      <c r="H1200">
        <v>3</v>
      </c>
      <c r="I1200" s="4">
        <v>273.95999999999998</v>
      </c>
      <c r="J1200" t="s">
        <v>2604</v>
      </c>
      <c r="K1200" t="s">
        <v>3065</v>
      </c>
      <c r="L1200" t="s">
        <v>3072</v>
      </c>
      <c r="M1200" t="s">
        <v>3300</v>
      </c>
      <c r="N1200">
        <v>8</v>
      </c>
      <c r="O1200" t="s">
        <v>4275</v>
      </c>
      <c r="P1200" t="str">
        <f t="shared" si="131"/>
        <v>SAVE10</v>
      </c>
      <c r="Q1200" t="s">
        <v>4282</v>
      </c>
      <c r="R1200" s="4">
        <v>821.87999999999988</v>
      </c>
      <c r="S1200" s="4">
        <f t="shared" si="132"/>
        <v>972.57942307692258</v>
      </c>
      <c r="T1200" cm="1">
        <f t="array" ref="T1200">_xlfn.STDEV.P(_xlfn._xlws.FILTER($R$2:$R$1201,$G$2:$G$1201=G1200))</f>
        <v>756.87136793194964</v>
      </c>
      <c r="U1200" s="4">
        <f t="shared" si="133"/>
        <v>0.92303587198153281</v>
      </c>
      <c r="V1200" t="str">
        <f t="shared" si="134"/>
        <v>No</v>
      </c>
    </row>
    <row r="1201" spans="1:22" x14ac:dyDescent="0.25">
      <c r="A1201" t="s">
        <v>913</v>
      </c>
      <c r="B1201" s="2">
        <v>45770</v>
      </c>
      <c r="C1201">
        <f t="shared" si="128"/>
        <v>2025</v>
      </c>
      <c r="D1201" t="str">
        <f t="shared" si="129"/>
        <v>April</v>
      </c>
      <c r="E1201" t="str">
        <f t="shared" si="130"/>
        <v>Q2</v>
      </c>
      <c r="F1201" t="s">
        <v>2109</v>
      </c>
      <c r="G1201" t="s">
        <v>2407</v>
      </c>
      <c r="H1201">
        <v>2</v>
      </c>
      <c r="I1201" s="4">
        <v>323.37</v>
      </c>
      <c r="J1201" t="s">
        <v>2474</v>
      </c>
      <c r="K1201" t="s">
        <v>3066</v>
      </c>
      <c r="L1201" t="s">
        <v>3074</v>
      </c>
      <c r="M1201" t="s">
        <v>3974</v>
      </c>
      <c r="N1201">
        <v>3</v>
      </c>
      <c r="O1201" t="s">
        <v>4275</v>
      </c>
      <c r="P1201" t="str">
        <f t="shared" si="131"/>
        <v>SAVE10</v>
      </c>
      <c r="Q1201" t="s">
        <v>4278</v>
      </c>
      <c r="R1201" s="4">
        <v>646.74</v>
      </c>
      <c r="S1201" s="4">
        <f t="shared" si="132"/>
        <v>1080.7326519337028</v>
      </c>
      <c r="T1201" cm="1">
        <f t="array" ref="T1201">_xlfn.STDEV.P(_xlfn._xlws.FILTER($R$2:$R$1201,$G$2:$G$1201=G1201))</f>
        <v>851.72193981099019</v>
      </c>
      <c r="U1201" s="4">
        <f t="shared" si="133"/>
        <v>0.88921350564454504</v>
      </c>
      <c r="V1201" t="str">
        <f t="shared" si="134"/>
        <v>No</v>
      </c>
    </row>
    <row r="1202" spans="1:22" x14ac:dyDescent="0.25">
      <c r="S1202" s="4"/>
      <c r="U1202" s="4"/>
    </row>
    <row r="1203" spans="1:22" x14ac:dyDescent="0.25">
      <c r="S1203" s="4"/>
      <c r="U1203" s="4"/>
    </row>
    <row r="1204" spans="1:22" x14ac:dyDescent="0.25">
      <c r="S1204" s="4"/>
      <c r="U1204" s="4"/>
    </row>
    <row r="1205" spans="1:22" x14ac:dyDescent="0.25">
      <c r="S1205" s="4"/>
      <c r="U1205" s="4"/>
    </row>
    <row r="1206" spans="1:22" x14ac:dyDescent="0.25">
      <c r="S1206" s="4"/>
      <c r="U1206" s="4"/>
    </row>
    <row r="1207" spans="1:22" x14ac:dyDescent="0.25">
      <c r="S1207" s="4"/>
      <c r="U1207" s="4"/>
    </row>
    <row r="1208" spans="1:22" x14ac:dyDescent="0.25">
      <c r="S1208" s="4"/>
      <c r="U1208" s="4"/>
    </row>
    <row r="1209" spans="1:22" x14ac:dyDescent="0.25">
      <c r="S1209" s="4"/>
      <c r="U1209" s="4"/>
    </row>
    <row r="1210" spans="1:22" x14ac:dyDescent="0.25">
      <c r="S1210" s="4"/>
      <c r="U1210" s="4"/>
    </row>
    <row r="1211" spans="1:22" x14ac:dyDescent="0.25">
      <c r="S1211" s="4"/>
      <c r="U1211" s="4"/>
    </row>
    <row r="1212" spans="1:22" x14ac:dyDescent="0.25">
      <c r="S1212" s="4"/>
      <c r="U1212" s="4"/>
    </row>
    <row r="1213" spans="1:22" x14ac:dyDescent="0.25">
      <c r="S1213" s="4"/>
      <c r="U1213" s="4"/>
    </row>
    <row r="1214" spans="1:22" x14ac:dyDescent="0.25">
      <c r="S1214" s="4"/>
      <c r="U1214" s="4"/>
    </row>
    <row r="1215" spans="1:22" x14ac:dyDescent="0.25">
      <c r="S1215" s="4"/>
      <c r="U1215" s="4"/>
    </row>
    <row r="1216" spans="1:22" x14ac:dyDescent="0.25">
      <c r="S1216" s="4"/>
      <c r="U1216" s="4"/>
    </row>
    <row r="1217" spans="19:21" x14ac:dyDescent="0.25">
      <c r="S1217" s="4"/>
      <c r="U1217" s="4"/>
    </row>
    <row r="1218" spans="19:21" x14ac:dyDescent="0.25">
      <c r="S1218" s="4"/>
      <c r="U1218" s="4"/>
    </row>
    <row r="1219" spans="19:21" x14ac:dyDescent="0.25">
      <c r="S1219" s="4"/>
      <c r="U1219" s="4"/>
    </row>
    <row r="1220" spans="19:21" x14ac:dyDescent="0.25">
      <c r="S1220" s="4"/>
      <c r="U1220" s="4"/>
    </row>
    <row r="1221" spans="19:21" x14ac:dyDescent="0.25">
      <c r="S1221" s="4"/>
      <c r="U1221" s="4"/>
    </row>
    <row r="1222" spans="19:21" x14ac:dyDescent="0.25">
      <c r="S1222" s="4"/>
      <c r="U1222" s="4"/>
    </row>
    <row r="1223" spans="19:21" x14ac:dyDescent="0.25">
      <c r="S1223" s="4"/>
      <c r="U1223" s="4"/>
    </row>
    <row r="1224" spans="19:21" x14ac:dyDescent="0.25">
      <c r="S1224" s="4"/>
      <c r="U1224" s="4"/>
    </row>
    <row r="1225" spans="19:21" x14ac:dyDescent="0.25">
      <c r="S1225" s="4"/>
      <c r="U1225" s="4"/>
    </row>
    <row r="1226" spans="19:21" x14ac:dyDescent="0.25">
      <c r="S1226" s="4"/>
      <c r="U1226" s="4"/>
    </row>
    <row r="1227" spans="19:21" x14ac:dyDescent="0.25">
      <c r="S1227" s="4"/>
      <c r="U1227" s="4"/>
    </row>
    <row r="1228" spans="19:21" x14ac:dyDescent="0.25">
      <c r="S1228" s="4"/>
      <c r="U1228" s="4"/>
    </row>
    <row r="1229" spans="19:21" x14ac:dyDescent="0.25">
      <c r="S1229" s="4"/>
      <c r="U1229" s="4"/>
    </row>
    <row r="1230" spans="19:21" x14ac:dyDescent="0.25">
      <c r="S1230" s="4"/>
      <c r="U1230" s="4"/>
    </row>
    <row r="1231" spans="19:21" x14ac:dyDescent="0.25">
      <c r="S1231" s="4"/>
      <c r="U1231" s="4"/>
    </row>
    <row r="1232" spans="19:21" x14ac:dyDescent="0.25">
      <c r="S1232" s="4"/>
      <c r="U1232" s="4"/>
    </row>
    <row r="1233" spans="19:21" x14ac:dyDescent="0.25">
      <c r="S1233" s="4"/>
      <c r="U1233" s="4"/>
    </row>
    <row r="1234" spans="19:21" x14ac:dyDescent="0.25">
      <c r="S1234" s="4"/>
      <c r="U1234" s="4"/>
    </row>
    <row r="1235" spans="19:21" x14ac:dyDescent="0.25">
      <c r="S1235" s="4"/>
      <c r="U1235" s="4"/>
    </row>
    <row r="1236" spans="19:21" x14ac:dyDescent="0.25">
      <c r="S1236" s="4"/>
      <c r="U1236" s="4"/>
    </row>
    <row r="1237" spans="19:21" x14ac:dyDescent="0.25">
      <c r="S1237" s="4"/>
      <c r="U1237" s="4"/>
    </row>
    <row r="1238" spans="19:21" x14ac:dyDescent="0.25">
      <c r="S1238" s="4"/>
      <c r="U1238" s="4"/>
    </row>
    <row r="1239" spans="19:21" x14ac:dyDescent="0.25">
      <c r="S1239" s="4"/>
      <c r="U1239" s="4"/>
    </row>
    <row r="1240" spans="19:21" x14ac:dyDescent="0.25">
      <c r="S1240" s="4"/>
      <c r="U1240" s="4"/>
    </row>
    <row r="1241" spans="19:21" x14ac:dyDescent="0.25">
      <c r="S1241" s="4"/>
      <c r="U1241" s="4"/>
    </row>
    <row r="1242" spans="19:21" x14ac:dyDescent="0.25">
      <c r="S1242" s="4"/>
      <c r="U1242" s="4"/>
    </row>
    <row r="1243" spans="19:21" x14ac:dyDescent="0.25">
      <c r="S1243" s="4"/>
      <c r="U1243" s="4"/>
    </row>
    <row r="1244" spans="19:21" x14ac:dyDescent="0.25">
      <c r="S1244" s="4"/>
      <c r="U1244" s="4"/>
    </row>
    <row r="1245" spans="19:21" x14ac:dyDescent="0.25">
      <c r="S1245" s="4"/>
      <c r="U1245" s="4"/>
    </row>
    <row r="1246" spans="19:21" x14ac:dyDescent="0.25">
      <c r="S1246" s="4"/>
      <c r="U1246" s="4"/>
    </row>
    <row r="1247" spans="19:21" x14ac:dyDescent="0.25">
      <c r="S1247" s="4"/>
      <c r="U1247" s="4"/>
    </row>
    <row r="1248" spans="19:21" x14ac:dyDescent="0.25">
      <c r="S1248" s="4"/>
      <c r="U1248" s="4"/>
    </row>
    <row r="1249" spans="19:21" x14ac:dyDescent="0.25">
      <c r="S1249" s="4"/>
      <c r="U1249" s="4"/>
    </row>
    <row r="1250" spans="19:21" x14ac:dyDescent="0.25">
      <c r="S1250" s="4"/>
      <c r="U1250" s="4"/>
    </row>
    <row r="1251" spans="19:21" x14ac:dyDescent="0.25">
      <c r="S1251" s="4"/>
      <c r="U1251" s="4"/>
    </row>
    <row r="1252" spans="19:21" x14ac:dyDescent="0.25">
      <c r="S1252" s="4"/>
      <c r="U1252" s="4"/>
    </row>
    <row r="1253" spans="19:21" x14ac:dyDescent="0.25">
      <c r="S1253" s="4"/>
      <c r="U1253" s="4"/>
    </row>
    <row r="1254" spans="19:21" x14ac:dyDescent="0.25">
      <c r="S1254" s="4"/>
      <c r="U1254" s="4"/>
    </row>
    <row r="1255" spans="19:21" x14ac:dyDescent="0.25">
      <c r="S1255" s="4"/>
      <c r="U1255" s="4"/>
    </row>
    <row r="1256" spans="19:21" x14ac:dyDescent="0.25">
      <c r="S1256" s="4"/>
      <c r="U1256" s="4"/>
    </row>
    <row r="1257" spans="19:21" x14ac:dyDescent="0.25">
      <c r="S1257" s="4"/>
      <c r="U1257" s="4"/>
    </row>
    <row r="1258" spans="19:21" x14ac:dyDescent="0.25">
      <c r="S1258" s="4"/>
      <c r="U1258" s="4"/>
    </row>
    <row r="1259" spans="19:21" x14ac:dyDescent="0.25">
      <c r="S1259" s="4"/>
      <c r="U1259" s="4"/>
    </row>
    <row r="1260" spans="19:21" x14ac:dyDescent="0.25">
      <c r="S1260" s="4"/>
      <c r="U1260" s="4"/>
    </row>
    <row r="1261" spans="19:21" x14ac:dyDescent="0.25">
      <c r="S1261" s="4"/>
      <c r="U1261" s="4"/>
    </row>
    <row r="1262" spans="19:21" x14ac:dyDescent="0.25">
      <c r="S1262" s="4"/>
      <c r="U1262" s="4"/>
    </row>
    <row r="1263" spans="19:21" x14ac:dyDescent="0.25">
      <c r="S1263" s="4"/>
      <c r="U1263" s="4"/>
    </row>
    <row r="1264" spans="19:21" x14ac:dyDescent="0.25">
      <c r="S1264" s="4"/>
      <c r="U1264" s="4"/>
    </row>
    <row r="1265" spans="19:21" x14ac:dyDescent="0.25">
      <c r="S1265" s="4"/>
      <c r="U1265" s="4"/>
    </row>
    <row r="1266" spans="19:21" x14ac:dyDescent="0.25">
      <c r="S1266" s="4"/>
      <c r="U1266" s="4"/>
    </row>
    <row r="1267" spans="19:21" x14ac:dyDescent="0.25">
      <c r="S1267" s="4"/>
      <c r="U1267" s="4"/>
    </row>
    <row r="1268" spans="19:21" x14ac:dyDescent="0.25">
      <c r="S1268" s="4"/>
      <c r="U1268" s="4"/>
    </row>
    <row r="1269" spans="19:21" x14ac:dyDescent="0.25">
      <c r="S1269" s="4"/>
      <c r="U1269" s="4"/>
    </row>
    <row r="1270" spans="19:21" x14ac:dyDescent="0.25">
      <c r="S1270" s="4"/>
      <c r="U1270" s="4"/>
    </row>
    <row r="1271" spans="19:21" x14ac:dyDescent="0.25">
      <c r="S1271" s="4"/>
      <c r="U1271" s="4"/>
    </row>
    <row r="1272" spans="19:21" x14ac:dyDescent="0.25">
      <c r="S1272" s="4"/>
      <c r="U1272" s="4"/>
    </row>
    <row r="1273" spans="19:21" x14ac:dyDescent="0.25">
      <c r="S1273" s="4"/>
      <c r="U1273" s="4"/>
    </row>
    <row r="1274" spans="19:21" x14ac:dyDescent="0.25">
      <c r="S1274" s="4"/>
      <c r="U1274" s="4"/>
    </row>
    <row r="1275" spans="19:21" x14ac:dyDescent="0.25">
      <c r="S1275" s="4"/>
      <c r="U1275" s="4"/>
    </row>
    <row r="1276" spans="19:21" x14ac:dyDescent="0.25">
      <c r="S1276" s="4"/>
      <c r="U1276" s="4"/>
    </row>
    <row r="1277" spans="19:21" x14ac:dyDescent="0.25">
      <c r="S1277" s="4"/>
      <c r="U1277" s="4"/>
    </row>
    <row r="1278" spans="19:21" x14ac:dyDescent="0.25">
      <c r="S1278" s="4"/>
      <c r="U1278" s="4"/>
    </row>
    <row r="1279" spans="19:21" x14ac:dyDescent="0.25">
      <c r="S1279" s="4"/>
      <c r="U1279" s="4"/>
    </row>
    <row r="1280" spans="19:21" x14ac:dyDescent="0.25">
      <c r="S1280" s="4"/>
      <c r="U1280" s="4"/>
    </row>
    <row r="1281" spans="19:21" x14ac:dyDescent="0.25">
      <c r="S1281" s="4"/>
      <c r="U1281" s="4"/>
    </row>
    <row r="1282" spans="19:21" x14ac:dyDescent="0.25">
      <c r="S1282" s="4"/>
      <c r="U1282" s="4"/>
    </row>
    <row r="1283" spans="19:21" x14ac:dyDescent="0.25">
      <c r="S1283" s="4"/>
      <c r="U1283" s="4"/>
    </row>
    <row r="1284" spans="19:21" x14ac:dyDescent="0.25">
      <c r="S1284" s="4"/>
      <c r="U1284" s="4"/>
    </row>
    <row r="1285" spans="19:21" x14ac:dyDescent="0.25">
      <c r="S1285" s="4"/>
      <c r="U1285" s="4"/>
    </row>
    <row r="1286" spans="19:21" x14ac:dyDescent="0.25">
      <c r="S1286" s="4"/>
      <c r="U1286" s="4"/>
    </row>
    <row r="1287" spans="19:21" x14ac:dyDescent="0.25">
      <c r="S1287" s="4"/>
      <c r="U1287" s="4"/>
    </row>
    <row r="1288" spans="19:21" x14ac:dyDescent="0.25">
      <c r="S1288" s="4"/>
      <c r="U1288" s="4"/>
    </row>
    <row r="1289" spans="19:21" x14ac:dyDescent="0.25">
      <c r="S1289" s="4"/>
      <c r="U1289" s="4"/>
    </row>
    <row r="1290" spans="19:21" x14ac:dyDescent="0.25">
      <c r="S1290" s="4"/>
      <c r="U1290" s="4"/>
    </row>
    <row r="1291" spans="19:21" x14ac:dyDescent="0.25">
      <c r="S1291" s="4"/>
      <c r="U1291" s="4"/>
    </row>
    <row r="1292" spans="19:21" x14ac:dyDescent="0.25">
      <c r="S1292" s="4"/>
      <c r="U1292" s="4"/>
    </row>
    <row r="1293" spans="19:21" x14ac:dyDescent="0.25">
      <c r="S1293" s="4"/>
      <c r="U1293" s="4"/>
    </row>
    <row r="1294" spans="19:21" x14ac:dyDescent="0.25">
      <c r="S1294" s="4"/>
      <c r="U1294" s="4"/>
    </row>
    <row r="1295" spans="19:21" x14ac:dyDescent="0.25">
      <c r="S1295" s="4"/>
      <c r="U1295" s="4"/>
    </row>
    <row r="1296" spans="19:21" x14ac:dyDescent="0.25">
      <c r="S1296" s="4"/>
      <c r="U1296" s="4"/>
    </row>
    <row r="1297" spans="19:21" x14ac:dyDescent="0.25">
      <c r="S1297" s="4"/>
      <c r="U1297" s="4"/>
    </row>
    <row r="1298" spans="19:21" x14ac:dyDescent="0.25">
      <c r="S1298" s="4"/>
      <c r="U1298" s="4"/>
    </row>
    <row r="1299" spans="19:21" x14ac:dyDescent="0.25">
      <c r="S1299" s="4"/>
      <c r="U1299" s="4"/>
    </row>
    <row r="1300" spans="19:21" x14ac:dyDescent="0.25">
      <c r="S1300" s="4"/>
      <c r="U1300" s="4"/>
    </row>
    <row r="1301" spans="19:21" x14ac:dyDescent="0.25">
      <c r="S1301" s="4"/>
      <c r="U1301" s="4"/>
    </row>
    <row r="1302" spans="19:21" x14ac:dyDescent="0.25">
      <c r="S1302" s="4"/>
      <c r="U1302" s="4"/>
    </row>
    <row r="1303" spans="19:21" x14ac:dyDescent="0.25">
      <c r="S1303" s="4"/>
      <c r="U1303" s="4"/>
    </row>
    <row r="1304" spans="19:21" x14ac:dyDescent="0.25">
      <c r="S1304" s="4"/>
      <c r="U1304" s="4"/>
    </row>
    <row r="1305" spans="19:21" x14ac:dyDescent="0.25">
      <c r="S1305" s="4"/>
      <c r="U1305" s="4"/>
    </row>
    <row r="1306" spans="19:21" x14ac:dyDescent="0.25">
      <c r="S1306" s="4"/>
      <c r="U1306" s="4"/>
    </row>
    <row r="1307" spans="19:21" x14ac:dyDescent="0.25">
      <c r="S1307" s="4"/>
      <c r="U1307" s="4"/>
    </row>
    <row r="1308" spans="19:21" x14ac:dyDescent="0.25">
      <c r="S1308" s="4"/>
      <c r="U1308" s="4"/>
    </row>
    <row r="1309" spans="19:21" x14ac:dyDescent="0.25">
      <c r="S1309" s="4"/>
      <c r="U1309" s="4"/>
    </row>
    <row r="1310" spans="19:21" x14ac:dyDescent="0.25">
      <c r="S1310" s="4"/>
      <c r="U1310" s="4"/>
    </row>
    <row r="1311" spans="19:21" x14ac:dyDescent="0.25">
      <c r="S1311" s="4"/>
      <c r="U1311" s="4"/>
    </row>
    <row r="1312" spans="19:21" x14ac:dyDescent="0.25">
      <c r="S1312" s="4"/>
      <c r="U1312" s="4"/>
    </row>
    <row r="1313" spans="19:21" x14ac:dyDescent="0.25">
      <c r="S1313" s="4"/>
      <c r="U1313" s="4"/>
    </row>
    <row r="1314" spans="19:21" x14ac:dyDescent="0.25">
      <c r="S1314" s="4"/>
      <c r="U1314" s="4"/>
    </row>
    <row r="1315" spans="19:21" x14ac:dyDescent="0.25">
      <c r="S1315" s="4"/>
      <c r="U1315" s="4"/>
    </row>
    <row r="1316" spans="19:21" x14ac:dyDescent="0.25">
      <c r="S1316" s="4"/>
      <c r="U1316" s="4"/>
    </row>
    <row r="1317" spans="19:21" x14ac:dyDescent="0.25">
      <c r="S1317" s="4"/>
      <c r="U1317" s="4"/>
    </row>
    <row r="1318" spans="19:21" x14ac:dyDescent="0.25">
      <c r="S1318" s="4"/>
      <c r="U1318" s="4"/>
    </row>
    <row r="1319" spans="19:21" x14ac:dyDescent="0.25">
      <c r="S1319" s="4"/>
      <c r="U1319" s="4"/>
    </row>
    <row r="1320" spans="19:21" x14ac:dyDescent="0.25">
      <c r="S1320" s="4"/>
      <c r="U1320" s="4"/>
    </row>
    <row r="1321" spans="19:21" x14ac:dyDescent="0.25">
      <c r="S1321" s="4"/>
      <c r="U1321" s="4"/>
    </row>
    <row r="1322" spans="19:21" x14ac:dyDescent="0.25">
      <c r="S1322" s="4"/>
      <c r="U1322" s="4"/>
    </row>
    <row r="1323" spans="19:21" x14ac:dyDescent="0.25">
      <c r="S1323" s="4"/>
      <c r="U1323" s="4"/>
    </row>
    <row r="1324" spans="19:21" x14ac:dyDescent="0.25">
      <c r="S1324" s="4"/>
      <c r="U1324" s="4"/>
    </row>
    <row r="1325" spans="19:21" x14ac:dyDescent="0.25">
      <c r="S1325" s="4"/>
      <c r="U1325" s="4"/>
    </row>
    <row r="1326" spans="19:21" x14ac:dyDescent="0.25">
      <c r="S1326" s="4"/>
      <c r="U1326" s="4"/>
    </row>
    <row r="1327" spans="19:21" x14ac:dyDescent="0.25">
      <c r="S1327" s="4"/>
      <c r="U1327" s="4"/>
    </row>
    <row r="1328" spans="19:21" x14ac:dyDescent="0.25">
      <c r="S1328" s="4"/>
      <c r="U1328" s="4"/>
    </row>
    <row r="1329" spans="19:21" x14ac:dyDescent="0.25">
      <c r="S1329" s="4"/>
      <c r="U1329" s="4"/>
    </row>
    <row r="1330" spans="19:21" x14ac:dyDescent="0.25">
      <c r="S1330" s="4"/>
      <c r="U1330" s="4"/>
    </row>
    <row r="1331" spans="19:21" x14ac:dyDescent="0.25">
      <c r="S1331" s="4"/>
      <c r="U1331" s="4"/>
    </row>
    <row r="1332" spans="19:21" x14ac:dyDescent="0.25">
      <c r="S1332" s="4"/>
      <c r="U1332" s="4"/>
    </row>
    <row r="1333" spans="19:21" x14ac:dyDescent="0.25">
      <c r="S1333" s="4"/>
      <c r="U1333" s="4"/>
    </row>
    <row r="1334" spans="19:21" x14ac:dyDescent="0.25">
      <c r="S1334" s="4"/>
      <c r="U1334" s="4"/>
    </row>
    <row r="1335" spans="19:21" x14ac:dyDescent="0.25">
      <c r="S1335" s="4"/>
      <c r="U1335" s="4"/>
    </row>
    <row r="1336" spans="19:21" x14ac:dyDescent="0.25">
      <c r="S1336" s="4"/>
      <c r="U1336" s="4"/>
    </row>
    <row r="1337" spans="19:21" x14ac:dyDescent="0.25">
      <c r="S1337" s="4"/>
      <c r="U1337" s="4"/>
    </row>
    <row r="1338" spans="19:21" x14ac:dyDescent="0.25">
      <c r="S1338" s="4"/>
      <c r="U1338" s="4"/>
    </row>
    <row r="1339" spans="19:21" x14ac:dyDescent="0.25">
      <c r="S1339" s="4"/>
      <c r="U1339" s="4"/>
    </row>
    <row r="1340" spans="19:21" x14ac:dyDescent="0.25">
      <c r="S1340" s="4"/>
      <c r="U1340" s="4"/>
    </row>
    <row r="1341" spans="19:21" x14ac:dyDescent="0.25">
      <c r="S1341" s="4"/>
      <c r="U1341" s="4"/>
    </row>
    <row r="1342" spans="19:21" x14ac:dyDescent="0.25">
      <c r="S1342" s="4"/>
      <c r="U1342" s="4"/>
    </row>
    <row r="1343" spans="19:21" x14ac:dyDescent="0.25">
      <c r="S1343" s="4"/>
      <c r="U1343" s="4"/>
    </row>
    <row r="1344" spans="19:21" x14ac:dyDescent="0.25">
      <c r="S1344" s="4"/>
      <c r="U1344" s="4"/>
    </row>
    <row r="1345" spans="19:21" x14ac:dyDescent="0.25">
      <c r="S1345" s="4"/>
      <c r="U1345" s="4"/>
    </row>
    <row r="1346" spans="19:21" x14ac:dyDescent="0.25">
      <c r="S1346" s="4"/>
      <c r="U1346" s="4"/>
    </row>
    <row r="1347" spans="19:21" x14ac:dyDescent="0.25">
      <c r="S1347" s="4"/>
      <c r="U1347" s="4"/>
    </row>
    <row r="1348" spans="19:21" x14ac:dyDescent="0.25">
      <c r="S1348" s="4"/>
      <c r="U1348" s="4"/>
    </row>
    <row r="1349" spans="19:21" x14ac:dyDescent="0.25">
      <c r="S1349" s="4"/>
      <c r="U1349" s="4"/>
    </row>
    <row r="1350" spans="19:21" x14ac:dyDescent="0.25">
      <c r="S1350" s="4"/>
      <c r="U1350" s="4"/>
    </row>
    <row r="1351" spans="19:21" x14ac:dyDescent="0.25">
      <c r="S1351" s="4"/>
      <c r="U1351" s="4"/>
    </row>
    <row r="1352" spans="19:21" x14ac:dyDescent="0.25">
      <c r="S1352" s="4"/>
      <c r="U1352" s="4"/>
    </row>
    <row r="1353" spans="19:21" x14ac:dyDescent="0.25">
      <c r="S1353" s="4"/>
      <c r="U1353" s="4"/>
    </row>
    <row r="1354" spans="19:21" x14ac:dyDescent="0.25">
      <c r="S1354" s="4"/>
      <c r="U1354" s="4"/>
    </row>
    <row r="1355" spans="19:21" x14ac:dyDescent="0.25">
      <c r="S1355" s="4"/>
      <c r="U1355" s="4"/>
    </row>
    <row r="1356" spans="19:21" x14ac:dyDescent="0.25">
      <c r="S1356" s="4"/>
      <c r="U1356" s="4"/>
    </row>
    <row r="1357" spans="19:21" x14ac:dyDescent="0.25">
      <c r="S1357" s="4"/>
      <c r="U1357" s="4"/>
    </row>
    <row r="1358" spans="19:21" x14ac:dyDescent="0.25">
      <c r="S1358" s="4"/>
      <c r="U1358" s="4"/>
    </row>
    <row r="1359" spans="19:21" x14ac:dyDescent="0.25">
      <c r="S1359" s="4"/>
      <c r="U1359" s="4"/>
    </row>
    <row r="1360" spans="19:21" x14ac:dyDescent="0.25">
      <c r="S1360" s="4"/>
      <c r="U1360" s="4"/>
    </row>
    <row r="1361" spans="19:21" x14ac:dyDescent="0.25">
      <c r="S1361" s="4"/>
      <c r="U1361" s="4"/>
    </row>
    <row r="1362" spans="19:21" x14ac:dyDescent="0.25">
      <c r="S1362" s="4"/>
      <c r="U1362" s="4"/>
    </row>
    <row r="1363" spans="19:21" x14ac:dyDescent="0.25">
      <c r="S1363" s="4"/>
      <c r="U1363" s="4"/>
    </row>
    <row r="1364" spans="19:21" x14ac:dyDescent="0.25">
      <c r="S1364" s="4"/>
      <c r="U1364" s="4"/>
    </row>
    <row r="1365" spans="19:21" x14ac:dyDescent="0.25">
      <c r="S1365" s="4"/>
      <c r="U1365" s="4"/>
    </row>
    <row r="1366" spans="19:21" x14ac:dyDescent="0.25">
      <c r="S1366" s="4"/>
      <c r="U1366" s="4"/>
    </row>
    <row r="1367" spans="19:21" x14ac:dyDescent="0.25">
      <c r="S1367" s="4"/>
      <c r="U1367" s="4"/>
    </row>
    <row r="1368" spans="19:21" x14ac:dyDescent="0.25">
      <c r="S1368" s="4"/>
      <c r="U1368" s="4"/>
    </row>
    <row r="1369" spans="19:21" x14ac:dyDescent="0.25">
      <c r="S1369" s="4"/>
      <c r="U1369" s="4"/>
    </row>
    <row r="1370" spans="19:21" x14ac:dyDescent="0.25">
      <c r="S1370" s="4"/>
      <c r="U1370" s="4"/>
    </row>
    <row r="1371" spans="19:21" x14ac:dyDescent="0.25">
      <c r="S1371" s="4"/>
      <c r="U1371" s="4"/>
    </row>
    <row r="1372" spans="19:21" x14ac:dyDescent="0.25">
      <c r="S1372" s="4"/>
      <c r="U1372" s="4"/>
    </row>
    <row r="1373" spans="19:21" x14ac:dyDescent="0.25">
      <c r="S1373" s="4"/>
      <c r="U1373" s="4"/>
    </row>
    <row r="1374" spans="19:21" x14ac:dyDescent="0.25">
      <c r="S1374" s="4"/>
      <c r="U1374" s="4"/>
    </row>
    <row r="1375" spans="19:21" x14ac:dyDescent="0.25">
      <c r="S1375" s="4"/>
      <c r="U1375" s="4"/>
    </row>
    <row r="1376" spans="19:21" x14ac:dyDescent="0.25">
      <c r="S1376" s="4"/>
      <c r="U1376" s="4"/>
    </row>
    <row r="1377" spans="19:21" x14ac:dyDescent="0.25">
      <c r="S1377" s="4"/>
      <c r="U1377" s="4"/>
    </row>
    <row r="1378" spans="19:21" x14ac:dyDescent="0.25">
      <c r="S1378" s="4"/>
      <c r="U1378" s="4"/>
    </row>
    <row r="1379" spans="19:21" x14ac:dyDescent="0.25">
      <c r="S1379" s="4"/>
      <c r="U1379" s="4"/>
    </row>
    <row r="1380" spans="19:21" x14ac:dyDescent="0.25">
      <c r="S1380" s="4"/>
      <c r="U1380" s="4"/>
    </row>
    <row r="1381" spans="19:21" x14ac:dyDescent="0.25">
      <c r="S1381" s="4"/>
      <c r="U1381" s="4"/>
    </row>
    <row r="1382" spans="19:21" x14ac:dyDescent="0.25">
      <c r="S1382" s="4"/>
      <c r="U1382" s="4"/>
    </row>
    <row r="1383" spans="19:21" x14ac:dyDescent="0.25">
      <c r="S1383" s="4"/>
      <c r="U1383" s="4"/>
    </row>
    <row r="1384" spans="19:21" x14ac:dyDescent="0.25">
      <c r="S1384" s="4"/>
      <c r="U1384" s="4"/>
    </row>
    <row r="1385" spans="19:21" x14ac:dyDescent="0.25">
      <c r="S1385" s="4"/>
      <c r="U1385" s="4"/>
    </row>
    <row r="1386" spans="19:21" x14ac:dyDescent="0.25">
      <c r="S1386" s="4"/>
      <c r="U1386" s="4"/>
    </row>
    <row r="1387" spans="19:21" x14ac:dyDescent="0.25">
      <c r="S1387" s="4"/>
      <c r="U1387" s="4"/>
    </row>
    <row r="1388" spans="19:21" x14ac:dyDescent="0.25">
      <c r="S1388" s="4"/>
      <c r="U1388" s="4"/>
    </row>
    <row r="1389" spans="19:21" x14ac:dyDescent="0.25">
      <c r="S1389" s="4"/>
      <c r="U1389" s="4"/>
    </row>
    <row r="1390" spans="19:21" x14ac:dyDescent="0.25">
      <c r="S1390" s="4"/>
      <c r="U1390" s="4"/>
    </row>
    <row r="1391" spans="19:21" x14ac:dyDescent="0.25">
      <c r="S1391" s="4"/>
      <c r="U1391" s="4"/>
    </row>
    <row r="1392" spans="19:21" x14ac:dyDescent="0.25">
      <c r="S1392" s="4"/>
      <c r="U1392" s="4"/>
    </row>
    <row r="1393" spans="19:21" x14ac:dyDescent="0.25">
      <c r="S1393" s="4"/>
      <c r="U1393" s="4"/>
    </row>
    <row r="1394" spans="19:21" x14ac:dyDescent="0.25">
      <c r="S1394" s="4"/>
      <c r="U1394" s="4"/>
    </row>
    <row r="1395" spans="19:21" x14ac:dyDescent="0.25">
      <c r="S1395" s="4"/>
      <c r="U1395" s="4"/>
    </row>
    <row r="1396" spans="19:21" x14ac:dyDescent="0.25">
      <c r="S1396" s="4"/>
      <c r="U1396" s="4"/>
    </row>
    <row r="1397" spans="19:21" x14ac:dyDescent="0.25">
      <c r="S1397" s="4"/>
      <c r="U1397" s="4"/>
    </row>
    <row r="1398" spans="19:21" x14ac:dyDescent="0.25">
      <c r="S1398" s="4"/>
      <c r="U1398" s="4"/>
    </row>
    <row r="1399" spans="19:21" x14ac:dyDescent="0.25">
      <c r="S1399" s="4"/>
      <c r="U1399" s="4"/>
    </row>
    <row r="1400" spans="19:21" x14ac:dyDescent="0.25">
      <c r="S1400" s="4"/>
      <c r="U1400" s="4"/>
    </row>
    <row r="1401" spans="19:21" x14ac:dyDescent="0.25">
      <c r="S1401" s="4"/>
      <c r="U1401" s="4"/>
    </row>
    <row r="1402" spans="19:21" x14ac:dyDescent="0.25">
      <c r="S1402" s="4"/>
      <c r="U1402" s="4"/>
    </row>
    <row r="1403" spans="19:21" x14ac:dyDescent="0.25">
      <c r="S1403" s="4"/>
      <c r="U1403" s="4"/>
    </row>
    <row r="1404" spans="19:21" x14ac:dyDescent="0.25">
      <c r="S1404" s="4"/>
      <c r="U1404" s="4"/>
    </row>
    <row r="1405" spans="19:21" x14ac:dyDescent="0.25">
      <c r="S1405" s="4"/>
      <c r="U1405" s="4"/>
    </row>
    <row r="1406" spans="19:21" x14ac:dyDescent="0.25">
      <c r="S1406" s="4"/>
      <c r="U1406" s="4"/>
    </row>
    <row r="1407" spans="19:21" x14ac:dyDescent="0.25">
      <c r="S1407" s="4"/>
      <c r="U1407" s="4"/>
    </row>
    <row r="1408" spans="19:21" x14ac:dyDescent="0.25">
      <c r="S1408" s="4"/>
      <c r="U1408" s="4"/>
    </row>
    <row r="1409" spans="19:21" x14ac:dyDescent="0.25">
      <c r="S1409" s="4"/>
      <c r="U1409" s="4"/>
    </row>
    <row r="1410" spans="19:21" x14ac:dyDescent="0.25">
      <c r="S1410" s="4"/>
      <c r="U1410" s="4"/>
    </row>
    <row r="1411" spans="19:21" x14ac:dyDescent="0.25">
      <c r="S1411" s="4"/>
      <c r="U1411" s="4"/>
    </row>
    <row r="1412" spans="19:21" x14ac:dyDescent="0.25">
      <c r="S1412" s="4"/>
      <c r="U1412" s="4"/>
    </row>
    <row r="1413" spans="19:21" x14ac:dyDescent="0.25">
      <c r="S1413" s="4"/>
      <c r="U1413" s="4"/>
    </row>
    <row r="1414" spans="19:21" x14ac:dyDescent="0.25">
      <c r="S1414" s="4"/>
      <c r="U1414" s="4"/>
    </row>
    <row r="1415" spans="19:21" x14ac:dyDescent="0.25">
      <c r="S1415" s="4"/>
      <c r="U1415" s="4"/>
    </row>
    <row r="1416" spans="19:21" x14ac:dyDescent="0.25">
      <c r="S1416" s="4"/>
      <c r="U1416" s="4"/>
    </row>
    <row r="1417" spans="19:21" x14ac:dyDescent="0.25">
      <c r="S1417" s="4"/>
      <c r="U1417" s="4"/>
    </row>
    <row r="1418" spans="19:21" x14ac:dyDescent="0.25">
      <c r="S1418" s="4"/>
      <c r="U1418" s="4"/>
    </row>
    <row r="1419" spans="19:21" x14ac:dyDescent="0.25">
      <c r="S1419" s="4"/>
      <c r="U1419" s="4"/>
    </row>
    <row r="1420" spans="19:21" x14ac:dyDescent="0.25">
      <c r="S1420" s="4"/>
      <c r="U1420" s="4"/>
    </row>
    <row r="1421" spans="19:21" x14ac:dyDescent="0.25">
      <c r="S1421" s="4"/>
      <c r="U1421" s="4"/>
    </row>
    <row r="1422" spans="19:21" x14ac:dyDescent="0.25">
      <c r="S1422" s="4"/>
      <c r="U1422" s="4"/>
    </row>
    <row r="1423" spans="19:21" x14ac:dyDescent="0.25">
      <c r="S1423" s="4"/>
      <c r="U1423" s="4"/>
    </row>
    <row r="1424" spans="19:21" x14ac:dyDescent="0.25">
      <c r="S1424" s="4"/>
      <c r="U1424" s="4"/>
    </row>
    <row r="1425" spans="19:21" x14ac:dyDescent="0.25">
      <c r="S1425" s="4"/>
      <c r="U1425" s="4"/>
    </row>
    <row r="1426" spans="19:21" x14ac:dyDescent="0.25">
      <c r="S1426" s="4"/>
      <c r="U1426" s="4"/>
    </row>
    <row r="1427" spans="19:21" x14ac:dyDescent="0.25">
      <c r="S1427" s="4"/>
      <c r="U1427" s="4"/>
    </row>
    <row r="1428" spans="19:21" x14ac:dyDescent="0.25">
      <c r="S1428" s="4"/>
      <c r="U1428" s="4"/>
    </row>
    <row r="1429" spans="19:21" x14ac:dyDescent="0.25">
      <c r="S1429" s="4"/>
      <c r="U1429" s="4"/>
    </row>
    <row r="1430" spans="19:21" x14ac:dyDescent="0.25">
      <c r="S1430" s="4"/>
      <c r="U1430" s="4"/>
    </row>
    <row r="1431" spans="19:21" x14ac:dyDescent="0.25">
      <c r="S1431" s="4"/>
      <c r="U1431" s="4"/>
    </row>
    <row r="1432" spans="19:21" x14ac:dyDescent="0.25">
      <c r="S1432" s="4"/>
      <c r="U1432" s="4"/>
    </row>
    <row r="1433" spans="19:21" x14ac:dyDescent="0.25">
      <c r="S1433" s="4"/>
      <c r="U1433" s="4"/>
    </row>
    <row r="1434" spans="19:21" x14ac:dyDescent="0.25">
      <c r="S1434" s="4"/>
      <c r="U1434" s="4"/>
    </row>
    <row r="1435" spans="19:21" x14ac:dyDescent="0.25">
      <c r="S1435" s="4"/>
      <c r="U1435" s="4"/>
    </row>
    <row r="1436" spans="19:21" x14ac:dyDescent="0.25">
      <c r="S1436" s="4"/>
      <c r="U1436" s="4"/>
    </row>
    <row r="1437" spans="19:21" x14ac:dyDescent="0.25">
      <c r="S1437" s="4"/>
      <c r="U1437" s="4"/>
    </row>
    <row r="1438" spans="19:21" x14ac:dyDescent="0.25">
      <c r="S1438" s="4"/>
      <c r="U1438" s="4"/>
    </row>
    <row r="1439" spans="19:21" x14ac:dyDescent="0.25">
      <c r="S1439" s="4"/>
      <c r="U1439" s="4"/>
    </row>
    <row r="1440" spans="19:21" x14ac:dyDescent="0.25">
      <c r="S1440" s="4"/>
      <c r="U1440" s="4"/>
    </row>
    <row r="1441" spans="19:21" x14ac:dyDescent="0.25">
      <c r="S1441" s="4"/>
      <c r="U1441" s="4"/>
    </row>
    <row r="1442" spans="19:21" x14ac:dyDescent="0.25">
      <c r="S1442" s="4"/>
      <c r="U1442" s="4"/>
    </row>
    <row r="1443" spans="19:21" x14ac:dyDescent="0.25">
      <c r="S1443" s="4"/>
      <c r="U1443" s="4"/>
    </row>
    <row r="1444" spans="19:21" x14ac:dyDescent="0.25">
      <c r="S1444" s="4"/>
      <c r="U1444" s="4"/>
    </row>
    <row r="1445" spans="19:21" x14ac:dyDescent="0.25">
      <c r="S1445" s="4"/>
      <c r="U1445" s="4"/>
    </row>
    <row r="1446" spans="19:21" x14ac:dyDescent="0.25">
      <c r="S1446" s="4"/>
      <c r="U1446" s="4"/>
    </row>
    <row r="1447" spans="19:21" x14ac:dyDescent="0.25">
      <c r="S1447" s="4"/>
      <c r="U1447" s="4"/>
    </row>
    <row r="1448" spans="19:21" x14ac:dyDescent="0.25">
      <c r="S1448" s="4"/>
      <c r="U1448" s="4"/>
    </row>
    <row r="1449" spans="19:21" x14ac:dyDescent="0.25">
      <c r="S1449" s="4"/>
      <c r="U1449" s="4"/>
    </row>
    <row r="1450" spans="19:21" x14ac:dyDescent="0.25">
      <c r="S1450" s="4"/>
      <c r="U1450" s="4"/>
    </row>
    <row r="1451" spans="19:21" x14ac:dyDescent="0.25">
      <c r="S1451" s="4"/>
      <c r="U1451" s="4"/>
    </row>
    <row r="1452" spans="19:21" x14ac:dyDescent="0.25">
      <c r="S1452" s="4"/>
      <c r="U1452" s="4"/>
    </row>
    <row r="1453" spans="19:21" x14ac:dyDescent="0.25">
      <c r="S1453" s="4"/>
      <c r="U1453" s="4"/>
    </row>
    <row r="1454" spans="19:21" x14ac:dyDescent="0.25">
      <c r="S1454" s="4"/>
      <c r="U1454" s="4"/>
    </row>
    <row r="1455" spans="19:21" x14ac:dyDescent="0.25">
      <c r="S1455" s="4"/>
      <c r="U1455" s="4"/>
    </row>
    <row r="1456" spans="19:21" x14ac:dyDescent="0.25">
      <c r="S1456" s="4"/>
      <c r="U1456" s="4"/>
    </row>
    <row r="1457" spans="19:21" x14ac:dyDescent="0.25">
      <c r="S1457" s="4"/>
      <c r="U1457" s="4"/>
    </row>
    <row r="1458" spans="19:21" x14ac:dyDescent="0.25">
      <c r="S1458" s="4"/>
      <c r="U1458" s="4"/>
    </row>
    <row r="1459" spans="19:21" x14ac:dyDescent="0.25">
      <c r="S1459" s="4"/>
      <c r="U1459" s="4"/>
    </row>
    <row r="1460" spans="19:21" x14ac:dyDescent="0.25">
      <c r="S1460" s="4"/>
      <c r="U1460" s="4"/>
    </row>
    <row r="1461" spans="19:21" x14ac:dyDescent="0.25">
      <c r="S1461" s="4"/>
      <c r="U1461" s="4"/>
    </row>
    <row r="1462" spans="19:21" x14ac:dyDescent="0.25">
      <c r="S1462" s="4"/>
      <c r="U1462" s="4"/>
    </row>
    <row r="1463" spans="19:21" x14ac:dyDescent="0.25">
      <c r="S1463" s="4"/>
      <c r="U1463" s="4"/>
    </row>
    <row r="1464" spans="19:21" x14ac:dyDescent="0.25">
      <c r="S1464" s="4"/>
      <c r="U1464" s="4"/>
    </row>
    <row r="1465" spans="19:21" x14ac:dyDescent="0.25">
      <c r="S1465" s="4"/>
      <c r="U1465" s="4"/>
    </row>
    <row r="1466" spans="19:21" x14ac:dyDescent="0.25">
      <c r="S1466" s="4"/>
      <c r="U1466" s="4"/>
    </row>
    <row r="1467" spans="19:21" x14ac:dyDescent="0.25">
      <c r="S1467" s="4"/>
      <c r="U1467" s="4"/>
    </row>
    <row r="1468" spans="19:21" x14ac:dyDescent="0.25">
      <c r="S1468" s="4"/>
      <c r="U1468" s="4"/>
    </row>
    <row r="1469" spans="19:21" x14ac:dyDescent="0.25">
      <c r="S1469" s="4"/>
      <c r="U1469" s="4"/>
    </row>
    <row r="1470" spans="19:21" x14ac:dyDescent="0.25">
      <c r="S1470" s="4"/>
      <c r="U1470" s="4"/>
    </row>
    <row r="1471" spans="19:21" x14ac:dyDescent="0.25">
      <c r="S1471" s="4"/>
      <c r="U1471" s="4"/>
    </row>
    <row r="1472" spans="19:21" x14ac:dyDescent="0.25">
      <c r="S1472" s="4"/>
      <c r="U1472" s="4"/>
    </row>
    <row r="1473" spans="19:21" x14ac:dyDescent="0.25">
      <c r="S1473" s="4"/>
      <c r="U1473" s="4"/>
    </row>
    <row r="1474" spans="19:21" x14ac:dyDescent="0.25">
      <c r="S1474" s="4"/>
      <c r="U1474" s="4"/>
    </row>
    <row r="1475" spans="19:21" x14ac:dyDescent="0.25">
      <c r="S1475" s="4"/>
      <c r="U1475" s="4"/>
    </row>
    <row r="1476" spans="19:21" x14ac:dyDescent="0.25">
      <c r="S1476" s="4"/>
      <c r="U1476" s="4"/>
    </row>
    <row r="1477" spans="19:21" x14ac:dyDescent="0.25">
      <c r="S1477" s="4"/>
      <c r="U1477" s="4"/>
    </row>
    <row r="1478" spans="19:21" x14ac:dyDescent="0.25">
      <c r="S1478" s="4"/>
      <c r="U1478" s="4"/>
    </row>
    <row r="1479" spans="19:21" x14ac:dyDescent="0.25">
      <c r="S1479" s="4"/>
      <c r="U1479" s="4"/>
    </row>
    <row r="1480" spans="19:21" x14ac:dyDescent="0.25">
      <c r="S1480" s="4"/>
      <c r="U1480" s="4"/>
    </row>
    <row r="1481" spans="19:21" x14ac:dyDescent="0.25">
      <c r="S1481" s="4"/>
      <c r="U1481" s="4"/>
    </row>
    <row r="1482" spans="19:21" x14ac:dyDescent="0.25">
      <c r="S1482" s="4"/>
      <c r="U1482" s="4"/>
    </row>
    <row r="1483" spans="19:21" x14ac:dyDescent="0.25">
      <c r="S1483" s="4"/>
      <c r="U1483" s="4"/>
    </row>
    <row r="1484" spans="19:21" x14ac:dyDescent="0.25">
      <c r="S1484" s="4"/>
      <c r="U1484" s="4"/>
    </row>
    <row r="1485" spans="19:21" x14ac:dyDescent="0.25">
      <c r="S1485" s="4"/>
      <c r="U1485" s="4"/>
    </row>
    <row r="1486" spans="19:21" x14ac:dyDescent="0.25">
      <c r="S1486" s="4"/>
      <c r="U1486" s="4"/>
    </row>
    <row r="1487" spans="19:21" x14ac:dyDescent="0.25">
      <c r="S1487" s="4"/>
      <c r="U1487" s="4"/>
    </row>
    <row r="1488" spans="19:21" x14ac:dyDescent="0.25">
      <c r="S1488" s="4"/>
      <c r="U1488" s="4"/>
    </row>
    <row r="1489" spans="19:21" x14ac:dyDescent="0.25">
      <c r="S1489" s="4"/>
      <c r="U1489" s="4"/>
    </row>
    <row r="1490" spans="19:21" x14ac:dyDescent="0.25">
      <c r="S1490" s="4"/>
      <c r="U1490" s="4"/>
    </row>
    <row r="1491" spans="19:21" x14ac:dyDescent="0.25">
      <c r="S1491" s="4"/>
      <c r="U1491" s="4"/>
    </row>
    <row r="1492" spans="19:21" x14ac:dyDescent="0.25">
      <c r="S1492" s="4"/>
      <c r="U1492" s="4"/>
    </row>
    <row r="1493" spans="19:21" x14ac:dyDescent="0.25">
      <c r="S1493" s="4"/>
      <c r="U1493" s="4"/>
    </row>
    <row r="1494" spans="19:21" x14ac:dyDescent="0.25">
      <c r="S1494" s="4"/>
      <c r="U1494" s="4"/>
    </row>
    <row r="1495" spans="19:21" x14ac:dyDescent="0.25">
      <c r="S1495" s="4"/>
      <c r="U1495" s="4"/>
    </row>
    <row r="1496" spans="19:21" x14ac:dyDescent="0.25">
      <c r="S1496" s="4"/>
      <c r="U1496" s="4"/>
    </row>
    <row r="1497" spans="19:21" x14ac:dyDescent="0.25">
      <c r="S1497" s="4"/>
      <c r="U1497" s="4"/>
    </row>
    <row r="1498" spans="19:21" x14ac:dyDescent="0.25">
      <c r="S1498" s="4"/>
      <c r="U1498" s="4"/>
    </row>
    <row r="1499" spans="19:21" x14ac:dyDescent="0.25">
      <c r="S1499" s="4"/>
      <c r="U1499" s="4"/>
    </row>
    <row r="1500" spans="19:21" x14ac:dyDescent="0.25">
      <c r="S1500" s="4"/>
      <c r="U1500" s="4"/>
    </row>
    <row r="1501" spans="19:21" x14ac:dyDescent="0.25">
      <c r="S1501" s="4"/>
      <c r="U1501" s="4"/>
    </row>
    <row r="1502" spans="19:21" x14ac:dyDescent="0.25">
      <c r="S1502" s="4"/>
      <c r="U1502" s="4"/>
    </row>
    <row r="1503" spans="19:21" x14ac:dyDescent="0.25">
      <c r="S1503" s="4"/>
      <c r="U1503" s="4"/>
    </row>
    <row r="1504" spans="19:21" x14ac:dyDescent="0.25">
      <c r="S1504" s="4"/>
      <c r="U1504" s="4"/>
    </row>
    <row r="1505" spans="19:21" x14ac:dyDescent="0.25">
      <c r="S1505" s="4"/>
      <c r="U1505" s="4"/>
    </row>
    <row r="1506" spans="19:21" x14ac:dyDescent="0.25">
      <c r="S1506" s="4"/>
      <c r="U1506" s="4"/>
    </row>
    <row r="1507" spans="19:21" x14ac:dyDescent="0.25">
      <c r="S1507" s="4"/>
      <c r="U1507" s="4"/>
    </row>
    <row r="1508" spans="19:21" x14ac:dyDescent="0.25">
      <c r="S1508" s="4"/>
      <c r="U1508" s="4"/>
    </row>
    <row r="1509" spans="19:21" x14ac:dyDescent="0.25">
      <c r="S1509" s="4"/>
      <c r="U1509" s="4"/>
    </row>
    <row r="1510" spans="19:21" x14ac:dyDescent="0.25">
      <c r="S1510" s="4"/>
      <c r="U1510" s="4"/>
    </row>
    <row r="1511" spans="19:21" x14ac:dyDescent="0.25">
      <c r="S1511" s="4"/>
      <c r="U1511" s="4"/>
    </row>
    <row r="1512" spans="19:21" x14ac:dyDescent="0.25">
      <c r="S1512" s="4"/>
      <c r="U1512" s="4"/>
    </row>
    <row r="1513" spans="19:21" x14ac:dyDescent="0.25">
      <c r="S1513" s="4"/>
      <c r="U1513" s="4"/>
    </row>
    <row r="1514" spans="19:21" x14ac:dyDescent="0.25">
      <c r="S1514" s="4"/>
      <c r="U1514" s="4"/>
    </row>
    <row r="1515" spans="19:21" x14ac:dyDescent="0.25">
      <c r="S1515" s="4"/>
      <c r="U1515" s="4"/>
    </row>
    <row r="1516" spans="19:21" x14ac:dyDescent="0.25">
      <c r="S1516" s="4"/>
      <c r="U1516" s="4"/>
    </row>
    <row r="1517" spans="19:21" x14ac:dyDescent="0.25">
      <c r="S1517" s="4"/>
      <c r="U1517" s="4"/>
    </row>
    <row r="1518" spans="19:21" x14ac:dyDescent="0.25">
      <c r="S1518" s="4"/>
      <c r="U1518" s="4"/>
    </row>
    <row r="1519" spans="19:21" x14ac:dyDescent="0.25">
      <c r="S1519" s="4"/>
      <c r="U1519" s="4"/>
    </row>
    <row r="1520" spans="19:21" x14ac:dyDescent="0.25">
      <c r="S1520" s="4"/>
      <c r="U1520" s="4"/>
    </row>
    <row r="1521" spans="19:21" x14ac:dyDescent="0.25">
      <c r="S1521" s="4"/>
      <c r="U1521" s="4"/>
    </row>
    <row r="1522" spans="19:21" x14ac:dyDescent="0.25">
      <c r="S1522" s="4"/>
      <c r="U1522" s="4"/>
    </row>
    <row r="1523" spans="19:21" x14ac:dyDescent="0.25">
      <c r="S1523" s="4"/>
      <c r="U1523" s="4"/>
    </row>
    <row r="1524" spans="19:21" x14ac:dyDescent="0.25">
      <c r="S1524" s="4"/>
      <c r="U1524" s="4"/>
    </row>
    <row r="1525" spans="19:21" x14ac:dyDescent="0.25">
      <c r="S1525" s="4"/>
      <c r="U1525" s="4"/>
    </row>
    <row r="1526" spans="19:21" x14ac:dyDescent="0.25">
      <c r="S1526" s="4"/>
      <c r="U1526" s="4"/>
    </row>
    <row r="1527" spans="19:21" x14ac:dyDescent="0.25">
      <c r="S1527" s="4"/>
      <c r="U1527" s="4"/>
    </row>
    <row r="1528" spans="19:21" x14ac:dyDescent="0.25">
      <c r="S1528" s="4"/>
      <c r="U1528" s="4"/>
    </row>
    <row r="1529" spans="19:21" x14ac:dyDescent="0.25">
      <c r="S1529" s="4"/>
      <c r="U1529" s="4"/>
    </row>
    <row r="1530" spans="19:21" x14ac:dyDescent="0.25">
      <c r="S1530" s="4"/>
      <c r="U1530" s="4"/>
    </row>
    <row r="1531" spans="19:21" x14ac:dyDescent="0.25">
      <c r="S1531" s="4"/>
      <c r="U1531" s="4"/>
    </row>
    <row r="1532" spans="19:21" x14ac:dyDescent="0.25">
      <c r="S1532" s="4"/>
      <c r="U1532" s="4"/>
    </row>
    <row r="1533" spans="19:21" x14ac:dyDescent="0.25">
      <c r="S1533" s="4"/>
      <c r="U1533" s="4"/>
    </row>
    <row r="1534" spans="19:21" x14ac:dyDescent="0.25">
      <c r="S1534" s="4"/>
      <c r="U1534" s="4"/>
    </row>
    <row r="1535" spans="19:21" x14ac:dyDescent="0.25">
      <c r="S1535" s="4"/>
      <c r="U1535" s="4"/>
    </row>
    <row r="1536" spans="19:21" x14ac:dyDescent="0.25">
      <c r="S1536" s="4"/>
      <c r="U1536" s="4"/>
    </row>
    <row r="1537" spans="19:21" x14ac:dyDescent="0.25">
      <c r="S1537" s="4"/>
      <c r="U1537" s="4"/>
    </row>
    <row r="1538" spans="19:21" x14ac:dyDescent="0.25">
      <c r="S1538" s="4"/>
      <c r="U1538" s="4"/>
    </row>
    <row r="1539" spans="19:21" x14ac:dyDescent="0.25">
      <c r="S1539" s="4"/>
      <c r="U1539" s="4"/>
    </row>
    <row r="1540" spans="19:21" x14ac:dyDescent="0.25">
      <c r="S1540" s="4"/>
      <c r="U1540" s="4"/>
    </row>
    <row r="1541" spans="19:21" x14ac:dyDescent="0.25">
      <c r="S1541" s="4"/>
      <c r="U1541" s="4"/>
    </row>
    <row r="1542" spans="19:21" x14ac:dyDescent="0.25">
      <c r="S1542" s="4"/>
      <c r="U1542" s="4"/>
    </row>
    <row r="1543" spans="19:21" x14ac:dyDescent="0.25">
      <c r="S1543" s="4"/>
      <c r="U1543" s="4"/>
    </row>
    <row r="1544" spans="19:21" x14ac:dyDescent="0.25">
      <c r="S1544" s="4"/>
      <c r="U1544" s="4"/>
    </row>
    <row r="1545" spans="19:21" x14ac:dyDescent="0.25">
      <c r="S1545" s="4"/>
      <c r="U1545" s="4"/>
    </row>
    <row r="1546" spans="19:21" x14ac:dyDescent="0.25">
      <c r="S1546" s="4"/>
      <c r="U1546" s="4"/>
    </row>
    <row r="1547" spans="19:21" x14ac:dyDescent="0.25">
      <c r="S1547" s="4"/>
      <c r="U1547" s="4"/>
    </row>
    <row r="1548" spans="19:21" x14ac:dyDescent="0.25">
      <c r="S1548" s="4"/>
      <c r="U1548" s="4"/>
    </row>
    <row r="1549" spans="19:21" x14ac:dyDescent="0.25">
      <c r="S1549" s="4"/>
      <c r="U1549" s="4"/>
    </row>
    <row r="1550" spans="19:21" x14ac:dyDescent="0.25">
      <c r="S1550" s="4"/>
      <c r="U1550" s="4"/>
    </row>
    <row r="1551" spans="19:21" x14ac:dyDescent="0.25">
      <c r="S1551" s="4"/>
      <c r="U1551" s="4"/>
    </row>
    <row r="1552" spans="19:21" x14ac:dyDescent="0.25">
      <c r="S1552" s="4"/>
      <c r="U1552" s="4"/>
    </row>
    <row r="1553" spans="19:21" x14ac:dyDescent="0.25">
      <c r="S1553" s="4"/>
      <c r="U1553" s="4"/>
    </row>
    <row r="1554" spans="19:21" x14ac:dyDescent="0.25">
      <c r="S1554" s="4"/>
      <c r="U1554" s="4"/>
    </row>
    <row r="1555" spans="19:21" x14ac:dyDescent="0.25">
      <c r="S1555" s="4"/>
      <c r="U1555" s="4"/>
    </row>
    <row r="1556" spans="19:21" x14ac:dyDescent="0.25">
      <c r="S1556" s="4"/>
      <c r="U1556" s="4"/>
    </row>
    <row r="1557" spans="19:21" x14ac:dyDescent="0.25">
      <c r="S1557" s="4"/>
      <c r="U1557" s="4"/>
    </row>
    <row r="1558" spans="19:21" x14ac:dyDescent="0.25">
      <c r="S1558" s="4"/>
      <c r="U1558" s="4"/>
    </row>
    <row r="1559" spans="19:21" x14ac:dyDescent="0.25">
      <c r="S1559" s="4"/>
      <c r="U1559" s="4"/>
    </row>
    <row r="1560" spans="19:21" x14ac:dyDescent="0.25">
      <c r="S1560" s="4"/>
      <c r="U1560" s="4"/>
    </row>
    <row r="1561" spans="19:21" x14ac:dyDescent="0.25">
      <c r="S1561" s="4"/>
      <c r="U1561" s="4"/>
    </row>
    <row r="1562" spans="19:21" x14ac:dyDescent="0.25">
      <c r="S1562" s="4"/>
      <c r="U1562" s="4"/>
    </row>
    <row r="1563" spans="19:21" x14ac:dyDescent="0.25">
      <c r="S1563" s="4"/>
      <c r="U1563" s="4"/>
    </row>
    <row r="1564" spans="19:21" x14ac:dyDescent="0.25">
      <c r="S1564" s="4"/>
      <c r="U1564" s="4"/>
    </row>
    <row r="1565" spans="19:21" x14ac:dyDescent="0.25">
      <c r="S1565" s="4"/>
      <c r="U1565" s="4"/>
    </row>
    <row r="1566" spans="19:21" x14ac:dyDescent="0.25">
      <c r="S1566" s="4"/>
      <c r="U1566" s="4"/>
    </row>
    <row r="1567" spans="19:21" x14ac:dyDescent="0.25">
      <c r="S1567" s="4"/>
      <c r="U1567" s="4"/>
    </row>
    <row r="1568" spans="19:21" x14ac:dyDescent="0.25">
      <c r="S1568" s="4"/>
      <c r="U1568" s="4"/>
    </row>
    <row r="1569" spans="19:21" x14ac:dyDescent="0.25">
      <c r="S1569" s="4"/>
      <c r="U1569" s="4"/>
    </row>
    <row r="1570" spans="19:21" x14ac:dyDescent="0.25">
      <c r="S1570" s="4"/>
      <c r="U1570" s="4"/>
    </row>
    <row r="1571" spans="19:21" x14ac:dyDescent="0.25">
      <c r="S1571" s="4"/>
      <c r="U1571" s="4"/>
    </row>
    <row r="1572" spans="19:21" x14ac:dyDescent="0.25">
      <c r="S1572" s="4"/>
      <c r="U1572" s="4"/>
    </row>
    <row r="1573" spans="19:21" x14ac:dyDescent="0.25">
      <c r="S1573" s="4"/>
      <c r="U1573" s="4"/>
    </row>
    <row r="1574" spans="19:21" x14ac:dyDescent="0.25">
      <c r="S1574" s="4"/>
      <c r="U1574" s="4"/>
    </row>
    <row r="1575" spans="19:21" x14ac:dyDescent="0.25">
      <c r="S1575" s="4"/>
      <c r="U1575" s="4"/>
    </row>
    <row r="1576" spans="19:21" x14ac:dyDescent="0.25">
      <c r="S1576" s="4"/>
      <c r="U1576" s="4"/>
    </row>
    <row r="1577" spans="19:21" x14ac:dyDescent="0.25">
      <c r="S1577" s="4"/>
      <c r="U1577" s="4"/>
    </row>
    <row r="1578" spans="19:21" x14ac:dyDescent="0.25">
      <c r="S1578" s="4"/>
      <c r="U1578" s="4"/>
    </row>
    <row r="1579" spans="19:21" x14ac:dyDescent="0.25">
      <c r="S1579" s="4"/>
      <c r="U1579" s="4"/>
    </row>
    <row r="1580" spans="19:21" x14ac:dyDescent="0.25">
      <c r="S1580" s="4"/>
      <c r="U1580" s="4"/>
    </row>
    <row r="1581" spans="19:21" x14ac:dyDescent="0.25">
      <c r="S1581" s="4"/>
      <c r="U1581" s="4"/>
    </row>
    <row r="1582" spans="19:21" x14ac:dyDescent="0.25">
      <c r="S1582" s="4"/>
      <c r="U1582" s="4"/>
    </row>
    <row r="1583" spans="19:21" x14ac:dyDescent="0.25">
      <c r="S1583" s="4"/>
      <c r="U1583" s="4"/>
    </row>
    <row r="1584" spans="19:21" x14ac:dyDescent="0.25">
      <c r="S1584" s="4"/>
      <c r="U1584" s="4"/>
    </row>
    <row r="1585" spans="19:21" x14ac:dyDescent="0.25">
      <c r="S1585" s="4"/>
      <c r="U1585" s="4"/>
    </row>
    <row r="1586" spans="19:21" x14ac:dyDescent="0.25">
      <c r="S1586" s="4"/>
      <c r="U1586" s="4"/>
    </row>
    <row r="1587" spans="19:21" x14ac:dyDescent="0.25">
      <c r="S1587" s="4"/>
      <c r="U1587" s="4"/>
    </row>
    <row r="1588" spans="19:21" x14ac:dyDescent="0.25">
      <c r="S1588" s="4"/>
      <c r="U1588" s="4"/>
    </row>
    <row r="1589" spans="19:21" x14ac:dyDescent="0.25">
      <c r="S1589" s="4"/>
      <c r="U1589" s="4"/>
    </row>
    <row r="1590" spans="19:21" x14ac:dyDescent="0.25">
      <c r="S1590" s="4"/>
      <c r="U1590" s="4"/>
    </row>
    <row r="1591" spans="19:21" x14ac:dyDescent="0.25">
      <c r="S1591" s="4"/>
      <c r="U1591" s="4"/>
    </row>
    <row r="1592" spans="19:21" x14ac:dyDescent="0.25">
      <c r="S1592" s="4"/>
      <c r="U1592" s="4"/>
    </row>
    <row r="1593" spans="19:21" x14ac:dyDescent="0.25">
      <c r="S1593" s="4"/>
      <c r="U1593" s="4"/>
    </row>
    <row r="1594" spans="19:21" x14ac:dyDescent="0.25">
      <c r="S1594" s="4"/>
      <c r="U1594" s="4"/>
    </row>
    <row r="1595" spans="19:21" x14ac:dyDescent="0.25">
      <c r="S1595" s="4"/>
      <c r="U1595" s="4"/>
    </row>
    <row r="1596" spans="19:21" x14ac:dyDescent="0.25">
      <c r="S1596" s="4"/>
      <c r="U1596" s="4"/>
    </row>
    <row r="1597" spans="19:21" x14ac:dyDescent="0.25">
      <c r="S1597" s="4"/>
      <c r="U1597" s="4"/>
    </row>
    <row r="1598" spans="19:21" x14ac:dyDescent="0.25">
      <c r="S1598" s="4"/>
      <c r="U1598" s="4"/>
    </row>
    <row r="1599" spans="19:21" x14ac:dyDescent="0.25">
      <c r="S1599" s="4"/>
      <c r="U1599" s="4"/>
    </row>
    <row r="1600" spans="19:21" x14ac:dyDescent="0.25">
      <c r="S1600" s="4"/>
      <c r="U1600" s="4"/>
    </row>
    <row r="1601" spans="19:21" x14ac:dyDescent="0.25">
      <c r="S1601" s="4"/>
      <c r="U1601" s="4"/>
    </row>
    <row r="1602" spans="19:21" x14ac:dyDescent="0.25">
      <c r="S1602" s="4"/>
      <c r="U1602" s="4"/>
    </row>
    <row r="1603" spans="19:21" x14ac:dyDescent="0.25">
      <c r="S1603" s="4"/>
      <c r="U1603" s="4"/>
    </row>
    <row r="1604" spans="19:21" x14ac:dyDescent="0.25">
      <c r="S1604" s="4"/>
      <c r="U1604" s="4"/>
    </row>
    <row r="1605" spans="19:21" x14ac:dyDescent="0.25">
      <c r="S1605" s="4"/>
      <c r="U1605" s="4"/>
    </row>
    <row r="1606" spans="19:21" x14ac:dyDescent="0.25">
      <c r="S1606" s="4"/>
      <c r="U1606" s="4"/>
    </row>
    <row r="1607" spans="19:21" x14ac:dyDescent="0.25">
      <c r="S1607" s="4"/>
      <c r="U1607" s="4"/>
    </row>
    <row r="1608" spans="19:21" x14ac:dyDescent="0.25">
      <c r="S1608" s="4"/>
      <c r="U1608" s="4"/>
    </row>
    <row r="1609" spans="19:21" x14ac:dyDescent="0.25">
      <c r="S1609" s="4"/>
      <c r="U1609" s="4"/>
    </row>
    <row r="1610" spans="19:21" x14ac:dyDescent="0.25">
      <c r="S1610" s="4"/>
      <c r="U1610" s="4"/>
    </row>
    <row r="1611" spans="19:21" x14ac:dyDescent="0.25">
      <c r="S1611" s="4"/>
      <c r="U1611" s="4"/>
    </row>
    <row r="1612" spans="19:21" x14ac:dyDescent="0.25">
      <c r="S1612" s="4"/>
      <c r="U1612" s="4"/>
    </row>
    <row r="1613" spans="19:21" x14ac:dyDescent="0.25">
      <c r="S1613" s="4"/>
      <c r="U1613" s="4"/>
    </row>
    <row r="1614" spans="19:21" x14ac:dyDescent="0.25">
      <c r="S1614" s="4"/>
      <c r="U1614" s="4"/>
    </row>
    <row r="1615" spans="19:21" x14ac:dyDescent="0.25">
      <c r="S1615" s="4"/>
      <c r="U1615" s="4"/>
    </row>
    <row r="1616" spans="19:21" x14ac:dyDescent="0.25">
      <c r="S1616" s="4"/>
      <c r="U1616" s="4"/>
    </row>
    <row r="1617" spans="19:21" x14ac:dyDescent="0.25">
      <c r="S1617" s="4"/>
      <c r="U1617" s="4"/>
    </row>
    <row r="1618" spans="19:21" x14ac:dyDescent="0.25">
      <c r="S1618" s="4"/>
      <c r="U1618" s="4"/>
    </row>
    <row r="1619" spans="19:21" x14ac:dyDescent="0.25">
      <c r="S1619" s="4"/>
      <c r="U1619" s="4"/>
    </row>
    <row r="1620" spans="19:21" x14ac:dyDescent="0.25">
      <c r="S1620" s="4"/>
      <c r="U1620" s="4"/>
    </row>
    <row r="1621" spans="19:21" x14ac:dyDescent="0.25">
      <c r="S1621" s="4"/>
      <c r="U1621" s="4"/>
    </row>
    <row r="1622" spans="19:21" x14ac:dyDescent="0.25">
      <c r="S1622" s="4"/>
      <c r="U1622" s="4"/>
    </row>
    <row r="1623" spans="19:21" x14ac:dyDescent="0.25">
      <c r="S1623" s="4"/>
      <c r="U1623" s="4"/>
    </row>
    <row r="1624" spans="19:21" x14ac:dyDescent="0.25">
      <c r="S1624" s="4"/>
      <c r="U1624" s="4"/>
    </row>
    <row r="1625" spans="19:21" x14ac:dyDescent="0.25">
      <c r="S1625" s="4"/>
      <c r="U1625" s="4"/>
    </row>
    <row r="1626" spans="19:21" x14ac:dyDescent="0.25">
      <c r="S1626" s="4"/>
      <c r="U1626" s="4"/>
    </row>
    <row r="1627" spans="19:21" x14ac:dyDescent="0.25">
      <c r="S1627" s="4"/>
      <c r="U1627" s="4"/>
    </row>
    <row r="1628" spans="19:21" x14ac:dyDescent="0.25">
      <c r="S1628" s="4"/>
      <c r="U1628" s="4"/>
    </row>
    <row r="1629" spans="19:21" x14ac:dyDescent="0.25">
      <c r="S1629" s="4"/>
      <c r="U1629" s="4"/>
    </row>
    <row r="1630" spans="19:21" x14ac:dyDescent="0.25">
      <c r="S1630" s="4"/>
      <c r="U1630" s="4"/>
    </row>
    <row r="1631" spans="19:21" x14ac:dyDescent="0.25">
      <c r="S1631" s="4"/>
      <c r="U1631" s="4"/>
    </row>
    <row r="1632" spans="19:21" x14ac:dyDescent="0.25">
      <c r="S1632" s="4"/>
      <c r="U1632" s="4"/>
    </row>
    <row r="1633" spans="19:21" x14ac:dyDescent="0.25">
      <c r="S1633" s="4"/>
      <c r="U1633" s="4"/>
    </row>
    <row r="1634" spans="19:21" x14ac:dyDescent="0.25">
      <c r="S1634" s="4"/>
      <c r="U1634" s="4"/>
    </row>
    <row r="1635" spans="19:21" x14ac:dyDescent="0.25">
      <c r="S1635" s="4"/>
      <c r="U1635" s="4"/>
    </row>
    <row r="1636" spans="19:21" x14ac:dyDescent="0.25">
      <c r="S1636" s="4"/>
      <c r="U1636" s="4"/>
    </row>
    <row r="1637" spans="19:21" x14ac:dyDescent="0.25">
      <c r="S1637" s="4"/>
      <c r="U1637" s="4"/>
    </row>
    <row r="1638" spans="19:21" x14ac:dyDescent="0.25">
      <c r="S1638" s="4"/>
      <c r="U1638" s="4"/>
    </row>
    <row r="1639" spans="19:21" x14ac:dyDescent="0.25">
      <c r="S1639" s="4"/>
      <c r="U1639" s="4"/>
    </row>
    <row r="1640" spans="19:21" x14ac:dyDescent="0.25">
      <c r="S1640" s="4"/>
      <c r="U1640" s="4"/>
    </row>
    <row r="1641" spans="19:21" x14ac:dyDescent="0.25">
      <c r="S1641" s="4"/>
      <c r="U1641" s="4"/>
    </row>
    <row r="1642" spans="19:21" x14ac:dyDescent="0.25">
      <c r="S1642" s="4"/>
      <c r="U1642" s="4"/>
    </row>
    <row r="1643" spans="19:21" x14ac:dyDescent="0.25">
      <c r="S1643" s="4"/>
      <c r="U1643" s="4"/>
    </row>
    <row r="1644" spans="19:21" x14ac:dyDescent="0.25">
      <c r="S1644" s="4"/>
      <c r="U1644" s="4"/>
    </row>
    <row r="1645" spans="19:21" x14ac:dyDescent="0.25">
      <c r="S1645" s="4"/>
      <c r="U1645" s="4"/>
    </row>
    <row r="1646" spans="19:21" x14ac:dyDescent="0.25">
      <c r="S1646" s="4"/>
      <c r="U1646" s="4"/>
    </row>
    <row r="1647" spans="19:21" x14ac:dyDescent="0.25">
      <c r="S1647" s="4"/>
      <c r="U1647" s="4"/>
    </row>
    <row r="1648" spans="19:21" x14ac:dyDescent="0.25">
      <c r="S1648" s="4"/>
      <c r="U1648" s="4"/>
    </row>
    <row r="1649" spans="19:21" x14ac:dyDescent="0.25">
      <c r="S1649" s="4"/>
      <c r="U1649" s="4"/>
    </row>
    <row r="1650" spans="19:21" x14ac:dyDescent="0.25">
      <c r="S1650" s="4"/>
      <c r="U1650" s="4"/>
    </row>
    <row r="1651" spans="19:21" x14ac:dyDescent="0.25">
      <c r="S1651" s="4"/>
      <c r="U1651" s="4"/>
    </row>
    <row r="1652" spans="19:21" x14ac:dyDescent="0.25">
      <c r="S1652" s="4"/>
      <c r="U1652" s="4"/>
    </row>
    <row r="1653" spans="19:21" x14ac:dyDescent="0.25">
      <c r="S1653" s="4"/>
      <c r="U1653" s="4"/>
    </row>
    <row r="1654" spans="19:21" x14ac:dyDescent="0.25">
      <c r="S1654" s="4"/>
      <c r="U1654" s="4"/>
    </row>
    <row r="1655" spans="19:21" x14ac:dyDescent="0.25">
      <c r="S1655" s="4"/>
      <c r="U1655" s="4"/>
    </row>
    <row r="1656" spans="19:21" x14ac:dyDescent="0.25">
      <c r="S1656" s="4"/>
      <c r="U1656" s="4"/>
    </row>
    <row r="1657" spans="19:21" x14ac:dyDescent="0.25">
      <c r="S1657" s="4"/>
      <c r="U1657" s="4"/>
    </row>
    <row r="1658" spans="19:21" x14ac:dyDescent="0.25">
      <c r="S1658" s="4"/>
      <c r="U1658" s="4"/>
    </row>
    <row r="1659" spans="19:21" x14ac:dyDescent="0.25">
      <c r="S1659" s="4"/>
      <c r="U1659" s="4"/>
    </row>
    <row r="1660" spans="19:21" x14ac:dyDescent="0.25">
      <c r="S1660" s="4"/>
      <c r="U1660" s="4"/>
    </row>
    <row r="1661" spans="19:21" x14ac:dyDescent="0.25">
      <c r="S1661" s="4"/>
      <c r="U1661" s="4"/>
    </row>
    <row r="1662" spans="19:21" x14ac:dyDescent="0.25">
      <c r="S1662" s="4"/>
      <c r="U1662" s="4"/>
    </row>
    <row r="1663" spans="19:21" x14ac:dyDescent="0.25">
      <c r="S1663" s="4"/>
      <c r="U1663" s="4"/>
    </row>
    <row r="1664" spans="19:21" x14ac:dyDescent="0.25">
      <c r="S1664" s="4"/>
      <c r="U1664" s="4"/>
    </row>
    <row r="1665" spans="19:21" x14ac:dyDescent="0.25">
      <c r="S1665" s="4"/>
      <c r="U1665" s="4"/>
    </row>
    <row r="1666" spans="19:21" x14ac:dyDescent="0.25">
      <c r="S1666" s="4"/>
      <c r="U1666" s="4"/>
    </row>
    <row r="1667" spans="19:21" x14ac:dyDescent="0.25">
      <c r="S1667" s="4"/>
      <c r="U1667" s="4"/>
    </row>
    <row r="1668" spans="19:21" x14ac:dyDescent="0.25">
      <c r="S1668" s="4"/>
      <c r="U1668" s="4"/>
    </row>
    <row r="1669" spans="19:21" x14ac:dyDescent="0.25">
      <c r="S1669" s="4"/>
      <c r="U1669" s="4"/>
    </row>
    <row r="1670" spans="19:21" x14ac:dyDescent="0.25">
      <c r="S1670" s="4"/>
      <c r="U1670" s="4"/>
    </row>
    <row r="1671" spans="19:21" x14ac:dyDescent="0.25">
      <c r="S1671" s="4"/>
      <c r="U1671" s="4"/>
    </row>
    <row r="1672" spans="19:21" x14ac:dyDescent="0.25">
      <c r="S1672" s="4"/>
      <c r="U1672" s="4"/>
    </row>
    <row r="1673" spans="19:21" x14ac:dyDescent="0.25">
      <c r="S1673" s="4"/>
      <c r="U1673" s="4"/>
    </row>
    <row r="1674" spans="19:21" x14ac:dyDescent="0.25">
      <c r="S1674" s="4"/>
      <c r="U1674" s="4"/>
    </row>
    <row r="1675" spans="19:21" x14ac:dyDescent="0.25">
      <c r="S1675" s="4"/>
      <c r="U1675" s="4"/>
    </row>
    <row r="1676" spans="19:21" x14ac:dyDescent="0.25">
      <c r="S1676" s="4"/>
      <c r="U1676" s="4"/>
    </row>
    <row r="1677" spans="19:21" x14ac:dyDescent="0.25">
      <c r="S1677" s="4"/>
      <c r="U1677" s="4"/>
    </row>
    <row r="1678" spans="19:21" x14ac:dyDescent="0.25">
      <c r="S1678" s="4"/>
      <c r="U1678" s="4"/>
    </row>
    <row r="1679" spans="19:21" x14ac:dyDescent="0.25">
      <c r="S1679" s="4"/>
      <c r="U1679" s="4"/>
    </row>
    <row r="1680" spans="19:21" x14ac:dyDescent="0.25">
      <c r="S1680" s="4"/>
      <c r="U1680" s="4"/>
    </row>
    <row r="1681" spans="19:21" x14ac:dyDescent="0.25">
      <c r="S1681" s="4"/>
      <c r="U1681" s="4"/>
    </row>
    <row r="1682" spans="19:21" x14ac:dyDescent="0.25">
      <c r="S1682" s="4"/>
      <c r="U1682" s="4"/>
    </row>
    <row r="1683" spans="19:21" x14ac:dyDescent="0.25">
      <c r="S1683" s="4"/>
      <c r="U1683" s="4"/>
    </row>
    <row r="1684" spans="19:21" x14ac:dyDescent="0.25">
      <c r="S1684" s="4"/>
      <c r="U1684" s="4"/>
    </row>
    <row r="1685" spans="19:21" x14ac:dyDescent="0.25">
      <c r="S1685" s="4"/>
      <c r="U1685" s="4"/>
    </row>
    <row r="1686" spans="19:21" x14ac:dyDescent="0.25">
      <c r="S1686" s="4"/>
      <c r="U1686" s="4"/>
    </row>
    <row r="1687" spans="19:21" x14ac:dyDescent="0.25">
      <c r="S1687" s="4"/>
      <c r="U1687" s="4"/>
    </row>
    <row r="1688" spans="19:21" x14ac:dyDescent="0.25">
      <c r="S1688" s="4"/>
      <c r="U1688" s="4"/>
    </row>
    <row r="1689" spans="19:21" x14ac:dyDescent="0.25">
      <c r="S1689" s="4"/>
      <c r="U1689" s="4"/>
    </row>
    <row r="1690" spans="19:21" x14ac:dyDescent="0.25">
      <c r="S1690" s="4"/>
      <c r="U1690" s="4"/>
    </row>
    <row r="1691" spans="19:21" x14ac:dyDescent="0.25">
      <c r="S1691" s="4"/>
      <c r="U1691" s="4"/>
    </row>
    <row r="1692" spans="19:21" x14ac:dyDescent="0.25">
      <c r="S1692" s="4"/>
      <c r="U1692" s="4"/>
    </row>
    <row r="1693" spans="19:21" x14ac:dyDescent="0.25">
      <c r="S1693" s="4"/>
      <c r="U1693" s="4"/>
    </row>
    <row r="1694" spans="19:21" x14ac:dyDescent="0.25">
      <c r="S1694" s="4"/>
      <c r="U1694" s="4"/>
    </row>
    <row r="1695" spans="19:21" x14ac:dyDescent="0.25">
      <c r="S1695" s="4"/>
      <c r="U1695" s="4"/>
    </row>
    <row r="1696" spans="19:21" x14ac:dyDescent="0.25">
      <c r="S1696" s="4"/>
      <c r="U1696" s="4"/>
    </row>
    <row r="1697" spans="19:21" x14ac:dyDescent="0.25">
      <c r="S1697" s="4"/>
      <c r="U1697" s="4"/>
    </row>
    <row r="1698" spans="19:21" x14ac:dyDescent="0.25">
      <c r="S1698" s="4"/>
      <c r="U1698" s="4"/>
    </row>
    <row r="1699" spans="19:21" x14ac:dyDescent="0.25">
      <c r="S1699" s="4"/>
      <c r="U1699" s="4"/>
    </row>
    <row r="1700" spans="19:21" x14ac:dyDescent="0.25">
      <c r="S1700" s="4"/>
      <c r="U1700" s="4"/>
    </row>
    <row r="1701" spans="19:21" x14ac:dyDescent="0.25">
      <c r="S1701" s="4"/>
      <c r="U1701" s="4"/>
    </row>
    <row r="1702" spans="19:21" x14ac:dyDescent="0.25">
      <c r="S1702" s="4"/>
      <c r="U1702" s="4"/>
    </row>
    <row r="1703" spans="19:21" x14ac:dyDescent="0.25">
      <c r="S1703" s="4"/>
      <c r="U1703" s="4"/>
    </row>
    <row r="1704" spans="19:21" x14ac:dyDescent="0.25">
      <c r="S1704" s="4"/>
      <c r="U1704" s="4"/>
    </row>
    <row r="1705" spans="19:21" x14ac:dyDescent="0.25">
      <c r="S1705" s="4"/>
      <c r="U1705" s="4"/>
    </row>
    <row r="1706" spans="19:21" x14ac:dyDescent="0.25">
      <c r="S1706" s="4"/>
      <c r="U1706" s="4"/>
    </row>
    <row r="1707" spans="19:21" x14ac:dyDescent="0.25">
      <c r="S1707" s="4"/>
      <c r="U1707" s="4"/>
    </row>
    <row r="1708" spans="19:21" x14ac:dyDescent="0.25">
      <c r="S1708" s="4"/>
      <c r="U1708" s="4"/>
    </row>
    <row r="1709" spans="19:21" x14ac:dyDescent="0.25">
      <c r="S1709" s="4"/>
      <c r="U1709" s="4"/>
    </row>
    <row r="1710" spans="19:21" x14ac:dyDescent="0.25">
      <c r="S1710" s="4"/>
      <c r="U1710" s="4"/>
    </row>
    <row r="1711" spans="19:21" x14ac:dyDescent="0.25">
      <c r="S1711" s="4"/>
      <c r="U1711" s="4"/>
    </row>
    <row r="1712" spans="19:21" x14ac:dyDescent="0.25">
      <c r="S1712" s="4"/>
      <c r="U1712" s="4"/>
    </row>
    <row r="1713" spans="19:21" x14ac:dyDescent="0.25">
      <c r="S1713" s="4"/>
      <c r="U1713" s="4"/>
    </row>
    <row r="1714" spans="19:21" x14ac:dyDescent="0.25">
      <c r="S1714" s="4"/>
      <c r="U1714" s="4"/>
    </row>
    <row r="1715" spans="19:21" x14ac:dyDescent="0.25">
      <c r="S1715" s="4"/>
      <c r="U1715" s="4"/>
    </row>
    <row r="1716" spans="19:21" x14ac:dyDescent="0.25">
      <c r="S1716" s="4"/>
      <c r="U1716" s="4"/>
    </row>
    <row r="1717" spans="19:21" x14ac:dyDescent="0.25">
      <c r="S1717" s="4"/>
      <c r="U1717" s="4"/>
    </row>
    <row r="1718" spans="19:21" x14ac:dyDescent="0.25">
      <c r="S1718" s="4"/>
      <c r="U1718" s="4"/>
    </row>
    <row r="1719" spans="19:21" x14ac:dyDescent="0.25">
      <c r="S1719" s="4"/>
      <c r="U1719" s="4"/>
    </row>
    <row r="1720" spans="19:21" x14ac:dyDescent="0.25">
      <c r="S1720" s="4"/>
      <c r="U1720" s="4"/>
    </row>
    <row r="1721" spans="19:21" x14ac:dyDescent="0.25">
      <c r="S1721" s="4"/>
      <c r="U1721" s="4"/>
    </row>
    <row r="1722" spans="19:21" x14ac:dyDescent="0.25">
      <c r="S1722" s="4"/>
      <c r="U1722" s="4"/>
    </row>
    <row r="1723" spans="19:21" x14ac:dyDescent="0.25">
      <c r="S1723" s="4"/>
      <c r="U1723" s="4"/>
    </row>
    <row r="1724" spans="19:21" x14ac:dyDescent="0.25">
      <c r="S1724" s="4"/>
      <c r="U1724" s="4"/>
    </row>
    <row r="1725" spans="19:21" x14ac:dyDescent="0.25">
      <c r="S1725" s="4"/>
      <c r="U1725" s="4"/>
    </row>
    <row r="1726" spans="19:21" x14ac:dyDescent="0.25">
      <c r="S1726" s="4"/>
      <c r="U1726" s="4"/>
    </row>
    <row r="1727" spans="19:21" x14ac:dyDescent="0.25">
      <c r="S1727" s="4"/>
      <c r="U1727" s="4"/>
    </row>
    <row r="1728" spans="19:21" x14ac:dyDescent="0.25">
      <c r="S1728" s="4"/>
      <c r="U1728" s="4"/>
    </row>
    <row r="1729" spans="19:21" x14ac:dyDescent="0.25">
      <c r="S1729" s="4"/>
      <c r="U1729" s="4"/>
    </row>
    <row r="1730" spans="19:21" x14ac:dyDescent="0.25">
      <c r="S1730" s="4"/>
      <c r="U1730" s="4"/>
    </row>
    <row r="1731" spans="19:21" x14ac:dyDescent="0.25">
      <c r="S1731" s="4"/>
      <c r="U1731" s="4"/>
    </row>
    <row r="1732" spans="19:21" x14ac:dyDescent="0.25">
      <c r="S1732" s="4"/>
      <c r="U1732" s="4"/>
    </row>
    <row r="1733" spans="19:21" x14ac:dyDescent="0.25">
      <c r="S1733" s="4"/>
      <c r="U1733" s="4"/>
    </row>
    <row r="1734" spans="19:21" x14ac:dyDescent="0.25">
      <c r="S1734" s="4"/>
      <c r="U1734" s="4"/>
    </row>
    <row r="1735" spans="19:21" x14ac:dyDescent="0.25">
      <c r="S1735" s="4"/>
      <c r="U1735" s="4"/>
    </row>
    <row r="1736" spans="19:21" x14ac:dyDescent="0.25">
      <c r="S1736" s="4"/>
      <c r="U1736" s="4"/>
    </row>
    <row r="1737" spans="19:21" x14ac:dyDescent="0.25">
      <c r="S1737" s="4"/>
      <c r="U1737" s="4"/>
    </row>
    <row r="1738" spans="19:21" x14ac:dyDescent="0.25">
      <c r="S1738" s="4"/>
      <c r="U1738" s="4"/>
    </row>
    <row r="1739" spans="19:21" x14ac:dyDescent="0.25">
      <c r="S1739" s="4"/>
      <c r="U1739" s="4"/>
    </row>
    <row r="1740" spans="19:21" x14ac:dyDescent="0.25">
      <c r="S1740" s="4"/>
      <c r="U1740" s="4"/>
    </row>
    <row r="1741" spans="19:21" x14ac:dyDescent="0.25">
      <c r="S1741" s="4"/>
      <c r="U1741" s="4"/>
    </row>
    <row r="1742" spans="19:21" x14ac:dyDescent="0.25">
      <c r="S1742" s="4"/>
      <c r="U1742" s="4"/>
    </row>
    <row r="1743" spans="19:21" x14ac:dyDescent="0.25">
      <c r="S1743" s="4"/>
      <c r="U1743" s="4"/>
    </row>
    <row r="1744" spans="19:21" x14ac:dyDescent="0.25">
      <c r="S1744" s="4"/>
      <c r="U1744" s="4"/>
    </row>
    <row r="1745" spans="19:21" x14ac:dyDescent="0.25">
      <c r="S1745" s="4"/>
      <c r="U1745" s="4"/>
    </row>
    <row r="1746" spans="19:21" x14ac:dyDescent="0.25">
      <c r="S1746" s="4"/>
      <c r="U1746" s="4"/>
    </row>
    <row r="1747" spans="19:21" x14ac:dyDescent="0.25">
      <c r="S1747" s="4"/>
      <c r="U1747" s="4"/>
    </row>
    <row r="1748" spans="19:21" x14ac:dyDescent="0.25">
      <c r="S1748" s="4"/>
      <c r="U1748" s="4"/>
    </row>
    <row r="1749" spans="19:21" x14ac:dyDescent="0.25">
      <c r="S1749" s="4"/>
      <c r="U1749" s="4"/>
    </row>
    <row r="1750" spans="19:21" x14ac:dyDescent="0.25">
      <c r="S1750" s="4"/>
      <c r="U1750" s="4"/>
    </row>
    <row r="1751" spans="19:21" x14ac:dyDescent="0.25">
      <c r="S1751" s="4"/>
      <c r="U1751" s="4"/>
    </row>
    <row r="1752" spans="19:21" x14ac:dyDescent="0.25">
      <c r="S1752" s="4"/>
      <c r="U1752" s="4"/>
    </row>
    <row r="1753" spans="19:21" x14ac:dyDescent="0.25">
      <c r="S1753" s="4"/>
      <c r="U1753" s="4"/>
    </row>
    <row r="1754" spans="19:21" x14ac:dyDescent="0.25">
      <c r="S1754" s="4"/>
      <c r="U1754" s="4"/>
    </row>
    <row r="1755" spans="19:21" x14ac:dyDescent="0.25">
      <c r="S1755" s="4"/>
      <c r="U1755" s="4"/>
    </row>
    <row r="1756" spans="19:21" x14ac:dyDescent="0.25">
      <c r="S1756" s="4"/>
      <c r="U1756" s="4"/>
    </row>
    <row r="1757" spans="19:21" x14ac:dyDescent="0.25">
      <c r="S1757" s="4"/>
      <c r="U1757" s="4"/>
    </row>
    <row r="1758" spans="19:21" x14ac:dyDescent="0.25">
      <c r="S1758" s="4"/>
      <c r="U1758" s="4"/>
    </row>
    <row r="1759" spans="19:21" x14ac:dyDescent="0.25">
      <c r="S1759" s="4"/>
      <c r="U1759" s="4"/>
    </row>
    <row r="1760" spans="19:21" x14ac:dyDescent="0.25">
      <c r="S1760" s="4"/>
      <c r="U1760" s="4"/>
    </row>
    <row r="1761" spans="19:21" x14ac:dyDescent="0.25">
      <c r="S1761" s="4"/>
      <c r="U1761" s="4"/>
    </row>
    <row r="1762" spans="19:21" x14ac:dyDescent="0.25">
      <c r="S1762" s="4"/>
      <c r="U1762" s="4"/>
    </row>
    <row r="1763" spans="19:21" x14ac:dyDescent="0.25">
      <c r="S1763" s="4"/>
      <c r="U1763" s="4"/>
    </row>
    <row r="1764" spans="19:21" x14ac:dyDescent="0.25">
      <c r="S1764" s="4"/>
      <c r="U1764" s="4"/>
    </row>
    <row r="1765" spans="19:21" x14ac:dyDescent="0.25">
      <c r="S1765" s="4"/>
      <c r="U1765" s="4"/>
    </row>
    <row r="1766" spans="19:21" x14ac:dyDescent="0.25">
      <c r="S1766" s="4"/>
      <c r="U1766" s="4"/>
    </row>
    <row r="1767" spans="19:21" x14ac:dyDescent="0.25">
      <c r="S1767" s="4"/>
      <c r="U1767" s="4"/>
    </row>
    <row r="1768" spans="19:21" x14ac:dyDescent="0.25">
      <c r="S1768" s="4"/>
      <c r="U1768" s="4"/>
    </row>
    <row r="1769" spans="19:21" x14ac:dyDescent="0.25">
      <c r="S1769" s="4"/>
      <c r="U1769" s="4"/>
    </row>
    <row r="1770" spans="19:21" x14ac:dyDescent="0.25">
      <c r="S1770" s="4"/>
      <c r="U1770" s="4"/>
    </row>
    <row r="1771" spans="19:21" x14ac:dyDescent="0.25">
      <c r="S1771" s="4"/>
      <c r="U1771" s="4"/>
    </row>
    <row r="1772" spans="19:21" x14ac:dyDescent="0.25">
      <c r="S1772" s="4"/>
      <c r="U1772" s="4"/>
    </row>
    <row r="1773" spans="19:21" x14ac:dyDescent="0.25">
      <c r="S1773" s="4"/>
      <c r="U1773" s="4"/>
    </row>
    <row r="1774" spans="19:21" x14ac:dyDescent="0.25">
      <c r="S1774" s="4"/>
      <c r="U1774" s="4"/>
    </row>
    <row r="1775" spans="19:21" x14ac:dyDescent="0.25">
      <c r="S1775" s="4"/>
      <c r="U1775" s="4"/>
    </row>
    <row r="1776" spans="19:21" x14ac:dyDescent="0.25">
      <c r="S1776" s="4"/>
      <c r="U1776" s="4"/>
    </row>
    <row r="1777" spans="19:21" x14ac:dyDescent="0.25">
      <c r="S1777" s="4"/>
      <c r="U1777" s="4"/>
    </row>
    <row r="1778" spans="19:21" x14ac:dyDescent="0.25">
      <c r="S1778" s="4"/>
      <c r="U1778" s="4"/>
    </row>
    <row r="1779" spans="19:21" x14ac:dyDescent="0.25">
      <c r="S1779" s="4"/>
      <c r="U1779" s="4"/>
    </row>
    <row r="1780" spans="19:21" x14ac:dyDescent="0.25">
      <c r="S1780" s="4"/>
      <c r="U1780" s="4"/>
    </row>
    <row r="1781" spans="19:21" x14ac:dyDescent="0.25">
      <c r="S1781" s="4"/>
      <c r="U1781" s="4"/>
    </row>
    <row r="1782" spans="19:21" x14ac:dyDescent="0.25">
      <c r="S1782" s="4"/>
      <c r="U1782" s="4"/>
    </row>
    <row r="1783" spans="19:21" x14ac:dyDescent="0.25">
      <c r="S1783" s="4"/>
      <c r="U1783" s="4"/>
    </row>
    <row r="1784" spans="19:21" x14ac:dyDescent="0.25">
      <c r="S1784" s="4"/>
      <c r="U1784" s="4"/>
    </row>
    <row r="1785" spans="19:21" x14ac:dyDescent="0.25">
      <c r="S1785" s="4"/>
      <c r="U1785" s="4"/>
    </row>
    <row r="1786" spans="19:21" x14ac:dyDescent="0.25">
      <c r="S1786" s="4"/>
      <c r="U1786" s="4"/>
    </row>
    <row r="1787" spans="19:21" x14ac:dyDescent="0.25">
      <c r="S1787" s="4"/>
      <c r="U1787" s="4"/>
    </row>
    <row r="1788" spans="19:21" x14ac:dyDescent="0.25">
      <c r="S1788" s="4"/>
      <c r="U1788" s="4"/>
    </row>
    <row r="1789" spans="19:21" x14ac:dyDescent="0.25">
      <c r="S1789" s="4"/>
      <c r="U1789" s="4"/>
    </row>
    <row r="1790" spans="19:21" x14ac:dyDescent="0.25">
      <c r="S1790" s="4"/>
      <c r="U1790" s="4"/>
    </row>
    <row r="1791" spans="19:21" x14ac:dyDescent="0.25">
      <c r="S1791" s="4"/>
      <c r="U1791" s="4"/>
    </row>
    <row r="1792" spans="19:21" x14ac:dyDescent="0.25">
      <c r="S1792" s="4"/>
      <c r="U1792" s="4"/>
    </row>
    <row r="1793" spans="19:21" x14ac:dyDescent="0.25">
      <c r="S1793" s="4"/>
      <c r="U1793" s="4"/>
    </row>
    <row r="1794" spans="19:21" x14ac:dyDescent="0.25">
      <c r="S1794" s="4"/>
      <c r="U1794" s="4"/>
    </row>
    <row r="1795" spans="19:21" x14ac:dyDescent="0.25">
      <c r="S1795" s="4"/>
      <c r="U1795" s="4"/>
    </row>
    <row r="1796" spans="19:21" x14ac:dyDescent="0.25">
      <c r="S1796" s="4"/>
      <c r="U1796" s="4"/>
    </row>
    <row r="1797" spans="19:21" x14ac:dyDescent="0.25">
      <c r="S1797" s="4"/>
      <c r="U1797" s="4"/>
    </row>
    <row r="1798" spans="19:21" x14ac:dyDescent="0.25">
      <c r="S1798" s="4"/>
      <c r="U1798" s="4"/>
    </row>
    <row r="1799" spans="19:21" x14ac:dyDescent="0.25">
      <c r="S1799" s="4"/>
      <c r="U1799" s="4"/>
    </row>
    <row r="1800" spans="19:21" x14ac:dyDescent="0.25">
      <c r="S1800" s="4"/>
      <c r="U1800" s="4"/>
    </row>
    <row r="1801" spans="19:21" x14ac:dyDescent="0.25">
      <c r="S1801" s="4"/>
      <c r="U1801" s="4"/>
    </row>
    <row r="1802" spans="19:21" x14ac:dyDescent="0.25">
      <c r="S1802" s="4"/>
      <c r="U1802" s="4"/>
    </row>
    <row r="1803" spans="19:21" x14ac:dyDescent="0.25">
      <c r="S1803" s="4"/>
      <c r="U1803" s="4"/>
    </row>
    <row r="1804" spans="19:21" x14ac:dyDescent="0.25">
      <c r="S1804" s="4"/>
      <c r="U1804" s="4"/>
    </row>
    <row r="1805" spans="19:21" x14ac:dyDescent="0.25">
      <c r="S1805" s="4"/>
      <c r="U1805" s="4"/>
    </row>
    <row r="1806" spans="19:21" x14ac:dyDescent="0.25">
      <c r="S1806" s="4"/>
      <c r="U1806" s="4"/>
    </row>
    <row r="1807" spans="19:21" x14ac:dyDescent="0.25">
      <c r="S1807" s="4"/>
      <c r="U1807" s="4"/>
    </row>
    <row r="1808" spans="19:21" x14ac:dyDescent="0.25">
      <c r="S1808" s="4"/>
      <c r="U1808" s="4"/>
    </row>
    <row r="1809" spans="19:21" x14ac:dyDescent="0.25">
      <c r="S1809" s="4"/>
      <c r="U1809" s="4"/>
    </row>
    <row r="1810" spans="19:21" x14ac:dyDescent="0.25">
      <c r="S1810" s="4"/>
      <c r="U1810" s="4"/>
    </row>
    <row r="1811" spans="19:21" x14ac:dyDescent="0.25">
      <c r="S1811" s="4"/>
      <c r="U1811" s="4"/>
    </row>
    <row r="1812" spans="19:21" x14ac:dyDescent="0.25">
      <c r="S1812" s="4"/>
      <c r="U1812" s="4"/>
    </row>
    <row r="1813" spans="19:21" x14ac:dyDescent="0.25">
      <c r="S1813" s="4"/>
      <c r="U1813" s="4"/>
    </row>
    <row r="1814" spans="19:21" x14ac:dyDescent="0.25">
      <c r="S1814" s="4"/>
      <c r="U1814" s="4"/>
    </row>
    <row r="1815" spans="19:21" x14ac:dyDescent="0.25">
      <c r="S1815" s="4"/>
      <c r="U1815" s="4"/>
    </row>
    <row r="1816" spans="19:21" x14ac:dyDescent="0.25">
      <c r="S1816" s="4"/>
      <c r="U1816" s="4"/>
    </row>
    <row r="1817" spans="19:21" x14ac:dyDescent="0.25">
      <c r="S1817" s="4"/>
      <c r="U1817" s="4"/>
    </row>
    <row r="1818" spans="19:21" x14ac:dyDescent="0.25">
      <c r="S1818" s="4"/>
      <c r="U1818" s="4"/>
    </row>
    <row r="1819" spans="19:21" x14ac:dyDescent="0.25">
      <c r="S1819" s="4"/>
      <c r="U1819" s="4"/>
    </row>
    <row r="1820" spans="19:21" x14ac:dyDescent="0.25">
      <c r="S1820" s="4"/>
      <c r="U1820" s="4"/>
    </row>
    <row r="1821" spans="19:21" x14ac:dyDescent="0.25">
      <c r="S1821" s="4"/>
      <c r="U1821" s="4"/>
    </row>
    <row r="1822" spans="19:21" x14ac:dyDescent="0.25">
      <c r="S1822" s="4"/>
      <c r="U1822" s="4"/>
    </row>
    <row r="1823" spans="19:21" x14ac:dyDescent="0.25">
      <c r="S1823" s="4"/>
      <c r="U1823" s="4"/>
    </row>
    <row r="1824" spans="19:21" x14ac:dyDescent="0.25">
      <c r="S1824" s="4"/>
      <c r="U1824" s="4"/>
    </row>
    <row r="1825" spans="19:21" x14ac:dyDescent="0.25">
      <c r="S1825" s="4"/>
      <c r="U1825" s="4"/>
    </row>
    <row r="1826" spans="19:21" x14ac:dyDescent="0.25">
      <c r="S1826" s="4"/>
      <c r="U1826" s="4"/>
    </row>
    <row r="1827" spans="19:21" x14ac:dyDescent="0.25">
      <c r="S1827" s="4"/>
      <c r="U1827" s="4"/>
    </row>
    <row r="1828" spans="19:21" x14ac:dyDescent="0.25">
      <c r="S1828" s="4"/>
      <c r="U1828" s="4"/>
    </row>
    <row r="1829" spans="19:21" x14ac:dyDescent="0.25">
      <c r="S1829" s="4"/>
      <c r="U1829" s="4"/>
    </row>
    <row r="1830" spans="19:21" x14ac:dyDescent="0.25">
      <c r="S1830" s="4"/>
      <c r="U1830" s="4"/>
    </row>
    <row r="1831" spans="19:21" x14ac:dyDescent="0.25">
      <c r="S1831" s="4"/>
      <c r="U1831" s="4"/>
    </row>
    <row r="1832" spans="19:21" x14ac:dyDescent="0.25">
      <c r="S1832" s="4"/>
      <c r="U1832" s="4"/>
    </row>
    <row r="1833" spans="19:21" x14ac:dyDescent="0.25">
      <c r="S1833" s="4"/>
      <c r="U1833" s="4"/>
    </row>
    <row r="1834" spans="19:21" x14ac:dyDescent="0.25">
      <c r="S1834" s="4"/>
      <c r="U1834" s="4"/>
    </row>
    <row r="1835" spans="19:21" x14ac:dyDescent="0.25">
      <c r="S1835" s="4"/>
      <c r="U1835" s="4"/>
    </row>
    <row r="1836" spans="19:21" x14ac:dyDescent="0.25">
      <c r="S1836" s="4"/>
      <c r="U1836" s="4"/>
    </row>
    <row r="1837" spans="19:21" x14ac:dyDescent="0.25">
      <c r="S1837" s="4"/>
      <c r="U1837" s="4"/>
    </row>
    <row r="1838" spans="19:21" x14ac:dyDescent="0.25">
      <c r="S1838" s="4"/>
      <c r="U1838" s="4"/>
    </row>
    <row r="1839" spans="19:21" x14ac:dyDescent="0.25">
      <c r="S1839" s="4"/>
      <c r="U1839" s="4"/>
    </row>
    <row r="1840" spans="19:21" x14ac:dyDescent="0.25">
      <c r="S1840" s="4"/>
      <c r="U1840" s="4"/>
    </row>
    <row r="1841" spans="19:21" x14ac:dyDescent="0.25">
      <c r="S1841" s="4"/>
      <c r="U1841" s="4"/>
    </row>
    <row r="1842" spans="19:21" x14ac:dyDescent="0.25">
      <c r="S1842" s="4"/>
      <c r="U1842" s="4"/>
    </row>
    <row r="1843" spans="19:21" x14ac:dyDescent="0.25">
      <c r="S1843" s="4"/>
      <c r="U1843" s="4"/>
    </row>
    <row r="1844" spans="19:21" x14ac:dyDescent="0.25">
      <c r="S1844" s="4"/>
      <c r="U1844" s="4"/>
    </row>
    <row r="1845" spans="19:21" x14ac:dyDescent="0.25">
      <c r="S1845" s="4"/>
      <c r="U1845" s="4"/>
    </row>
    <row r="1846" spans="19:21" x14ac:dyDescent="0.25">
      <c r="S1846" s="4"/>
      <c r="U1846" s="4"/>
    </row>
    <row r="1847" spans="19:21" x14ac:dyDescent="0.25">
      <c r="S1847" s="4"/>
      <c r="U1847" s="4"/>
    </row>
    <row r="1848" spans="19:21" x14ac:dyDescent="0.25">
      <c r="S1848" s="4"/>
      <c r="U1848" s="4"/>
    </row>
    <row r="1849" spans="19:21" x14ac:dyDescent="0.25">
      <c r="S1849" s="4"/>
      <c r="U1849" s="4"/>
    </row>
    <row r="1850" spans="19:21" x14ac:dyDescent="0.25">
      <c r="S1850" s="4"/>
      <c r="U1850" s="4"/>
    </row>
    <row r="1851" spans="19:21" x14ac:dyDescent="0.25">
      <c r="S1851" s="4"/>
      <c r="U1851" s="4"/>
    </row>
    <row r="1852" spans="19:21" x14ac:dyDescent="0.25">
      <c r="S1852" s="4"/>
      <c r="U1852" s="4"/>
    </row>
    <row r="1853" spans="19:21" x14ac:dyDescent="0.25">
      <c r="S1853" s="4"/>
      <c r="U1853" s="4"/>
    </row>
    <row r="1854" spans="19:21" x14ac:dyDescent="0.25">
      <c r="S1854" s="4"/>
      <c r="U1854" s="4"/>
    </row>
    <row r="1855" spans="19:21" x14ac:dyDescent="0.25">
      <c r="S1855" s="4"/>
      <c r="U1855" s="4"/>
    </row>
    <row r="1856" spans="19:21" x14ac:dyDescent="0.25">
      <c r="S1856" s="4"/>
      <c r="U1856" s="4"/>
    </row>
    <row r="1857" spans="19:21" x14ac:dyDescent="0.25">
      <c r="S1857" s="4"/>
      <c r="U1857" s="4"/>
    </row>
    <row r="1858" spans="19:21" x14ac:dyDescent="0.25">
      <c r="S1858" s="4"/>
      <c r="U1858" s="4"/>
    </row>
    <row r="1859" spans="19:21" x14ac:dyDescent="0.25">
      <c r="S1859" s="4"/>
      <c r="U1859" s="4"/>
    </row>
    <row r="1860" spans="19:21" x14ac:dyDescent="0.25">
      <c r="S1860" s="4"/>
      <c r="U1860" s="4"/>
    </row>
    <row r="1861" spans="19:21" x14ac:dyDescent="0.25">
      <c r="S1861" s="4"/>
      <c r="U1861" s="4"/>
    </row>
    <row r="1862" spans="19:21" x14ac:dyDescent="0.25">
      <c r="S1862" s="4"/>
      <c r="U1862" s="4"/>
    </row>
    <row r="1863" spans="19:21" x14ac:dyDescent="0.25">
      <c r="S1863" s="4"/>
      <c r="U1863" s="4"/>
    </row>
    <row r="1864" spans="19:21" x14ac:dyDescent="0.25">
      <c r="S1864" s="4"/>
      <c r="U1864" s="4"/>
    </row>
    <row r="1865" spans="19:21" x14ac:dyDescent="0.25">
      <c r="S1865" s="4"/>
      <c r="U1865" s="4"/>
    </row>
    <row r="1866" spans="19:21" x14ac:dyDescent="0.25">
      <c r="S1866" s="4"/>
      <c r="U1866" s="4"/>
    </row>
    <row r="1867" spans="19:21" x14ac:dyDescent="0.25">
      <c r="S1867" s="4"/>
      <c r="U1867" s="4"/>
    </row>
    <row r="1868" spans="19:21" x14ac:dyDescent="0.25">
      <c r="S1868" s="4"/>
      <c r="U1868" s="4"/>
    </row>
    <row r="1869" spans="19:21" x14ac:dyDescent="0.25">
      <c r="S1869" s="4"/>
      <c r="U1869" s="4"/>
    </row>
    <row r="1870" spans="19:21" x14ac:dyDescent="0.25">
      <c r="S1870" s="4"/>
      <c r="U1870" s="4"/>
    </row>
    <row r="1871" spans="19:21" x14ac:dyDescent="0.25">
      <c r="S1871" s="4"/>
      <c r="U1871" s="4"/>
    </row>
    <row r="1872" spans="19:21" x14ac:dyDescent="0.25">
      <c r="S1872" s="4"/>
      <c r="U1872" s="4"/>
    </row>
    <row r="1873" spans="19:21" x14ac:dyDescent="0.25">
      <c r="S1873" s="4"/>
      <c r="U1873" s="4"/>
    </row>
    <row r="1874" spans="19:21" x14ac:dyDescent="0.25">
      <c r="S1874" s="4"/>
      <c r="U1874" s="4"/>
    </row>
    <row r="1875" spans="19:21" x14ac:dyDescent="0.25">
      <c r="S1875" s="4"/>
      <c r="U1875" s="4"/>
    </row>
    <row r="1876" spans="19:21" x14ac:dyDescent="0.25">
      <c r="S1876" s="4"/>
      <c r="U1876" s="4"/>
    </row>
    <row r="1877" spans="19:21" x14ac:dyDescent="0.25">
      <c r="S1877" s="4"/>
      <c r="U1877" s="4"/>
    </row>
    <row r="1878" spans="19:21" x14ac:dyDescent="0.25">
      <c r="S1878" s="4"/>
      <c r="U1878" s="4"/>
    </row>
    <row r="1879" spans="19:21" x14ac:dyDescent="0.25">
      <c r="S1879" s="4"/>
      <c r="U1879" s="4"/>
    </row>
    <row r="1880" spans="19:21" x14ac:dyDescent="0.25">
      <c r="S1880" s="4"/>
      <c r="U1880" s="4"/>
    </row>
    <row r="1881" spans="19:21" x14ac:dyDescent="0.25">
      <c r="S1881" s="4"/>
      <c r="U1881" s="4"/>
    </row>
    <row r="1882" spans="19:21" x14ac:dyDescent="0.25">
      <c r="S1882" s="4"/>
      <c r="U1882" s="4"/>
    </row>
    <row r="1883" spans="19:21" x14ac:dyDescent="0.25">
      <c r="S1883" s="4"/>
      <c r="U1883" s="4"/>
    </row>
    <row r="1884" spans="19:21" x14ac:dyDescent="0.25">
      <c r="S1884" s="4"/>
      <c r="U1884" s="4"/>
    </row>
    <row r="1885" spans="19:21" x14ac:dyDescent="0.25">
      <c r="S1885" s="4"/>
      <c r="U1885" s="4"/>
    </row>
    <row r="1886" spans="19:21" x14ac:dyDescent="0.25">
      <c r="S1886" s="4"/>
      <c r="U1886" s="4"/>
    </row>
    <row r="1887" spans="19:21" x14ac:dyDescent="0.25">
      <c r="S1887" s="4"/>
      <c r="U1887" s="4"/>
    </row>
    <row r="1888" spans="19:21" x14ac:dyDescent="0.25">
      <c r="S1888" s="4"/>
      <c r="U1888" s="4"/>
    </row>
    <row r="1889" spans="19:21" x14ac:dyDescent="0.25">
      <c r="S1889" s="4"/>
      <c r="U1889" s="4"/>
    </row>
    <row r="1890" spans="19:21" x14ac:dyDescent="0.25">
      <c r="S1890" s="4"/>
      <c r="U1890" s="4"/>
    </row>
    <row r="1891" spans="19:21" x14ac:dyDescent="0.25">
      <c r="S1891" s="4"/>
      <c r="U1891" s="4"/>
    </row>
    <row r="1892" spans="19:21" x14ac:dyDescent="0.25">
      <c r="S1892" s="4"/>
      <c r="U1892" s="4"/>
    </row>
    <row r="1893" spans="19:21" x14ac:dyDescent="0.25">
      <c r="S1893" s="4"/>
      <c r="U1893" s="4"/>
    </row>
    <row r="1894" spans="19:21" x14ac:dyDescent="0.25">
      <c r="S1894" s="4"/>
      <c r="U1894" s="4"/>
    </row>
    <row r="1895" spans="19:21" x14ac:dyDescent="0.25">
      <c r="S1895" s="4"/>
      <c r="U1895" s="4"/>
    </row>
    <row r="1896" spans="19:21" x14ac:dyDescent="0.25">
      <c r="S1896" s="4"/>
      <c r="U1896" s="4"/>
    </row>
    <row r="1897" spans="19:21" x14ac:dyDescent="0.25">
      <c r="S1897" s="4"/>
      <c r="U1897" s="4"/>
    </row>
    <row r="1898" spans="19:21" x14ac:dyDescent="0.25">
      <c r="S1898" s="4"/>
      <c r="U1898" s="4"/>
    </row>
    <row r="1899" spans="19:21" x14ac:dyDescent="0.25">
      <c r="S1899" s="4"/>
      <c r="U1899" s="4"/>
    </row>
    <row r="1900" spans="19:21" x14ac:dyDescent="0.25">
      <c r="S1900" s="4"/>
      <c r="U1900" s="4"/>
    </row>
    <row r="1901" spans="19:21" x14ac:dyDescent="0.25">
      <c r="S1901" s="4"/>
      <c r="U1901" s="4"/>
    </row>
    <row r="1902" spans="19:21" x14ac:dyDescent="0.25">
      <c r="S1902" s="4"/>
      <c r="U1902" s="4"/>
    </row>
    <row r="1903" spans="19:21" x14ac:dyDescent="0.25">
      <c r="S1903" s="4"/>
      <c r="U1903" s="4"/>
    </row>
    <row r="1904" spans="19:21" x14ac:dyDescent="0.25">
      <c r="S1904" s="4"/>
      <c r="U1904" s="4"/>
    </row>
    <row r="1905" spans="19:21" x14ac:dyDescent="0.25">
      <c r="S1905" s="4"/>
      <c r="U1905" s="4"/>
    </row>
    <row r="1906" spans="19:21" x14ac:dyDescent="0.25">
      <c r="S1906" s="4"/>
      <c r="U1906" s="4"/>
    </row>
    <row r="1907" spans="19:21" x14ac:dyDescent="0.25">
      <c r="S1907" s="4"/>
      <c r="U1907" s="4"/>
    </row>
    <row r="1908" spans="19:21" x14ac:dyDescent="0.25">
      <c r="S1908" s="4"/>
      <c r="U1908" s="4"/>
    </row>
    <row r="1909" spans="19:21" x14ac:dyDescent="0.25">
      <c r="S1909" s="4"/>
      <c r="U1909" s="4"/>
    </row>
    <row r="1910" spans="19:21" x14ac:dyDescent="0.25">
      <c r="S1910" s="4"/>
      <c r="U1910" s="4"/>
    </row>
    <row r="1911" spans="19:21" x14ac:dyDescent="0.25">
      <c r="S1911" s="4"/>
      <c r="U1911" s="4"/>
    </row>
    <row r="1912" spans="19:21" x14ac:dyDescent="0.25">
      <c r="S1912" s="4"/>
      <c r="U1912" s="4"/>
    </row>
    <row r="1913" spans="19:21" x14ac:dyDescent="0.25">
      <c r="S1913" s="4"/>
      <c r="U1913" s="4"/>
    </row>
    <row r="1914" spans="19:21" x14ac:dyDescent="0.25">
      <c r="S1914" s="4"/>
      <c r="U1914" s="4"/>
    </row>
    <row r="1915" spans="19:21" x14ac:dyDescent="0.25">
      <c r="S1915" s="4"/>
      <c r="U1915" s="4"/>
    </row>
    <row r="1916" spans="19:21" x14ac:dyDescent="0.25">
      <c r="S1916" s="4"/>
      <c r="U1916" s="4"/>
    </row>
    <row r="1917" spans="19:21" x14ac:dyDescent="0.25">
      <c r="S1917" s="4"/>
      <c r="U1917" s="4"/>
    </row>
    <row r="1918" spans="19:21" x14ac:dyDescent="0.25">
      <c r="S1918" s="4"/>
      <c r="U1918" s="4"/>
    </row>
    <row r="1919" spans="19:21" x14ac:dyDescent="0.25">
      <c r="S1919" s="4"/>
      <c r="U1919" s="4"/>
    </row>
    <row r="1920" spans="19:21" x14ac:dyDescent="0.25">
      <c r="S1920" s="4"/>
      <c r="U1920" s="4"/>
    </row>
    <row r="1921" spans="19:21" x14ac:dyDescent="0.25">
      <c r="S1921" s="4"/>
      <c r="U1921" s="4"/>
    </row>
    <row r="1922" spans="19:21" x14ac:dyDescent="0.25">
      <c r="S1922" s="4"/>
      <c r="U1922" s="4"/>
    </row>
    <row r="1923" spans="19:21" x14ac:dyDescent="0.25">
      <c r="S1923" s="4"/>
      <c r="U1923" s="4"/>
    </row>
    <row r="1924" spans="19:21" x14ac:dyDescent="0.25">
      <c r="S1924" s="4"/>
      <c r="U1924" s="4"/>
    </row>
    <row r="1925" spans="19:21" x14ac:dyDescent="0.25">
      <c r="S1925" s="4"/>
      <c r="U1925" s="4"/>
    </row>
    <row r="1926" spans="19:21" x14ac:dyDescent="0.25">
      <c r="S1926" s="4"/>
      <c r="U1926" s="4"/>
    </row>
    <row r="1927" spans="19:21" x14ac:dyDescent="0.25">
      <c r="S1927" s="4"/>
      <c r="U1927" s="4"/>
    </row>
    <row r="1928" spans="19:21" x14ac:dyDescent="0.25">
      <c r="S1928" s="4"/>
      <c r="U1928" s="4"/>
    </row>
    <row r="1929" spans="19:21" x14ac:dyDescent="0.25">
      <c r="S1929" s="4"/>
      <c r="U1929" s="4"/>
    </row>
    <row r="1930" spans="19:21" x14ac:dyDescent="0.25">
      <c r="S1930" s="4"/>
      <c r="U1930" s="4"/>
    </row>
    <row r="1931" spans="19:21" x14ac:dyDescent="0.25">
      <c r="S1931" s="4"/>
      <c r="U1931" s="4"/>
    </row>
    <row r="1932" spans="19:21" x14ac:dyDescent="0.25">
      <c r="S1932" s="4"/>
      <c r="U1932" s="4"/>
    </row>
    <row r="1933" spans="19:21" x14ac:dyDescent="0.25">
      <c r="S1933" s="4"/>
      <c r="U1933" s="4"/>
    </row>
    <row r="1934" spans="19:21" x14ac:dyDescent="0.25">
      <c r="S1934" s="4"/>
      <c r="U1934" s="4"/>
    </row>
    <row r="1935" spans="19:21" x14ac:dyDescent="0.25">
      <c r="S1935" s="4"/>
      <c r="U1935" s="4"/>
    </row>
    <row r="1936" spans="19:21" x14ac:dyDescent="0.25">
      <c r="S1936" s="4"/>
      <c r="U1936" s="4"/>
    </row>
    <row r="1937" spans="19:21" x14ac:dyDescent="0.25">
      <c r="S1937" s="4"/>
      <c r="U1937" s="4"/>
    </row>
    <row r="1938" spans="19:21" x14ac:dyDescent="0.25">
      <c r="S1938" s="4"/>
      <c r="U1938" s="4"/>
    </row>
    <row r="1939" spans="19:21" x14ac:dyDescent="0.25">
      <c r="S1939" s="4"/>
      <c r="U1939" s="4"/>
    </row>
    <row r="1940" spans="19:21" x14ac:dyDescent="0.25">
      <c r="S1940" s="4"/>
      <c r="U1940" s="4"/>
    </row>
    <row r="1941" spans="19:21" x14ac:dyDescent="0.25">
      <c r="S1941" s="4"/>
      <c r="U1941" s="4"/>
    </row>
    <row r="1942" spans="19:21" x14ac:dyDescent="0.25">
      <c r="S1942" s="4"/>
      <c r="U1942" s="4"/>
    </row>
    <row r="1943" spans="19:21" x14ac:dyDescent="0.25">
      <c r="S1943" s="4"/>
      <c r="U1943" s="4"/>
    </row>
    <row r="1944" spans="19:21" x14ac:dyDescent="0.25">
      <c r="S1944" s="4"/>
      <c r="U1944" s="4"/>
    </row>
    <row r="1945" spans="19:21" x14ac:dyDescent="0.25">
      <c r="S1945" s="4"/>
      <c r="U1945" s="4"/>
    </row>
    <row r="1946" spans="19:21" x14ac:dyDescent="0.25">
      <c r="S1946" s="4"/>
      <c r="U1946" s="4"/>
    </row>
    <row r="1947" spans="19:21" x14ac:dyDescent="0.25">
      <c r="S1947" s="4"/>
      <c r="U1947" s="4"/>
    </row>
    <row r="1948" spans="19:21" x14ac:dyDescent="0.25">
      <c r="S1948" s="4"/>
      <c r="U1948" s="4"/>
    </row>
    <row r="1949" spans="19:21" x14ac:dyDescent="0.25">
      <c r="S1949" s="4"/>
      <c r="U1949" s="4"/>
    </row>
    <row r="1950" spans="19:21" x14ac:dyDescent="0.25">
      <c r="S1950" s="4"/>
      <c r="U1950" s="4"/>
    </row>
    <row r="1951" spans="19:21" x14ac:dyDescent="0.25">
      <c r="S1951" s="4"/>
      <c r="U1951" s="4"/>
    </row>
    <row r="1952" spans="19:21" x14ac:dyDescent="0.25">
      <c r="S1952" s="4"/>
      <c r="U1952" s="4"/>
    </row>
    <row r="1953" spans="19:21" x14ac:dyDescent="0.25">
      <c r="S1953" s="4"/>
      <c r="U1953" s="4"/>
    </row>
    <row r="1954" spans="19:21" x14ac:dyDescent="0.25">
      <c r="S1954" s="4"/>
      <c r="U1954" s="4"/>
    </row>
    <row r="1955" spans="19:21" x14ac:dyDescent="0.25">
      <c r="S1955" s="4"/>
      <c r="U1955" s="4"/>
    </row>
    <row r="1956" spans="19:21" x14ac:dyDescent="0.25">
      <c r="S1956" s="4"/>
      <c r="U1956" s="4"/>
    </row>
    <row r="1957" spans="19:21" x14ac:dyDescent="0.25">
      <c r="S1957" s="4"/>
      <c r="U1957" s="4"/>
    </row>
    <row r="1958" spans="19:21" x14ac:dyDescent="0.25">
      <c r="S1958" s="4"/>
      <c r="U1958" s="4"/>
    </row>
    <row r="1959" spans="19:21" x14ac:dyDescent="0.25">
      <c r="S1959" s="4"/>
      <c r="U1959" s="4"/>
    </row>
    <row r="1960" spans="19:21" x14ac:dyDescent="0.25">
      <c r="S1960" s="4"/>
      <c r="U1960" s="4"/>
    </row>
    <row r="1961" spans="19:21" x14ac:dyDescent="0.25">
      <c r="S1961" s="4"/>
      <c r="U1961" s="4"/>
    </row>
    <row r="1962" spans="19:21" x14ac:dyDescent="0.25">
      <c r="S1962" s="4"/>
      <c r="U1962" s="4"/>
    </row>
    <row r="1963" spans="19:21" x14ac:dyDescent="0.25">
      <c r="S1963" s="4"/>
      <c r="U1963" s="4"/>
    </row>
    <row r="1964" spans="19:21" x14ac:dyDescent="0.25">
      <c r="S1964" s="4"/>
      <c r="U1964" s="4"/>
    </row>
    <row r="1965" spans="19:21" x14ac:dyDescent="0.25">
      <c r="S1965" s="4"/>
      <c r="U1965" s="4"/>
    </row>
    <row r="1966" spans="19:21" x14ac:dyDescent="0.25">
      <c r="S1966" s="4"/>
      <c r="U1966" s="4"/>
    </row>
    <row r="1967" spans="19:21" x14ac:dyDescent="0.25">
      <c r="S1967" s="4"/>
      <c r="U1967" s="4"/>
    </row>
    <row r="1968" spans="19:21" x14ac:dyDescent="0.25">
      <c r="S1968" s="4"/>
      <c r="U1968" s="4"/>
    </row>
    <row r="1969" spans="19:21" x14ac:dyDescent="0.25">
      <c r="S1969" s="4"/>
      <c r="U1969" s="4"/>
    </row>
    <row r="1970" spans="19:21" x14ac:dyDescent="0.25">
      <c r="S1970" s="4"/>
      <c r="U1970" s="4"/>
    </row>
    <row r="1971" spans="19:21" x14ac:dyDescent="0.25">
      <c r="S1971" s="4"/>
      <c r="U1971" s="4"/>
    </row>
    <row r="1972" spans="19:21" x14ac:dyDescent="0.25">
      <c r="S1972" s="4"/>
      <c r="U1972" s="4"/>
    </row>
    <row r="1973" spans="19:21" x14ac:dyDescent="0.25">
      <c r="S1973" s="4"/>
      <c r="U1973" s="4"/>
    </row>
    <row r="1974" spans="19:21" x14ac:dyDescent="0.25">
      <c r="S1974" s="4"/>
      <c r="U1974" s="4"/>
    </row>
    <row r="1975" spans="19:21" x14ac:dyDescent="0.25">
      <c r="S1975" s="4"/>
      <c r="U1975" s="4"/>
    </row>
    <row r="1976" spans="19:21" x14ac:dyDescent="0.25">
      <c r="S1976" s="4"/>
      <c r="U1976" s="4"/>
    </row>
    <row r="1977" spans="19:21" x14ac:dyDescent="0.25">
      <c r="S1977" s="4"/>
      <c r="U1977" s="4"/>
    </row>
    <row r="1978" spans="19:21" x14ac:dyDescent="0.25">
      <c r="S1978" s="4"/>
      <c r="U1978" s="4"/>
    </row>
    <row r="1979" spans="19:21" x14ac:dyDescent="0.25">
      <c r="S1979" s="4"/>
      <c r="U1979" s="4"/>
    </row>
    <row r="1980" spans="19:21" x14ac:dyDescent="0.25">
      <c r="S1980" s="4"/>
      <c r="U1980" s="4"/>
    </row>
    <row r="1981" spans="19:21" x14ac:dyDescent="0.25">
      <c r="S1981" s="4"/>
      <c r="U1981" s="4"/>
    </row>
    <row r="1982" spans="19:21" x14ac:dyDescent="0.25">
      <c r="S1982" s="4"/>
      <c r="U1982" s="4"/>
    </row>
    <row r="1983" spans="19:21" x14ac:dyDescent="0.25">
      <c r="S1983" s="4"/>
      <c r="U1983" s="4"/>
    </row>
    <row r="1984" spans="19:21" x14ac:dyDescent="0.25">
      <c r="S1984" s="4"/>
      <c r="U1984" s="4"/>
    </row>
    <row r="1985" spans="19:21" x14ac:dyDescent="0.25">
      <c r="S1985" s="4"/>
      <c r="U1985" s="4"/>
    </row>
    <row r="1986" spans="19:21" x14ac:dyDescent="0.25">
      <c r="S1986" s="4"/>
      <c r="U1986" s="4"/>
    </row>
    <row r="1987" spans="19:21" x14ac:dyDescent="0.25">
      <c r="S1987" s="4"/>
      <c r="U1987" s="4"/>
    </row>
    <row r="1988" spans="19:21" x14ac:dyDescent="0.25">
      <c r="S1988" s="4"/>
      <c r="U1988" s="4"/>
    </row>
    <row r="1989" spans="19:21" x14ac:dyDescent="0.25">
      <c r="S1989" s="4"/>
      <c r="U1989" s="4"/>
    </row>
    <row r="1990" spans="19:21" x14ac:dyDescent="0.25">
      <c r="S1990" s="4"/>
      <c r="U1990" s="4"/>
    </row>
    <row r="1991" spans="19:21" x14ac:dyDescent="0.25">
      <c r="S1991" s="4"/>
      <c r="U1991" s="4"/>
    </row>
    <row r="1992" spans="19:21" x14ac:dyDescent="0.25">
      <c r="S1992" s="4"/>
      <c r="U1992" s="4"/>
    </row>
    <row r="1993" spans="19:21" x14ac:dyDescent="0.25">
      <c r="S1993" s="4"/>
      <c r="U1993" s="4"/>
    </row>
    <row r="1994" spans="19:21" x14ac:dyDescent="0.25">
      <c r="S1994" s="4"/>
      <c r="U1994" s="4"/>
    </row>
    <row r="1995" spans="19:21" x14ac:dyDescent="0.25">
      <c r="S1995" s="4"/>
      <c r="U1995" s="4"/>
    </row>
    <row r="1996" spans="19:21" x14ac:dyDescent="0.25">
      <c r="S1996" s="4"/>
      <c r="U1996" s="4"/>
    </row>
    <row r="1997" spans="19:21" x14ac:dyDescent="0.25">
      <c r="S1997" s="4"/>
      <c r="U1997" s="4"/>
    </row>
    <row r="1998" spans="19:21" x14ac:dyDescent="0.25">
      <c r="S1998" s="4"/>
      <c r="U1998" s="4"/>
    </row>
    <row r="1999" spans="19:21" x14ac:dyDescent="0.25">
      <c r="S1999" s="4"/>
      <c r="U1999" s="4"/>
    </row>
    <row r="2000" spans="19:21" x14ac:dyDescent="0.25">
      <c r="S2000" s="4"/>
      <c r="U2000" s="4"/>
    </row>
    <row r="2001" spans="19:21" x14ac:dyDescent="0.25">
      <c r="S2001" s="4"/>
      <c r="U2001" s="4"/>
    </row>
    <row r="2002" spans="19:21" x14ac:dyDescent="0.25">
      <c r="S2002" s="4"/>
      <c r="U2002" s="4"/>
    </row>
    <row r="2003" spans="19:21" x14ac:dyDescent="0.25">
      <c r="S2003" s="4"/>
      <c r="U2003" s="4"/>
    </row>
    <row r="2004" spans="19:21" x14ac:dyDescent="0.25">
      <c r="S2004" s="4"/>
      <c r="U2004" s="4"/>
    </row>
    <row r="2005" spans="19:21" x14ac:dyDescent="0.25">
      <c r="S2005" s="4"/>
      <c r="U2005" s="4"/>
    </row>
    <row r="2006" spans="19:21" x14ac:dyDescent="0.25">
      <c r="S2006" s="4"/>
      <c r="U2006" s="4"/>
    </row>
    <row r="2007" spans="19:21" x14ac:dyDescent="0.25">
      <c r="S2007" s="4"/>
      <c r="U2007" s="4"/>
    </row>
    <row r="2008" spans="19:21" x14ac:dyDescent="0.25">
      <c r="S2008" s="4"/>
      <c r="U2008" s="4"/>
    </row>
    <row r="2009" spans="19:21" x14ac:dyDescent="0.25">
      <c r="S2009" s="4"/>
      <c r="U2009" s="4"/>
    </row>
    <row r="2010" spans="19:21" x14ac:dyDescent="0.25">
      <c r="S2010" s="4"/>
      <c r="U2010" s="4"/>
    </row>
    <row r="2011" spans="19:21" x14ac:dyDescent="0.25">
      <c r="S2011" s="4"/>
      <c r="U2011" s="4"/>
    </row>
    <row r="2012" spans="19:21" x14ac:dyDescent="0.25">
      <c r="S2012" s="4"/>
      <c r="U2012" s="4"/>
    </row>
    <row r="2013" spans="19:21" x14ac:dyDescent="0.25">
      <c r="S2013" s="4"/>
      <c r="U2013" s="4"/>
    </row>
    <row r="2014" spans="19:21" x14ac:dyDescent="0.25">
      <c r="S2014" s="4"/>
      <c r="U2014" s="4"/>
    </row>
    <row r="2015" spans="19:21" x14ac:dyDescent="0.25">
      <c r="S2015" s="4"/>
      <c r="U2015" s="4"/>
    </row>
    <row r="2016" spans="19:21" x14ac:dyDescent="0.25">
      <c r="S2016" s="4"/>
      <c r="U2016" s="4"/>
    </row>
    <row r="2017" spans="19:21" x14ac:dyDescent="0.25">
      <c r="S2017" s="4"/>
      <c r="U2017" s="4"/>
    </row>
    <row r="2018" spans="19:21" x14ac:dyDescent="0.25">
      <c r="S2018" s="4"/>
      <c r="U2018" s="4"/>
    </row>
    <row r="2019" spans="19:21" x14ac:dyDescent="0.25">
      <c r="S2019" s="4"/>
      <c r="U2019" s="4"/>
    </row>
    <row r="2020" spans="19:21" x14ac:dyDescent="0.25">
      <c r="S2020" s="4"/>
      <c r="U2020" s="4"/>
    </row>
    <row r="2021" spans="19:21" x14ac:dyDescent="0.25">
      <c r="S2021" s="4"/>
      <c r="U2021" s="4"/>
    </row>
    <row r="2022" spans="19:21" x14ac:dyDescent="0.25">
      <c r="S2022" s="4"/>
      <c r="U2022" s="4"/>
    </row>
    <row r="2023" spans="19:21" x14ac:dyDescent="0.25">
      <c r="S2023" s="4"/>
      <c r="U2023" s="4"/>
    </row>
    <row r="2024" spans="19:21" x14ac:dyDescent="0.25">
      <c r="S2024" s="4"/>
      <c r="U2024" s="4"/>
    </row>
    <row r="2025" spans="19:21" x14ac:dyDescent="0.25">
      <c r="S2025" s="4"/>
      <c r="U2025" s="4"/>
    </row>
    <row r="2026" spans="19:21" x14ac:dyDescent="0.25">
      <c r="S2026" s="4"/>
      <c r="U2026" s="4"/>
    </row>
    <row r="2027" spans="19:21" x14ac:dyDescent="0.25">
      <c r="S2027" s="4"/>
      <c r="U2027" s="4"/>
    </row>
    <row r="2028" spans="19:21" x14ac:dyDescent="0.25">
      <c r="S2028" s="4"/>
      <c r="U2028" s="4"/>
    </row>
    <row r="2029" spans="19:21" x14ac:dyDescent="0.25">
      <c r="S2029" s="4"/>
      <c r="U2029" s="4"/>
    </row>
    <row r="2030" spans="19:21" x14ac:dyDescent="0.25">
      <c r="S2030" s="4"/>
      <c r="U2030" s="4"/>
    </row>
    <row r="2031" spans="19:21" x14ac:dyDescent="0.25">
      <c r="S2031" s="4"/>
      <c r="U2031" s="4"/>
    </row>
    <row r="2032" spans="19:21" x14ac:dyDescent="0.25">
      <c r="S2032" s="4"/>
      <c r="U2032" s="4"/>
    </row>
    <row r="2033" spans="19:21" x14ac:dyDescent="0.25">
      <c r="S2033" s="4"/>
      <c r="U2033" s="4"/>
    </row>
    <row r="2034" spans="19:21" x14ac:dyDescent="0.25">
      <c r="S2034" s="4"/>
      <c r="U2034" s="4"/>
    </row>
    <row r="2035" spans="19:21" x14ac:dyDescent="0.25">
      <c r="S2035" s="4"/>
      <c r="U2035" s="4"/>
    </row>
    <row r="2036" spans="19:21" x14ac:dyDescent="0.25">
      <c r="S2036" s="4"/>
      <c r="U2036" s="4"/>
    </row>
    <row r="2037" spans="19:21" x14ac:dyDescent="0.25">
      <c r="S2037" s="4"/>
      <c r="U2037" s="4"/>
    </row>
    <row r="2038" spans="19:21" x14ac:dyDescent="0.25">
      <c r="S2038" s="4"/>
      <c r="U2038" s="4"/>
    </row>
    <row r="2039" spans="19:21" x14ac:dyDescent="0.25">
      <c r="S2039" s="4"/>
      <c r="U2039" s="4"/>
    </row>
    <row r="2040" spans="19:21" x14ac:dyDescent="0.25">
      <c r="S2040" s="4"/>
      <c r="U2040" s="4"/>
    </row>
    <row r="2041" spans="19:21" x14ac:dyDescent="0.25">
      <c r="S2041" s="4"/>
      <c r="U2041" s="4"/>
    </row>
    <row r="2042" spans="19:21" x14ac:dyDescent="0.25">
      <c r="S2042" s="4"/>
      <c r="U2042" s="4"/>
    </row>
    <row r="2043" spans="19:21" x14ac:dyDescent="0.25">
      <c r="S2043" s="4"/>
      <c r="U2043" s="4"/>
    </row>
    <row r="2044" spans="19:21" x14ac:dyDescent="0.25">
      <c r="S2044" s="4"/>
      <c r="U2044" s="4"/>
    </row>
    <row r="2045" spans="19:21" x14ac:dyDescent="0.25">
      <c r="S2045" s="4"/>
      <c r="U2045" s="4"/>
    </row>
    <row r="2046" spans="19:21" x14ac:dyDescent="0.25">
      <c r="S2046" s="4"/>
      <c r="U2046" s="4"/>
    </row>
    <row r="2047" spans="19:21" x14ac:dyDescent="0.25">
      <c r="S2047" s="4"/>
      <c r="U2047" s="4"/>
    </row>
    <row r="2048" spans="19:21" x14ac:dyDescent="0.25">
      <c r="S2048" s="4"/>
      <c r="U2048" s="4"/>
    </row>
    <row r="2049" spans="19:21" x14ac:dyDescent="0.25">
      <c r="S2049" s="4"/>
      <c r="U2049" s="4"/>
    </row>
    <row r="2050" spans="19:21" x14ac:dyDescent="0.25">
      <c r="S2050" s="4"/>
      <c r="U2050" s="4"/>
    </row>
    <row r="2051" spans="19:21" x14ac:dyDescent="0.25">
      <c r="S2051" s="4"/>
      <c r="U2051" s="4"/>
    </row>
    <row r="2052" spans="19:21" x14ac:dyDescent="0.25">
      <c r="S2052" s="4"/>
      <c r="U2052" s="4"/>
    </row>
    <row r="2053" spans="19:21" x14ac:dyDescent="0.25">
      <c r="S2053" s="4"/>
      <c r="U2053" s="4"/>
    </row>
    <row r="2054" spans="19:21" x14ac:dyDescent="0.25">
      <c r="S2054" s="4"/>
      <c r="U2054" s="4"/>
    </row>
    <row r="2055" spans="19:21" x14ac:dyDescent="0.25">
      <c r="S2055" s="4"/>
      <c r="U2055" s="4"/>
    </row>
    <row r="2056" spans="19:21" x14ac:dyDescent="0.25">
      <c r="S2056" s="4"/>
      <c r="U2056" s="4"/>
    </row>
    <row r="2057" spans="19:21" x14ac:dyDescent="0.25">
      <c r="S2057" s="4"/>
      <c r="U2057" s="4"/>
    </row>
    <row r="2058" spans="19:21" x14ac:dyDescent="0.25">
      <c r="S2058" s="4"/>
      <c r="U2058" s="4"/>
    </row>
    <row r="2059" spans="19:21" x14ac:dyDescent="0.25">
      <c r="S2059" s="4"/>
      <c r="U2059" s="4"/>
    </row>
    <row r="2060" spans="19:21" x14ac:dyDescent="0.25">
      <c r="S2060" s="4"/>
      <c r="U2060" s="4"/>
    </row>
    <row r="2061" spans="19:21" x14ac:dyDescent="0.25">
      <c r="S2061" s="4"/>
      <c r="U2061" s="4"/>
    </row>
    <row r="2062" spans="19:21" x14ac:dyDescent="0.25">
      <c r="S2062" s="4"/>
      <c r="U2062" s="4"/>
    </row>
    <row r="2063" spans="19:21" x14ac:dyDescent="0.25">
      <c r="S2063" s="4"/>
      <c r="U2063" s="4"/>
    </row>
    <row r="2064" spans="19:21" x14ac:dyDescent="0.25">
      <c r="S2064" s="4"/>
      <c r="U2064" s="4"/>
    </row>
    <row r="2065" spans="19:21" x14ac:dyDescent="0.25">
      <c r="S2065" s="4"/>
      <c r="U2065" s="4"/>
    </row>
    <row r="2066" spans="19:21" x14ac:dyDescent="0.25">
      <c r="S2066" s="4"/>
      <c r="U2066" s="4"/>
    </row>
    <row r="2067" spans="19:21" x14ac:dyDescent="0.25">
      <c r="S2067" s="4"/>
      <c r="U2067" s="4"/>
    </row>
    <row r="2068" spans="19:21" x14ac:dyDescent="0.25">
      <c r="S2068" s="4"/>
      <c r="U2068" s="4"/>
    </row>
    <row r="2069" spans="19:21" x14ac:dyDescent="0.25">
      <c r="S2069" s="4"/>
      <c r="U2069" s="4"/>
    </row>
    <row r="2070" spans="19:21" x14ac:dyDescent="0.25">
      <c r="S2070" s="4"/>
      <c r="U2070" s="4"/>
    </row>
    <row r="2071" spans="19:21" x14ac:dyDescent="0.25">
      <c r="S2071" s="4"/>
      <c r="U2071" s="4"/>
    </row>
    <row r="2072" spans="19:21" x14ac:dyDescent="0.25">
      <c r="S2072" s="4"/>
      <c r="U2072" s="4"/>
    </row>
    <row r="2073" spans="19:21" x14ac:dyDescent="0.25">
      <c r="S2073" s="4"/>
      <c r="U2073" s="4"/>
    </row>
    <row r="2074" spans="19:21" x14ac:dyDescent="0.25">
      <c r="S2074" s="4"/>
      <c r="U2074" s="4"/>
    </row>
    <row r="2075" spans="19:21" x14ac:dyDescent="0.25">
      <c r="S2075" s="4"/>
      <c r="U2075" s="4"/>
    </row>
    <row r="2076" spans="19:21" x14ac:dyDescent="0.25">
      <c r="S2076" s="4"/>
      <c r="U2076" s="4"/>
    </row>
    <row r="2077" spans="19:21" x14ac:dyDescent="0.25">
      <c r="S2077" s="4"/>
      <c r="U2077" s="4"/>
    </row>
    <row r="2078" spans="19:21" x14ac:dyDescent="0.25">
      <c r="S2078" s="4"/>
      <c r="U2078" s="4"/>
    </row>
    <row r="2079" spans="19:21" x14ac:dyDescent="0.25">
      <c r="S2079" s="4"/>
      <c r="U2079" s="4"/>
    </row>
    <row r="2080" spans="19:21" x14ac:dyDescent="0.25">
      <c r="S2080" s="4"/>
      <c r="U2080" s="4"/>
    </row>
    <row r="2081" spans="19:21" x14ac:dyDescent="0.25">
      <c r="S2081" s="4"/>
      <c r="U2081" s="4"/>
    </row>
    <row r="2082" spans="19:21" x14ac:dyDescent="0.25">
      <c r="S2082" s="4"/>
      <c r="U2082" s="4"/>
    </row>
    <row r="2083" spans="19:21" x14ac:dyDescent="0.25">
      <c r="S2083" s="4"/>
      <c r="U2083" s="4"/>
    </row>
    <row r="2084" spans="19:21" x14ac:dyDescent="0.25">
      <c r="S2084" s="4"/>
      <c r="U2084" s="4"/>
    </row>
    <row r="2085" spans="19:21" x14ac:dyDescent="0.25">
      <c r="S2085" s="4"/>
      <c r="U2085" s="4"/>
    </row>
    <row r="2086" spans="19:21" x14ac:dyDescent="0.25">
      <c r="S2086" s="4"/>
      <c r="U2086" s="4"/>
    </row>
    <row r="2087" spans="19:21" x14ac:dyDescent="0.25">
      <c r="S2087" s="4"/>
      <c r="U2087" s="4"/>
    </row>
    <row r="2088" spans="19:21" x14ac:dyDescent="0.25">
      <c r="S2088" s="4"/>
      <c r="U2088" s="4"/>
    </row>
    <row r="2089" spans="19:21" x14ac:dyDescent="0.25">
      <c r="S2089" s="4"/>
      <c r="U2089" s="4"/>
    </row>
    <row r="2090" spans="19:21" x14ac:dyDescent="0.25">
      <c r="S2090" s="4"/>
      <c r="U2090" s="4"/>
    </row>
    <row r="2091" spans="19:21" x14ac:dyDescent="0.25">
      <c r="S2091" s="4"/>
      <c r="U2091" s="4"/>
    </row>
    <row r="2092" spans="19:21" x14ac:dyDescent="0.25">
      <c r="S2092" s="4"/>
      <c r="U2092" s="4"/>
    </row>
    <row r="2093" spans="19:21" x14ac:dyDescent="0.25">
      <c r="S2093" s="4"/>
      <c r="U2093" s="4"/>
    </row>
    <row r="2094" spans="19:21" x14ac:dyDescent="0.25">
      <c r="S2094" s="4"/>
      <c r="U2094" s="4"/>
    </row>
    <row r="2095" spans="19:21" x14ac:dyDescent="0.25">
      <c r="S2095" s="4"/>
      <c r="U2095" s="4"/>
    </row>
    <row r="2096" spans="19:21" x14ac:dyDescent="0.25">
      <c r="S2096" s="4"/>
      <c r="U2096" s="4"/>
    </row>
    <row r="2097" spans="19:21" x14ac:dyDescent="0.25">
      <c r="S2097" s="4"/>
      <c r="U2097" s="4"/>
    </row>
    <row r="2098" spans="19:21" x14ac:dyDescent="0.25">
      <c r="S2098" s="4"/>
      <c r="U2098" s="4"/>
    </row>
    <row r="2099" spans="19:21" x14ac:dyDescent="0.25">
      <c r="S2099" s="4"/>
      <c r="U2099" s="4"/>
    </row>
    <row r="2100" spans="19:21" x14ac:dyDescent="0.25">
      <c r="S2100" s="4"/>
      <c r="U2100" s="4"/>
    </row>
    <row r="2101" spans="19:21" x14ac:dyDescent="0.25">
      <c r="S2101" s="4"/>
      <c r="U2101" s="4"/>
    </row>
    <row r="2102" spans="19:21" x14ac:dyDescent="0.25">
      <c r="S2102" s="4"/>
      <c r="U2102" s="4"/>
    </row>
    <row r="2103" spans="19:21" x14ac:dyDescent="0.25">
      <c r="S2103" s="4"/>
      <c r="U2103" s="4"/>
    </row>
    <row r="2104" spans="19:21" x14ac:dyDescent="0.25">
      <c r="S2104" s="4"/>
      <c r="U2104" s="4"/>
    </row>
    <row r="2105" spans="19:21" x14ac:dyDescent="0.25">
      <c r="S2105" s="4"/>
      <c r="U2105" s="4"/>
    </row>
    <row r="2106" spans="19:21" x14ac:dyDescent="0.25">
      <c r="S2106" s="4"/>
      <c r="U2106" s="4"/>
    </row>
    <row r="2107" spans="19:21" x14ac:dyDescent="0.25">
      <c r="S2107" s="4"/>
      <c r="U2107" s="4"/>
    </row>
    <row r="2108" spans="19:21" x14ac:dyDescent="0.25">
      <c r="S2108" s="4"/>
      <c r="U2108" s="4"/>
    </row>
    <row r="2109" spans="19:21" x14ac:dyDescent="0.25">
      <c r="S2109" s="4"/>
      <c r="U2109" s="4"/>
    </row>
    <row r="2110" spans="19:21" x14ac:dyDescent="0.25">
      <c r="S2110" s="4"/>
      <c r="U2110" s="4"/>
    </row>
    <row r="2111" spans="19:21" x14ac:dyDescent="0.25">
      <c r="S2111" s="4"/>
      <c r="U2111" s="4"/>
    </row>
    <row r="2112" spans="19:21" x14ac:dyDescent="0.25">
      <c r="S2112" s="4"/>
      <c r="U2112" s="4"/>
    </row>
    <row r="2113" spans="19:21" x14ac:dyDescent="0.25">
      <c r="S2113" s="4"/>
      <c r="U2113" s="4"/>
    </row>
    <row r="2114" spans="19:21" x14ac:dyDescent="0.25">
      <c r="S2114" s="4"/>
      <c r="U2114" s="4"/>
    </row>
    <row r="2115" spans="19:21" x14ac:dyDescent="0.25">
      <c r="S2115" s="4"/>
      <c r="U2115" s="4"/>
    </row>
    <row r="2116" spans="19:21" x14ac:dyDescent="0.25">
      <c r="S2116" s="4"/>
      <c r="U2116" s="4"/>
    </row>
    <row r="2117" spans="19:21" x14ac:dyDescent="0.25">
      <c r="S2117" s="4"/>
      <c r="U2117" s="4"/>
    </row>
    <row r="2118" spans="19:21" x14ac:dyDescent="0.25">
      <c r="S2118" s="4"/>
      <c r="U2118" s="4"/>
    </row>
    <row r="2119" spans="19:21" x14ac:dyDescent="0.25">
      <c r="S2119" s="4"/>
      <c r="U2119" s="4"/>
    </row>
    <row r="2120" spans="19:21" x14ac:dyDescent="0.25">
      <c r="S2120" s="4"/>
      <c r="U2120" s="4"/>
    </row>
    <row r="2121" spans="19:21" x14ac:dyDescent="0.25">
      <c r="S2121" s="4"/>
      <c r="U2121" s="4"/>
    </row>
    <row r="2122" spans="19:21" x14ac:dyDescent="0.25">
      <c r="S2122" s="4"/>
      <c r="U2122" s="4"/>
    </row>
    <row r="2123" spans="19:21" x14ac:dyDescent="0.25">
      <c r="S2123" s="4"/>
      <c r="U2123" s="4"/>
    </row>
    <row r="2124" spans="19:21" x14ac:dyDescent="0.25">
      <c r="S2124" s="4"/>
      <c r="U2124" s="4"/>
    </row>
    <row r="2125" spans="19:21" x14ac:dyDescent="0.25">
      <c r="S2125" s="4"/>
      <c r="U2125" s="4"/>
    </row>
    <row r="2126" spans="19:21" x14ac:dyDescent="0.25">
      <c r="S2126" s="4"/>
      <c r="U2126" s="4"/>
    </row>
    <row r="2127" spans="19:21" x14ac:dyDescent="0.25">
      <c r="S2127" s="4"/>
      <c r="U2127" s="4"/>
    </row>
    <row r="2128" spans="19:21" x14ac:dyDescent="0.25">
      <c r="S2128" s="4"/>
      <c r="U2128" s="4"/>
    </row>
    <row r="2129" spans="19:21" x14ac:dyDescent="0.25">
      <c r="S2129" s="4"/>
      <c r="U2129" s="4"/>
    </row>
    <row r="2130" spans="19:21" x14ac:dyDescent="0.25">
      <c r="S2130" s="4"/>
      <c r="U2130" s="4"/>
    </row>
    <row r="2131" spans="19:21" x14ac:dyDescent="0.25">
      <c r="S2131" s="4"/>
      <c r="U2131" s="4"/>
    </row>
    <row r="2132" spans="19:21" x14ac:dyDescent="0.25">
      <c r="S2132" s="4"/>
      <c r="U2132" s="4"/>
    </row>
    <row r="2133" spans="19:21" x14ac:dyDescent="0.25">
      <c r="S2133" s="4"/>
      <c r="U2133" s="4"/>
    </row>
    <row r="2134" spans="19:21" x14ac:dyDescent="0.25">
      <c r="S2134" s="4"/>
      <c r="U2134" s="4"/>
    </row>
    <row r="2135" spans="19:21" x14ac:dyDescent="0.25">
      <c r="S2135" s="4"/>
      <c r="U2135" s="4"/>
    </row>
    <row r="2136" spans="19:21" x14ac:dyDescent="0.25">
      <c r="S2136" s="4"/>
      <c r="U2136" s="4"/>
    </row>
    <row r="2137" spans="19:21" x14ac:dyDescent="0.25">
      <c r="S2137" s="4"/>
      <c r="U2137" s="4"/>
    </row>
    <row r="2138" spans="19:21" x14ac:dyDescent="0.25">
      <c r="S2138" s="4"/>
      <c r="U2138" s="4"/>
    </row>
    <row r="2139" spans="19:21" x14ac:dyDescent="0.25">
      <c r="S2139" s="4"/>
      <c r="U2139" s="4"/>
    </row>
    <row r="2140" spans="19:21" x14ac:dyDescent="0.25">
      <c r="S2140" s="4"/>
      <c r="U2140" s="4"/>
    </row>
    <row r="2141" spans="19:21" x14ac:dyDescent="0.25">
      <c r="S2141" s="4"/>
      <c r="U2141" s="4"/>
    </row>
    <row r="2142" spans="19:21" x14ac:dyDescent="0.25">
      <c r="S2142" s="4"/>
      <c r="U2142" s="4"/>
    </row>
    <row r="2143" spans="19:21" x14ac:dyDescent="0.25">
      <c r="S2143" s="4"/>
      <c r="U2143" s="4"/>
    </row>
    <row r="2144" spans="19:21" x14ac:dyDescent="0.25">
      <c r="S2144" s="4"/>
      <c r="U2144" s="4"/>
    </row>
    <row r="2145" spans="19:21" x14ac:dyDescent="0.25">
      <c r="S2145" s="4"/>
      <c r="U2145" s="4"/>
    </row>
    <row r="2146" spans="19:21" x14ac:dyDescent="0.25">
      <c r="S2146" s="4"/>
      <c r="U2146" s="4"/>
    </row>
    <row r="2147" spans="19:21" x14ac:dyDescent="0.25">
      <c r="S2147" s="4"/>
      <c r="U2147" s="4"/>
    </row>
    <row r="2148" spans="19:21" x14ac:dyDescent="0.25">
      <c r="S2148" s="4"/>
      <c r="U2148" s="4"/>
    </row>
    <row r="2149" spans="19:21" x14ac:dyDescent="0.25">
      <c r="S2149" s="4"/>
      <c r="U2149" s="4"/>
    </row>
    <row r="2150" spans="19:21" x14ac:dyDescent="0.25">
      <c r="S2150" s="4"/>
      <c r="U2150" s="4"/>
    </row>
    <row r="2151" spans="19:21" x14ac:dyDescent="0.25">
      <c r="S2151" s="4"/>
      <c r="U2151" s="4"/>
    </row>
    <row r="2152" spans="19:21" x14ac:dyDescent="0.25">
      <c r="S2152" s="4"/>
      <c r="U2152" s="4"/>
    </row>
    <row r="2153" spans="19:21" x14ac:dyDescent="0.25">
      <c r="S2153" s="4"/>
      <c r="U2153" s="4"/>
    </row>
    <row r="2154" spans="19:21" x14ac:dyDescent="0.25">
      <c r="S2154" s="4"/>
      <c r="U2154" s="4"/>
    </row>
    <row r="2155" spans="19:21" x14ac:dyDescent="0.25">
      <c r="S2155" s="4"/>
      <c r="U2155" s="4"/>
    </row>
    <row r="2156" spans="19:21" x14ac:dyDescent="0.25">
      <c r="S2156" s="4"/>
      <c r="U2156" s="4"/>
    </row>
    <row r="2157" spans="19:21" x14ac:dyDescent="0.25">
      <c r="S2157" s="4"/>
      <c r="U2157" s="4"/>
    </row>
    <row r="2158" spans="19:21" x14ac:dyDescent="0.25">
      <c r="S2158" s="4"/>
      <c r="U2158" s="4"/>
    </row>
    <row r="2159" spans="19:21" x14ac:dyDescent="0.25">
      <c r="S2159" s="4"/>
      <c r="U2159" s="4"/>
    </row>
    <row r="2160" spans="19:21" x14ac:dyDescent="0.25">
      <c r="S2160" s="4"/>
      <c r="U2160" s="4"/>
    </row>
    <row r="2161" spans="19:21" x14ac:dyDescent="0.25">
      <c r="S2161" s="4"/>
      <c r="U2161" s="4"/>
    </row>
    <row r="2162" spans="19:21" x14ac:dyDescent="0.25">
      <c r="S2162" s="4"/>
      <c r="U2162" s="4"/>
    </row>
    <row r="2163" spans="19:21" x14ac:dyDescent="0.25">
      <c r="S2163" s="4"/>
      <c r="U2163" s="4"/>
    </row>
    <row r="2164" spans="19:21" x14ac:dyDescent="0.25">
      <c r="S2164" s="4"/>
      <c r="U2164" s="4"/>
    </row>
    <row r="2165" spans="19:21" x14ac:dyDescent="0.25">
      <c r="S2165" s="4"/>
      <c r="U2165" s="4"/>
    </row>
    <row r="2166" spans="19:21" x14ac:dyDescent="0.25">
      <c r="S2166" s="4"/>
      <c r="U2166" s="4"/>
    </row>
    <row r="2167" spans="19:21" x14ac:dyDescent="0.25">
      <c r="S2167" s="4"/>
      <c r="U2167" s="4"/>
    </row>
    <row r="2168" spans="19:21" x14ac:dyDescent="0.25">
      <c r="S2168" s="4"/>
      <c r="U2168" s="4"/>
    </row>
    <row r="2169" spans="19:21" x14ac:dyDescent="0.25">
      <c r="S2169" s="4"/>
      <c r="U2169" s="4"/>
    </row>
    <row r="2170" spans="19:21" x14ac:dyDescent="0.25">
      <c r="S2170" s="4"/>
      <c r="U2170" s="4"/>
    </row>
    <row r="2171" spans="19:21" x14ac:dyDescent="0.25">
      <c r="S2171" s="4"/>
      <c r="U2171" s="4"/>
    </row>
    <row r="2172" spans="19:21" x14ac:dyDescent="0.25">
      <c r="S2172" s="4"/>
      <c r="U2172" s="4"/>
    </row>
    <row r="2173" spans="19:21" x14ac:dyDescent="0.25">
      <c r="S2173" s="4"/>
      <c r="U2173" s="4"/>
    </row>
    <row r="2174" spans="19:21" x14ac:dyDescent="0.25">
      <c r="S2174" s="4"/>
      <c r="U2174" s="4"/>
    </row>
    <row r="2175" spans="19:21" x14ac:dyDescent="0.25">
      <c r="S2175" s="4"/>
      <c r="U2175" s="4"/>
    </row>
    <row r="2176" spans="19:21" x14ac:dyDescent="0.25">
      <c r="S2176" s="4"/>
      <c r="U2176" s="4"/>
    </row>
    <row r="2177" spans="19:21" x14ac:dyDescent="0.25">
      <c r="S2177" s="4"/>
      <c r="U2177" s="4"/>
    </row>
    <row r="2178" spans="19:21" x14ac:dyDescent="0.25">
      <c r="S2178" s="4"/>
      <c r="U2178" s="4"/>
    </row>
    <row r="2179" spans="19:21" x14ac:dyDescent="0.25">
      <c r="S2179" s="4"/>
      <c r="U2179" s="4"/>
    </row>
    <row r="2180" spans="19:21" x14ac:dyDescent="0.25">
      <c r="S2180" s="4"/>
      <c r="U2180" s="4"/>
    </row>
    <row r="2181" spans="19:21" x14ac:dyDescent="0.25">
      <c r="S2181" s="4"/>
      <c r="U2181" s="4"/>
    </row>
    <row r="2182" spans="19:21" x14ac:dyDescent="0.25">
      <c r="S2182" s="4"/>
      <c r="U2182" s="4"/>
    </row>
    <row r="2183" spans="19:21" x14ac:dyDescent="0.25">
      <c r="S2183" s="4"/>
      <c r="U2183" s="4"/>
    </row>
    <row r="2184" spans="19:21" x14ac:dyDescent="0.25">
      <c r="S2184" s="4"/>
      <c r="U2184" s="4"/>
    </row>
    <row r="2185" spans="19:21" x14ac:dyDescent="0.25">
      <c r="S2185" s="4"/>
      <c r="U2185" s="4"/>
    </row>
    <row r="2186" spans="19:21" x14ac:dyDescent="0.25">
      <c r="S2186" s="4"/>
      <c r="U2186" s="4"/>
    </row>
    <row r="2187" spans="19:21" x14ac:dyDescent="0.25">
      <c r="S2187" s="4"/>
      <c r="U2187" s="4"/>
    </row>
    <row r="2188" spans="19:21" x14ac:dyDescent="0.25">
      <c r="S2188" s="4"/>
      <c r="U2188" s="4"/>
    </row>
    <row r="2189" spans="19:21" x14ac:dyDescent="0.25">
      <c r="S2189" s="4"/>
      <c r="U2189" s="4"/>
    </row>
    <row r="2190" spans="19:21" x14ac:dyDescent="0.25">
      <c r="S2190" s="4"/>
      <c r="U2190" s="4"/>
    </row>
    <row r="2191" spans="19:21" x14ac:dyDescent="0.25">
      <c r="S2191" s="4"/>
      <c r="U2191" s="4"/>
    </row>
    <row r="2192" spans="19:21" x14ac:dyDescent="0.25">
      <c r="S2192" s="4"/>
      <c r="U2192" s="4"/>
    </row>
    <row r="2193" spans="19:21" x14ac:dyDescent="0.25">
      <c r="S2193" s="4"/>
      <c r="U2193" s="4"/>
    </row>
    <row r="2194" spans="19:21" x14ac:dyDescent="0.25">
      <c r="S2194" s="4"/>
      <c r="U2194" s="4"/>
    </row>
    <row r="2195" spans="19:21" x14ac:dyDescent="0.25">
      <c r="S2195" s="4"/>
      <c r="U2195" s="4"/>
    </row>
    <row r="2196" spans="19:21" x14ac:dyDescent="0.25">
      <c r="S2196" s="4"/>
      <c r="U2196" s="4"/>
    </row>
    <row r="2197" spans="19:21" x14ac:dyDescent="0.25">
      <c r="S2197" s="4"/>
      <c r="U2197" s="4"/>
    </row>
    <row r="2198" spans="19:21" x14ac:dyDescent="0.25">
      <c r="S2198" s="4"/>
      <c r="U2198" s="4"/>
    </row>
    <row r="2199" spans="19:21" x14ac:dyDescent="0.25">
      <c r="S2199" s="4"/>
      <c r="U2199" s="4"/>
    </row>
    <row r="2200" spans="19:21" x14ac:dyDescent="0.25">
      <c r="S2200" s="4"/>
      <c r="U2200" s="4"/>
    </row>
    <row r="2201" spans="19:21" x14ac:dyDescent="0.25">
      <c r="S2201" s="4"/>
      <c r="U2201" s="4"/>
    </row>
    <row r="2202" spans="19:21" x14ac:dyDescent="0.25">
      <c r="S2202" s="4"/>
      <c r="U2202" s="4"/>
    </row>
    <row r="2203" spans="19:21" x14ac:dyDescent="0.25">
      <c r="S2203" s="4"/>
      <c r="U2203" s="4"/>
    </row>
    <row r="2204" spans="19:21" x14ac:dyDescent="0.25">
      <c r="S2204" s="4"/>
      <c r="U2204" s="4"/>
    </row>
    <row r="2205" spans="19:21" x14ac:dyDescent="0.25">
      <c r="S2205" s="4"/>
      <c r="U2205" s="4"/>
    </row>
    <row r="2206" spans="19:21" x14ac:dyDescent="0.25">
      <c r="S2206" s="4"/>
      <c r="U2206" s="4"/>
    </row>
    <row r="2207" spans="19:21" x14ac:dyDescent="0.25">
      <c r="S2207" s="4"/>
      <c r="U2207" s="4"/>
    </row>
    <row r="2208" spans="19:21" x14ac:dyDescent="0.25">
      <c r="S2208" s="4"/>
      <c r="U2208" s="4"/>
    </row>
    <row r="2209" spans="19:21" x14ac:dyDescent="0.25">
      <c r="S2209" s="4"/>
      <c r="U2209" s="4"/>
    </row>
    <row r="2210" spans="19:21" x14ac:dyDescent="0.25">
      <c r="S2210" s="4"/>
      <c r="U2210" s="4"/>
    </row>
    <row r="2211" spans="19:21" x14ac:dyDescent="0.25">
      <c r="S2211" s="4"/>
      <c r="U2211" s="4"/>
    </row>
    <row r="2212" spans="19:21" x14ac:dyDescent="0.25">
      <c r="S2212" s="4"/>
      <c r="U2212" s="4"/>
    </row>
    <row r="2213" spans="19:21" x14ac:dyDescent="0.25">
      <c r="S2213" s="4"/>
      <c r="U2213" s="4"/>
    </row>
    <row r="2214" spans="19:21" x14ac:dyDescent="0.25">
      <c r="S2214" s="4"/>
      <c r="U2214" s="4"/>
    </row>
    <row r="2215" spans="19:21" x14ac:dyDescent="0.25">
      <c r="S2215" s="4"/>
      <c r="U2215" s="4"/>
    </row>
    <row r="2216" spans="19:21" x14ac:dyDescent="0.25">
      <c r="S2216" s="4"/>
      <c r="U2216" s="4"/>
    </row>
    <row r="2217" spans="19:21" x14ac:dyDescent="0.25">
      <c r="S2217" s="4"/>
      <c r="U2217" s="4"/>
    </row>
    <row r="2218" spans="19:21" x14ac:dyDescent="0.25">
      <c r="S2218" s="4"/>
      <c r="U2218" s="4"/>
    </row>
    <row r="2219" spans="19:21" x14ac:dyDescent="0.25">
      <c r="S2219" s="4"/>
      <c r="U2219" s="4"/>
    </row>
    <row r="2220" spans="19:21" x14ac:dyDescent="0.25">
      <c r="S2220" s="4"/>
      <c r="U2220" s="4"/>
    </row>
    <row r="2221" spans="19:21" x14ac:dyDescent="0.25">
      <c r="S2221" s="4"/>
      <c r="U2221" s="4"/>
    </row>
    <row r="2222" spans="19:21" x14ac:dyDescent="0.25">
      <c r="S2222" s="4"/>
      <c r="U2222" s="4"/>
    </row>
    <row r="2223" spans="19:21" x14ac:dyDescent="0.25">
      <c r="S2223" s="4"/>
      <c r="U2223" s="4"/>
    </row>
    <row r="2224" spans="19:21" x14ac:dyDescent="0.25">
      <c r="S2224" s="4"/>
      <c r="U2224" s="4"/>
    </row>
    <row r="2225" spans="19:21" x14ac:dyDescent="0.25">
      <c r="S2225" s="4"/>
      <c r="U2225" s="4"/>
    </row>
    <row r="2226" spans="19:21" x14ac:dyDescent="0.25">
      <c r="S2226" s="4"/>
      <c r="U2226" s="4"/>
    </row>
    <row r="2227" spans="19:21" x14ac:dyDescent="0.25">
      <c r="S2227" s="4"/>
      <c r="U2227" s="4"/>
    </row>
    <row r="2228" spans="19:21" x14ac:dyDescent="0.25">
      <c r="S2228" s="4"/>
      <c r="U2228" s="4"/>
    </row>
    <row r="2229" spans="19:21" x14ac:dyDescent="0.25">
      <c r="S2229" s="4"/>
      <c r="U2229" s="4"/>
    </row>
    <row r="2230" spans="19:21" x14ac:dyDescent="0.25">
      <c r="S2230" s="4"/>
      <c r="U2230" s="4"/>
    </row>
    <row r="2231" spans="19:21" x14ac:dyDescent="0.25">
      <c r="S2231" s="4"/>
      <c r="U2231" s="4"/>
    </row>
    <row r="2232" spans="19:21" x14ac:dyDescent="0.25">
      <c r="S2232" s="4"/>
      <c r="U2232" s="4"/>
    </row>
    <row r="2233" spans="19:21" x14ac:dyDescent="0.25">
      <c r="S2233" s="4"/>
      <c r="U2233" s="4"/>
    </row>
    <row r="2234" spans="19:21" x14ac:dyDescent="0.25">
      <c r="S2234" s="4"/>
      <c r="U2234" s="4"/>
    </row>
    <row r="2235" spans="19:21" x14ac:dyDescent="0.25">
      <c r="S2235" s="4"/>
      <c r="U2235" s="4"/>
    </row>
    <row r="2236" spans="19:21" x14ac:dyDescent="0.25">
      <c r="S2236" s="4"/>
      <c r="U2236" s="4"/>
    </row>
    <row r="2237" spans="19:21" x14ac:dyDescent="0.25">
      <c r="S2237" s="4"/>
      <c r="U2237" s="4"/>
    </row>
    <row r="2238" spans="19:21" x14ac:dyDescent="0.25">
      <c r="S2238" s="4"/>
      <c r="U2238" s="4"/>
    </row>
    <row r="2239" spans="19:21" x14ac:dyDescent="0.25">
      <c r="S2239" s="4"/>
      <c r="U2239" s="4"/>
    </row>
    <row r="2240" spans="19:21" x14ac:dyDescent="0.25">
      <c r="S2240" s="4"/>
      <c r="U2240" s="4"/>
    </row>
    <row r="2241" spans="19:21" x14ac:dyDescent="0.25">
      <c r="S2241" s="4"/>
      <c r="U2241" s="4"/>
    </row>
    <row r="2242" spans="19:21" x14ac:dyDescent="0.25">
      <c r="S2242" s="4"/>
      <c r="U2242" s="4"/>
    </row>
    <row r="2243" spans="19:21" x14ac:dyDescent="0.25">
      <c r="S2243" s="4"/>
      <c r="U2243" s="4"/>
    </row>
    <row r="2244" spans="19:21" x14ac:dyDescent="0.25">
      <c r="S2244" s="4"/>
      <c r="U2244" s="4"/>
    </row>
    <row r="2245" spans="19:21" x14ac:dyDescent="0.25">
      <c r="S2245" s="4"/>
      <c r="U2245" s="4"/>
    </row>
    <row r="2246" spans="19:21" x14ac:dyDescent="0.25">
      <c r="S2246" s="4"/>
      <c r="U2246" s="4"/>
    </row>
    <row r="2247" spans="19:21" x14ac:dyDescent="0.25">
      <c r="S2247" s="4"/>
      <c r="U2247" s="4"/>
    </row>
    <row r="2248" spans="19:21" x14ac:dyDescent="0.25">
      <c r="S2248" s="4"/>
      <c r="U2248" s="4"/>
    </row>
    <row r="2249" spans="19:21" x14ac:dyDescent="0.25">
      <c r="S2249" s="4"/>
      <c r="U2249" s="4"/>
    </row>
    <row r="2250" spans="19:21" x14ac:dyDescent="0.25">
      <c r="S2250" s="4"/>
      <c r="U2250" s="4"/>
    </row>
    <row r="2251" spans="19:21" x14ac:dyDescent="0.25">
      <c r="S2251" s="4"/>
      <c r="U2251" s="4"/>
    </row>
    <row r="2252" spans="19:21" x14ac:dyDescent="0.25">
      <c r="S2252" s="4"/>
      <c r="U2252" s="4"/>
    </row>
    <row r="2253" spans="19:21" x14ac:dyDescent="0.25">
      <c r="S2253" s="4"/>
      <c r="U2253" s="4"/>
    </row>
    <row r="2254" spans="19:21" x14ac:dyDescent="0.25">
      <c r="S2254" s="4"/>
      <c r="U2254" s="4"/>
    </row>
    <row r="2255" spans="19:21" x14ac:dyDescent="0.25">
      <c r="S2255" s="4"/>
      <c r="U2255" s="4"/>
    </row>
    <row r="2256" spans="19:21" x14ac:dyDescent="0.25">
      <c r="S2256" s="4"/>
      <c r="U2256" s="4"/>
    </row>
    <row r="2257" spans="19:21" x14ac:dyDescent="0.25">
      <c r="S2257" s="4"/>
      <c r="U2257" s="4"/>
    </row>
    <row r="2258" spans="19:21" x14ac:dyDescent="0.25">
      <c r="S2258" s="4"/>
      <c r="U2258" s="4"/>
    </row>
    <row r="2259" spans="19:21" x14ac:dyDescent="0.25">
      <c r="S2259" s="4"/>
      <c r="U2259" s="4"/>
    </row>
    <row r="2260" spans="19:21" x14ac:dyDescent="0.25">
      <c r="S2260" s="4"/>
      <c r="U2260" s="4"/>
    </row>
    <row r="2261" spans="19:21" x14ac:dyDescent="0.25">
      <c r="S2261" s="4"/>
      <c r="U2261" s="4"/>
    </row>
    <row r="2262" spans="19:21" x14ac:dyDescent="0.25">
      <c r="S2262" s="4"/>
      <c r="U2262" s="4"/>
    </row>
    <row r="2263" spans="19:21" x14ac:dyDescent="0.25">
      <c r="S2263" s="4"/>
      <c r="U2263" s="4"/>
    </row>
    <row r="2264" spans="19:21" x14ac:dyDescent="0.25">
      <c r="S2264" s="4"/>
      <c r="U2264" s="4"/>
    </row>
    <row r="2265" spans="19:21" x14ac:dyDescent="0.25">
      <c r="S2265" s="4"/>
      <c r="U2265" s="4"/>
    </row>
    <row r="2266" spans="19:21" x14ac:dyDescent="0.25">
      <c r="S2266" s="4"/>
      <c r="U2266" s="4"/>
    </row>
    <row r="2267" spans="19:21" x14ac:dyDescent="0.25">
      <c r="S2267" s="4"/>
      <c r="U2267" s="4"/>
    </row>
    <row r="2268" spans="19:21" x14ac:dyDescent="0.25">
      <c r="S2268" s="4"/>
      <c r="U2268" s="4"/>
    </row>
    <row r="2269" spans="19:21" x14ac:dyDescent="0.25">
      <c r="S2269" s="4"/>
      <c r="U2269" s="4"/>
    </row>
    <row r="2270" spans="19:21" x14ac:dyDescent="0.25">
      <c r="S2270" s="4"/>
      <c r="U2270" s="4"/>
    </row>
    <row r="2271" spans="19:21" x14ac:dyDescent="0.25">
      <c r="S2271" s="4"/>
      <c r="U2271" s="4"/>
    </row>
    <row r="2272" spans="19:21" x14ac:dyDescent="0.25">
      <c r="S2272" s="4"/>
      <c r="U2272" s="4"/>
    </row>
    <row r="2273" spans="19:21" x14ac:dyDescent="0.25">
      <c r="S2273" s="4"/>
      <c r="U2273" s="4"/>
    </row>
    <row r="2274" spans="19:21" x14ac:dyDescent="0.25">
      <c r="S2274" s="4"/>
      <c r="U2274" s="4"/>
    </row>
    <row r="2275" spans="19:21" x14ac:dyDescent="0.25">
      <c r="S2275" s="4"/>
      <c r="U2275" s="4"/>
    </row>
    <row r="2276" spans="19:21" x14ac:dyDescent="0.25">
      <c r="S2276" s="4"/>
      <c r="U2276" s="4"/>
    </row>
    <row r="2277" spans="19:21" x14ac:dyDescent="0.25">
      <c r="S2277" s="4"/>
      <c r="U2277" s="4"/>
    </row>
    <row r="2278" spans="19:21" x14ac:dyDescent="0.25">
      <c r="S2278" s="4"/>
      <c r="U2278" s="4"/>
    </row>
    <row r="2279" spans="19:21" x14ac:dyDescent="0.25">
      <c r="S2279" s="4"/>
      <c r="U2279" s="4"/>
    </row>
    <row r="2280" spans="19:21" x14ac:dyDescent="0.25">
      <c r="S2280" s="4"/>
      <c r="U2280" s="4"/>
    </row>
    <row r="2281" spans="19:21" x14ac:dyDescent="0.25">
      <c r="S2281" s="4"/>
      <c r="U2281" s="4"/>
    </row>
    <row r="2282" spans="19:21" x14ac:dyDescent="0.25">
      <c r="S2282" s="4"/>
      <c r="U2282" s="4"/>
    </row>
    <row r="2283" spans="19:21" x14ac:dyDescent="0.25">
      <c r="S2283" s="4"/>
      <c r="U2283" s="4"/>
    </row>
    <row r="2284" spans="19:21" x14ac:dyDescent="0.25">
      <c r="S2284" s="4"/>
      <c r="U2284" s="4"/>
    </row>
    <row r="2285" spans="19:21" x14ac:dyDescent="0.25">
      <c r="S2285" s="4"/>
      <c r="U2285" s="4"/>
    </row>
    <row r="2286" spans="19:21" x14ac:dyDescent="0.25">
      <c r="S2286" s="4"/>
      <c r="U2286" s="4"/>
    </row>
    <row r="2287" spans="19:21" x14ac:dyDescent="0.25">
      <c r="S2287" s="4"/>
      <c r="U2287" s="4"/>
    </row>
    <row r="2288" spans="19:21" x14ac:dyDescent="0.25">
      <c r="S2288" s="4"/>
      <c r="U2288" s="4"/>
    </row>
    <row r="2289" spans="19:21" x14ac:dyDescent="0.25">
      <c r="S2289" s="4"/>
      <c r="U2289" s="4"/>
    </row>
    <row r="2290" spans="19:21" x14ac:dyDescent="0.25">
      <c r="S2290" s="4"/>
      <c r="U2290" s="4"/>
    </row>
    <row r="2291" spans="19:21" x14ac:dyDescent="0.25">
      <c r="S2291" s="4"/>
      <c r="U2291" s="4"/>
    </row>
    <row r="2292" spans="19:21" x14ac:dyDescent="0.25">
      <c r="S2292" s="4"/>
      <c r="U2292" s="4"/>
    </row>
    <row r="2293" spans="19:21" x14ac:dyDescent="0.25">
      <c r="S2293" s="4"/>
      <c r="U2293" s="4"/>
    </row>
    <row r="2294" spans="19:21" x14ac:dyDescent="0.25">
      <c r="S2294" s="4"/>
      <c r="U2294" s="4"/>
    </row>
    <row r="2295" spans="19:21" x14ac:dyDescent="0.25">
      <c r="S2295" s="4"/>
      <c r="U2295" s="4"/>
    </row>
    <row r="2296" spans="19:21" x14ac:dyDescent="0.25">
      <c r="S2296" s="4"/>
      <c r="U2296" s="4"/>
    </row>
    <row r="2297" spans="19:21" x14ac:dyDescent="0.25">
      <c r="S2297" s="4"/>
      <c r="U2297" s="4"/>
    </row>
    <row r="2298" spans="19:21" x14ac:dyDescent="0.25">
      <c r="S2298" s="4"/>
      <c r="U2298" s="4"/>
    </row>
    <row r="2299" spans="19:21" x14ac:dyDescent="0.25">
      <c r="S2299" s="4"/>
      <c r="U2299" s="4"/>
    </row>
    <row r="2300" spans="19:21" x14ac:dyDescent="0.25">
      <c r="S2300" s="4"/>
      <c r="U2300" s="4"/>
    </row>
    <row r="2301" spans="19:21" x14ac:dyDescent="0.25">
      <c r="S2301" s="4"/>
      <c r="U2301" s="4"/>
    </row>
    <row r="2302" spans="19:21" x14ac:dyDescent="0.25">
      <c r="S2302" s="4"/>
      <c r="U2302" s="4"/>
    </row>
    <row r="2303" spans="19:21" x14ac:dyDescent="0.25">
      <c r="S2303" s="4"/>
      <c r="U2303" s="4"/>
    </row>
    <row r="2304" spans="19:21" x14ac:dyDescent="0.25">
      <c r="S2304" s="4"/>
      <c r="U2304" s="4"/>
    </row>
    <row r="2305" spans="19:21" x14ac:dyDescent="0.25">
      <c r="S2305" s="4"/>
      <c r="U2305" s="4"/>
    </row>
    <row r="2306" spans="19:21" x14ac:dyDescent="0.25">
      <c r="S2306" s="4"/>
      <c r="U2306" s="4"/>
    </row>
    <row r="2307" spans="19:21" x14ac:dyDescent="0.25">
      <c r="S2307" s="4"/>
      <c r="U2307" s="4"/>
    </row>
    <row r="2308" spans="19:21" x14ac:dyDescent="0.25">
      <c r="S2308" s="4"/>
      <c r="U2308" s="4"/>
    </row>
    <row r="2309" spans="19:21" x14ac:dyDescent="0.25">
      <c r="S2309" s="4"/>
      <c r="U2309" s="4"/>
    </row>
    <row r="2310" spans="19:21" x14ac:dyDescent="0.25">
      <c r="S2310" s="4"/>
      <c r="U2310" s="4"/>
    </row>
    <row r="2311" spans="19:21" x14ac:dyDescent="0.25">
      <c r="S2311" s="4"/>
      <c r="U2311" s="4"/>
    </row>
    <row r="2312" spans="19:21" x14ac:dyDescent="0.25">
      <c r="S2312" s="4"/>
      <c r="U2312" s="4"/>
    </row>
    <row r="2313" spans="19:21" x14ac:dyDescent="0.25">
      <c r="S2313" s="4"/>
      <c r="U2313" s="4"/>
    </row>
    <row r="2314" spans="19:21" x14ac:dyDescent="0.25">
      <c r="S2314" s="4"/>
      <c r="U2314" s="4"/>
    </row>
    <row r="2315" spans="19:21" x14ac:dyDescent="0.25">
      <c r="S2315" s="4"/>
      <c r="U2315" s="4"/>
    </row>
    <row r="2316" spans="19:21" x14ac:dyDescent="0.25">
      <c r="S2316" s="4"/>
      <c r="U2316" s="4"/>
    </row>
    <row r="2317" spans="19:21" x14ac:dyDescent="0.25">
      <c r="S2317" s="4"/>
      <c r="U2317" s="4"/>
    </row>
    <row r="2318" spans="19:21" x14ac:dyDescent="0.25">
      <c r="S2318" s="4"/>
      <c r="U2318" s="4"/>
    </row>
    <row r="2319" spans="19:21" x14ac:dyDescent="0.25">
      <c r="S2319" s="4"/>
      <c r="U2319" s="4"/>
    </row>
    <row r="2320" spans="19:21" x14ac:dyDescent="0.25">
      <c r="S2320" s="4"/>
      <c r="U2320" s="4"/>
    </row>
    <row r="2321" spans="19:21" x14ac:dyDescent="0.25">
      <c r="S2321" s="4"/>
      <c r="U2321" s="4"/>
    </row>
    <row r="2322" spans="19:21" x14ac:dyDescent="0.25">
      <c r="S2322" s="4"/>
      <c r="U2322" s="4"/>
    </row>
    <row r="2323" spans="19:21" x14ac:dyDescent="0.25">
      <c r="S2323" s="4"/>
      <c r="U2323" s="4"/>
    </row>
    <row r="2324" spans="19:21" x14ac:dyDescent="0.25">
      <c r="S2324" s="4"/>
      <c r="U2324" s="4"/>
    </row>
    <row r="2325" spans="19:21" x14ac:dyDescent="0.25">
      <c r="S2325" s="4"/>
      <c r="U2325" s="4"/>
    </row>
    <row r="2326" spans="19:21" x14ac:dyDescent="0.25">
      <c r="S2326" s="4"/>
      <c r="U2326" s="4"/>
    </row>
    <row r="2327" spans="19:21" x14ac:dyDescent="0.25">
      <c r="S2327" s="4"/>
      <c r="U2327" s="4"/>
    </row>
    <row r="2328" spans="19:21" x14ac:dyDescent="0.25">
      <c r="S2328" s="4"/>
      <c r="U2328" s="4"/>
    </row>
    <row r="2329" spans="19:21" x14ac:dyDescent="0.25">
      <c r="S2329" s="4"/>
      <c r="U2329" s="4"/>
    </row>
    <row r="2330" spans="19:21" x14ac:dyDescent="0.25">
      <c r="S2330" s="4"/>
      <c r="U2330" s="4"/>
    </row>
    <row r="2331" spans="19:21" x14ac:dyDescent="0.25">
      <c r="S2331" s="4"/>
      <c r="U2331" s="4"/>
    </row>
    <row r="2332" spans="19:21" x14ac:dyDescent="0.25">
      <c r="S2332" s="4"/>
      <c r="U2332" s="4"/>
    </row>
    <row r="2333" spans="19:21" x14ac:dyDescent="0.25">
      <c r="S2333" s="4"/>
      <c r="U2333" s="4"/>
    </row>
    <row r="2334" spans="19:21" x14ac:dyDescent="0.25">
      <c r="S2334" s="4"/>
      <c r="U2334" s="4"/>
    </row>
    <row r="2335" spans="19:21" x14ac:dyDescent="0.25">
      <c r="S2335" s="4"/>
      <c r="U2335" s="4"/>
    </row>
    <row r="2336" spans="19:21" x14ac:dyDescent="0.25">
      <c r="S2336" s="4"/>
      <c r="U2336" s="4"/>
    </row>
    <row r="2337" spans="19:21" x14ac:dyDescent="0.25">
      <c r="S2337" s="4"/>
      <c r="U2337" s="4"/>
    </row>
    <row r="2338" spans="19:21" x14ac:dyDescent="0.25">
      <c r="S2338" s="4"/>
      <c r="U2338" s="4"/>
    </row>
    <row r="2339" spans="19:21" x14ac:dyDescent="0.25">
      <c r="S2339" s="4"/>
      <c r="U2339" s="4"/>
    </row>
    <row r="2340" spans="19:21" x14ac:dyDescent="0.25">
      <c r="S2340" s="4"/>
      <c r="U2340" s="4"/>
    </row>
    <row r="2341" spans="19:21" x14ac:dyDescent="0.25">
      <c r="S2341" s="4"/>
      <c r="U2341" s="4"/>
    </row>
    <row r="2342" spans="19:21" x14ac:dyDescent="0.25">
      <c r="S2342" s="4"/>
      <c r="U2342" s="4"/>
    </row>
    <row r="2343" spans="19:21" x14ac:dyDescent="0.25">
      <c r="S2343" s="4"/>
      <c r="U2343" s="4"/>
    </row>
    <row r="2344" spans="19:21" x14ac:dyDescent="0.25">
      <c r="S2344" s="4"/>
      <c r="U2344" s="4"/>
    </row>
    <row r="2345" spans="19:21" x14ac:dyDescent="0.25">
      <c r="S2345" s="4"/>
      <c r="U2345" s="4"/>
    </row>
    <row r="2346" spans="19:21" x14ac:dyDescent="0.25">
      <c r="S2346" s="4"/>
      <c r="U2346" s="4"/>
    </row>
    <row r="2347" spans="19:21" x14ac:dyDescent="0.25">
      <c r="S2347" s="4"/>
      <c r="U2347" s="4"/>
    </row>
    <row r="2348" spans="19:21" x14ac:dyDescent="0.25">
      <c r="S2348" s="4"/>
      <c r="U2348" s="4"/>
    </row>
    <row r="2349" spans="19:21" x14ac:dyDescent="0.25">
      <c r="S2349" s="4"/>
      <c r="U2349" s="4"/>
    </row>
    <row r="2350" spans="19:21" x14ac:dyDescent="0.25">
      <c r="S2350" s="4"/>
      <c r="U2350" s="4"/>
    </row>
    <row r="2351" spans="19:21" x14ac:dyDescent="0.25">
      <c r="S2351" s="4"/>
      <c r="U2351" s="4"/>
    </row>
    <row r="2352" spans="19:21" x14ac:dyDescent="0.25">
      <c r="S2352" s="4"/>
      <c r="U2352" s="4"/>
    </row>
    <row r="2353" spans="19:21" x14ac:dyDescent="0.25">
      <c r="S2353" s="4"/>
      <c r="U2353" s="4"/>
    </row>
    <row r="2354" spans="19:21" x14ac:dyDescent="0.25">
      <c r="S2354" s="4"/>
      <c r="U2354" s="4"/>
    </row>
    <row r="2355" spans="19:21" x14ac:dyDescent="0.25">
      <c r="S2355" s="4"/>
      <c r="U2355" s="4"/>
    </row>
    <row r="2356" spans="19:21" x14ac:dyDescent="0.25">
      <c r="S2356" s="4"/>
      <c r="U2356" s="4"/>
    </row>
    <row r="2357" spans="19:21" x14ac:dyDescent="0.25">
      <c r="S2357" s="4"/>
      <c r="U2357" s="4"/>
    </row>
    <row r="2358" spans="19:21" x14ac:dyDescent="0.25">
      <c r="S2358" s="4"/>
      <c r="U2358" s="4"/>
    </row>
    <row r="2359" spans="19:21" x14ac:dyDescent="0.25">
      <c r="S2359" s="4"/>
      <c r="U2359" s="4"/>
    </row>
    <row r="2360" spans="19:21" x14ac:dyDescent="0.25">
      <c r="S2360" s="4"/>
      <c r="U2360" s="4"/>
    </row>
    <row r="2361" spans="19:21" x14ac:dyDescent="0.25">
      <c r="S2361" s="4"/>
      <c r="U2361" s="4"/>
    </row>
    <row r="2362" spans="19:21" x14ac:dyDescent="0.25">
      <c r="S2362" s="4"/>
      <c r="U2362" s="4"/>
    </row>
    <row r="2363" spans="19:21" x14ac:dyDescent="0.25">
      <c r="S2363" s="4"/>
      <c r="U2363" s="4"/>
    </row>
    <row r="2364" spans="19:21" x14ac:dyDescent="0.25">
      <c r="S2364" s="4"/>
      <c r="U2364" s="4"/>
    </row>
    <row r="2365" spans="19:21" x14ac:dyDescent="0.25">
      <c r="S2365" s="4"/>
      <c r="U2365" s="4"/>
    </row>
    <row r="2366" spans="19:21" x14ac:dyDescent="0.25">
      <c r="S2366" s="4"/>
      <c r="U2366" s="4"/>
    </row>
    <row r="2367" spans="19:21" x14ac:dyDescent="0.25">
      <c r="S2367" s="4"/>
      <c r="U2367" s="4"/>
    </row>
    <row r="2368" spans="19:21" x14ac:dyDescent="0.25">
      <c r="S2368" s="4"/>
      <c r="U2368" s="4"/>
    </row>
    <row r="2369" spans="19:21" x14ac:dyDescent="0.25">
      <c r="S2369" s="4"/>
      <c r="U2369" s="4"/>
    </row>
    <row r="2370" spans="19:21" x14ac:dyDescent="0.25">
      <c r="S2370" s="4"/>
      <c r="U2370" s="4"/>
    </row>
    <row r="2371" spans="19:21" x14ac:dyDescent="0.25">
      <c r="S2371" s="4"/>
      <c r="U2371" s="4"/>
    </row>
    <row r="2372" spans="19:21" x14ac:dyDescent="0.25">
      <c r="S2372" s="4"/>
      <c r="U2372" s="4"/>
    </row>
    <row r="2373" spans="19:21" x14ac:dyDescent="0.25">
      <c r="S2373" s="4"/>
      <c r="U2373" s="4"/>
    </row>
    <row r="2374" spans="19:21" x14ac:dyDescent="0.25">
      <c r="S2374" s="4"/>
      <c r="U2374" s="4"/>
    </row>
    <row r="2375" spans="19:21" x14ac:dyDescent="0.25">
      <c r="S2375" s="4"/>
      <c r="U2375" s="4"/>
    </row>
    <row r="2376" spans="19:21" x14ac:dyDescent="0.25">
      <c r="S2376" s="4"/>
      <c r="U2376" s="4"/>
    </row>
    <row r="2377" spans="19:21" x14ac:dyDescent="0.25">
      <c r="S2377" s="4"/>
      <c r="U2377" s="4"/>
    </row>
    <row r="2378" spans="19:21" x14ac:dyDescent="0.25">
      <c r="S2378" s="4"/>
      <c r="U2378" s="4"/>
    </row>
    <row r="2379" spans="19:21" x14ac:dyDescent="0.25">
      <c r="S2379" s="4"/>
      <c r="U2379" s="4"/>
    </row>
    <row r="2380" spans="19:21" x14ac:dyDescent="0.25">
      <c r="S2380" s="4"/>
      <c r="U2380" s="4"/>
    </row>
    <row r="2381" spans="19:21" x14ac:dyDescent="0.25">
      <c r="S2381" s="4"/>
      <c r="U2381" s="4"/>
    </row>
    <row r="2382" spans="19:21" x14ac:dyDescent="0.25">
      <c r="S2382" s="4"/>
      <c r="U2382" s="4"/>
    </row>
    <row r="2383" spans="19:21" x14ac:dyDescent="0.25">
      <c r="S2383" s="4"/>
      <c r="U2383" s="4"/>
    </row>
    <row r="2384" spans="19:21" x14ac:dyDescent="0.25">
      <c r="S2384" s="4"/>
      <c r="U2384" s="4"/>
    </row>
    <row r="2385" spans="19:21" x14ac:dyDescent="0.25">
      <c r="S2385" s="4"/>
      <c r="U2385" s="4"/>
    </row>
    <row r="2386" spans="19:21" x14ac:dyDescent="0.25">
      <c r="S2386" s="4"/>
      <c r="U2386" s="4"/>
    </row>
    <row r="2387" spans="19:21" x14ac:dyDescent="0.25">
      <c r="S2387" s="4"/>
      <c r="U2387" s="4"/>
    </row>
    <row r="2388" spans="19:21" x14ac:dyDescent="0.25">
      <c r="S2388" s="4"/>
      <c r="U2388" s="4"/>
    </row>
    <row r="2389" spans="19:21" x14ac:dyDescent="0.25">
      <c r="S2389" s="4"/>
      <c r="U2389" s="4"/>
    </row>
    <row r="2390" spans="19:21" x14ac:dyDescent="0.25">
      <c r="S2390" s="4"/>
      <c r="U2390" s="4"/>
    </row>
    <row r="2391" spans="19:21" x14ac:dyDescent="0.25">
      <c r="S2391" s="4"/>
      <c r="U2391" s="4"/>
    </row>
    <row r="2392" spans="19:21" x14ac:dyDescent="0.25">
      <c r="S2392" s="4"/>
      <c r="U2392" s="4"/>
    </row>
    <row r="2393" spans="19:21" x14ac:dyDescent="0.25">
      <c r="S2393" s="4"/>
      <c r="U2393" s="4"/>
    </row>
    <row r="2394" spans="19:21" x14ac:dyDescent="0.25">
      <c r="S2394" s="4"/>
      <c r="U2394" s="4"/>
    </row>
    <row r="2395" spans="19:21" x14ac:dyDescent="0.25">
      <c r="S2395" s="4"/>
      <c r="U2395" s="4"/>
    </row>
    <row r="2396" spans="19:21" x14ac:dyDescent="0.25">
      <c r="S2396" s="4"/>
      <c r="U2396" s="4"/>
    </row>
    <row r="2397" spans="19:21" x14ac:dyDescent="0.25">
      <c r="S2397" s="4"/>
      <c r="U2397" s="4"/>
    </row>
    <row r="2398" spans="19:21" x14ac:dyDescent="0.25">
      <c r="S2398" s="4"/>
      <c r="U2398" s="4"/>
    </row>
    <row r="2399" spans="19:21" x14ac:dyDescent="0.25">
      <c r="S2399" s="4"/>
      <c r="U2399" s="4"/>
    </row>
    <row r="2400" spans="19:21" x14ac:dyDescent="0.25">
      <c r="S2400" s="4"/>
      <c r="U2400" s="4"/>
    </row>
    <row r="2401" spans="19:19" x14ac:dyDescent="0.25">
      <c r="S240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CBC7-FAFA-4633-836D-EF6860E574EF}">
  <dimension ref="A1:Z1201"/>
  <sheetViews>
    <sheetView workbookViewId="0">
      <selection activeCell="G16" sqref="G16"/>
    </sheetView>
    <sheetView workbookViewId="1"/>
  </sheetViews>
  <sheetFormatPr defaultRowHeight="15" x14ac:dyDescent="0.25"/>
  <cols>
    <col min="1" max="1" width="10.85546875" bestFit="1" customWidth="1"/>
    <col min="2" max="2" width="10.42578125" hidden="1" customWidth="1"/>
    <col min="3" max="3" width="5" hidden="1" customWidth="1"/>
    <col min="4" max="4" width="10.85546875" hidden="1" customWidth="1"/>
    <col min="5" max="5" width="7.85546875" hidden="1" customWidth="1"/>
    <col min="6" max="6" width="11.42578125" hidden="1" customWidth="1"/>
    <col min="7" max="7" width="8.140625" hidden="1" customWidth="1"/>
    <col min="8" max="8" width="8.7109375" hidden="1" customWidth="1"/>
    <col min="9" max="9" width="9.28515625" hidden="1" customWidth="1"/>
    <col min="10" max="10" width="16" hidden="1" customWidth="1"/>
    <col min="11" max="11" width="16.140625" hidden="1" customWidth="1"/>
    <col min="12" max="12" width="11.5703125" hidden="1" customWidth="1"/>
    <col min="13" max="13" width="15.7109375" hidden="1" customWidth="1"/>
    <col min="14" max="14" width="11.28515625" hidden="1" customWidth="1"/>
    <col min="15" max="15" width="12.42578125" hidden="1" customWidth="1"/>
    <col min="16" max="16" width="13.5703125" hidden="1" customWidth="1"/>
    <col min="17" max="17" width="14.28515625" hidden="1" customWidth="1"/>
  </cols>
  <sheetData>
    <row r="1" spans="1:26" x14ac:dyDescent="0.25">
      <c r="A1" s="9" t="s">
        <v>0</v>
      </c>
      <c r="B1" s="10" t="s">
        <v>1</v>
      </c>
      <c r="C1" s="10" t="s">
        <v>4283</v>
      </c>
      <c r="D1" s="10" t="s">
        <v>4284</v>
      </c>
      <c r="E1" s="10" t="s">
        <v>4285</v>
      </c>
      <c r="F1" s="10" t="s">
        <v>2</v>
      </c>
      <c r="G1" s="10" t="s">
        <v>3</v>
      </c>
      <c r="H1" s="10" t="s">
        <v>4</v>
      </c>
      <c r="I1" s="10" t="s">
        <v>5</v>
      </c>
      <c r="J1" s="10" t="s">
        <v>6</v>
      </c>
      <c r="K1" s="10" t="s">
        <v>7</v>
      </c>
      <c r="L1" s="10" t="s">
        <v>8</v>
      </c>
      <c r="M1" s="10" t="s">
        <v>9</v>
      </c>
      <c r="N1" s="10" t="s">
        <v>10</v>
      </c>
      <c r="O1" s="10" t="s">
        <v>11</v>
      </c>
      <c r="P1" s="10" t="s">
        <v>4286</v>
      </c>
      <c r="Q1" s="10" t="s">
        <v>12</v>
      </c>
      <c r="R1" s="10" t="s">
        <v>13</v>
      </c>
      <c r="S1" s="10" t="s">
        <v>4321</v>
      </c>
      <c r="Y1" t="s">
        <v>4302</v>
      </c>
      <c r="Z1">
        <f>_xlfn.QUARTILE.INC(Table1[TotalPrice],1)</f>
        <v>410.52</v>
      </c>
    </row>
    <row r="2" spans="1:26"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9" si="3">IF(ISBLANK(O2),"NO COUPON",O2)</f>
        <v>SAVE10</v>
      </c>
      <c r="Q2" t="s">
        <v>4281</v>
      </c>
      <c r="R2" s="4">
        <v>1470.03</v>
      </c>
      <c r="S2" t="str">
        <f>IF(OR(R2&gt;$Z$4,R2&lt;Z5),"No","Yes")</f>
        <v>No</v>
      </c>
      <c r="Y2" t="s">
        <v>4304</v>
      </c>
      <c r="Z2">
        <f>_xlfn.QUARTILE.INC(Table1[TotalPrice],3)</f>
        <v>1578.4749999999999</v>
      </c>
    </row>
    <row r="3" spans="1:26"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t="str">
        <f t="shared" ref="S3:S66" si="4">IF(OR(R3&gt;$Z$4,R3&lt;Z6),"No","Yes")</f>
        <v>No</v>
      </c>
      <c r="Y3" t="s">
        <v>4315</v>
      </c>
      <c r="Z3">
        <f>Z2-Z1</f>
        <v>1167.9549999999999</v>
      </c>
    </row>
    <row r="4" spans="1:26"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c r="S4" t="str">
        <f t="shared" si="4"/>
        <v>No</v>
      </c>
      <c r="Y4" t="s">
        <v>4316</v>
      </c>
      <c r="Z4">
        <f>Z1-1.5*(Z3)</f>
        <v>-1341.4124999999999</v>
      </c>
    </row>
    <row r="5" spans="1:26"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c r="S5" t="str">
        <f t="shared" si="4"/>
        <v>No</v>
      </c>
      <c r="Y5" t="s">
        <v>4317</v>
      </c>
      <c r="Z5">
        <f>Z2+1.5*(Z3)</f>
        <v>3330.4074999999998</v>
      </c>
    </row>
    <row r="6" spans="1:26"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c r="S6" t="str">
        <f t="shared" si="4"/>
        <v>No</v>
      </c>
    </row>
    <row r="7" spans="1:26"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c r="S7" t="str">
        <f t="shared" si="4"/>
        <v>No</v>
      </c>
    </row>
    <row r="8" spans="1:26"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c r="S8" t="str">
        <f t="shared" si="4"/>
        <v>No</v>
      </c>
    </row>
    <row r="9" spans="1:26"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c r="S9" t="str">
        <f t="shared" si="4"/>
        <v>No</v>
      </c>
    </row>
    <row r="10" spans="1:26"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IF(ISBLANK(O10),"NO COUPON",O10)</f>
        <v>WINTER15</v>
      </c>
      <c r="Q10" t="s">
        <v>4280</v>
      </c>
      <c r="R10" s="4">
        <v>1099.28</v>
      </c>
      <c r="S10" t="str">
        <f t="shared" si="4"/>
        <v>No</v>
      </c>
    </row>
    <row r="11" spans="1:26"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ref="P11:P74" si="5">IF(ISBLANK(O11),"NO COUPON",O11)</f>
        <v>SAVE10</v>
      </c>
      <c r="Q11" t="s">
        <v>4278</v>
      </c>
      <c r="R11" s="4">
        <v>355.09</v>
      </c>
      <c r="S11" t="str">
        <f t="shared" si="4"/>
        <v>No</v>
      </c>
    </row>
    <row r="12" spans="1:26"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5"/>
        <v>NO COUPON</v>
      </c>
      <c r="Q12" t="s">
        <v>4278</v>
      </c>
      <c r="R12" s="4">
        <v>789.56999999999994</v>
      </c>
      <c r="S12" t="str">
        <f t="shared" si="4"/>
        <v>No</v>
      </c>
    </row>
    <row r="13" spans="1:26"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5"/>
        <v>NO COUPON</v>
      </c>
      <c r="Q13" t="s">
        <v>4282</v>
      </c>
      <c r="R13" s="4">
        <v>754.94</v>
      </c>
      <c r="S13" t="str">
        <f t="shared" si="4"/>
        <v>No</v>
      </c>
    </row>
    <row r="14" spans="1:26"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5"/>
        <v>SAVE10</v>
      </c>
      <c r="Q14" t="s">
        <v>4279</v>
      </c>
      <c r="R14" s="4">
        <v>1306.6500000000001</v>
      </c>
      <c r="S14" t="str">
        <f t="shared" si="4"/>
        <v>No</v>
      </c>
    </row>
    <row r="15" spans="1:26"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5"/>
        <v>SAVE10</v>
      </c>
      <c r="Q15" t="s">
        <v>4281</v>
      </c>
      <c r="R15" s="4">
        <v>454.6</v>
      </c>
      <c r="S15" t="str">
        <f t="shared" si="4"/>
        <v>No</v>
      </c>
    </row>
    <row r="16" spans="1:26"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5"/>
        <v>WINTER15</v>
      </c>
      <c r="Q16" t="s">
        <v>4280</v>
      </c>
      <c r="R16" s="4">
        <v>2876.2</v>
      </c>
      <c r="S16" t="str">
        <f t="shared" si="4"/>
        <v>No</v>
      </c>
    </row>
    <row r="17" spans="1:19"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5"/>
        <v>SAVE10</v>
      </c>
      <c r="Q17" t="s">
        <v>4282</v>
      </c>
      <c r="R17" s="4">
        <v>146.82</v>
      </c>
      <c r="S17" t="str">
        <f t="shared" si="4"/>
        <v>No</v>
      </c>
    </row>
    <row r="18" spans="1:19"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5"/>
        <v>NO COUPON</v>
      </c>
      <c r="Q18" t="s">
        <v>4282</v>
      </c>
      <c r="R18" s="4">
        <v>46.66</v>
      </c>
      <c r="S18" t="str">
        <f t="shared" si="4"/>
        <v>No</v>
      </c>
    </row>
    <row r="19" spans="1:19"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5"/>
        <v>WINTER15</v>
      </c>
      <c r="Q19" t="s">
        <v>4282</v>
      </c>
      <c r="R19" s="4">
        <v>264.39999999999998</v>
      </c>
      <c r="S19" t="str">
        <f t="shared" si="4"/>
        <v>No</v>
      </c>
    </row>
    <row r="20" spans="1:19"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5"/>
        <v>SAVE10</v>
      </c>
      <c r="Q20" t="s">
        <v>4278</v>
      </c>
      <c r="R20" s="4">
        <v>337.38</v>
      </c>
      <c r="S20" t="str">
        <f t="shared" si="4"/>
        <v>No</v>
      </c>
    </row>
    <row r="21" spans="1:19"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5"/>
        <v>WINTER15</v>
      </c>
      <c r="Q21" t="s">
        <v>4278</v>
      </c>
      <c r="R21" s="4">
        <v>929</v>
      </c>
      <c r="S21" t="str">
        <f t="shared" si="4"/>
        <v>No</v>
      </c>
    </row>
    <row r="22" spans="1:19"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5"/>
        <v>WINTER15</v>
      </c>
      <c r="Q22" t="s">
        <v>4281</v>
      </c>
      <c r="R22" s="4">
        <v>279.14</v>
      </c>
      <c r="S22" t="str">
        <f t="shared" si="4"/>
        <v>No</v>
      </c>
    </row>
    <row r="23" spans="1:19"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5"/>
        <v>FREESHIP</v>
      </c>
      <c r="Q23" t="s">
        <v>4280</v>
      </c>
      <c r="R23" s="4">
        <v>476.5</v>
      </c>
      <c r="S23" t="str">
        <f t="shared" si="4"/>
        <v>No</v>
      </c>
    </row>
    <row r="24" spans="1:19"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5"/>
        <v>NO COUPON</v>
      </c>
      <c r="Q24" t="s">
        <v>4280</v>
      </c>
      <c r="R24" s="4">
        <v>1582</v>
      </c>
      <c r="S24" t="str">
        <f t="shared" si="4"/>
        <v>No</v>
      </c>
    </row>
    <row r="25" spans="1:19"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5"/>
        <v>WINTER15</v>
      </c>
      <c r="Q25" t="s">
        <v>4282</v>
      </c>
      <c r="R25" s="4">
        <v>1237.5899999999999</v>
      </c>
      <c r="S25" t="str">
        <f t="shared" si="4"/>
        <v>No</v>
      </c>
    </row>
    <row r="26" spans="1:19"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5"/>
        <v>FREESHIP</v>
      </c>
      <c r="Q26" t="s">
        <v>4278</v>
      </c>
      <c r="R26" s="4">
        <v>452.7</v>
      </c>
      <c r="S26" t="str">
        <f t="shared" si="4"/>
        <v>No</v>
      </c>
    </row>
    <row r="27" spans="1:19"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5"/>
        <v>WINTER15</v>
      </c>
      <c r="Q27" t="s">
        <v>4280</v>
      </c>
      <c r="R27" s="4">
        <v>448.02</v>
      </c>
      <c r="S27" t="str">
        <f t="shared" si="4"/>
        <v>No</v>
      </c>
    </row>
    <row r="28" spans="1:19"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5"/>
        <v>SAVE10</v>
      </c>
      <c r="Q28" t="s">
        <v>4280</v>
      </c>
      <c r="R28" s="4">
        <v>30.44</v>
      </c>
      <c r="S28" t="str">
        <f t="shared" si="4"/>
        <v>No</v>
      </c>
    </row>
    <row r="29" spans="1:19"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5"/>
        <v>NO COUPON</v>
      </c>
      <c r="Q29" t="s">
        <v>4280</v>
      </c>
      <c r="R29" s="4">
        <v>1495.98</v>
      </c>
      <c r="S29" t="str">
        <f t="shared" si="4"/>
        <v>No</v>
      </c>
    </row>
    <row r="30" spans="1:19"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5"/>
        <v>SAVE10</v>
      </c>
      <c r="Q30" t="s">
        <v>4279</v>
      </c>
      <c r="R30" s="4">
        <v>132.68</v>
      </c>
      <c r="S30" t="str">
        <f t="shared" si="4"/>
        <v>No</v>
      </c>
    </row>
    <row r="31" spans="1:19"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5"/>
        <v>NO COUPON</v>
      </c>
      <c r="Q31" t="s">
        <v>4282</v>
      </c>
      <c r="R31" s="4">
        <v>815.58</v>
      </c>
      <c r="S31" t="str">
        <f t="shared" si="4"/>
        <v>No</v>
      </c>
    </row>
    <row r="32" spans="1:19"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5"/>
        <v>WINTER15</v>
      </c>
      <c r="Q32" t="s">
        <v>4282</v>
      </c>
      <c r="R32" s="4">
        <v>531.74</v>
      </c>
      <c r="S32" t="str">
        <f t="shared" si="4"/>
        <v>No</v>
      </c>
    </row>
    <row r="33" spans="1:19"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5"/>
        <v>NO COUPON</v>
      </c>
      <c r="Q33" t="s">
        <v>4280</v>
      </c>
      <c r="R33" s="4">
        <v>2683.6</v>
      </c>
      <c r="S33" t="str">
        <f t="shared" si="4"/>
        <v>No</v>
      </c>
    </row>
    <row r="34" spans="1:19"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5"/>
        <v>NO COUPON</v>
      </c>
      <c r="Q34" t="s">
        <v>4282</v>
      </c>
      <c r="R34" s="4">
        <v>161.54</v>
      </c>
      <c r="S34" t="str">
        <f t="shared" si="4"/>
        <v>No</v>
      </c>
    </row>
    <row r="35" spans="1:19"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5"/>
        <v>NO COUPON</v>
      </c>
      <c r="Q35" t="s">
        <v>4280</v>
      </c>
      <c r="R35" s="4">
        <v>93.02</v>
      </c>
      <c r="S35" t="str">
        <f t="shared" si="4"/>
        <v>No</v>
      </c>
    </row>
    <row r="36" spans="1:19"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5"/>
        <v>FREESHIP</v>
      </c>
      <c r="Q36" t="s">
        <v>4280</v>
      </c>
      <c r="R36" s="4">
        <v>230.88</v>
      </c>
      <c r="S36" t="str">
        <f t="shared" si="4"/>
        <v>No</v>
      </c>
    </row>
    <row r="37" spans="1:19"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5"/>
        <v>SAVE10</v>
      </c>
      <c r="Q37" t="s">
        <v>4279</v>
      </c>
      <c r="R37" s="4">
        <v>284.16000000000003</v>
      </c>
      <c r="S37" t="str">
        <f t="shared" si="4"/>
        <v>No</v>
      </c>
    </row>
    <row r="38" spans="1:19"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5"/>
        <v>SAVE10</v>
      </c>
      <c r="Q38" t="s">
        <v>4280</v>
      </c>
      <c r="R38" s="4">
        <v>252.93</v>
      </c>
      <c r="S38" t="str">
        <f t="shared" si="4"/>
        <v>No</v>
      </c>
    </row>
    <row r="39" spans="1:19"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5"/>
        <v>NO COUPON</v>
      </c>
      <c r="Q39" t="s">
        <v>4279</v>
      </c>
      <c r="R39" s="4">
        <v>124.1</v>
      </c>
      <c r="S39" t="str">
        <f t="shared" si="4"/>
        <v>No</v>
      </c>
    </row>
    <row r="40" spans="1:19"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5"/>
        <v>FREESHIP</v>
      </c>
      <c r="Q40" t="s">
        <v>4282</v>
      </c>
      <c r="R40" s="4">
        <v>1427.07</v>
      </c>
      <c r="S40" t="str">
        <f t="shared" si="4"/>
        <v>No</v>
      </c>
    </row>
    <row r="41" spans="1:19"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5"/>
        <v>WINTER15</v>
      </c>
      <c r="Q41" t="s">
        <v>4279</v>
      </c>
      <c r="R41" s="4">
        <v>281.52</v>
      </c>
      <c r="S41" t="str">
        <f t="shared" si="4"/>
        <v>No</v>
      </c>
    </row>
    <row r="42" spans="1:19"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5"/>
        <v>SAVE10</v>
      </c>
      <c r="Q42" t="s">
        <v>4280</v>
      </c>
      <c r="R42" s="4">
        <v>547.32000000000005</v>
      </c>
      <c r="S42" t="str">
        <f t="shared" si="4"/>
        <v>No</v>
      </c>
    </row>
    <row r="43" spans="1:19"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5"/>
        <v>NO COUPON</v>
      </c>
      <c r="Q43" t="s">
        <v>4281</v>
      </c>
      <c r="R43" s="4">
        <v>223.3</v>
      </c>
      <c r="S43" t="str">
        <f t="shared" si="4"/>
        <v>No</v>
      </c>
    </row>
    <row r="44" spans="1:19"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5"/>
        <v>FREESHIP</v>
      </c>
      <c r="Q44" t="s">
        <v>4278</v>
      </c>
      <c r="R44" s="4">
        <v>644.75</v>
      </c>
      <c r="S44" t="str">
        <f t="shared" si="4"/>
        <v>No</v>
      </c>
    </row>
    <row r="45" spans="1:19"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5"/>
        <v>FREESHIP</v>
      </c>
      <c r="Q45" t="s">
        <v>4280</v>
      </c>
      <c r="R45" s="4">
        <v>1462.7</v>
      </c>
      <c r="S45" t="str">
        <f t="shared" si="4"/>
        <v>No</v>
      </c>
    </row>
    <row r="46" spans="1:19"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5"/>
        <v>NO COUPON</v>
      </c>
      <c r="Q46" t="s">
        <v>4281</v>
      </c>
      <c r="R46" s="4">
        <v>191.04</v>
      </c>
      <c r="S46" t="str">
        <f t="shared" si="4"/>
        <v>No</v>
      </c>
    </row>
    <row r="47" spans="1:19"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5"/>
        <v>NO COUPON</v>
      </c>
      <c r="Q47" t="s">
        <v>4278</v>
      </c>
      <c r="R47" s="4">
        <v>1177.6400000000001</v>
      </c>
      <c r="S47" t="str">
        <f t="shared" si="4"/>
        <v>No</v>
      </c>
    </row>
    <row r="48" spans="1:19"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5"/>
        <v>FREESHIP</v>
      </c>
      <c r="Q48" t="s">
        <v>4278</v>
      </c>
      <c r="R48" s="4">
        <v>3293.85</v>
      </c>
      <c r="S48" t="str">
        <f t="shared" si="4"/>
        <v>No</v>
      </c>
    </row>
    <row r="49" spans="1:19"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5"/>
        <v>FREESHIP</v>
      </c>
      <c r="Q49" t="s">
        <v>4282</v>
      </c>
      <c r="R49" s="4">
        <v>536.07000000000005</v>
      </c>
      <c r="S49" t="str">
        <f t="shared" si="4"/>
        <v>No</v>
      </c>
    </row>
    <row r="50" spans="1:19"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5"/>
        <v>NO COUPON</v>
      </c>
      <c r="Q50" t="s">
        <v>4281</v>
      </c>
      <c r="R50" s="4">
        <v>889.68</v>
      </c>
      <c r="S50" t="str">
        <f t="shared" si="4"/>
        <v>No</v>
      </c>
    </row>
    <row r="51" spans="1:19"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5"/>
        <v>NO COUPON</v>
      </c>
      <c r="Q51" t="s">
        <v>4278</v>
      </c>
      <c r="R51" s="4">
        <v>2107.1</v>
      </c>
      <c r="S51" t="str">
        <f t="shared" si="4"/>
        <v>No</v>
      </c>
    </row>
    <row r="52" spans="1:19"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5"/>
        <v>NO COUPON</v>
      </c>
      <c r="Q52" t="s">
        <v>4278</v>
      </c>
      <c r="R52" s="4">
        <v>108.82</v>
      </c>
      <c r="S52" t="str">
        <f t="shared" si="4"/>
        <v>No</v>
      </c>
    </row>
    <row r="53" spans="1:19"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5"/>
        <v>NO COUPON</v>
      </c>
      <c r="Q53" t="s">
        <v>4278</v>
      </c>
      <c r="R53" s="4">
        <v>1199.48</v>
      </c>
      <c r="S53" t="str">
        <f t="shared" si="4"/>
        <v>No</v>
      </c>
    </row>
    <row r="54" spans="1:19"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5"/>
        <v>NO COUPON</v>
      </c>
      <c r="Q54" t="s">
        <v>4280</v>
      </c>
      <c r="R54" s="4">
        <v>2714.2</v>
      </c>
      <c r="S54" t="str">
        <f t="shared" si="4"/>
        <v>No</v>
      </c>
    </row>
    <row r="55" spans="1:19"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5"/>
        <v>NO COUPON</v>
      </c>
      <c r="Q55" t="s">
        <v>4281</v>
      </c>
      <c r="R55" s="4">
        <v>427.6</v>
      </c>
      <c r="S55" t="str">
        <f t="shared" si="4"/>
        <v>No</v>
      </c>
    </row>
    <row r="56" spans="1:19"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5"/>
        <v>NO COUPON</v>
      </c>
      <c r="Q56" t="s">
        <v>4279</v>
      </c>
      <c r="R56" s="4">
        <v>212.79</v>
      </c>
      <c r="S56" t="str">
        <f t="shared" si="4"/>
        <v>No</v>
      </c>
    </row>
    <row r="57" spans="1:19"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5"/>
        <v>WINTER15</v>
      </c>
      <c r="Q57" t="s">
        <v>4282</v>
      </c>
      <c r="R57" s="4">
        <v>1239.6400000000001</v>
      </c>
      <c r="S57" t="str">
        <f t="shared" si="4"/>
        <v>No</v>
      </c>
    </row>
    <row r="58" spans="1:19"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5"/>
        <v>NO COUPON</v>
      </c>
      <c r="Q58" t="s">
        <v>4281</v>
      </c>
      <c r="R58" s="4">
        <v>3384.9</v>
      </c>
      <c r="S58" t="str">
        <f t="shared" si="4"/>
        <v>No</v>
      </c>
    </row>
    <row r="59" spans="1:19"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5"/>
        <v>SAVE10</v>
      </c>
      <c r="Q59" t="s">
        <v>4280</v>
      </c>
      <c r="R59" s="4">
        <v>118.8</v>
      </c>
      <c r="S59" t="str">
        <f t="shared" si="4"/>
        <v>No</v>
      </c>
    </row>
    <row r="60" spans="1:19"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5"/>
        <v>SAVE10</v>
      </c>
      <c r="Q60" t="s">
        <v>4282</v>
      </c>
      <c r="R60" s="4">
        <v>80.459999999999994</v>
      </c>
      <c r="S60" t="str">
        <f t="shared" si="4"/>
        <v>No</v>
      </c>
    </row>
    <row r="61" spans="1:19"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5"/>
        <v>SAVE10</v>
      </c>
      <c r="Q61" t="s">
        <v>4278</v>
      </c>
      <c r="R61" s="4">
        <v>1248.32</v>
      </c>
      <c r="S61" t="str">
        <f t="shared" si="4"/>
        <v>No</v>
      </c>
    </row>
    <row r="62" spans="1:19"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5"/>
        <v>NO COUPON</v>
      </c>
      <c r="Q62" t="s">
        <v>4282</v>
      </c>
      <c r="R62" s="4">
        <v>283.69</v>
      </c>
      <c r="S62" t="str">
        <f t="shared" si="4"/>
        <v>No</v>
      </c>
    </row>
    <row r="63" spans="1:19"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5"/>
        <v>FREESHIP</v>
      </c>
      <c r="Q63" t="s">
        <v>4278</v>
      </c>
      <c r="R63" s="4">
        <v>1704.06</v>
      </c>
      <c r="S63" t="str">
        <f t="shared" si="4"/>
        <v>No</v>
      </c>
    </row>
    <row r="64" spans="1:19"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5"/>
        <v>SAVE10</v>
      </c>
      <c r="Q64" t="s">
        <v>4281</v>
      </c>
      <c r="R64" s="4">
        <v>491.11</v>
      </c>
      <c r="S64" t="str">
        <f t="shared" si="4"/>
        <v>No</v>
      </c>
    </row>
    <row r="65" spans="1:19"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5"/>
        <v>NO COUPON</v>
      </c>
      <c r="Q65" t="s">
        <v>4278</v>
      </c>
      <c r="R65" s="4">
        <v>533.9</v>
      </c>
      <c r="S65" t="str">
        <f t="shared" si="4"/>
        <v>No</v>
      </c>
    </row>
    <row r="66" spans="1:19" x14ac:dyDescent="0.25">
      <c r="A66" t="s">
        <v>737</v>
      </c>
      <c r="B66" s="2">
        <v>45269</v>
      </c>
      <c r="C66">
        <f t="shared" ref="C66:C129" si="6">YEAR(B66)</f>
        <v>2023</v>
      </c>
      <c r="D66" t="str">
        <f t="shared" ref="D66:D129" si="7">TEXT(B66,"mmmm")</f>
        <v>December</v>
      </c>
      <c r="E66" t="str">
        <f t="shared" ref="E66:E129" si="8">"Q"&amp;ROUNDUP(MONTH(B66)/3,0)</f>
        <v>Q4</v>
      </c>
      <c r="F66" t="s">
        <v>1934</v>
      </c>
      <c r="G66" t="s">
        <v>2409</v>
      </c>
      <c r="H66">
        <v>3</v>
      </c>
      <c r="I66" s="4">
        <v>54.95</v>
      </c>
      <c r="J66" t="s">
        <v>2471</v>
      </c>
      <c r="K66" t="s">
        <v>3069</v>
      </c>
      <c r="L66" t="s">
        <v>3072</v>
      </c>
      <c r="M66" t="s">
        <v>3798</v>
      </c>
      <c r="N66">
        <v>8</v>
      </c>
      <c r="O66" t="s">
        <v>4275</v>
      </c>
      <c r="P66" t="str">
        <f t="shared" si="5"/>
        <v>SAVE10</v>
      </c>
      <c r="Q66" t="s">
        <v>4279</v>
      </c>
      <c r="R66" s="4">
        <v>164.85</v>
      </c>
      <c r="S66" t="str">
        <f t="shared" si="4"/>
        <v>No</v>
      </c>
    </row>
    <row r="67" spans="1:19" x14ac:dyDescent="0.25">
      <c r="A67" t="s">
        <v>590</v>
      </c>
      <c r="B67" s="2">
        <v>45441</v>
      </c>
      <c r="C67">
        <f t="shared" si="6"/>
        <v>2024</v>
      </c>
      <c r="D67" t="str">
        <f t="shared" si="7"/>
        <v>May</v>
      </c>
      <c r="E67" t="str">
        <f t="shared" si="8"/>
        <v>Q2</v>
      </c>
      <c r="F67" t="s">
        <v>1790</v>
      </c>
      <c r="G67" t="s">
        <v>2408</v>
      </c>
      <c r="H67">
        <v>5</v>
      </c>
      <c r="I67" s="4">
        <v>79.08</v>
      </c>
      <c r="J67" t="s">
        <v>2710</v>
      </c>
      <c r="K67" t="s">
        <v>3069</v>
      </c>
      <c r="L67" t="s">
        <v>3074</v>
      </c>
      <c r="M67" t="s">
        <v>3651</v>
      </c>
      <c r="N67">
        <v>8</v>
      </c>
      <c r="P67" t="str">
        <f t="shared" si="5"/>
        <v>NO COUPON</v>
      </c>
      <c r="Q67" t="s">
        <v>4281</v>
      </c>
      <c r="R67" s="4">
        <v>395.4</v>
      </c>
      <c r="S67" t="str">
        <f t="shared" ref="S67:S130" si="9">IF(OR(R67&gt;$Z$4,R67&lt;Z70),"No","Yes")</f>
        <v>No</v>
      </c>
    </row>
    <row r="68" spans="1:19" x14ac:dyDescent="0.25">
      <c r="A68" t="s">
        <v>33</v>
      </c>
      <c r="B68" s="2">
        <v>44949</v>
      </c>
      <c r="C68">
        <f t="shared" si="6"/>
        <v>2023</v>
      </c>
      <c r="D68" t="str">
        <f t="shared" si="7"/>
        <v>January</v>
      </c>
      <c r="E68" t="str">
        <f t="shared" si="8"/>
        <v>Q1</v>
      </c>
      <c r="F68" t="s">
        <v>1233</v>
      </c>
      <c r="G68" t="s">
        <v>2403</v>
      </c>
      <c r="H68">
        <v>5</v>
      </c>
      <c r="I68" s="4">
        <v>224</v>
      </c>
      <c r="J68" t="s">
        <v>2429</v>
      </c>
      <c r="K68" t="s">
        <v>3069</v>
      </c>
      <c r="L68" t="s">
        <v>3072</v>
      </c>
      <c r="M68" t="s">
        <v>3094</v>
      </c>
      <c r="N68">
        <v>9</v>
      </c>
      <c r="O68" t="s">
        <v>4275</v>
      </c>
      <c r="P68" t="str">
        <f t="shared" si="5"/>
        <v>SAVE10</v>
      </c>
      <c r="Q68" t="s">
        <v>4282</v>
      </c>
      <c r="R68" s="4">
        <v>1120</v>
      </c>
      <c r="S68" t="str">
        <f t="shared" si="9"/>
        <v>No</v>
      </c>
    </row>
    <row r="69" spans="1:19" x14ac:dyDescent="0.25">
      <c r="A69" t="s">
        <v>99</v>
      </c>
      <c r="B69" s="2">
        <v>45544</v>
      </c>
      <c r="C69">
        <f t="shared" si="6"/>
        <v>2024</v>
      </c>
      <c r="D69" t="str">
        <f t="shared" si="7"/>
        <v>September</v>
      </c>
      <c r="E69" t="str">
        <f t="shared" si="8"/>
        <v>Q3</v>
      </c>
      <c r="F69" t="s">
        <v>1299</v>
      </c>
      <c r="G69" t="s">
        <v>2405</v>
      </c>
      <c r="H69">
        <v>3</v>
      </c>
      <c r="I69" s="4">
        <v>146.72999999999999</v>
      </c>
      <c r="J69" t="s">
        <v>2489</v>
      </c>
      <c r="K69" t="s">
        <v>3069</v>
      </c>
      <c r="L69" t="s">
        <v>3073</v>
      </c>
      <c r="M69" t="s">
        <v>3160</v>
      </c>
      <c r="N69">
        <v>8</v>
      </c>
      <c r="O69" t="s">
        <v>4276</v>
      </c>
      <c r="P69" t="str">
        <f t="shared" si="5"/>
        <v>FREESHIP</v>
      </c>
      <c r="Q69" t="s">
        <v>4280</v>
      </c>
      <c r="R69" s="4">
        <v>440.18999999999988</v>
      </c>
      <c r="S69" t="str">
        <f t="shared" si="9"/>
        <v>No</v>
      </c>
    </row>
    <row r="70" spans="1:19" x14ac:dyDescent="0.25">
      <c r="A70" t="s">
        <v>450</v>
      </c>
      <c r="B70" s="2">
        <v>44968</v>
      </c>
      <c r="C70">
        <f t="shared" si="6"/>
        <v>2023</v>
      </c>
      <c r="D70" t="str">
        <f t="shared" si="7"/>
        <v>February</v>
      </c>
      <c r="E70" t="str">
        <f t="shared" si="8"/>
        <v>Q1</v>
      </c>
      <c r="F70" t="s">
        <v>1650</v>
      </c>
      <c r="G70" t="s">
        <v>2408</v>
      </c>
      <c r="H70">
        <v>4</v>
      </c>
      <c r="I70" s="4">
        <v>221.33</v>
      </c>
      <c r="J70" t="s">
        <v>2553</v>
      </c>
      <c r="K70" t="s">
        <v>3066</v>
      </c>
      <c r="L70" t="s">
        <v>3074</v>
      </c>
      <c r="M70" t="s">
        <v>3511</v>
      </c>
      <c r="N70">
        <v>5</v>
      </c>
      <c r="P70" t="str">
        <f t="shared" si="5"/>
        <v>NO COUPON</v>
      </c>
      <c r="Q70" t="s">
        <v>4282</v>
      </c>
      <c r="R70" s="4">
        <v>885.32</v>
      </c>
      <c r="S70" t="str">
        <f t="shared" si="9"/>
        <v>No</v>
      </c>
    </row>
    <row r="71" spans="1:19" x14ac:dyDescent="0.25">
      <c r="A71" t="s">
        <v>684</v>
      </c>
      <c r="B71" s="2">
        <v>45400</v>
      </c>
      <c r="C71">
        <f t="shared" si="6"/>
        <v>2024</v>
      </c>
      <c r="D71" t="str">
        <f t="shared" si="7"/>
        <v>April</v>
      </c>
      <c r="E71" t="str">
        <f t="shared" si="8"/>
        <v>Q2</v>
      </c>
      <c r="F71" t="s">
        <v>1882</v>
      </c>
      <c r="G71" t="s">
        <v>2409</v>
      </c>
      <c r="H71">
        <v>4</v>
      </c>
      <c r="I71" s="4">
        <v>539.20000000000005</v>
      </c>
      <c r="J71" t="s">
        <v>2710</v>
      </c>
      <c r="K71" t="s">
        <v>3067</v>
      </c>
      <c r="L71" t="s">
        <v>3074</v>
      </c>
      <c r="M71" t="s">
        <v>3745</v>
      </c>
      <c r="N71">
        <v>8</v>
      </c>
      <c r="O71" t="s">
        <v>4276</v>
      </c>
      <c r="P71" t="str">
        <f t="shared" si="5"/>
        <v>FREESHIP</v>
      </c>
      <c r="Q71" t="s">
        <v>4282</v>
      </c>
      <c r="R71" s="4">
        <v>2156.8000000000002</v>
      </c>
      <c r="S71" t="str">
        <f t="shared" si="9"/>
        <v>No</v>
      </c>
    </row>
    <row r="72" spans="1:19" x14ac:dyDescent="0.25">
      <c r="A72" t="s">
        <v>261</v>
      </c>
      <c r="B72" s="2">
        <v>45127</v>
      </c>
      <c r="C72">
        <f t="shared" si="6"/>
        <v>2023</v>
      </c>
      <c r="D72" t="str">
        <f t="shared" si="7"/>
        <v>July</v>
      </c>
      <c r="E72" t="str">
        <f t="shared" si="8"/>
        <v>Q3</v>
      </c>
      <c r="F72" t="s">
        <v>1461</v>
      </c>
      <c r="G72" t="s">
        <v>2407</v>
      </c>
      <c r="H72">
        <v>2</v>
      </c>
      <c r="I72" s="4">
        <v>220.9</v>
      </c>
      <c r="J72" t="s">
        <v>2624</v>
      </c>
      <c r="K72" t="s">
        <v>3068</v>
      </c>
      <c r="L72" t="s">
        <v>3070</v>
      </c>
      <c r="M72" t="s">
        <v>3322</v>
      </c>
      <c r="N72">
        <v>4</v>
      </c>
      <c r="P72" t="str">
        <f t="shared" si="5"/>
        <v>NO COUPON</v>
      </c>
      <c r="Q72" t="s">
        <v>4280</v>
      </c>
      <c r="R72" s="4">
        <v>441.8</v>
      </c>
      <c r="S72" t="str">
        <f t="shared" si="9"/>
        <v>No</v>
      </c>
    </row>
    <row r="73" spans="1:19" x14ac:dyDescent="0.25">
      <c r="A73" t="s">
        <v>133</v>
      </c>
      <c r="B73" s="2">
        <v>45819</v>
      </c>
      <c r="C73">
        <f t="shared" si="6"/>
        <v>2025</v>
      </c>
      <c r="D73" t="str">
        <f t="shared" si="7"/>
        <v>June</v>
      </c>
      <c r="E73" t="str">
        <f t="shared" si="8"/>
        <v>Q2</v>
      </c>
      <c r="F73" t="s">
        <v>1333</v>
      </c>
      <c r="G73" t="s">
        <v>2409</v>
      </c>
      <c r="H73">
        <v>2</v>
      </c>
      <c r="I73" s="4">
        <v>534.66999999999996</v>
      </c>
      <c r="J73" t="s">
        <v>2522</v>
      </c>
      <c r="K73" t="s">
        <v>3065</v>
      </c>
      <c r="L73" t="s">
        <v>3070</v>
      </c>
      <c r="M73" t="s">
        <v>3194</v>
      </c>
      <c r="N73">
        <v>7</v>
      </c>
      <c r="O73" t="s">
        <v>4276</v>
      </c>
      <c r="P73" t="str">
        <f t="shared" si="5"/>
        <v>FREESHIP</v>
      </c>
      <c r="Q73" t="s">
        <v>4279</v>
      </c>
      <c r="R73" s="4">
        <v>1069.3399999999999</v>
      </c>
      <c r="S73" t="str">
        <f t="shared" si="9"/>
        <v>No</v>
      </c>
    </row>
    <row r="74" spans="1:19" x14ac:dyDescent="0.25">
      <c r="A74" t="s">
        <v>764</v>
      </c>
      <c r="B74" s="2">
        <v>44940</v>
      </c>
      <c r="C74">
        <f t="shared" si="6"/>
        <v>2023</v>
      </c>
      <c r="D74" t="str">
        <f t="shared" si="7"/>
        <v>January</v>
      </c>
      <c r="E74" t="str">
        <f t="shared" si="8"/>
        <v>Q1</v>
      </c>
      <c r="F74" t="s">
        <v>1961</v>
      </c>
      <c r="G74" t="s">
        <v>2405</v>
      </c>
      <c r="H74">
        <v>4</v>
      </c>
      <c r="I74" s="4">
        <v>145.41</v>
      </c>
      <c r="J74" t="s">
        <v>2905</v>
      </c>
      <c r="K74" t="s">
        <v>3067</v>
      </c>
      <c r="L74" t="s">
        <v>3072</v>
      </c>
      <c r="M74" t="s">
        <v>3825</v>
      </c>
      <c r="N74">
        <v>7</v>
      </c>
      <c r="O74" t="s">
        <v>4276</v>
      </c>
      <c r="P74" t="str">
        <f t="shared" si="5"/>
        <v>FREESHIP</v>
      </c>
      <c r="Q74" t="s">
        <v>4280</v>
      </c>
      <c r="R74" s="4">
        <v>581.64</v>
      </c>
      <c r="S74" t="str">
        <f t="shared" si="9"/>
        <v>No</v>
      </c>
    </row>
    <row r="75" spans="1:19" x14ac:dyDescent="0.25">
      <c r="A75" t="s">
        <v>465</v>
      </c>
      <c r="B75" s="2">
        <v>45017</v>
      </c>
      <c r="C75">
        <f t="shared" si="6"/>
        <v>2023</v>
      </c>
      <c r="D75" t="str">
        <f t="shared" si="7"/>
        <v>April</v>
      </c>
      <c r="E75" t="str">
        <f t="shared" si="8"/>
        <v>Q2</v>
      </c>
      <c r="F75" t="s">
        <v>1665</v>
      </c>
      <c r="G75" t="s">
        <v>2403</v>
      </c>
      <c r="H75">
        <v>1</v>
      </c>
      <c r="I75" s="4">
        <v>183.18</v>
      </c>
      <c r="J75" t="s">
        <v>2507</v>
      </c>
      <c r="K75" t="s">
        <v>3065</v>
      </c>
      <c r="L75" t="s">
        <v>3071</v>
      </c>
      <c r="M75" t="s">
        <v>3526</v>
      </c>
      <c r="N75">
        <v>6</v>
      </c>
      <c r="O75" t="s">
        <v>4275</v>
      </c>
      <c r="P75" t="str">
        <f t="shared" ref="P75:P138" si="10">IF(ISBLANK(O75),"NO COUPON",O75)</f>
        <v>SAVE10</v>
      </c>
      <c r="Q75" t="s">
        <v>4280</v>
      </c>
      <c r="R75" s="4">
        <v>183.18</v>
      </c>
      <c r="S75" t="str">
        <f t="shared" si="9"/>
        <v>No</v>
      </c>
    </row>
    <row r="76" spans="1:19" x14ac:dyDescent="0.25">
      <c r="A76" t="s">
        <v>250</v>
      </c>
      <c r="B76" s="2">
        <v>44927</v>
      </c>
      <c r="C76">
        <f t="shared" si="6"/>
        <v>2023</v>
      </c>
      <c r="D76" t="str">
        <f t="shared" si="7"/>
        <v>January</v>
      </c>
      <c r="E76" t="str">
        <f t="shared" si="8"/>
        <v>Q1</v>
      </c>
      <c r="F76" t="s">
        <v>1450</v>
      </c>
      <c r="G76" t="s">
        <v>2403</v>
      </c>
      <c r="H76">
        <v>1</v>
      </c>
      <c r="I76" s="4">
        <v>318.81</v>
      </c>
      <c r="J76" t="s">
        <v>2613</v>
      </c>
      <c r="K76" t="s">
        <v>3065</v>
      </c>
      <c r="L76" t="s">
        <v>3074</v>
      </c>
      <c r="M76" t="s">
        <v>3311</v>
      </c>
      <c r="N76">
        <v>3</v>
      </c>
      <c r="O76" t="s">
        <v>4277</v>
      </c>
      <c r="P76" t="str">
        <f t="shared" si="10"/>
        <v>WINTER15</v>
      </c>
      <c r="Q76" t="s">
        <v>4280</v>
      </c>
      <c r="R76" s="4">
        <v>318.81</v>
      </c>
      <c r="S76" t="str">
        <f t="shared" si="9"/>
        <v>No</v>
      </c>
    </row>
    <row r="77" spans="1:19" x14ac:dyDescent="0.25">
      <c r="A77" t="s">
        <v>678</v>
      </c>
      <c r="B77" s="2">
        <v>45645</v>
      </c>
      <c r="C77">
        <f t="shared" si="6"/>
        <v>2024</v>
      </c>
      <c r="D77" t="str">
        <f t="shared" si="7"/>
        <v>December</v>
      </c>
      <c r="E77" t="str">
        <f t="shared" si="8"/>
        <v>Q4</v>
      </c>
      <c r="F77" t="s">
        <v>1450</v>
      </c>
      <c r="G77" t="s">
        <v>2408</v>
      </c>
      <c r="H77">
        <v>4</v>
      </c>
      <c r="I77" s="4">
        <v>194.75</v>
      </c>
      <c r="J77" t="s">
        <v>2865</v>
      </c>
      <c r="K77" t="s">
        <v>3069</v>
      </c>
      <c r="L77" t="s">
        <v>3070</v>
      </c>
      <c r="M77" t="s">
        <v>3739</v>
      </c>
      <c r="N77">
        <v>5</v>
      </c>
      <c r="P77" t="str">
        <f t="shared" si="10"/>
        <v>NO COUPON</v>
      </c>
      <c r="Q77" t="s">
        <v>4281</v>
      </c>
      <c r="R77" s="4">
        <v>779</v>
      </c>
      <c r="S77" t="str">
        <f t="shared" si="9"/>
        <v>No</v>
      </c>
    </row>
    <row r="78" spans="1:19" x14ac:dyDescent="0.25">
      <c r="A78" t="s">
        <v>267</v>
      </c>
      <c r="B78" s="2">
        <v>45374</v>
      </c>
      <c r="C78">
        <f t="shared" si="6"/>
        <v>2024</v>
      </c>
      <c r="D78" t="str">
        <f t="shared" si="7"/>
        <v>March</v>
      </c>
      <c r="E78" t="str">
        <f t="shared" si="8"/>
        <v>Q1</v>
      </c>
      <c r="F78" t="s">
        <v>1467</v>
      </c>
      <c r="G78" t="s">
        <v>2406</v>
      </c>
      <c r="H78">
        <v>4</v>
      </c>
      <c r="I78" s="4">
        <v>413.74</v>
      </c>
      <c r="J78" t="s">
        <v>2503</v>
      </c>
      <c r="K78" t="s">
        <v>3068</v>
      </c>
      <c r="L78" t="s">
        <v>3072</v>
      </c>
      <c r="M78" t="s">
        <v>3328</v>
      </c>
      <c r="N78">
        <v>7</v>
      </c>
      <c r="O78" t="s">
        <v>4276</v>
      </c>
      <c r="P78" t="str">
        <f t="shared" si="10"/>
        <v>FREESHIP</v>
      </c>
      <c r="Q78" t="s">
        <v>4278</v>
      </c>
      <c r="R78" s="4">
        <v>1654.96</v>
      </c>
      <c r="S78" t="str">
        <f t="shared" si="9"/>
        <v>No</v>
      </c>
    </row>
    <row r="79" spans="1:19" x14ac:dyDescent="0.25">
      <c r="A79" t="s">
        <v>254</v>
      </c>
      <c r="B79" s="2">
        <v>45119</v>
      </c>
      <c r="C79">
        <f t="shared" si="6"/>
        <v>2023</v>
      </c>
      <c r="D79" t="str">
        <f t="shared" si="7"/>
        <v>July</v>
      </c>
      <c r="E79" t="str">
        <f t="shared" si="8"/>
        <v>Q3</v>
      </c>
      <c r="F79" t="s">
        <v>1454</v>
      </c>
      <c r="G79" t="s">
        <v>2405</v>
      </c>
      <c r="H79">
        <v>1</v>
      </c>
      <c r="I79" s="4">
        <v>17.239999999999998</v>
      </c>
      <c r="J79" t="s">
        <v>2617</v>
      </c>
      <c r="K79" t="s">
        <v>3066</v>
      </c>
      <c r="L79" t="s">
        <v>3074</v>
      </c>
      <c r="M79" t="s">
        <v>3315</v>
      </c>
      <c r="N79">
        <v>2</v>
      </c>
      <c r="O79" t="s">
        <v>4276</v>
      </c>
      <c r="P79" t="str">
        <f t="shared" si="10"/>
        <v>FREESHIP</v>
      </c>
      <c r="Q79" t="s">
        <v>4278</v>
      </c>
      <c r="R79" s="4">
        <v>17.239999999999998</v>
      </c>
      <c r="S79" t="str">
        <f t="shared" si="9"/>
        <v>No</v>
      </c>
    </row>
    <row r="80" spans="1:19" x14ac:dyDescent="0.25">
      <c r="A80" t="s">
        <v>467</v>
      </c>
      <c r="B80" s="2">
        <v>45779</v>
      </c>
      <c r="C80">
        <f t="shared" si="6"/>
        <v>2025</v>
      </c>
      <c r="D80" t="str">
        <f t="shared" si="7"/>
        <v>May</v>
      </c>
      <c r="E80" t="str">
        <f t="shared" si="8"/>
        <v>Q2</v>
      </c>
      <c r="F80" t="s">
        <v>1667</v>
      </c>
      <c r="G80" t="s">
        <v>2405</v>
      </c>
      <c r="H80">
        <v>1</v>
      </c>
      <c r="I80" s="4">
        <v>675.57</v>
      </c>
      <c r="J80" t="s">
        <v>2764</v>
      </c>
      <c r="K80" t="s">
        <v>3069</v>
      </c>
      <c r="L80" t="s">
        <v>3070</v>
      </c>
      <c r="M80" t="s">
        <v>3528</v>
      </c>
      <c r="N80">
        <v>1</v>
      </c>
      <c r="O80" t="s">
        <v>4277</v>
      </c>
      <c r="P80" t="str">
        <f t="shared" si="10"/>
        <v>WINTER15</v>
      </c>
      <c r="Q80" t="s">
        <v>4281</v>
      </c>
      <c r="R80" s="4">
        <v>675.57</v>
      </c>
      <c r="S80" t="str">
        <f t="shared" si="9"/>
        <v>No</v>
      </c>
    </row>
    <row r="81" spans="1:19" x14ac:dyDescent="0.25">
      <c r="A81" t="s">
        <v>656</v>
      </c>
      <c r="B81" s="2">
        <v>45411</v>
      </c>
      <c r="C81">
        <f t="shared" si="6"/>
        <v>2024</v>
      </c>
      <c r="D81" t="str">
        <f t="shared" si="7"/>
        <v>April</v>
      </c>
      <c r="E81" t="str">
        <f t="shared" si="8"/>
        <v>Q2</v>
      </c>
      <c r="F81" t="s">
        <v>1855</v>
      </c>
      <c r="G81" t="s">
        <v>2406</v>
      </c>
      <c r="H81">
        <v>5</v>
      </c>
      <c r="I81" s="4">
        <v>85.22</v>
      </c>
      <c r="J81" t="s">
        <v>2855</v>
      </c>
      <c r="K81" t="s">
        <v>3067</v>
      </c>
      <c r="L81" t="s">
        <v>3071</v>
      </c>
      <c r="M81" t="s">
        <v>3717</v>
      </c>
      <c r="N81">
        <v>7</v>
      </c>
      <c r="O81" t="s">
        <v>4276</v>
      </c>
      <c r="P81" t="str">
        <f t="shared" si="10"/>
        <v>FREESHIP</v>
      </c>
      <c r="Q81" t="s">
        <v>4280</v>
      </c>
      <c r="R81" s="4">
        <v>426.1</v>
      </c>
      <c r="S81" t="str">
        <f t="shared" si="9"/>
        <v>No</v>
      </c>
    </row>
    <row r="82" spans="1:19" x14ac:dyDescent="0.25">
      <c r="A82" t="s">
        <v>1114</v>
      </c>
      <c r="B82" s="2">
        <v>45155</v>
      </c>
      <c r="C82">
        <f t="shared" si="6"/>
        <v>2023</v>
      </c>
      <c r="D82" t="str">
        <f t="shared" si="7"/>
        <v>August</v>
      </c>
      <c r="E82" t="str">
        <f t="shared" si="8"/>
        <v>Q3</v>
      </c>
      <c r="F82" t="s">
        <v>2306</v>
      </c>
      <c r="G82" t="s">
        <v>2408</v>
      </c>
      <c r="H82">
        <v>5</v>
      </c>
      <c r="I82" s="4">
        <v>38.11</v>
      </c>
      <c r="J82" t="s">
        <v>3032</v>
      </c>
      <c r="K82" t="s">
        <v>3065</v>
      </c>
      <c r="L82" t="s">
        <v>3071</v>
      </c>
      <c r="M82" t="s">
        <v>4175</v>
      </c>
      <c r="N82">
        <v>6</v>
      </c>
      <c r="O82" t="s">
        <v>4277</v>
      </c>
      <c r="P82" t="str">
        <f t="shared" si="10"/>
        <v>WINTER15</v>
      </c>
      <c r="Q82" t="s">
        <v>4278</v>
      </c>
      <c r="R82" s="4">
        <v>190.55</v>
      </c>
      <c r="S82" t="str">
        <f t="shared" si="9"/>
        <v>No</v>
      </c>
    </row>
    <row r="83" spans="1:19" x14ac:dyDescent="0.25">
      <c r="A83" t="s">
        <v>596</v>
      </c>
      <c r="B83" s="2">
        <v>45341</v>
      </c>
      <c r="C83">
        <f t="shared" si="6"/>
        <v>2024</v>
      </c>
      <c r="D83" t="str">
        <f t="shared" si="7"/>
        <v>February</v>
      </c>
      <c r="E83" t="str">
        <f t="shared" si="8"/>
        <v>Q1</v>
      </c>
      <c r="F83" t="s">
        <v>1796</v>
      </c>
      <c r="G83" t="s">
        <v>2405</v>
      </c>
      <c r="H83">
        <v>3</v>
      </c>
      <c r="I83" s="4">
        <v>474.14</v>
      </c>
      <c r="J83" t="s">
        <v>2727</v>
      </c>
      <c r="K83" t="s">
        <v>3068</v>
      </c>
      <c r="L83" t="s">
        <v>3070</v>
      </c>
      <c r="M83" t="s">
        <v>3657</v>
      </c>
      <c r="N83">
        <v>8</v>
      </c>
      <c r="O83" t="s">
        <v>4277</v>
      </c>
      <c r="P83" t="str">
        <f t="shared" si="10"/>
        <v>WINTER15</v>
      </c>
      <c r="Q83" t="s">
        <v>4282</v>
      </c>
      <c r="R83" s="4">
        <v>1422.42</v>
      </c>
      <c r="S83" t="str">
        <f t="shared" si="9"/>
        <v>No</v>
      </c>
    </row>
    <row r="84" spans="1:19" x14ac:dyDescent="0.25">
      <c r="A84" t="s">
        <v>598</v>
      </c>
      <c r="B84" s="2">
        <v>45737</v>
      </c>
      <c r="C84">
        <f t="shared" si="6"/>
        <v>2025</v>
      </c>
      <c r="D84" t="str">
        <f t="shared" si="7"/>
        <v>March</v>
      </c>
      <c r="E84" t="str">
        <f t="shared" si="8"/>
        <v>Q1</v>
      </c>
      <c r="F84" t="s">
        <v>1798</v>
      </c>
      <c r="G84" t="s">
        <v>2406</v>
      </c>
      <c r="H84">
        <v>4</v>
      </c>
      <c r="I84" s="4">
        <v>145.05000000000001</v>
      </c>
      <c r="J84" t="s">
        <v>2827</v>
      </c>
      <c r="K84" t="s">
        <v>3066</v>
      </c>
      <c r="L84" t="s">
        <v>3073</v>
      </c>
      <c r="M84" t="s">
        <v>3659</v>
      </c>
      <c r="N84">
        <v>6</v>
      </c>
      <c r="O84" t="s">
        <v>4275</v>
      </c>
      <c r="P84" t="str">
        <f t="shared" si="10"/>
        <v>SAVE10</v>
      </c>
      <c r="Q84" t="s">
        <v>4282</v>
      </c>
      <c r="R84" s="4">
        <v>580.20000000000005</v>
      </c>
      <c r="S84" t="str">
        <f t="shared" si="9"/>
        <v>No</v>
      </c>
    </row>
    <row r="85" spans="1:19" x14ac:dyDescent="0.25">
      <c r="A85" t="s">
        <v>115</v>
      </c>
      <c r="B85" s="2">
        <v>45255</v>
      </c>
      <c r="C85">
        <f t="shared" si="6"/>
        <v>2023</v>
      </c>
      <c r="D85" t="str">
        <f t="shared" si="7"/>
        <v>November</v>
      </c>
      <c r="E85" t="str">
        <f t="shared" si="8"/>
        <v>Q4</v>
      </c>
      <c r="F85" t="s">
        <v>1315</v>
      </c>
      <c r="G85" t="s">
        <v>2407</v>
      </c>
      <c r="H85">
        <v>1</v>
      </c>
      <c r="I85" s="4">
        <v>381.02</v>
      </c>
      <c r="J85" t="s">
        <v>2504</v>
      </c>
      <c r="K85" t="s">
        <v>3069</v>
      </c>
      <c r="L85" t="s">
        <v>3070</v>
      </c>
      <c r="M85" t="s">
        <v>3176</v>
      </c>
      <c r="N85">
        <v>6</v>
      </c>
      <c r="P85" t="str">
        <f t="shared" si="10"/>
        <v>NO COUPON</v>
      </c>
      <c r="Q85" t="s">
        <v>4282</v>
      </c>
      <c r="R85" s="4">
        <v>381.02</v>
      </c>
      <c r="S85" t="str">
        <f t="shared" si="9"/>
        <v>No</v>
      </c>
    </row>
    <row r="86" spans="1:19" x14ac:dyDescent="0.25">
      <c r="A86" t="s">
        <v>111</v>
      </c>
      <c r="B86" s="2">
        <v>45678</v>
      </c>
      <c r="C86">
        <f t="shared" si="6"/>
        <v>2025</v>
      </c>
      <c r="D86" t="str">
        <f t="shared" si="7"/>
        <v>January</v>
      </c>
      <c r="E86" t="str">
        <f t="shared" si="8"/>
        <v>Q1</v>
      </c>
      <c r="F86" t="s">
        <v>1311</v>
      </c>
      <c r="G86" t="s">
        <v>2405</v>
      </c>
      <c r="H86">
        <v>5</v>
      </c>
      <c r="I86" s="4">
        <v>619.52</v>
      </c>
      <c r="J86" t="s">
        <v>2500</v>
      </c>
      <c r="K86" t="s">
        <v>3065</v>
      </c>
      <c r="L86" t="s">
        <v>3074</v>
      </c>
      <c r="M86" t="s">
        <v>3172</v>
      </c>
      <c r="N86">
        <v>9</v>
      </c>
      <c r="P86" t="str">
        <f t="shared" si="10"/>
        <v>NO COUPON</v>
      </c>
      <c r="Q86" t="s">
        <v>4280</v>
      </c>
      <c r="R86" s="4">
        <v>3097.6</v>
      </c>
      <c r="S86" t="str">
        <f t="shared" si="9"/>
        <v>No</v>
      </c>
    </row>
    <row r="87" spans="1:19" x14ac:dyDescent="0.25">
      <c r="A87" t="s">
        <v>528</v>
      </c>
      <c r="B87" s="2">
        <v>45032</v>
      </c>
      <c r="C87">
        <f t="shared" si="6"/>
        <v>2023</v>
      </c>
      <c r="D87" t="str">
        <f t="shared" si="7"/>
        <v>April</v>
      </c>
      <c r="E87" t="str">
        <f t="shared" si="8"/>
        <v>Q2</v>
      </c>
      <c r="F87" t="s">
        <v>1728</v>
      </c>
      <c r="G87" t="s">
        <v>2407</v>
      </c>
      <c r="H87">
        <v>3</v>
      </c>
      <c r="I87" s="4">
        <v>304.14999999999998</v>
      </c>
      <c r="J87" t="s">
        <v>2764</v>
      </c>
      <c r="K87" t="s">
        <v>3068</v>
      </c>
      <c r="L87" t="s">
        <v>3070</v>
      </c>
      <c r="M87" t="s">
        <v>3589</v>
      </c>
      <c r="N87">
        <v>3</v>
      </c>
      <c r="O87" t="s">
        <v>4277</v>
      </c>
      <c r="P87" t="str">
        <f t="shared" si="10"/>
        <v>WINTER15</v>
      </c>
      <c r="Q87" t="s">
        <v>4278</v>
      </c>
      <c r="R87" s="4">
        <v>912.44999999999993</v>
      </c>
      <c r="S87" t="str">
        <f t="shared" si="9"/>
        <v>No</v>
      </c>
    </row>
    <row r="88" spans="1:19" x14ac:dyDescent="0.25">
      <c r="A88" t="s">
        <v>97</v>
      </c>
      <c r="B88" s="2">
        <v>45160</v>
      </c>
      <c r="C88">
        <f t="shared" si="6"/>
        <v>2023</v>
      </c>
      <c r="D88" t="str">
        <f t="shared" si="7"/>
        <v>August</v>
      </c>
      <c r="E88" t="str">
        <f t="shared" si="8"/>
        <v>Q3</v>
      </c>
      <c r="F88" t="s">
        <v>1297</v>
      </c>
      <c r="G88" t="s">
        <v>2408</v>
      </c>
      <c r="H88">
        <v>4</v>
      </c>
      <c r="I88" s="4">
        <v>540.41</v>
      </c>
      <c r="J88" t="s">
        <v>2487</v>
      </c>
      <c r="K88" t="s">
        <v>3067</v>
      </c>
      <c r="L88" t="s">
        <v>3071</v>
      </c>
      <c r="M88" t="s">
        <v>3158</v>
      </c>
      <c r="N88">
        <v>6</v>
      </c>
      <c r="P88" t="str">
        <f t="shared" si="10"/>
        <v>NO COUPON</v>
      </c>
      <c r="Q88" t="s">
        <v>4279</v>
      </c>
      <c r="R88" s="4">
        <v>2161.64</v>
      </c>
      <c r="S88" t="str">
        <f t="shared" si="9"/>
        <v>No</v>
      </c>
    </row>
    <row r="89" spans="1:19" x14ac:dyDescent="0.25">
      <c r="A89" t="s">
        <v>1183</v>
      </c>
      <c r="B89" s="2">
        <v>45649</v>
      </c>
      <c r="C89">
        <f t="shared" si="6"/>
        <v>2024</v>
      </c>
      <c r="D89" t="str">
        <f t="shared" si="7"/>
        <v>December</v>
      </c>
      <c r="E89" t="str">
        <f t="shared" si="8"/>
        <v>Q4</v>
      </c>
      <c r="F89" t="s">
        <v>2372</v>
      </c>
      <c r="G89" t="s">
        <v>2406</v>
      </c>
      <c r="H89">
        <v>1</v>
      </c>
      <c r="I89" s="4">
        <v>525.42999999999995</v>
      </c>
      <c r="J89" t="s">
        <v>3053</v>
      </c>
      <c r="K89" t="s">
        <v>3069</v>
      </c>
      <c r="L89" t="s">
        <v>3071</v>
      </c>
      <c r="M89" t="s">
        <v>4244</v>
      </c>
      <c r="N89">
        <v>2</v>
      </c>
      <c r="O89" t="s">
        <v>4275</v>
      </c>
      <c r="P89" t="str">
        <f t="shared" si="10"/>
        <v>SAVE10</v>
      </c>
      <c r="Q89" t="s">
        <v>4278</v>
      </c>
      <c r="R89" s="4">
        <v>525.42999999999995</v>
      </c>
      <c r="S89" t="str">
        <f t="shared" si="9"/>
        <v>No</v>
      </c>
    </row>
    <row r="90" spans="1:19" x14ac:dyDescent="0.25">
      <c r="A90" t="s">
        <v>52</v>
      </c>
      <c r="B90" s="2">
        <v>45645</v>
      </c>
      <c r="C90">
        <f t="shared" si="6"/>
        <v>2024</v>
      </c>
      <c r="D90" t="str">
        <f t="shared" si="7"/>
        <v>December</v>
      </c>
      <c r="E90" t="str">
        <f t="shared" si="8"/>
        <v>Q4</v>
      </c>
      <c r="F90" t="s">
        <v>1252</v>
      </c>
      <c r="G90" t="s">
        <v>2408</v>
      </c>
      <c r="H90">
        <v>1</v>
      </c>
      <c r="I90" s="4">
        <v>245.89</v>
      </c>
      <c r="J90" t="s">
        <v>2448</v>
      </c>
      <c r="K90" t="s">
        <v>3065</v>
      </c>
      <c r="L90" t="s">
        <v>3073</v>
      </c>
      <c r="M90" t="s">
        <v>3113</v>
      </c>
      <c r="N90">
        <v>3</v>
      </c>
      <c r="O90" t="s">
        <v>4275</v>
      </c>
      <c r="P90" t="str">
        <f t="shared" si="10"/>
        <v>SAVE10</v>
      </c>
      <c r="Q90" t="s">
        <v>4282</v>
      </c>
      <c r="R90" s="4">
        <v>245.89</v>
      </c>
      <c r="S90" t="str">
        <f t="shared" si="9"/>
        <v>No</v>
      </c>
    </row>
    <row r="91" spans="1:19" x14ac:dyDescent="0.25">
      <c r="A91" t="s">
        <v>367</v>
      </c>
      <c r="B91" s="2">
        <v>45744</v>
      </c>
      <c r="C91">
        <f t="shared" si="6"/>
        <v>2025</v>
      </c>
      <c r="D91" t="str">
        <f t="shared" si="7"/>
        <v>March</v>
      </c>
      <c r="E91" t="str">
        <f t="shared" si="8"/>
        <v>Q1</v>
      </c>
      <c r="F91" t="s">
        <v>1567</v>
      </c>
      <c r="G91" t="s">
        <v>2405</v>
      </c>
      <c r="H91">
        <v>1</v>
      </c>
      <c r="I91" s="4">
        <v>630.82000000000005</v>
      </c>
      <c r="J91" t="s">
        <v>2706</v>
      </c>
      <c r="K91" t="s">
        <v>3066</v>
      </c>
      <c r="L91" t="s">
        <v>3073</v>
      </c>
      <c r="M91" t="s">
        <v>3428</v>
      </c>
      <c r="N91">
        <v>5</v>
      </c>
      <c r="O91" t="s">
        <v>4276</v>
      </c>
      <c r="P91" t="str">
        <f t="shared" si="10"/>
        <v>FREESHIP</v>
      </c>
      <c r="Q91" t="s">
        <v>4282</v>
      </c>
      <c r="R91" s="4">
        <v>630.82000000000005</v>
      </c>
      <c r="S91" t="str">
        <f t="shared" si="9"/>
        <v>No</v>
      </c>
    </row>
    <row r="92" spans="1:19" x14ac:dyDescent="0.25">
      <c r="A92" t="s">
        <v>148</v>
      </c>
      <c r="B92" s="2">
        <v>45831</v>
      </c>
      <c r="C92">
        <f t="shared" si="6"/>
        <v>2025</v>
      </c>
      <c r="D92" t="str">
        <f t="shared" si="7"/>
        <v>June</v>
      </c>
      <c r="E92" t="str">
        <f t="shared" si="8"/>
        <v>Q2</v>
      </c>
      <c r="F92" t="s">
        <v>1348</v>
      </c>
      <c r="G92" t="s">
        <v>2408</v>
      </c>
      <c r="H92">
        <v>2</v>
      </c>
      <c r="I92" s="4">
        <v>199.7</v>
      </c>
      <c r="J92" t="s">
        <v>2534</v>
      </c>
      <c r="K92" t="s">
        <v>3069</v>
      </c>
      <c r="L92" t="s">
        <v>3074</v>
      </c>
      <c r="M92" t="s">
        <v>3209</v>
      </c>
      <c r="N92">
        <v>4</v>
      </c>
      <c r="P92" t="str">
        <f t="shared" si="10"/>
        <v>NO COUPON</v>
      </c>
      <c r="Q92" t="s">
        <v>4280</v>
      </c>
      <c r="R92" s="4">
        <v>399.4</v>
      </c>
      <c r="S92" t="str">
        <f t="shared" si="9"/>
        <v>No</v>
      </c>
    </row>
    <row r="93" spans="1:19" x14ac:dyDescent="0.25">
      <c r="A93" t="s">
        <v>1105</v>
      </c>
      <c r="B93" s="2">
        <v>45573</v>
      </c>
      <c r="C93">
        <f t="shared" si="6"/>
        <v>2024</v>
      </c>
      <c r="D93" t="str">
        <f t="shared" si="7"/>
        <v>October</v>
      </c>
      <c r="E93" t="str">
        <f t="shared" si="8"/>
        <v>Q4</v>
      </c>
      <c r="F93" t="s">
        <v>2297</v>
      </c>
      <c r="G93" t="s">
        <v>2408</v>
      </c>
      <c r="H93">
        <v>3</v>
      </c>
      <c r="I93" s="4">
        <v>209.48</v>
      </c>
      <c r="J93" t="s">
        <v>2739</v>
      </c>
      <c r="K93" t="s">
        <v>3065</v>
      </c>
      <c r="L93" t="s">
        <v>3074</v>
      </c>
      <c r="M93" t="s">
        <v>4166</v>
      </c>
      <c r="N93">
        <v>4</v>
      </c>
      <c r="P93" t="str">
        <f t="shared" si="10"/>
        <v>NO COUPON</v>
      </c>
      <c r="Q93" t="s">
        <v>4280</v>
      </c>
      <c r="R93" s="4">
        <v>628.43999999999994</v>
      </c>
      <c r="S93" t="str">
        <f t="shared" si="9"/>
        <v>No</v>
      </c>
    </row>
    <row r="94" spans="1:19" x14ac:dyDescent="0.25">
      <c r="A94" t="s">
        <v>849</v>
      </c>
      <c r="B94" s="2">
        <v>45377</v>
      </c>
      <c r="C94">
        <f t="shared" si="6"/>
        <v>2024</v>
      </c>
      <c r="D94" t="str">
        <f t="shared" si="7"/>
        <v>March</v>
      </c>
      <c r="E94" t="str">
        <f t="shared" si="8"/>
        <v>Q1</v>
      </c>
      <c r="F94" t="s">
        <v>2045</v>
      </c>
      <c r="G94" t="s">
        <v>2409</v>
      </c>
      <c r="H94">
        <v>1</v>
      </c>
      <c r="I94" s="4">
        <v>679.65</v>
      </c>
      <c r="J94" t="s">
        <v>2949</v>
      </c>
      <c r="K94" t="s">
        <v>3065</v>
      </c>
      <c r="L94" t="s">
        <v>3070</v>
      </c>
      <c r="M94" t="s">
        <v>3910</v>
      </c>
      <c r="N94">
        <v>6</v>
      </c>
      <c r="O94" t="s">
        <v>4276</v>
      </c>
      <c r="P94" t="str">
        <f t="shared" si="10"/>
        <v>FREESHIP</v>
      </c>
      <c r="Q94" t="s">
        <v>4282</v>
      </c>
      <c r="R94" s="4">
        <v>679.65</v>
      </c>
      <c r="S94" t="str">
        <f t="shared" si="9"/>
        <v>No</v>
      </c>
    </row>
    <row r="95" spans="1:19" x14ac:dyDescent="0.25">
      <c r="A95" t="s">
        <v>196</v>
      </c>
      <c r="B95" s="2">
        <v>45735</v>
      </c>
      <c r="C95">
        <f t="shared" si="6"/>
        <v>2025</v>
      </c>
      <c r="D95" t="str">
        <f t="shared" si="7"/>
        <v>March</v>
      </c>
      <c r="E95" t="str">
        <f t="shared" si="8"/>
        <v>Q1</v>
      </c>
      <c r="F95" t="s">
        <v>1396</v>
      </c>
      <c r="G95" t="s">
        <v>2409</v>
      </c>
      <c r="H95">
        <v>1</v>
      </c>
      <c r="I95" s="4">
        <v>600.54</v>
      </c>
      <c r="J95" t="s">
        <v>2574</v>
      </c>
      <c r="K95" t="s">
        <v>3065</v>
      </c>
      <c r="L95" t="s">
        <v>3074</v>
      </c>
      <c r="M95" t="s">
        <v>3257</v>
      </c>
      <c r="N95">
        <v>4</v>
      </c>
      <c r="O95" t="s">
        <v>4277</v>
      </c>
      <c r="P95" t="str">
        <f t="shared" si="10"/>
        <v>WINTER15</v>
      </c>
      <c r="Q95" t="s">
        <v>4282</v>
      </c>
      <c r="R95" s="4">
        <v>600.54</v>
      </c>
      <c r="S95" t="str">
        <f t="shared" si="9"/>
        <v>No</v>
      </c>
    </row>
    <row r="96" spans="1:19" x14ac:dyDescent="0.25">
      <c r="A96" t="s">
        <v>863</v>
      </c>
      <c r="B96" s="2">
        <v>45817</v>
      </c>
      <c r="C96">
        <f t="shared" si="6"/>
        <v>2025</v>
      </c>
      <c r="D96" t="str">
        <f t="shared" si="7"/>
        <v>June</v>
      </c>
      <c r="E96" t="str">
        <f t="shared" si="8"/>
        <v>Q2</v>
      </c>
      <c r="F96" t="s">
        <v>2059</v>
      </c>
      <c r="G96" t="s">
        <v>2407</v>
      </c>
      <c r="H96">
        <v>4</v>
      </c>
      <c r="I96" s="4">
        <v>214.35</v>
      </c>
      <c r="J96" t="s">
        <v>2943</v>
      </c>
      <c r="K96" t="s">
        <v>3065</v>
      </c>
      <c r="L96" t="s">
        <v>3071</v>
      </c>
      <c r="M96" t="s">
        <v>3924</v>
      </c>
      <c r="N96">
        <v>7</v>
      </c>
      <c r="O96" t="s">
        <v>4277</v>
      </c>
      <c r="P96" t="str">
        <f t="shared" si="10"/>
        <v>WINTER15</v>
      </c>
      <c r="Q96" t="s">
        <v>4279</v>
      </c>
      <c r="R96" s="4">
        <v>857.4</v>
      </c>
      <c r="S96" t="str">
        <f t="shared" si="9"/>
        <v>No</v>
      </c>
    </row>
    <row r="97" spans="1:19" x14ac:dyDescent="0.25">
      <c r="A97" t="s">
        <v>918</v>
      </c>
      <c r="B97" s="2">
        <v>45693</v>
      </c>
      <c r="C97">
        <f t="shared" si="6"/>
        <v>2025</v>
      </c>
      <c r="D97" t="str">
        <f t="shared" si="7"/>
        <v>February</v>
      </c>
      <c r="E97" t="str">
        <f t="shared" si="8"/>
        <v>Q1</v>
      </c>
      <c r="F97" t="s">
        <v>2114</v>
      </c>
      <c r="G97" t="s">
        <v>2403</v>
      </c>
      <c r="H97">
        <v>4</v>
      </c>
      <c r="I97" s="4">
        <v>237.43</v>
      </c>
      <c r="J97" t="s">
        <v>2758</v>
      </c>
      <c r="K97" t="s">
        <v>3069</v>
      </c>
      <c r="L97" t="s">
        <v>3071</v>
      </c>
      <c r="M97" t="s">
        <v>3979</v>
      </c>
      <c r="N97">
        <v>8</v>
      </c>
      <c r="O97" t="s">
        <v>4277</v>
      </c>
      <c r="P97" t="str">
        <f t="shared" si="10"/>
        <v>WINTER15</v>
      </c>
      <c r="Q97" t="s">
        <v>4279</v>
      </c>
      <c r="R97" s="4">
        <v>949.72</v>
      </c>
      <c r="S97" t="str">
        <f t="shared" si="9"/>
        <v>No</v>
      </c>
    </row>
    <row r="98" spans="1:19" x14ac:dyDescent="0.25">
      <c r="A98" t="s">
        <v>694</v>
      </c>
      <c r="B98" s="2">
        <v>45165</v>
      </c>
      <c r="C98">
        <f t="shared" si="6"/>
        <v>2023</v>
      </c>
      <c r="D98" t="str">
        <f t="shared" si="7"/>
        <v>August</v>
      </c>
      <c r="E98" t="str">
        <f t="shared" si="8"/>
        <v>Q3</v>
      </c>
      <c r="F98" t="s">
        <v>1892</v>
      </c>
      <c r="G98" t="s">
        <v>2403</v>
      </c>
      <c r="H98">
        <v>3</v>
      </c>
      <c r="I98" s="4">
        <v>463.39</v>
      </c>
      <c r="J98" t="s">
        <v>2869</v>
      </c>
      <c r="K98" t="s">
        <v>3067</v>
      </c>
      <c r="L98" t="s">
        <v>3072</v>
      </c>
      <c r="M98" t="s">
        <v>3755</v>
      </c>
      <c r="N98">
        <v>3</v>
      </c>
      <c r="P98" t="str">
        <f t="shared" si="10"/>
        <v>NO COUPON</v>
      </c>
      <c r="Q98" t="s">
        <v>4281</v>
      </c>
      <c r="R98" s="4">
        <v>1390.17</v>
      </c>
      <c r="S98" t="str">
        <f t="shared" si="9"/>
        <v>No</v>
      </c>
    </row>
    <row r="99" spans="1:19" x14ac:dyDescent="0.25">
      <c r="A99" t="s">
        <v>492</v>
      </c>
      <c r="B99" s="2">
        <v>45597</v>
      </c>
      <c r="C99">
        <f t="shared" si="6"/>
        <v>2024</v>
      </c>
      <c r="D99" t="str">
        <f t="shared" si="7"/>
        <v>November</v>
      </c>
      <c r="E99" t="str">
        <f t="shared" si="8"/>
        <v>Q4</v>
      </c>
      <c r="F99" t="s">
        <v>1692</v>
      </c>
      <c r="G99" t="s">
        <v>2405</v>
      </c>
      <c r="H99">
        <v>3</v>
      </c>
      <c r="I99" s="4">
        <v>62.77</v>
      </c>
      <c r="J99" t="s">
        <v>2426</v>
      </c>
      <c r="K99" t="s">
        <v>3068</v>
      </c>
      <c r="L99" t="s">
        <v>3070</v>
      </c>
      <c r="M99" t="s">
        <v>3553</v>
      </c>
      <c r="N99">
        <v>6</v>
      </c>
      <c r="O99" t="s">
        <v>4276</v>
      </c>
      <c r="P99" t="str">
        <f t="shared" si="10"/>
        <v>FREESHIP</v>
      </c>
      <c r="Q99" t="s">
        <v>4279</v>
      </c>
      <c r="R99" s="4">
        <v>188.31</v>
      </c>
      <c r="S99" t="str">
        <f t="shared" si="9"/>
        <v>No</v>
      </c>
    </row>
    <row r="100" spans="1:19" x14ac:dyDescent="0.25">
      <c r="A100" t="s">
        <v>121</v>
      </c>
      <c r="B100" s="2">
        <v>45012</v>
      </c>
      <c r="C100">
        <f t="shared" si="6"/>
        <v>2023</v>
      </c>
      <c r="D100" t="str">
        <f t="shared" si="7"/>
        <v>March</v>
      </c>
      <c r="E100" t="str">
        <f t="shared" si="8"/>
        <v>Q1</v>
      </c>
      <c r="F100" t="s">
        <v>1321</v>
      </c>
      <c r="G100" t="s">
        <v>2407</v>
      </c>
      <c r="H100">
        <v>5</v>
      </c>
      <c r="I100" s="4">
        <v>670.75</v>
      </c>
      <c r="J100" t="s">
        <v>2510</v>
      </c>
      <c r="K100" t="s">
        <v>3068</v>
      </c>
      <c r="L100" t="s">
        <v>3070</v>
      </c>
      <c r="M100" t="s">
        <v>3182</v>
      </c>
      <c r="N100">
        <v>8</v>
      </c>
      <c r="O100" t="s">
        <v>4276</v>
      </c>
      <c r="P100" t="str">
        <f t="shared" si="10"/>
        <v>FREESHIP</v>
      </c>
      <c r="Q100" t="s">
        <v>4278</v>
      </c>
      <c r="R100" s="4">
        <v>3353.75</v>
      </c>
      <c r="S100" t="str">
        <f t="shared" si="9"/>
        <v>No</v>
      </c>
    </row>
    <row r="101" spans="1:19" x14ac:dyDescent="0.25">
      <c r="A101" t="s">
        <v>462</v>
      </c>
      <c r="B101" s="2">
        <v>45173</v>
      </c>
      <c r="C101">
        <f t="shared" si="6"/>
        <v>2023</v>
      </c>
      <c r="D101" t="str">
        <f t="shared" si="7"/>
        <v>September</v>
      </c>
      <c r="E101" t="str">
        <f t="shared" si="8"/>
        <v>Q3</v>
      </c>
      <c r="F101" t="s">
        <v>1662</v>
      </c>
      <c r="G101" t="s">
        <v>2408</v>
      </c>
      <c r="H101">
        <v>2</v>
      </c>
      <c r="I101" s="4">
        <v>160</v>
      </c>
      <c r="J101" t="s">
        <v>2760</v>
      </c>
      <c r="K101" t="s">
        <v>3069</v>
      </c>
      <c r="L101" t="s">
        <v>3074</v>
      </c>
      <c r="M101" t="s">
        <v>3523</v>
      </c>
      <c r="N101">
        <v>4</v>
      </c>
      <c r="O101" t="s">
        <v>4275</v>
      </c>
      <c r="P101" t="str">
        <f t="shared" si="10"/>
        <v>SAVE10</v>
      </c>
      <c r="Q101" t="s">
        <v>4278</v>
      </c>
      <c r="R101" s="4">
        <v>320</v>
      </c>
      <c r="S101" t="str">
        <f t="shared" si="9"/>
        <v>No</v>
      </c>
    </row>
    <row r="102" spans="1:19" x14ac:dyDescent="0.25">
      <c r="A102" t="s">
        <v>732</v>
      </c>
      <c r="B102" s="2">
        <v>45024</v>
      </c>
      <c r="C102">
        <f t="shared" si="6"/>
        <v>2023</v>
      </c>
      <c r="D102" t="str">
        <f t="shared" si="7"/>
        <v>April</v>
      </c>
      <c r="E102" t="str">
        <f t="shared" si="8"/>
        <v>Q2</v>
      </c>
      <c r="F102" t="s">
        <v>1929</v>
      </c>
      <c r="G102" t="s">
        <v>2408</v>
      </c>
      <c r="H102">
        <v>4</v>
      </c>
      <c r="I102" s="4">
        <v>64.739999999999995</v>
      </c>
      <c r="J102" t="s">
        <v>2890</v>
      </c>
      <c r="K102" t="s">
        <v>3068</v>
      </c>
      <c r="L102" t="s">
        <v>3071</v>
      </c>
      <c r="M102" t="s">
        <v>3793</v>
      </c>
      <c r="N102">
        <v>8</v>
      </c>
      <c r="O102" t="s">
        <v>4275</v>
      </c>
      <c r="P102" t="str">
        <f t="shared" si="10"/>
        <v>SAVE10</v>
      </c>
      <c r="Q102" t="s">
        <v>4282</v>
      </c>
      <c r="R102" s="4">
        <v>258.95999999999998</v>
      </c>
      <c r="S102" t="str">
        <f t="shared" si="9"/>
        <v>No</v>
      </c>
    </row>
    <row r="103" spans="1:19" x14ac:dyDescent="0.25">
      <c r="A103" t="s">
        <v>1118</v>
      </c>
      <c r="B103" s="2">
        <v>45498</v>
      </c>
      <c r="C103">
        <f t="shared" si="6"/>
        <v>2024</v>
      </c>
      <c r="D103" t="str">
        <f t="shared" si="7"/>
        <v>July</v>
      </c>
      <c r="E103" t="str">
        <f t="shared" si="8"/>
        <v>Q3</v>
      </c>
      <c r="F103" t="s">
        <v>2309</v>
      </c>
      <c r="G103" t="s">
        <v>2405</v>
      </c>
      <c r="H103">
        <v>4</v>
      </c>
      <c r="I103" s="4">
        <v>314.76</v>
      </c>
      <c r="J103" t="s">
        <v>3033</v>
      </c>
      <c r="K103" t="s">
        <v>3066</v>
      </c>
      <c r="L103" t="s">
        <v>3070</v>
      </c>
      <c r="M103" t="s">
        <v>4179</v>
      </c>
      <c r="N103">
        <v>8</v>
      </c>
      <c r="P103" t="str">
        <f t="shared" si="10"/>
        <v>NO COUPON</v>
      </c>
      <c r="Q103" t="s">
        <v>4278</v>
      </c>
      <c r="R103" s="4">
        <v>1259.04</v>
      </c>
      <c r="S103" t="str">
        <f t="shared" si="9"/>
        <v>No</v>
      </c>
    </row>
    <row r="104" spans="1:19" x14ac:dyDescent="0.25">
      <c r="A104" t="s">
        <v>562</v>
      </c>
      <c r="B104" s="2">
        <v>45296</v>
      </c>
      <c r="C104">
        <f t="shared" si="6"/>
        <v>2024</v>
      </c>
      <c r="D104" t="str">
        <f t="shared" si="7"/>
        <v>January</v>
      </c>
      <c r="E104" t="str">
        <f t="shared" si="8"/>
        <v>Q1</v>
      </c>
      <c r="F104" t="s">
        <v>1762</v>
      </c>
      <c r="G104" t="s">
        <v>2407</v>
      </c>
      <c r="H104">
        <v>3</v>
      </c>
      <c r="I104" s="4">
        <v>426.12</v>
      </c>
      <c r="J104" t="s">
        <v>2500</v>
      </c>
      <c r="K104" t="s">
        <v>3066</v>
      </c>
      <c r="L104" t="s">
        <v>3073</v>
      </c>
      <c r="M104" t="s">
        <v>3623</v>
      </c>
      <c r="N104">
        <v>5</v>
      </c>
      <c r="O104" t="s">
        <v>4277</v>
      </c>
      <c r="P104" t="str">
        <f t="shared" si="10"/>
        <v>WINTER15</v>
      </c>
      <c r="Q104" t="s">
        <v>4278</v>
      </c>
      <c r="R104" s="4">
        <v>1278.3599999999999</v>
      </c>
      <c r="S104" t="str">
        <f t="shared" si="9"/>
        <v>No</v>
      </c>
    </row>
    <row r="105" spans="1:19" x14ac:dyDescent="0.25">
      <c r="A105" t="s">
        <v>723</v>
      </c>
      <c r="B105" s="2">
        <v>45633</v>
      </c>
      <c r="C105">
        <f t="shared" si="6"/>
        <v>2024</v>
      </c>
      <c r="D105" t="str">
        <f t="shared" si="7"/>
        <v>December</v>
      </c>
      <c r="E105" t="str">
        <f t="shared" si="8"/>
        <v>Q4</v>
      </c>
      <c r="F105" t="s">
        <v>1921</v>
      </c>
      <c r="G105" t="s">
        <v>2409</v>
      </c>
      <c r="H105">
        <v>1</v>
      </c>
      <c r="I105" s="4">
        <v>386.03</v>
      </c>
      <c r="J105" t="s">
        <v>2884</v>
      </c>
      <c r="K105" t="s">
        <v>3066</v>
      </c>
      <c r="L105" t="s">
        <v>3074</v>
      </c>
      <c r="M105" t="s">
        <v>3784</v>
      </c>
      <c r="N105">
        <v>4</v>
      </c>
      <c r="O105" t="s">
        <v>4276</v>
      </c>
      <c r="P105" t="str">
        <f t="shared" si="10"/>
        <v>FREESHIP</v>
      </c>
      <c r="Q105" t="s">
        <v>4282</v>
      </c>
      <c r="R105" s="4">
        <v>386.03</v>
      </c>
      <c r="S105" t="str">
        <f t="shared" si="9"/>
        <v>No</v>
      </c>
    </row>
    <row r="106" spans="1:19" x14ac:dyDescent="0.25">
      <c r="A106" t="s">
        <v>303</v>
      </c>
      <c r="B106" s="2">
        <v>45133</v>
      </c>
      <c r="C106">
        <f t="shared" si="6"/>
        <v>2023</v>
      </c>
      <c r="D106" t="str">
        <f t="shared" si="7"/>
        <v>July</v>
      </c>
      <c r="E106" t="str">
        <f t="shared" si="8"/>
        <v>Q3</v>
      </c>
      <c r="F106" t="s">
        <v>1503</v>
      </c>
      <c r="G106" t="s">
        <v>2406</v>
      </c>
      <c r="H106">
        <v>4</v>
      </c>
      <c r="I106" s="4">
        <v>160.49</v>
      </c>
      <c r="J106" t="s">
        <v>2420</v>
      </c>
      <c r="K106" t="s">
        <v>3067</v>
      </c>
      <c r="L106" t="s">
        <v>3070</v>
      </c>
      <c r="M106" t="s">
        <v>3364</v>
      </c>
      <c r="N106">
        <v>8</v>
      </c>
      <c r="O106" t="s">
        <v>4277</v>
      </c>
      <c r="P106" t="str">
        <f t="shared" si="10"/>
        <v>WINTER15</v>
      </c>
      <c r="Q106" t="s">
        <v>4279</v>
      </c>
      <c r="R106" s="4">
        <v>641.96</v>
      </c>
      <c r="S106" t="str">
        <f t="shared" si="9"/>
        <v>No</v>
      </c>
    </row>
    <row r="107" spans="1:19" x14ac:dyDescent="0.25">
      <c r="A107" t="s">
        <v>103</v>
      </c>
      <c r="B107" s="2">
        <v>45713</v>
      </c>
      <c r="C107">
        <f t="shared" si="6"/>
        <v>2025</v>
      </c>
      <c r="D107" t="str">
        <f t="shared" si="7"/>
        <v>February</v>
      </c>
      <c r="E107" t="str">
        <f t="shared" si="8"/>
        <v>Q1</v>
      </c>
      <c r="F107" t="s">
        <v>1303</v>
      </c>
      <c r="G107" t="s">
        <v>2407</v>
      </c>
      <c r="H107">
        <v>5</v>
      </c>
      <c r="I107" s="4">
        <v>455.33</v>
      </c>
      <c r="J107" t="s">
        <v>2493</v>
      </c>
      <c r="K107" t="s">
        <v>3067</v>
      </c>
      <c r="L107" t="s">
        <v>3071</v>
      </c>
      <c r="M107" t="s">
        <v>3164</v>
      </c>
      <c r="N107">
        <v>8</v>
      </c>
      <c r="O107" t="s">
        <v>4276</v>
      </c>
      <c r="P107" t="str">
        <f t="shared" si="10"/>
        <v>FREESHIP</v>
      </c>
      <c r="Q107" t="s">
        <v>4282</v>
      </c>
      <c r="R107" s="4">
        <v>2276.65</v>
      </c>
      <c r="S107" t="str">
        <f t="shared" si="9"/>
        <v>No</v>
      </c>
    </row>
    <row r="108" spans="1:19" x14ac:dyDescent="0.25">
      <c r="A108" t="s">
        <v>87</v>
      </c>
      <c r="B108" s="2">
        <v>45049</v>
      </c>
      <c r="C108">
        <f t="shared" si="6"/>
        <v>2023</v>
      </c>
      <c r="D108" t="str">
        <f t="shared" si="7"/>
        <v>May</v>
      </c>
      <c r="E108" t="str">
        <f t="shared" si="8"/>
        <v>Q2</v>
      </c>
      <c r="F108" t="s">
        <v>1287</v>
      </c>
      <c r="G108" t="s">
        <v>2403</v>
      </c>
      <c r="H108">
        <v>4</v>
      </c>
      <c r="I108" s="4">
        <v>433.45</v>
      </c>
      <c r="J108" t="s">
        <v>2477</v>
      </c>
      <c r="K108" t="s">
        <v>3068</v>
      </c>
      <c r="L108" t="s">
        <v>3071</v>
      </c>
      <c r="M108" t="s">
        <v>3148</v>
      </c>
      <c r="N108">
        <v>4</v>
      </c>
      <c r="P108" t="str">
        <f t="shared" si="10"/>
        <v>NO COUPON</v>
      </c>
      <c r="Q108" t="s">
        <v>4281</v>
      </c>
      <c r="R108" s="4">
        <v>1733.8</v>
      </c>
      <c r="S108" t="str">
        <f t="shared" si="9"/>
        <v>No</v>
      </c>
    </row>
    <row r="109" spans="1:19" x14ac:dyDescent="0.25">
      <c r="A109" t="s">
        <v>341</v>
      </c>
      <c r="B109" s="2">
        <v>45132</v>
      </c>
      <c r="C109">
        <f t="shared" si="6"/>
        <v>2023</v>
      </c>
      <c r="D109" t="str">
        <f t="shared" si="7"/>
        <v>July</v>
      </c>
      <c r="E109" t="str">
        <f t="shared" si="8"/>
        <v>Q3</v>
      </c>
      <c r="F109" t="s">
        <v>1541</v>
      </c>
      <c r="G109" t="s">
        <v>2404</v>
      </c>
      <c r="H109">
        <v>1</v>
      </c>
      <c r="I109" s="4">
        <v>359.99</v>
      </c>
      <c r="J109" t="s">
        <v>2471</v>
      </c>
      <c r="K109" t="s">
        <v>3068</v>
      </c>
      <c r="L109" t="s">
        <v>3071</v>
      </c>
      <c r="M109" t="s">
        <v>3402</v>
      </c>
      <c r="N109">
        <v>5</v>
      </c>
      <c r="O109" t="s">
        <v>4275</v>
      </c>
      <c r="P109" t="str">
        <f t="shared" si="10"/>
        <v>SAVE10</v>
      </c>
      <c r="Q109" t="s">
        <v>4280</v>
      </c>
      <c r="R109" s="4">
        <v>359.99</v>
      </c>
      <c r="S109" t="str">
        <f t="shared" si="9"/>
        <v>No</v>
      </c>
    </row>
    <row r="110" spans="1:19" x14ac:dyDescent="0.25">
      <c r="A110" t="s">
        <v>59</v>
      </c>
      <c r="B110" s="2">
        <v>45332</v>
      </c>
      <c r="C110">
        <f t="shared" si="6"/>
        <v>2024</v>
      </c>
      <c r="D110" t="str">
        <f t="shared" si="7"/>
        <v>February</v>
      </c>
      <c r="E110" t="str">
        <f t="shared" si="8"/>
        <v>Q1</v>
      </c>
      <c r="F110" t="s">
        <v>1259</v>
      </c>
      <c r="G110" t="s">
        <v>2406</v>
      </c>
      <c r="H110">
        <v>1</v>
      </c>
      <c r="I110" s="4">
        <v>317.25</v>
      </c>
      <c r="J110" t="s">
        <v>2453</v>
      </c>
      <c r="K110" t="s">
        <v>3065</v>
      </c>
      <c r="L110" t="s">
        <v>3072</v>
      </c>
      <c r="M110" t="s">
        <v>3120</v>
      </c>
      <c r="N110">
        <v>1</v>
      </c>
      <c r="O110" t="s">
        <v>4275</v>
      </c>
      <c r="P110" t="str">
        <f t="shared" si="10"/>
        <v>SAVE10</v>
      </c>
      <c r="Q110" t="s">
        <v>4281</v>
      </c>
      <c r="R110" s="4">
        <v>317.25</v>
      </c>
      <c r="S110" t="str">
        <f t="shared" si="9"/>
        <v>No</v>
      </c>
    </row>
    <row r="111" spans="1:19" x14ac:dyDescent="0.25">
      <c r="A111" t="s">
        <v>600</v>
      </c>
      <c r="B111" s="2">
        <v>45606</v>
      </c>
      <c r="C111">
        <f t="shared" si="6"/>
        <v>2024</v>
      </c>
      <c r="D111" t="str">
        <f t="shared" si="7"/>
        <v>November</v>
      </c>
      <c r="E111" t="str">
        <f t="shared" si="8"/>
        <v>Q4</v>
      </c>
      <c r="F111" t="s">
        <v>1800</v>
      </c>
      <c r="G111" t="s">
        <v>2403</v>
      </c>
      <c r="H111">
        <v>1</v>
      </c>
      <c r="I111" s="4">
        <v>522.08000000000004</v>
      </c>
      <c r="J111" t="s">
        <v>2828</v>
      </c>
      <c r="K111" t="s">
        <v>3068</v>
      </c>
      <c r="L111" t="s">
        <v>3072</v>
      </c>
      <c r="M111" t="s">
        <v>3661</v>
      </c>
      <c r="N111">
        <v>5</v>
      </c>
      <c r="O111" t="s">
        <v>4276</v>
      </c>
      <c r="P111" t="str">
        <f t="shared" si="10"/>
        <v>FREESHIP</v>
      </c>
      <c r="Q111" t="s">
        <v>4279</v>
      </c>
      <c r="R111" s="4">
        <v>522.08000000000004</v>
      </c>
      <c r="S111" t="str">
        <f t="shared" si="9"/>
        <v>No</v>
      </c>
    </row>
    <row r="112" spans="1:19" x14ac:dyDescent="0.25">
      <c r="A112" t="s">
        <v>38</v>
      </c>
      <c r="B112" s="2">
        <v>45595</v>
      </c>
      <c r="C112">
        <f t="shared" si="6"/>
        <v>2024</v>
      </c>
      <c r="D112" t="str">
        <f t="shared" si="7"/>
        <v>October</v>
      </c>
      <c r="E112" t="str">
        <f t="shared" si="8"/>
        <v>Q4</v>
      </c>
      <c r="F112" t="s">
        <v>1238</v>
      </c>
      <c r="G112" t="s">
        <v>2408</v>
      </c>
      <c r="H112">
        <v>2</v>
      </c>
      <c r="I112" s="4">
        <v>230.95</v>
      </c>
      <c r="J112" t="s">
        <v>2434</v>
      </c>
      <c r="K112" t="s">
        <v>3066</v>
      </c>
      <c r="L112" t="s">
        <v>3073</v>
      </c>
      <c r="M112" t="s">
        <v>3099</v>
      </c>
      <c r="N112">
        <v>3</v>
      </c>
      <c r="O112" t="s">
        <v>4277</v>
      </c>
      <c r="P112" t="str">
        <f t="shared" si="10"/>
        <v>WINTER15</v>
      </c>
      <c r="Q112" t="s">
        <v>4279</v>
      </c>
      <c r="R112" s="4">
        <v>461.9</v>
      </c>
      <c r="S112" t="str">
        <f t="shared" si="9"/>
        <v>No</v>
      </c>
    </row>
    <row r="113" spans="1:19" x14ac:dyDescent="0.25">
      <c r="A113" t="s">
        <v>763</v>
      </c>
      <c r="B113" s="2">
        <v>45760</v>
      </c>
      <c r="C113">
        <f t="shared" si="6"/>
        <v>2025</v>
      </c>
      <c r="D113" t="str">
        <f t="shared" si="7"/>
        <v>April</v>
      </c>
      <c r="E113" t="str">
        <f t="shared" si="8"/>
        <v>Q2</v>
      </c>
      <c r="F113" t="s">
        <v>1960</v>
      </c>
      <c r="G113" t="s">
        <v>2408</v>
      </c>
      <c r="H113">
        <v>1</v>
      </c>
      <c r="I113" s="4">
        <v>518.39</v>
      </c>
      <c r="J113" t="s">
        <v>2904</v>
      </c>
      <c r="K113" t="s">
        <v>3065</v>
      </c>
      <c r="L113" t="s">
        <v>3074</v>
      </c>
      <c r="M113" t="s">
        <v>3824</v>
      </c>
      <c r="N113">
        <v>4</v>
      </c>
      <c r="O113" t="s">
        <v>4276</v>
      </c>
      <c r="P113" t="str">
        <f t="shared" si="10"/>
        <v>FREESHIP</v>
      </c>
      <c r="Q113" t="s">
        <v>4278</v>
      </c>
      <c r="R113" s="4">
        <v>518.39</v>
      </c>
      <c r="S113" t="str">
        <f t="shared" si="9"/>
        <v>No</v>
      </c>
    </row>
    <row r="114" spans="1:19" x14ac:dyDescent="0.25">
      <c r="A114" t="s">
        <v>956</v>
      </c>
      <c r="B114" s="2">
        <v>45198</v>
      </c>
      <c r="C114">
        <f t="shared" si="6"/>
        <v>2023</v>
      </c>
      <c r="D114" t="str">
        <f t="shared" si="7"/>
        <v>September</v>
      </c>
      <c r="E114" t="str">
        <f t="shared" si="8"/>
        <v>Q3</v>
      </c>
      <c r="F114" t="s">
        <v>2151</v>
      </c>
      <c r="G114" t="s">
        <v>2405</v>
      </c>
      <c r="H114">
        <v>1</v>
      </c>
      <c r="I114" s="4">
        <v>479.76</v>
      </c>
      <c r="J114" t="s">
        <v>2599</v>
      </c>
      <c r="K114" t="s">
        <v>3067</v>
      </c>
      <c r="L114" t="s">
        <v>3074</v>
      </c>
      <c r="M114" t="s">
        <v>4017</v>
      </c>
      <c r="N114">
        <v>1</v>
      </c>
      <c r="P114" t="str">
        <f t="shared" si="10"/>
        <v>NO COUPON</v>
      </c>
      <c r="Q114" t="s">
        <v>4280</v>
      </c>
      <c r="R114" s="4">
        <v>479.76</v>
      </c>
      <c r="S114" t="str">
        <f t="shared" si="9"/>
        <v>No</v>
      </c>
    </row>
    <row r="115" spans="1:19" x14ac:dyDescent="0.25">
      <c r="A115" t="s">
        <v>1164</v>
      </c>
      <c r="B115" s="2">
        <v>44977</v>
      </c>
      <c r="C115">
        <f t="shared" si="6"/>
        <v>2023</v>
      </c>
      <c r="D115" t="str">
        <f t="shared" si="7"/>
        <v>February</v>
      </c>
      <c r="E115" t="str">
        <f t="shared" si="8"/>
        <v>Q1</v>
      </c>
      <c r="F115" t="s">
        <v>2353</v>
      </c>
      <c r="G115" t="s">
        <v>2409</v>
      </c>
      <c r="H115">
        <v>4</v>
      </c>
      <c r="I115" s="4">
        <v>302.64999999999998</v>
      </c>
      <c r="J115" t="s">
        <v>2642</v>
      </c>
      <c r="K115" t="s">
        <v>3067</v>
      </c>
      <c r="L115" t="s">
        <v>3071</v>
      </c>
      <c r="M115" t="s">
        <v>4225</v>
      </c>
      <c r="N115">
        <v>8</v>
      </c>
      <c r="O115" t="s">
        <v>4275</v>
      </c>
      <c r="P115" t="str">
        <f t="shared" si="10"/>
        <v>SAVE10</v>
      </c>
      <c r="Q115" t="s">
        <v>4279</v>
      </c>
      <c r="R115" s="4">
        <v>1210.5999999999999</v>
      </c>
      <c r="S115" t="str">
        <f t="shared" si="9"/>
        <v>No</v>
      </c>
    </row>
    <row r="116" spans="1:19" x14ac:dyDescent="0.25">
      <c r="A116" t="s">
        <v>1181</v>
      </c>
      <c r="B116" s="2">
        <v>45216</v>
      </c>
      <c r="C116">
        <f t="shared" si="6"/>
        <v>2023</v>
      </c>
      <c r="D116" t="str">
        <f t="shared" si="7"/>
        <v>October</v>
      </c>
      <c r="E116" t="str">
        <f t="shared" si="8"/>
        <v>Q4</v>
      </c>
      <c r="F116" t="s">
        <v>2370</v>
      </c>
      <c r="G116" t="s">
        <v>2407</v>
      </c>
      <c r="H116">
        <v>2</v>
      </c>
      <c r="I116" s="4">
        <v>92.87</v>
      </c>
      <c r="J116" t="s">
        <v>2645</v>
      </c>
      <c r="K116" t="s">
        <v>3067</v>
      </c>
      <c r="L116" t="s">
        <v>3074</v>
      </c>
      <c r="M116" t="s">
        <v>4242</v>
      </c>
      <c r="N116">
        <v>5</v>
      </c>
      <c r="O116" t="s">
        <v>4276</v>
      </c>
      <c r="P116" t="str">
        <f t="shared" si="10"/>
        <v>FREESHIP</v>
      </c>
      <c r="Q116" t="s">
        <v>4281</v>
      </c>
      <c r="R116" s="4">
        <v>185.74</v>
      </c>
      <c r="S116" t="str">
        <f t="shared" si="9"/>
        <v>No</v>
      </c>
    </row>
    <row r="117" spans="1:19" x14ac:dyDescent="0.25">
      <c r="A117" t="s">
        <v>116</v>
      </c>
      <c r="B117" s="2">
        <v>44993</v>
      </c>
      <c r="C117">
        <f t="shared" si="6"/>
        <v>2023</v>
      </c>
      <c r="D117" t="str">
        <f t="shared" si="7"/>
        <v>March</v>
      </c>
      <c r="E117" t="str">
        <f t="shared" si="8"/>
        <v>Q1</v>
      </c>
      <c r="F117" t="s">
        <v>1316</v>
      </c>
      <c r="G117" t="s">
        <v>2408</v>
      </c>
      <c r="H117">
        <v>2</v>
      </c>
      <c r="I117" s="4">
        <v>70.34</v>
      </c>
      <c r="J117" t="s">
        <v>2505</v>
      </c>
      <c r="K117" t="s">
        <v>3068</v>
      </c>
      <c r="L117" t="s">
        <v>3071</v>
      </c>
      <c r="M117" t="s">
        <v>3177</v>
      </c>
      <c r="N117">
        <v>3</v>
      </c>
      <c r="O117" t="s">
        <v>4276</v>
      </c>
      <c r="P117" t="str">
        <f t="shared" si="10"/>
        <v>FREESHIP</v>
      </c>
      <c r="Q117" t="s">
        <v>4280</v>
      </c>
      <c r="R117" s="4">
        <v>140.68</v>
      </c>
      <c r="S117" t="str">
        <f t="shared" si="9"/>
        <v>No</v>
      </c>
    </row>
    <row r="118" spans="1:19" x14ac:dyDescent="0.25">
      <c r="A118" t="s">
        <v>793</v>
      </c>
      <c r="B118" s="2">
        <v>45261</v>
      </c>
      <c r="C118">
        <f t="shared" si="6"/>
        <v>2023</v>
      </c>
      <c r="D118" t="str">
        <f t="shared" si="7"/>
        <v>December</v>
      </c>
      <c r="E118" t="str">
        <f t="shared" si="8"/>
        <v>Q4</v>
      </c>
      <c r="F118" t="s">
        <v>1990</v>
      </c>
      <c r="G118" t="s">
        <v>2404</v>
      </c>
      <c r="H118">
        <v>3</v>
      </c>
      <c r="I118" s="4">
        <v>588.74</v>
      </c>
      <c r="J118" t="s">
        <v>2919</v>
      </c>
      <c r="K118" t="s">
        <v>3065</v>
      </c>
      <c r="L118" t="s">
        <v>3074</v>
      </c>
      <c r="M118" t="s">
        <v>3854</v>
      </c>
      <c r="N118">
        <v>8</v>
      </c>
      <c r="O118" t="s">
        <v>4276</v>
      </c>
      <c r="P118" t="str">
        <f t="shared" si="10"/>
        <v>FREESHIP</v>
      </c>
      <c r="Q118" t="s">
        <v>4280</v>
      </c>
      <c r="R118" s="4">
        <v>1766.22</v>
      </c>
      <c r="S118" t="str">
        <f t="shared" si="9"/>
        <v>No</v>
      </c>
    </row>
    <row r="119" spans="1:19" x14ac:dyDescent="0.25">
      <c r="A119" t="s">
        <v>80</v>
      </c>
      <c r="B119" s="2">
        <v>45611</v>
      </c>
      <c r="C119">
        <f t="shared" si="6"/>
        <v>2024</v>
      </c>
      <c r="D119" t="str">
        <f t="shared" si="7"/>
        <v>November</v>
      </c>
      <c r="E119" t="str">
        <f t="shared" si="8"/>
        <v>Q4</v>
      </c>
      <c r="F119" t="s">
        <v>1280</v>
      </c>
      <c r="G119" t="s">
        <v>2406</v>
      </c>
      <c r="H119">
        <v>5</v>
      </c>
      <c r="I119" s="4">
        <v>127.18</v>
      </c>
      <c r="J119" t="s">
        <v>2472</v>
      </c>
      <c r="K119" t="s">
        <v>3069</v>
      </c>
      <c r="L119" t="s">
        <v>3071</v>
      </c>
      <c r="M119" t="s">
        <v>3141</v>
      </c>
      <c r="N119">
        <v>9</v>
      </c>
      <c r="O119" t="s">
        <v>4275</v>
      </c>
      <c r="P119" t="str">
        <f t="shared" si="10"/>
        <v>SAVE10</v>
      </c>
      <c r="Q119" t="s">
        <v>4279</v>
      </c>
      <c r="R119" s="4">
        <v>635.90000000000009</v>
      </c>
      <c r="S119" t="str">
        <f t="shared" si="9"/>
        <v>No</v>
      </c>
    </row>
    <row r="120" spans="1:19" x14ac:dyDescent="0.25">
      <c r="A120" t="s">
        <v>740</v>
      </c>
      <c r="B120" s="2">
        <v>45590</v>
      </c>
      <c r="C120">
        <f t="shared" si="6"/>
        <v>2024</v>
      </c>
      <c r="D120" t="str">
        <f t="shared" si="7"/>
        <v>October</v>
      </c>
      <c r="E120" t="str">
        <f t="shared" si="8"/>
        <v>Q4</v>
      </c>
      <c r="F120" t="s">
        <v>1937</v>
      </c>
      <c r="G120" t="s">
        <v>2408</v>
      </c>
      <c r="H120">
        <v>4</v>
      </c>
      <c r="I120" s="4">
        <v>583.02</v>
      </c>
      <c r="J120" t="s">
        <v>2894</v>
      </c>
      <c r="K120" t="s">
        <v>3066</v>
      </c>
      <c r="L120" t="s">
        <v>3073</v>
      </c>
      <c r="M120" t="s">
        <v>3801</v>
      </c>
      <c r="N120">
        <v>4</v>
      </c>
      <c r="O120" t="s">
        <v>4276</v>
      </c>
      <c r="P120" t="str">
        <f t="shared" si="10"/>
        <v>FREESHIP</v>
      </c>
      <c r="Q120" t="s">
        <v>4281</v>
      </c>
      <c r="R120" s="4">
        <v>2332.08</v>
      </c>
      <c r="S120" t="str">
        <f t="shared" si="9"/>
        <v>No</v>
      </c>
    </row>
    <row r="121" spans="1:19" x14ac:dyDescent="0.25">
      <c r="A121" t="s">
        <v>513</v>
      </c>
      <c r="B121" s="2">
        <v>45022</v>
      </c>
      <c r="C121">
        <f t="shared" si="6"/>
        <v>2023</v>
      </c>
      <c r="D121" t="str">
        <f t="shared" si="7"/>
        <v>April</v>
      </c>
      <c r="E121" t="str">
        <f t="shared" si="8"/>
        <v>Q2</v>
      </c>
      <c r="F121" t="s">
        <v>1713</v>
      </c>
      <c r="G121" t="s">
        <v>2407</v>
      </c>
      <c r="H121">
        <v>3</v>
      </c>
      <c r="I121" s="4">
        <v>539.46</v>
      </c>
      <c r="J121" t="s">
        <v>2791</v>
      </c>
      <c r="K121" t="s">
        <v>3067</v>
      </c>
      <c r="L121" t="s">
        <v>3070</v>
      </c>
      <c r="M121" t="s">
        <v>3574</v>
      </c>
      <c r="N121">
        <v>4</v>
      </c>
      <c r="O121" t="s">
        <v>4275</v>
      </c>
      <c r="P121" t="str">
        <f t="shared" si="10"/>
        <v>SAVE10</v>
      </c>
      <c r="Q121" t="s">
        <v>4281</v>
      </c>
      <c r="R121" s="4">
        <v>1618.38</v>
      </c>
      <c r="S121" t="str">
        <f t="shared" si="9"/>
        <v>No</v>
      </c>
    </row>
    <row r="122" spans="1:19" x14ac:dyDescent="0.25">
      <c r="A122" t="s">
        <v>801</v>
      </c>
      <c r="B122" s="2">
        <v>45368</v>
      </c>
      <c r="C122">
        <f t="shared" si="6"/>
        <v>2024</v>
      </c>
      <c r="D122" t="str">
        <f t="shared" si="7"/>
        <v>March</v>
      </c>
      <c r="E122" t="str">
        <f t="shared" si="8"/>
        <v>Q1</v>
      </c>
      <c r="F122" t="s">
        <v>1998</v>
      </c>
      <c r="G122" t="s">
        <v>2409</v>
      </c>
      <c r="H122">
        <v>4</v>
      </c>
      <c r="I122" s="4">
        <v>221.96</v>
      </c>
      <c r="J122" t="s">
        <v>2922</v>
      </c>
      <c r="K122" t="s">
        <v>3069</v>
      </c>
      <c r="L122" t="s">
        <v>3073</v>
      </c>
      <c r="M122" t="s">
        <v>3862</v>
      </c>
      <c r="N122">
        <v>7</v>
      </c>
      <c r="P122" t="str">
        <f t="shared" si="10"/>
        <v>NO COUPON</v>
      </c>
      <c r="Q122" t="s">
        <v>4282</v>
      </c>
      <c r="R122" s="4">
        <v>887.84</v>
      </c>
      <c r="S122" t="str">
        <f t="shared" si="9"/>
        <v>No</v>
      </c>
    </row>
    <row r="123" spans="1:19" x14ac:dyDescent="0.25">
      <c r="A123" t="s">
        <v>1110</v>
      </c>
      <c r="B123" s="2">
        <v>45780</v>
      </c>
      <c r="C123">
        <f t="shared" si="6"/>
        <v>2025</v>
      </c>
      <c r="D123" t="str">
        <f t="shared" si="7"/>
        <v>May</v>
      </c>
      <c r="E123" t="str">
        <f t="shared" si="8"/>
        <v>Q2</v>
      </c>
      <c r="F123" t="s">
        <v>2302</v>
      </c>
      <c r="G123" t="s">
        <v>2405</v>
      </c>
      <c r="H123">
        <v>2</v>
      </c>
      <c r="I123" s="4">
        <v>464.92</v>
      </c>
      <c r="J123" t="s">
        <v>3029</v>
      </c>
      <c r="K123" t="s">
        <v>3065</v>
      </c>
      <c r="L123" t="s">
        <v>3072</v>
      </c>
      <c r="M123" t="s">
        <v>4171</v>
      </c>
      <c r="N123">
        <v>2</v>
      </c>
      <c r="P123" t="str">
        <f t="shared" si="10"/>
        <v>NO COUPON</v>
      </c>
      <c r="Q123" t="s">
        <v>4281</v>
      </c>
      <c r="R123" s="4">
        <v>929.84</v>
      </c>
      <c r="S123" t="str">
        <f t="shared" si="9"/>
        <v>No</v>
      </c>
    </row>
    <row r="124" spans="1:19" x14ac:dyDescent="0.25">
      <c r="A124" t="s">
        <v>605</v>
      </c>
      <c r="B124" s="2">
        <v>45614</v>
      </c>
      <c r="C124">
        <f t="shared" si="6"/>
        <v>2024</v>
      </c>
      <c r="D124" t="str">
        <f t="shared" si="7"/>
        <v>November</v>
      </c>
      <c r="E124" t="str">
        <f t="shared" si="8"/>
        <v>Q4</v>
      </c>
      <c r="F124" t="s">
        <v>1805</v>
      </c>
      <c r="G124" t="s">
        <v>2408</v>
      </c>
      <c r="H124">
        <v>1</v>
      </c>
      <c r="I124" s="4">
        <v>605.28</v>
      </c>
      <c r="J124" t="s">
        <v>2832</v>
      </c>
      <c r="K124" t="s">
        <v>3068</v>
      </c>
      <c r="L124" t="s">
        <v>3070</v>
      </c>
      <c r="M124" t="s">
        <v>3666</v>
      </c>
      <c r="N124">
        <v>3</v>
      </c>
      <c r="O124" t="s">
        <v>4276</v>
      </c>
      <c r="P124" t="str">
        <f t="shared" si="10"/>
        <v>FREESHIP</v>
      </c>
      <c r="Q124" t="s">
        <v>4279</v>
      </c>
      <c r="R124" s="4">
        <v>605.28</v>
      </c>
      <c r="S124" t="str">
        <f t="shared" si="9"/>
        <v>No</v>
      </c>
    </row>
    <row r="125" spans="1:19" x14ac:dyDescent="0.25">
      <c r="A125" t="s">
        <v>369</v>
      </c>
      <c r="B125" s="2">
        <v>45811</v>
      </c>
      <c r="C125">
        <f t="shared" si="6"/>
        <v>2025</v>
      </c>
      <c r="D125" t="str">
        <f t="shared" si="7"/>
        <v>June</v>
      </c>
      <c r="E125" t="str">
        <f t="shared" si="8"/>
        <v>Q2</v>
      </c>
      <c r="F125" t="s">
        <v>1569</v>
      </c>
      <c r="G125" t="s">
        <v>2405</v>
      </c>
      <c r="H125">
        <v>3</v>
      </c>
      <c r="I125" s="4">
        <v>433.33</v>
      </c>
      <c r="J125" t="s">
        <v>2708</v>
      </c>
      <c r="K125" t="s">
        <v>3067</v>
      </c>
      <c r="L125" t="s">
        <v>3071</v>
      </c>
      <c r="M125" t="s">
        <v>3430</v>
      </c>
      <c r="N125">
        <v>4</v>
      </c>
      <c r="O125" t="s">
        <v>4276</v>
      </c>
      <c r="P125" t="str">
        <f t="shared" si="10"/>
        <v>FREESHIP</v>
      </c>
      <c r="Q125" t="s">
        <v>4279</v>
      </c>
      <c r="R125" s="4">
        <v>1299.99</v>
      </c>
      <c r="S125" t="str">
        <f t="shared" si="9"/>
        <v>No</v>
      </c>
    </row>
    <row r="126" spans="1:19" x14ac:dyDescent="0.25">
      <c r="A126" t="s">
        <v>342</v>
      </c>
      <c r="B126" s="2">
        <v>44985</v>
      </c>
      <c r="C126">
        <f t="shared" si="6"/>
        <v>2023</v>
      </c>
      <c r="D126" t="str">
        <f t="shared" si="7"/>
        <v>February</v>
      </c>
      <c r="E126" t="str">
        <f t="shared" si="8"/>
        <v>Q1</v>
      </c>
      <c r="F126" t="s">
        <v>1542</v>
      </c>
      <c r="G126" t="s">
        <v>2405</v>
      </c>
      <c r="H126">
        <v>5</v>
      </c>
      <c r="I126" s="4">
        <v>674.04</v>
      </c>
      <c r="J126" t="s">
        <v>2684</v>
      </c>
      <c r="K126" t="s">
        <v>3066</v>
      </c>
      <c r="L126" t="s">
        <v>3071</v>
      </c>
      <c r="M126" t="s">
        <v>3403</v>
      </c>
      <c r="N126">
        <v>7</v>
      </c>
      <c r="O126" t="s">
        <v>4275</v>
      </c>
      <c r="P126" t="str">
        <f t="shared" si="10"/>
        <v>SAVE10</v>
      </c>
      <c r="Q126" t="s">
        <v>4282</v>
      </c>
      <c r="R126" s="4">
        <v>3370.2</v>
      </c>
      <c r="S126" t="str">
        <f t="shared" si="9"/>
        <v>No</v>
      </c>
    </row>
    <row r="127" spans="1:19" x14ac:dyDescent="0.25">
      <c r="A127" t="s">
        <v>1196</v>
      </c>
      <c r="B127" s="2">
        <v>45822</v>
      </c>
      <c r="C127">
        <f t="shared" si="6"/>
        <v>2025</v>
      </c>
      <c r="D127" t="str">
        <f t="shared" si="7"/>
        <v>June</v>
      </c>
      <c r="E127" t="str">
        <f t="shared" si="8"/>
        <v>Q2</v>
      </c>
      <c r="F127" t="s">
        <v>2385</v>
      </c>
      <c r="G127" t="s">
        <v>2406</v>
      </c>
      <c r="H127">
        <v>2</v>
      </c>
      <c r="I127" s="4">
        <v>420.29</v>
      </c>
      <c r="J127" t="s">
        <v>2835</v>
      </c>
      <c r="K127" t="s">
        <v>3068</v>
      </c>
      <c r="L127" t="s">
        <v>3072</v>
      </c>
      <c r="M127" t="s">
        <v>4257</v>
      </c>
      <c r="N127">
        <v>3</v>
      </c>
      <c r="O127" t="s">
        <v>4275</v>
      </c>
      <c r="P127" t="str">
        <f t="shared" si="10"/>
        <v>SAVE10</v>
      </c>
      <c r="Q127" t="s">
        <v>4282</v>
      </c>
      <c r="R127" s="4">
        <v>840.58</v>
      </c>
      <c r="S127" t="str">
        <f t="shared" si="9"/>
        <v>No</v>
      </c>
    </row>
    <row r="128" spans="1:19" x14ac:dyDescent="0.25">
      <c r="A128" t="s">
        <v>238</v>
      </c>
      <c r="B128" s="2">
        <v>45192</v>
      </c>
      <c r="C128">
        <f t="shared" si="6"/>
        <v>2023</v>
      </c>
      <c r="D128" t="str">
        <f t="shared" si="7"/>
        <v>September</v>
      </c>
      <c r="E128" t="str">
        <f t="shared" si="8"/>
        <v>Q3</v>
      </c>
      <c r="F128" t="s">
        <v>1438</v>
      </c>
      <c r="G128" t="s">
        <v>2407</v>
      </c>
      <c r="H128">
        <v>4</v>
      </c>
      <c r="I128" s="4">
        <v>91.46</v>
      </c>
      <c r="J128" t="s">
        <v>2603</v>
      </c>
      <c r="K128" t="s">
        <v>3069</v>
      </c>
      <c r="L128" t="s">
        <v>3071</v>
      </c>
      <c r="M128" t="s">
        <v>3299</v>
      </c>
      <c r="N128">
        <v>9</v>
      </c>
      <c r="O128" t="s">
        <v>4275</v>
      </c>
      <c r="P128" t="str">
        <f t="shared" si="10"/>
        <v>SAVE10</v>
      </c>
      <c r="Q128" t="s">
        <v>4279</v>
      </c>
      <c r="R128" s="4">
        <v>365.84</v>
      </c>
      <c r="S128" t="str">
        <f t="shared" si="9"/>
        <v>No</v>
      </c>
    </row>
    <row r="129" spans="1:19" x14ac:dyDescent="0.25">
      <c r="A129" t="s">
        <v>978</v>
      </c>
      <c r="B129" s="2">
        <v>45158</v>
      </c>
      <c r="C129">
        <f t="shared" si="6"/>
        <v>2023</v>
      </c>
      <c r="D129" t="str">
        <f t="shared" si="7"/>
        <v>August</v>
      </c>
      <c r="E129" t="str">
        <f t="shared" si="8"/>
        <v>Q3</v>
      </c>
      <c r="F129" t="s">
        <v>2171</v>
      </c>
      <c r="G129" t="s">
        <v>2404</v>
      </c>
      <c r="H129">
        <v>5</v>
      </c>
      <c r="I129" s="4">
        <v>364.42</v>
      </c>
      <c r="J129" t="s">
        <v>2730</v>
      </c>
      <c r="K129" t="s">
        <v>3067</v>
      </c>
      <c r="L129" t="s">
        <v>3071</v>
      </c>
      <c r="M129" t="s">
        <v>4039</v>
      </c>
      <c r="N129">
        <v>10</v>
      </c>
      <c r="O129" t="s">
        <v>4275</v>
      </c>
      <c r="P129" t="str">
        <f t="shared" si="10"/>
        <v>SAVE10</v>
      </c>
      <c r="Q129" t="s">
        <v>4279</v>
      </c>
      <c r="R129" s="4">
        <v>1822.1</v>
      </c>
      <c r="S129" t="str">
        <f t="shared" si="9"/>
        <v>No</v>
      </c>
    </row>
    <row r="130" spans="1:19" x14ac:dyDescent="0.25">
      <c r="A130" t="s">
        <v>642</v>
      </c>
      <c r="B130" s="2">
        <v>45011</v>
      </c>
      <c r="C130">
        <f t="shared" ref="C130:C193" si="11">YEAR(B130)</f>
        <v>2023</v>
      </c>
      <c r="D130" t="str">
        <f t="shared" ref="D130:D193" si="12">TEXT(B130,"mmmm")</f>
        <v>March</v>
      </c>
      <c r="E130" t="str">
        <f t="shared" ref="E130:E193" si="13">"Q"&amp;ROUNDUP(MONTH(B130)/3,0)</f>
        <v>Q1</v>
      </c>
      <c r="F130" t="s">
        <v>1841</v>
      </c>
      <c r="G130" t="s">
        <v>2407</v>
      </c>
      <c r="H130">
        <v>5</v>
      </c>
      <c r="I130" s="4">
        <v>558.63</v>
      </c>
      <c r="J130" t="s">
        <v>2849</v>
      </c>
      <c r="K130" t="s">
        <v>3069</v>
      </c>
      <c r="L130" t="s">
        <v>3074</v>
      </c>
      <c r="M130" t="s">
        <v>3703</v>
      </c>
      <c r="N130">
        <v>8</v>
      </c>
      <c r="O130" t="s">
        <v>4276</v>
      </c>
      <c r="P130" t="str">
        <f t="shared" si="10"/>
        <v>FREESHIP</v>
      </c>
      <c r="Q130" t="s">
        <v>4279</v>
      </c>
      <c r="R130" s="4">
        <v>2793.15</v>
      </c>
      <c r="S130" t="str">
        <f t="shared" si="9"/>
        <v>No</v>
      </c>
    </row>
    <row r="131" spans="1:19" x14ac:dyDescent="0.25">
      <c r="A131" t="s">
        <v>550</v>
      </c>
      <c r="B131" s="2">
        <v>45452</v>
      </c>
      <c r="C131">
        <f t="shared" si="11"/>
        <v>2024</v>
      </c>
      <c r="D131" t="str">
        <f t="shared" si="12"/>
        <v>June</v>
      </c>
      <c r="E131" t="str">
        <f t="shared" si="13"/>
        <v>Q2</v>
      </c>
      <c r="F131" t="s">
        <v>1750</v>
      </c>
      <c r="G131" t="s">
        <v>2406</v>
      </c>
      <c r="H131">
        <v>1</v>
      </c>
      <c r="I131" s="4">
        <v>616.1</v>
      </c>
      <c r="J131" t="s">
        <v>2808</v>
      </c>
      <c r="K131" t="s">
        <v>3069</v>
      </c>
      <c r="L131" t="s">
        <v>3072</v>
      </c>
      <c r="M131" t="s">
        <v>3611</v>
      </c>
      <c r="N131">
        <v>6</v>
      </c>
      <c r="P131" t="str">
        <f t="shared" si="10"/>
        <v>NO COUPON</v>
      </c>
      <c r="Q131" t="s">
        <v>4280</v>
      </c>
      <c r="R131" s="4">
        <v>616.1</v>
      </c>
      <c r="S131" t="str">
        <f t="shared" ref="S131:S194" si="14">IF(OR(R131&gt;$Z$4,R131&lt;Z134),"No","Yes")</f>
        <v>No</v>
      </c>
    </row>
    <row r="132" spans="1:19" x14ac:dyDescent="0.25">
      <c r="A132" t="s">
        <v>601</v>
      </c>
      <c r="B132" s="2">
        <v>45089</v>
      </c>
      <c r="C132">
        <f t="shared" si="11"/>
        <v>2023</v>
      </c>
      <c r="D132" t="str">
        <f t="shared" si="12"/>
        <v>June</v>
      </c>
      <c r="E132" t="str">
        <f t="shared" si="13"/>
        <v>Q2</v>
      </c>
      <c r="F132" t="s">
        <v>1801</v>
      </c>
      <c r="G132" t="s">
        <v>2403</v>
      </c>
      <c r="H132">
        <v>5</v>
      </c>
      <c r="I132" s="4">
        <v>514.6</v>
      </c>
      <c r="J132" t="s">
        <v>2829</v>
      </c>
      <c r="K132" t="s">
        <v>3068</v>
      </c>
      <c r="L132" t="s">
        <v>3073</v>
      </c>
      <c r="M132" t="s">
        <v>3662</v>
      </c>
      <c r="N132">
        <v>10</v>
      </c>
      <c r="O132" t="s">
        <v>4276</v>
      </c>
      <c r="P132" t="str">
        <f t="shared" si="10"/>
        <v>FREESHIP</v>
      </c>
      <c r="Q132" t="s">
        <v>4278</v>
      </c>
      <c r="R132" s="4">
        <v>2573</v>
      </c>
      <c r="S132" t="str">
        <f t="shared" si="14"/>
        <v>No</v>
      </c>
    </row>
    <row r="133" spans="1:19" x14ac:dyDescent="0.25">
      <c r="A133" t="s">
        <v>838</v>
      </c>
      <c r="B133" s="2">
        <v>45167</v>
      </c>
      <c r="C133">
        <f t="shared" si="11"/>
        <v>2023</v>
      </c>
      <c r="D133" t="str">
        <f t="shared" si="12"/>
        <v>August</v>
      </c>
      <c r="E133" t="str">
        <f t="shared" si="13"/>
        <v>Q3</v>
      </c>
      <c r="F133" t="s">
        <v>2034</v>
      </c>
      <c r="G133" t="s">
        <v>2403</v>
      </c>
      <c r="H133">
        <v>3</v>
      </c>
      <c r="I133" s="4">
        <v>481.1</v>
      </c>
      <c r="J133" t="s">
        <v>2943</v>
      </c>
      <c r="K133" t="s">
        <v>3067</v>
      </c>
      <c r="L133" t="s">
        <v>3072</v>
      </c>
      <c r="M133" t="s">
        <v>3899</v>
      </c>
      <c r="N133">
        <v>3</v>
      </c>
      <c r="O133" t="s">
        <v>4276</v>
      </c>
      <c r="P133" t="str">
        <f t="shared" si="10"/>
        <v>FREESHIP</v>
      </c>
      <c r="Q133" t="s">
        <v>4281</v>
      </c>
      <c r="R133" s="4">
        <v>1443.3</v>
      </c>
      <c r="S133" t="str">
        <f t="shared" si="14"/>
        <v>No</v>
      </c>
    </row>
    <row r="134" spans="1:19" x14ac:dyDescent="0.25">
      <c r="A134" t="s">
        <v>397</v>
      </c>
      <c r="B134" s="2">
        <v>44946</v>
      </c>
      <c r="C134">
        <f t="shared" si="11"/>
        <v>2023</v>
      </c>
      <c r="D134" t="str">
        <f t="shared" si="12"/>
        <v>January</v>
      </c>
      <c r="E134" t="str">
        <f t="shared" si="13"/>
        <v>Q1</v>
      </c>
      <c r="F134" t="s">
        <v>1597</v>
      </c>
      <c r="G134" t="s">
        <v>2406</v>
      </c>
      <c r="H134">
        <v>4</v>
      </c>
      <c r="I134" s="4">
        <v>393.8</v>
      </c>
      <c r="J134" t="s">
        <v>2497</v>
      </c>
      <c r="K134" t="s">
        <v>3067</v>
      </c>
      <c r="L134" t="s">
        <v>3074</v>
      </c>
      <c r="M134" t="s">
        <v>3458</v>
      </c>
      <c r="N134">
        <v>7</v>
      </c>
      <c r="O134" t="s">
        <v>4275</v>
      </c>
      <c r="P134" t="str">
        <f t="shared" si="10"/>
        <v>SAVE10</v>
      </c>
      <c r="Q134" t="s">
        <v>4280</v>
      </c>
      <c r="R134" s="4">
        <v>1575.2</v>
      </c>
      <c r="S134" t="str">
        <f t="shared" si="14"/>
        <v>No</v>
      </c>
    </row>
    <row r="135" spans="1:19" x14ac:dyDescent="0.25">
      <c r="A135" t="s">
        <v>990</v>
      </c>
      <c r="B135" s="2">
        <v>45386</v>
      </c>
      <c r="C135">
        <f t="shared" si="11"/>
        <v>2024</v>
      </c>
      <c r="D135" t="str">
        <f t="shared" si="12"/>
        <v>April</v>
      </c>
      <c r="E135" t="str">
        <f t="shared" si="13"/>
        <v>Q2</v>
      </c>
      <c r="F135" t="s">
        <v>2183</v>
      </c>
      <c r="G135" t="s">
        <v>2405</v>
      </c>
      <c r="H135">
        <v>3</v>
      </c>
      <c r="I135" s="4">
        <v>589.29999999999995</v>
      </c>
      <c r="J135" t="s">
        <v>2941</v>
      </c>
      <c r="K135" t="s">
        <v>3067</v>
      </c>
      <c r="L135" t="s">
        <v>3072</v>
      </c>
      <c r="M135" t="s">
        <v>4051</v>
      </c>
      <c r="N135">
        <v>6</v>
      </c>
      <c r="O135" t="s">
        <v>4277</v>
      </c>
      <c r="P135" t="str">
        <f t="shared" si="10"/>
        <v>WINTER15</v>
      </c>
      <c r="Q135" t="s">
        <v>4279</v>
      </c>
      <c r="R135" s="4">
        <v>1767.9</v>
      </c>
      <c r="S135" t="str">
        <f t="shared" si="14"/>
        <v>No</v>
      </c>
    </row>
    <row r="136" spans="1:19" x14ac:dyDescent="0.25">
      <c r="A136" t="s">
        <v>1036</v>
      </c>
      <c r="B136" s="2">
        <v>45712</v>
      </c>
      <c r="C136">
        <f t="shared" si="11"/>
        <v>2025</v>
      </c>
      <c r="D136" t="str">
        <f t="shared" si="12"/>
        <v>February</v>
      </c>
      <c r="E136" t="str">
        <f t="shared" si="13"/>
        <v>Q1</v>
      </c>
      <c r="F136" t="s">
        <v>2228</v>
      </c>
      <c r="G136" t="s">
        <v>2405</v>
      </c>
      <c r="H136">
        <v>3</v>
      </c>
      <c r="I136" s="4">
        <v>450.98</v>
      </c>
      <c r="J136" t="s">
        <v>2877</v>
      </c>
      <c r="K136" t="s">
        <v>3067</v>
      </c>
      <c r="L136" t="s">
        <v>3070</v>
      </c>
      <c r="M136" t="s">
        <v>4097</v>
      </c>
      <c r="N136">
        <v>8</v>
      </c>
      <c r="O136" t="s">
        <v>4275</v>
      </c>
      <c r="P136" t="str">
        <f t="shared" si="10"/>
        <v>SAVE10</v>
      </c>
      <c r="Q136" t="s">
        <v>4279</v>
      </c>
      <c r="R136" s="4">
        <v>1352.94</v>
      </c>
      <c r="S136" t="str">
        <f t="shared" si="14"/>
        <v>No</v>
      </c>
    </row>
    <row r="137" spans="1:19" x14ac:dyDescent="0.25">
      <c r="A137" t="s">
        <v>219</v>
      </c>
      <c r="B137" s="2">
        <v>44989</v>
      </c>
      <c r="C137">
        <f t="shared" si="11"/>
        <v>2023</v>
      </c>
      <c r="D137" t="str">
        <f t="shared" si="12"/>
        <v>March</v>
      </c>
      <c r="E137" t="str">
        <f t="shared" si="13"/>
        <v>Q1</v>
      </c>
      <c r="F137" t="s">
        <v>1419</v>
      </c>
      <c r="G137" t="s">
        <v>2409</v>
      </c>
      <c r="H137">
        <v>3</v>
      </c>
      <c r="I137" s="4">
        <v>147.38999999999999</v>
      </c>
      <c r="J137" t="s">
        <v>2591</v>
      </c>
      <c r="K137" t="s">
        <v>3065</v>
      </c>
      <c r="L137" t="s">
        <v>3072</v>
      </c>
      <c r="M137" t="s">
        <v>3280</v>
      </c>
      <c r="N137">
        <v>3</v>
      </c>
      <c r="P137" t="str">
        <f t="shared" si="10"/>
        <v>NO COUPON</v>
      </c>
      <c r="Q137" t="s">
        <v>4280</v>
      </c>
      <c r="R137" s="4">
        <v>442.17</v>
      </c>
      <c r="S137" t="str">
        <f t="shared" si="14"/>
        <v>No</v>
      </c>
    </row>
    <row r="138" spans="1:19" x14ac:dyDescent="0.25">
      <c r="A138" t="s">
        <v>781</v>
      </c>
      <c r="B138" s="2">
        <v>45765</v>
      </c>
      <c r="C138">
        <f t="shared" si="11"/>
        <v>2025</v>
      </c>
      <c r="D138" t="str">
        <f t="shared" si="12"/>
        <v>April</v>
      </c>
      <c r="E138" t="str">
        <f t="shared" si="13"/>
        <v>Q2</v>
      </c>
      <c r="F138" t="s">
        <v>1978</v>
      </c>
      <c r="G138" t="s">
        <v>2405</v>
      </c>
      <c r="H138">
        <v>2</v>
      </c>
      <c r="I138" s="4">
        <v>323.22000000000003</v>
      </c>
      <c r="J138" t="s">
        <v>2912</v>
      </c>
      <c r="K138" t="s">
        <v>3067</v>
      </c>
      <c r="L138" t="s">
        <v>3073</v>
      </c>
      <c r="M138" t="s">
        <v>3842</v>
      </c>
      <c r="N138">
        <v>7</v>
      </c>
      <c r="P138" t="str">
        <f t="shared" si="10"/>
        <v>NO COUPON</v>
      </c>
      <c r="Q138" t="s">
        <v>4278</v>
      </c>
      <c r="R138" s="4">
        <v>646.44000000000005</v>
      </c>
      <c r="S138" t="str">
        <f t="shared" si="14"/>
        <v>No</v>
      </c>
    </row>
    <row r="139" spans="1:19" x14ac:dyDescent="0.25">
      <c r="A139" t="s">
        <v>671</v>
      </c>
      <c r="B139" s="2">
        <v>45284</v>
      </c>
      <c r="C139">
        <f t="shared" si="11"/>
        <v>2023</v>
      </c>
      <c r="D139" t="str">
        <f t="shared" si="12"/>
        <v>December</v>
      </c>
      <c r="E139" t="str">
        <f t="shared" si="13"/>
        <v>Q4</v>
      </c>
      <c r="F139" t="s">
        <v>1870</v>
      </c>
      <c r="G139" t="s">
        <v>2405</v>
      </c>
      <c r="H139">
        <v>4</v>
      </c>
      <c r="I139" s="4">
        <v>87.79</v>
      </c>
      <c r="J139" t="s">
        <v>2685</v>
      </c>
      <c r="K139" t="s">
        <v>3069</v>
      </c>
      <c r="L139" t="s">
        <v>3071</v>
      </c>
      <c r="M139" t="s">
        <v>3732</v>
      </c>
      <c r="N139">
        <v>6</v>
      </c>
      <c r="O139" t="s">
        <v>4276</v>
      </c>
      <c r="P139" t="str">
        <f t="shared" ref="P139:P202" si="15">IF(ISBLANK(O139),"NO COUPON",O139)</f>
        <v>FREESHIP</v>
      </c>
      <c r="Q139" t="s">
        <v>4278</v>
      </c>
      <c r="R139" s="4">
        <v>351.16</v>
      </c>
      <c r="S139" t="str">
        <f t="shared" si="14"/>
        <v>No</v>
      </c>
    </row>
    <row r="140" spans="1:19" x14ac:dyDescent="0.25">
      <c r="A140" t="s">
        <v>312</v>
      </c>
      <c r="B140" s="2">
        <v>45279</v>
      </c>
      <c r="C140">
        <f t="shared" si="11"/>
        <v>2023</v>
      </c>
      <c r="D140" t="str">
        <f t="shared" si="12"/>
        <v>December</v>
      </c>
      <c r="E140" t="str">
        <f t="shared" si="13"/>
        <v>Q4</v>
      </c>
      <c r="F140" t="s">
        <v>1512</v>
      </c>
      <c r="G140" t="s">
        <v>2407</v>
      </c>
      <c r="H140">
        <v>4</v>
      </c>
      <c r="I140" s="4">
        <v>301.17</v>
      </c>
      <c r="J140" t="s">
        <v>2450</v>
      </c>
      <c r="K140" t="s">
        <v>3066</v>
      </c>
      <c r="L140" t="s">
        <v>3071</v>
      </c>
      <c r="M140" t="s">
        <v>3373</v>
      </c>
      <c r="N140">
        <v>6</v>
      </c>
      <c r="P140" t="str">
        <f t="shared" si="15"/>
        <v>NO COUPON</v>
      </c>
      <c r="Q140" t="s">
        <v>4280</v>
      </c>
      <c r="R140" s="4">
        <v>1204.68</v>
      </c>
      <c r="S140" t="str">
        <f t="shared" si="14"/>
        <v>No</v>
      </c>
    </row>
    <row r="141" spans="1:19" x14ac:dyDescent="0.25">
      <c r="A141" t="s">
        <v>983</v>
      </c>
      <c r="B141" s="2">
        <v>45813</v>
      </c>
      <c r="C141">
        <f t="shared" si="11"/>
        <v>2025</v>
      </c>
      <c r="D141" t="str">
        <f t="shared" si="12"/>
        <v>June</v>
      </c>
      <c r="E141" t="str">
        <f t="shared" si="13"/>
        <v>Q2</v>
      </c>
      <c r="F141" t="s">
        <v>2176</v>
      </c>
      <c r="G141" t="s">
        <v>2409</v>
      </c>
      <c r="H141">
        <v>1</v>
      </c>
      <c r="I141" s="4">
        <v>440.34</v>
      </c>
      <c r="J141" t="s">
        <v>2991</v>
      </c>
      <c r="K141" t="s">
        <v>3068</v>
      </c>
      <c r="L141" t="s">
        <v>3070</v>
      </c>
      <c r="M141" t="s">
        <v>4044</v>
      </c>
      <c r="N141">
        <v>2</v>
      </c>
      <c r="O141" t="s">
        <v>4277</v>
      </c>
      <c r="P141" t="str">
        <f t="shared" si="15"/>
        <v>WINTER15</v>
      </c>
      <c r="Q141" t="s">
        <v>4281</v>
      </c>
      <c r="R141" s="4">
        <v>440.34</v>
      </c>
      <c r="S141" t="str">
        <f t="shared" si="14"/>
        <v>No</v>
      </c>
    </row>
    <row r="142" spans="1:19" x14ac:dyDescent="0.25">
      <c r="A142" t="s">
        <v>86</v>
      </c>
      <c r="B142" s="2">
        <v>45648</v>
      </c>
      <c r="C142">
        <f t="shared" si="11"/>
        <v>2024</v>
      </c>
      <c r="D142" t="str">
        <f t="shared" si="12"/>
        <v>December</v>
      </c>
      <c r="E142" t="str">
        <f t="shared" si="13"/>
        <v>Q4</v>
      </c>
      <c r="F142" t="s">
        <v>1286</v>
      </c>
      <c r="G142" t="s">
        <v>2405</v>
      </c>
      <c r="H142">
        <v>4</v>
      </c>
      <c r="I142" s="4">
        <v>589.44000000000005</v>
      </c>
      <c r="J142" t="s">
        <v>2425</v>
      </c>
      <c r="K142" t="s">
        <v>3068</v>
      </c>
      <c r="L142" t="s">
        <v>3072</v>
      </c>
      <c r="M142" t="s">
        <v>3147</v>
      </c>
      <c r="N142">
        <v>5</v>
      </c>
      <c r="P142" t="str">
        <f t="shared" si="15"/>
        <v>NO COUPON</v>
      </c>
      <c r="Q142" t="s">
        <v>4281</v>
      </c>
      <c r="R142" s="4">
        <v>2357.7600000000002</v>
      </c>
      <c r="S142" t="str">
        <f t="shared" si="14"/>
        <v>No</v>
      </c>
    </row>
    <row r="143" spans="1:19" x14ac:dyDescent="0.25">
      <c r="A143" t="s">
        <v>266</v>
      </c>
      <c r="B143" s="2">
        <v>45555</v>
      </c>
      <c r="C143">
        <f t="shared" si="11"/>
        <v>2024</v>
      </c>
      <c r="D143" t="str">
        <f t="shared" si="12"/>
        <v>September</v>
      </c>
      <c r="E143" t="str">
        <f t="shared" si="13"/>
        <v>Q3</v>
      </c>
      <c r="F143" t="s">
        <v>1466</v>
      </c>
      <c r="G143" t="s">
        <v>2404</v>
      </c>
      <c r="H143">
        <v>4</v>
      </c>
      <c r="I143" s="4">
        <v>668.36</v>
      </c>
      <c r="J143" t="s">
        <v>2628</v>
      </c>
      <c r="K143" t="s">
        <v>3068</v>
      </c>
      <c r="L143" t="s">
        <v>3071</v>
      </c>
      <c r="M143" t="s">
        <v>3327</v>
      </c>
      <c r="N143">
        <v>5</v>
      </c>
      <c r="O143" t="s">
        <v>4276</v>
      </c>
      <c r="P143" t="str">
        <f t="shared" si="15"/>
        <v>FREESHIP</v>
      </c>
      <c r="Q143" t="s">
        <v>4281</v>
      </c>
      <c r="R143" s="4">
        <v>2673.44</v>
      </c>
      <c r="S143" t="str">
        <f t="shared" si="14"/>
        <v>No</v>
      </c>
    </row>
    <row r="144" spans="1:19" x14ac:dyDescent="0.25">
      <c r="A144" t="s">
        <v>964</v>
      </c>
      <c r="B144" s="2">
        <v>45443</v>
      </c>
      <c r="C144">
        <f t="shared" si="11"/>
        <v>2024</v>
      </c>
      <c r="D144" t="str">
        <f t="shared" si="12"/>
        <v>May</v>
      </c>
      <c r="E144" t="str">
        <f t="shared" si="13"/>
        <v>Q2</v>
      </c>
      <c r="F144" t="s">
        <v>2158</v>
      </c>
      <c r="G144" t="s">
        <v>2408</v>
      </c>
      <c r="H144">
        <v>1</v>
      </c>
      <c r="I144" s="4">
        <v>596.24</v>
      </c>
      <c r="J144" t="s">
        <v>2428</v>
      </c>
      <c r="K144" t="s">
        <v>3067</v>
      </c>
      <c r="L144" t="s">
        <v>3072</v>
      </c>
      <c r="M144" t="s">
        <v>4025</v>
      </c>
      <c r="N144">
        <v>4</v>
      </c>
      <c r="O144" t="s">
        <v>4276</v>
      </c>
      <c r="P144" t="str">
        <f t="shared" si="15"/>
        <v>FREESHIP</v>
      </c>
      <c r="Q144" t="s">
        <v>4278</v>
      </c>
      <c r="R144" s="4">
        <v>596.24</v>
      </c>
      <c r="S144" t="str">
        <f t="shared" si="14"/>
        <v>No</v>
      </c>
    </row>
    <row r="145" spans="1:19" x14ac:dyDescent="0.25">
      <c r="A145" t="s">
        <v>701</v>
      </c>
      <c r="B145" s="2">
        <v>45182</v>
      </c>
      <c r="C145">
        <f t="shared" si="11"/>
        <v>2023</v>
      </c>
      <c r="D145" t="str">
        <f t="shared" si="12"/>
        <v>September</v>
      </c>
      <c r="E145" t="str">
        <f t="shared" si="13"/>
        <v>Q3</v>
      </c>
      <c r="F145" t="s">
        <v>1899</v>
      </c>
      <c r="G145" t="s">
        <v>2405</v>
      </c>
      <c r="H145">
        <v>1</v>
      </c>
      <c r="I145" s="4">
        <v>332.09</v>
      </c>
      <c r="J145" t="s">
        <v>2875</v>
      </c>
      <c r="K145" t="s">
        <v>3068</v>
      </c>
      <c r="L145" t="s">
        <v>3072</v>
      </c>
      <c r="M145" t="s">
        <v>3762</v>
      </c>
      <c r="N145">
        <v>5</v>
      </c>
      <c r="O145" t="s">
        <v>4276</v>
      </c>
      <c r="P145" t="str">
        <f t="shared" si="15"/>
        <v>FREESHIP</v>
      </c>
      <c r="Q145" t="s">
        <v>4278</v>
      </c>
      <c r="R145" s="4">
        <v>332.09</v>
      </c>
      <c r="S145" t="str">
        <f t="shared" si="14"/>
        <v>No</v>
      </c>
    </row>
    <row r="146" spans="1:19" x14ac:dyDescent="0.25">
      <c r="A146" t="s">
        <v>1161</v>
      </c>
      <c r="B146" s="2">
        <v>45659</v>
      </c>
      <c r="C146">
        <f t="shared" si="11"/>
        <v>2025</v>
      </c>
      <c r="D146" t="str">
        <f t="shared" si="12"/>
        <v>January</v>
      </c>
      <c r="E146" t="str">
        <f t="shared" si="13"/>
        <v>Q1</v>
      </c>
      <c r="F146" t="s">
        <v>2350</v>
      </c>
      <c r="G146" t="s">
        <v>2406</v>
      </c>
      <c r="H146">
        <v>2</v>
      </c>
      <c r="I146" s="4">
        <v>588.29999999999995</v>
      </c>
      <c r="J146" t="s">
        <v>3044</v>
      </c>
      <c r="K146" t="s">
        <v>3066</v>
      </c>
      <c r="L146" t="s">
        <v>3074</v>
      </c>
      <c r="M146" t="s">
        <v>4222</v>
      </c>
      <c r="N146">
        <v>2</v>
      </c>
      <c r="O146" t="s">
        <v>4276</v>
      </c>
      <c r="P146" t="str">
        <f t="shared" si="15"/>
        <v>FREESHIP</v>
      </c>
      <c r="Q146" t="s">
        <v>4280</v>
      </c>
      <c r="R146" s="4">
        <v>1176.5999999999999</v>
      </c>
      <c r="S146" t="str">
        <f t="shared" si="14"/>
        <v>No</v>
      </c>
    </row>
    <row r="147" spans="1:19" x14ac:dyDescent="0.25">
      <c r="A147" t="s">
        <v>797</v>
      </c>
      <c r="B147" s="2">
        <v>45803</v>
      </c>
      <c r="C147">
        <f t="shared" si="11"/>
        <v>2025</v>
      </c>
      <c r="D147" t="str">
        <f t="shared" si="12"/>
        <v>May</v>
      </c>
      <c r="E147" t="str">
        <f t="shared" si="13"/>
        <v>Q2</v>
      </c>
      <c r="F147" t="s">
        <v>1994</v>
      </c>
      <c r="G147" t="s">
        <v>2407</v>
      </c>
      <c r="H147">
        <v>1</v>
      </c>
      <c r="I147" s="4">
        <v>438.34</v>
      </c>
      <c r="J147" t="s">
        <v>2888</v>
      </c>
      <c r="K147" t="s">
        <v>3068</v>
      </c>
      <c r="L147" t="s">
        <v>3072</v>
      </c>
      <c r="M147" t="s">
        <v>3858</v>
      </c>
      <c r="N147">
        <v>5</v>
      </c>
      <c r="O147" t="s">
        <v>4276</v>
      </c>
      <c r="P147" t="str">
        <f t="shared" si="15"/>
        <v>FREESHIP</v>
      </c>
      <c r="Q147" t="s">
        <v>4281</v>
      </c>
      <c r="R147" s="4">
        <v>438.34</v>
      </c>
      <c r="S147" t="str">
        <f t="shared" si="14"/>
        <v>No</v>
      </c>
    </row>
    <row r="148" spans="1:19" x14ac:dyDescent="0.25">
      <c r="A148" t="s">
        <v>702</v>
      </c>
      <c r="B148" s="2">
        <v>45357</v>
      </c>
      <c r="C148">
        <f t="shared" si="11"/>
        <v>2024</v>
      </c>
      <c r="D148" t="str">
        <f t="shared" si="12"/>
        <v>March</v>
      </c>
      <c r="E148" t="str">
        <f t="shared" si="13"/>
        <v>Q1</v>
      </c>
      <c r="F148" t="s">
        <v>1900</v>
      </c>
      <c r="G148" t="s">
        <v>2403</v>
      </c>
      <c r="H148">
        <v>4</v>
      </c>
      <c r="I148" s="4">
        <v>593.22</v>
      </c>
      <c r="J148" t="s">
        <v>2842</v>
      </c>
      <c r="K148" t="s">
        <v>3067</v>
      </c>
      <c r="L148" t="s">
        <v>3071</v>
      </c>
      <c r="M148" t="s">
        <v>3763</v>
      </c>
      <c r="N148">
        <v>8</v>
      </c>
      <c r="O148" t="s">
        <v>4277</v>
      </c>
      <c r="P148" t="str">
        <f t="shared" si="15"/>
        <v>WINTER15</v>
      </c>
      <c r="Q148" t="s">
        <v>4281</v>
      </c>
      <c r="R148" s="4">
        <v>2372.88</v>
      </c>
      <c r="S148" t="str">
        <f t="shared" si="14"/>
        <v>No</v>
      </c>
    </row>
    <row r="149" spans="1:19" x14ac:dyDescent="0.25">
      <c r="A149" t="s">
        <v>1210</v>
      </c>
      <c r="B149" s="2">
        <v>45355</v>
      </c>
      <c r="C149">
        <f t="shared" si="11"/>
        <v>2024</v>
      </c>
      <c r="D149" t="str">
        <f t="shared" si="12"/>
        <v>March</v>
      </c>
      <c r="E149" t="str">
        <f t="shared" si="13"/>
        <v>Q1</v>
      </c>
      <c r="F149" t="s">
        <v>2399</v>
      </c>
      <c r="G149" t="s">
        <v>2403</v>
      </c>
      <c r="H149">
        <v>2</v>
      </c>
      <c r="I149" s="4">
        <v>662.53</v>
      </c>
      <c r="J149" t="s">
        <v>2730</v>
      </c>
      <c r="K149" t="s">
        <v>3066</v>
      </c>
      <c r="L149" t="s">
        <v>3071</v>
      </c>
      <c r="M149" t="s">
        <v>4271</v>
      </c>
      <c r="N149">
        <v>5</v>
      </c>
      <c r="P149" t="str">
        <f t="shared" si="15"/>
        <v>NO COUPON</v>
      </c>
      <c r="Q149" t="s">
        <v>4281</v>
      </c>
      <c r="R149" s="4">
        <v>1325.06</v>
      </c>
      <c r="S149" t="str">
        <f t="shared" si="14"/>
        <v>No</v>
      </c>
    </row>
    <row r="150" spans="1:19" x14ac:dyDescent="0.25">
      <c r="A150" t="s">
        <v>845</v>
      </c>
      <c r="B150" s="2">
        <v>45278</v>
      </c>
      <c r="C150">
        <f t="shared" si="11"/>
        <v>2023</v>
      </c>
      <c r="D150" t="str">
        <f t="shared" si="12"/>
        <v>December</v>
      </c>
      <c r="E150" t="str">
        <f t="shared" si="13"/>
        <v>Q4</v>
      </c>
      <c r="F150" t="s">
        <v>2041</v>
      </c>
      <c r="G150" t="s">
        <v>2407</v>
      </c>
      <c r="H150">
        <v>2</v>
      </c>
      <c r="I150" s="4">
        <v>88.73</v>
      </c>
      <c r="J150" t="s">
        <v>2851</v>
      </c>
      <c r="K150" t="s">
        <v>3066</v>
      </c>
      <c r="L150" t="s">
        <v>3074</v>
      </c>
      <c r="M150" t="s">
        <v>3906</v>
      </c>
      <c r="N150">
        <v>5</v>
      </c>
      <c r="P150" t="str">
        <f t="shared" si="15"/>
        <v>NO COUPON</v>
      </c>
      <c r="Q150" t="s">
        <v>4282</v>
      </c>
      <c r="R150" s="4">
        <v>177.46</v>
      </c>
      <c r="S150" t="str">
        <f t="shared" si="14"/>
        <v>No</v>
      </c>
    </row>
    <row r="151" spans="1:19" x14ac:dyDescent="0.25">
      <c r="A151" t="s">
        <v>55</v>
      </c>
      <c r="B151" s="2">
        <v>45265</v>
      </c>
      <c r="C151">
        <f t="shared" si="11"/>
        <v>2023</v>
      </c>
      <c r="D151" t="str">
        <f t="shared" si="12"/>
        <v>December</v>
      </c>
      <c r="E151" t="str">
        <f t="shared" si="13"/>
        <v>Q4</v>
      </c>
      <c r="F151" t="s">
        <v>1255</v>
      </c>
      <c r="G151" t="s">
        <v>2403</v>
      </c>
      <c r="H151">
        <v>3</v>
      </c>
      <c r="I151" s="4">
        <v>611.45000000000005</v>
      </c>
      <c r="J151" t="s">
        <v>2451</v>
      </c>
      <c r="K151" t="s">
        <v>3068</v>
      </c>
      <c r="L151" t="s">
        <v>3074</v>
      </c>
      <c r="M151" t="s">
        <v>3116</v>
      </c>
      <c r="N151">
        <v>4</v>
      </c>
      <c r="O151" t="s">
        <v>4276</v>
      </c>
      <c r="P151" t="str">
        <f t="shared" si="15"/>
        <v>FREESHIP</v>
      </c>
      <c r="Q151" t="s">
        <v>4278</v>
      </c>
      <c r="R151" s="4">
        <v>1834.35</v>
      </c>
      <c r="S151" t="str">
        <f t="shared" si="14"/>
        <v>No</v>
      </c>
    </row>
    <row r="152" spans="1:19" x14ac:dyDescent="0.25">
      <c r="A152" t="s">
        <v>253</v>
      </c>
      <c r="B152" s="2">
        <v>45637</v>
      </c>
      <c r="C152">
        <f t="shared" si="11"/>
        <v>2024</v>
      </c>
      <c r="D152" t="str">
        <f t="shared" si="12"/>
        <v>December</v>
      </c>
      <c r="E152" t="str">
        <f t="shared" si="13"/>
        <v>Q4</v>
      </c>
      <c r="F152" t="s">
        <v>1453</v>
      </c>
      <c r="G152" t="s">
        <v>2405</v>
      </c>
      <c r="H152">
        <v>3</v>
      </c>
      <c r="I152" s="4">
        <v>538.74</v>
      </c>
      <c r="J152" t="s">
        <v>2616</v>
      </c>
      <c r="K152" t="s">
        <v>3066</v>
      </c>
      <c r="L152" t="s">
        <v>3070</v>
      </c>
      <c r="M152" t="s">
        <v>3314</v>
      </c>
      <c r="N152">
        <v>6</v>
      </c>
      <c r="O152" t="s">
        <v>4276</v>
      </c>
      <c r="P152" t="str">
        <f t="shared" si="15"/>
        <v>FREESHIP</v>
      </c>
      <c r="Q152" t="s">
        <v>4280</v>
      </c>
      <c r="R152" s="4">
        <v>1616.22</v>
      </c>
      <c r="S152" t="str">
        <f t="shared" si="14"/>
        <v>No</v>
      </c>
    </row>
    <row r="153" spans="1:19" x14ac:dyDescent="0.25">
      <c r="A153" t="s">
        <v>1030</v>
      </c>
      <c r="B153" s="2">
        <v>45289</v>
      </c>
      <c r="C153">
        <f t="shared" si="11"/>
        <v>2023</v>
      </c>
      <c r="D153" t="str">
        <f t="shared" si="12"/>
        <v>December</v>
      </c>
      <c r="E153" t="str">
        <f t="shared" si="13"/>
        <v>Q4</v>
      </c>
      <c r="F153" t="s">
        <v>2222</v>
      </c>
      <c r="G153" t="s">
        <v>2405</v>
      </c>
      <c r="H153">
        <v>5</v>
      </c>
      <c r="I153" s="4">
        <v>268.77999999999997</v>
      </c>
      <c r="J153" t="s">
        <v>3002</v>
      </c>
      <c r="K153" t="s">
        <v>3065</v>
      </c>
      <c r="L153" t="s">
        <v>3073</v>
      </c>
      <c r="M153" t="s">
        <v>4091</v>
      </c>
      <c r="N153">
        <v>7</v>
      </c>
      <c r="O153" t="s">
        <v>4277</v>
      </c>
      <c r="P153" t="str">
        <f t="shared" si="15"/>
        <v>WINTER15</v>
      </c>
      <c r="Q153" t="s">
        <v>4280</v>
      </c>
      <c r="R153" s="4">
        <v>1343.9</v>
      </c>
      <c r="S153" t="str">
        <f t="shared" si="14"/>
        <v>No</v>
      </c>
    </row>
    <row r="154" spans="1:19" x14ac:dyDescent="0.25">
      <c r="A154" t="s">
        <v>388</v>
      </c>
      <c r="B154" s="2">
        <v>45551</v>
      </c>
      <c r="C154">
        <f t="shared" si="11"/>
        <v>2024</v>
      </c>
      <c r="D154" t="str">
        <f t="shared" si="12"/>
        <v>September</v>
      </c>
      <c r="E154" t="str">
        <f t="shared" si="13"/>
        <v>Q3</v>
      </c>
      <c r="F154" t="s">
        <v>1588</v>
      </c>
      <c r="G154" t="s">
        <v>2403</v>
      </c>
      <c r="H154">
        <v>1</v>
      </c>
      <c r="I154" s="4">
        <v>571.9</v>
      </c>
      <c r="J154" t="s">
        <v>2477</v>
      </c>
      <c r="K154" t="s">
        <v>3068</v>
      </c>
      <c r="L154" t="s">
        <v>3074</v>
      </c>
      <c r="M154" t="s">
        <v>3449</v>
      </c>
      <c r="N154">
        <v>1</v>
      </c>
      <c r="O154" t="s">
        <v>4277</v>
      </c>
      <c r="P154" t="str">
        <f t="shared" si="15"/>
        <v>WINTER15</v>
      </c>
      <c r="Q154" t="s">
        <v>4278</v>
      </c>
      <c r="R154" s="4">
        <v>571.9</v>
      </c>
      <c r="S154" t="str">
        <f t="shared" si="14"/>
        <v>No</v>
      </c>
    </row>
    <row r="155" spans="1:19" x14ac:dyDescent="0.25">
      <c r="A155" t="s">
        <v>1047</v>
      </c>
      <c r="B155" s="2">
        <v>45650</v>
      </c>
      <c r="C155">
        <f t="shared" si="11"/>
        <v>2024</v>
      </c>
      <c r="D155" t="str">
        <f t="shared" si="12"/>
        <v>December</v>
      </c>
      <c r="E155" t="str">
        <f t="shared" si="13"/>
        <v>Q4</v>
      </c>
      <c r="F155" t="s">
        <v>2239</v>
      </c>
      <c r="G155" t="s">
        <v>2403</v>
      </c>
      <c r="H155">
        <v>1</v>
      </c>
      <c r="I155" s="4">
        <v>370.85</v>
      </c>
      <c r="J155" t="s">
        <v>3007</v>
      </c>
      <c r="K155" t="s">
        <v>3068</v>
      </c>
      <c r="L155" t="s">
        <v>3073</v>
      </c>
      <c r="M155" t="s">
        <v>4108</v>
      </c>
      <c r="N155">
        <v>2</v>
      </c>
      <c r="O155" t="s">
        <v>4276</v>
      </c>
      <c r="P155" t="str">
        <f t="shared" si="15"/>
        <v>FREESHIP</v>
      </c>
      <c r="Q155" t="s">
        <v>4279</v>
      </c>
      <c r="R155" s="4">
        <v>370.85</v>
      </c>
      <c r="S155" t="str">
        <f t="shared" si="14"/>
        <v>No</v>
      </c>
    </row>
    <row r="156" spans="1:19" x14ac:dyDescent="0.25">
      <c r="A156" t="s">
        <v>785</v>
      </c>
      <c r="B156" s="2">
        <v>45455</v>
      </c>
      <c r="C156">
        <f t="shared" si="11"/>
        <v>2024</v>
      </c>
      <c r="D156" t="str">
        <f t="shared" si="12"/>
        <v>June</v>
      </c>
      <c r="E156" t="str">
        <f t="shared" si="13"/>
        <v>Q2</v>
      </c>
      <c r="F156" t="s">
        <v>1982</v>
      </c>
      <c r="G156" t="s">
        <v>2404</v>
      </c>
      <c r="H156">
        <v>3</v>
      </c>
      <c r="I156" s="4">
        <v>692.44</v>
      </c>
      <c r="J156" t="s">
        <v>2724</v>
      </c>
      <c r="K156" t="s">
        <v>3065</v>
      </c>
      <c r="L156" t="s">
        <v>3071</v>
      </c>
      <c r="M156" t="s">
        <v>3846</v>
      </c>
      <c r="N156">
        <v>8</v>
      </c>
      <c r="O156" t="s">
        <v>4276</v>
      </c>
      <c r="P156" t="str">
        <f t="shared" si="15"/>
        <v>FREESHIP</v>
      </c>
      <c r="Q156" t="s">
        <v>4282</v>
      </c>
      <c r="R156" s="4">
        <v>2077.3200000000002</v>
      </c>
      <c r="S156" t="str">
        <f t="shared" si="14"/>
        <v>No</v>
      </c>
    </row>
    <row r="157" spans="1:19" x14ac:dyDescent="0.25">
      <c r="A157" t="s">
        <v>185</v>
      </c>
      <c r="B157" s="2">
        <v>45153</v>
      </c>
      <c r="C157">
        <f t="shared" si="11"/>
        <v>2023</v>
      </c>
      <c r="D157" t="str">
        <f t="shared" si="12"/>
        <v>August</v>
      </c>
      <c r="E157" t="str">
        <f t="shared" si="13"/>
        <v>Q3</v>
      </c>
      <c r="F157" t="s">
        <v>1385</v>
      </c>
      <c r="G157" t="s">
        <v>2405</v>
      </c>
      <c r="H157">
        <v>2</v>
      </c>
      <c r="I157" s="4">
        <v>148.22</v>
      </c>
      <c r="J157" t="s">
        <v>2564</v>
      </c>
      <c r="K157" t="s">
        <v>3067</v>
      </c>
      <c r="L157" t="s">
        <v>3073</v>
      </c>
      <c r="M157" t="s">
        <v>3246</v>
      </c>
      <c r="N157">
        <v>7</v>
      </c>
      <c r="O157" t="s">
        <v>4277</v>
      </c>
      <c r="P157" t="str">
        <f t="shared" si="15"/>
        <v>WINTER15</v>
      </c>
      <c r="Q157" t="s">
        <v>4278</v>
      </c>
      <c r="R157" s="4">
        <v>296.44</v>
      </c>
      <c r="S157" t="str">
        <f t="shared" si="14"/>
        <v>No</v>
      </c>
    </row>
    <row r="158" spans="1:19" x14ac:dyDescent="0.25">
      <c r="A158" t="s">
        <v>1170</v>
      </c>
      <c r="B158" s="2">
        <v>45126</v>
      </c>
      <c r="C158">
        <f t="shared" si="11"/>
        <v>2023</v>
      </c>
      <c r="D158" t="str">
        <f t="shared" si="12"/>
        <v>July</v>
      </c>
      <c r="E158" t="str">
        <f t="shared" si="13"/>
        <v>Q3</v>
      </c>
      <c r="F158" t="s">
        <v>2359</v>
      </c>
      <c r="G158" t="s">
        <v>2408</v>
      </c>
      <c r="H158">
        <v>4</v>
      </c>
      <c r="I158" s="4">
        <v>690.78</v>
      </c>
      <c r="J158" t="s">
        <v>2424</v>
      </c>
      <c r="K158" t="s">
        <v>3067</v>
      </c>
      <c r="L158" t="s">
        <v>3070</v>
      </c>
      <c r="M158" t="s">
        <v>4231</v>
      </c>
      <c r="N158">
        <v>9</v>
      </c>
      <c r="P158" t="str">
        <f t="shared" si="15"/>
        <v>NO COUPON</v>
      </c>
      <c r="Q158" t="s">
        <v>4279</v>
      </c>
      <c r="R158" s="4">
        <v>2763.12</v>
      </c>
      <c r="S158" t="str">
        <f t="shared" si="14"/>
        <v>No</v>
      </c>
    </row>
    <row r="159" spans="1:19" x14ac:dyDescent="0.25">
      <c r="A159" t="s">
        <v>836</v>
      </c>
      <c r="B159" s="2">
        <v>45731</v>
      </c>
      <c r="C159">
        <f t="shared" si="11"/>
        <v>2025</v>
      </c>
      <c r="D159" t="str">
        <f t="shared" si="12"/>
        <v>March</v>
      </c>
      <c r="E159" t="str">
        <f t="shared" si="13"/>
        <v>Q1</v>
      </c>
      <c r="F159" t="s">
        <v>2032</v>
      </c>
      <c r="G159" t="s">
        <v>2404</v>
      </c>
      <c r="H159">
        <v>1</v>
      </c>
      <c r="I159" s="4">
        <v>479.56</v>
      </c>
      <c r="J159" t="s">
        <v>2476</v>
      </c>
      <c r="K159" t="s">
        <v>3068</v>
      </c>
      <c r="L159" t="s">
        <v>3072</v>
      </c>
      <c r="M159" t="s">
        <v>3897</v>
      </c>
      <c r="N159">
        <v>1</v>
      </c>
      <c r="O159" t="s">
        <v>4275</v>
      </c>
      <c r="P159" t="str">
        <f t="shared" si="15"/>
        <v>SAVE10</v>
      </c>
      <c r="Q159" t="s">
        <v>4282</v>
      </c>
      <c r="R159" s="4">
        <v>479.56</v>
      </c>
      <c r="S159" t="str">
        <f t="shared" si="14"/>
        <v>No</v>
      </c>
    </row>
    <row r="160" spans="1:19" x14ac:dyDescent="0.25">
      <c r="A160" t="s">
        <v>929</v>
      </c>
      <c r="B160" s="2">
        <v>45338</v>
      </c>
      <c r="C160">
        <f t="shared" si="11"/>
        <v>2024</v>
      </c>
      <c r="D160" t="str">
        <f t="shared" si="12"/>
        <v>February</v>
      </c>
      <c r="E160" t="str">
        <f t="shared" si="13"/>
        <v>Q1</v>
      </c>
      <c r="F160" t="s">
        <v>2125</v>
      </c>
      <c r="G160" t="s">
        <v>2408</v>
      </c>
      <c r="H160">
        <v>4</v>
      </c>
      <c r="I160" s="4">
        <v>502.99</v>
      </c>
      <c r="J160" t="s">
        <v>2978</v>
      </c>
      <c r="K160" t="s">
        <v>3065</v>
      </c>
      <c r="L160" t="s">
        <v>3070</v>
      </c>
      <c r="M160" t="s">
        <v>3990</v>
      </c>
      <c r="N160">
        <v>4</v>
      </c>
      <c r="O160" t="s">
        <v>4277</v>
      </c>
      <c r="P160" t="str">
        <f t="shared" si="15"/>
        <v>WINTER15</v>
      </c>
      <c r="Q160" t="s">
        <v>4279</v>
      </c>
      <c r="R160" s="4">
        <v>2011.96</v>
      </c>
      <c r="S160" t="str">
        <f t="shared" si="14"/>
        <v>No</v>
      </c>
    </row>
    <row r="161" spans="1:19" x14ac:dyDescent="0.25">
      <c r="A161" t="s">
        <v>1147</v>
      </c>
      <c r="B161" s="2">
        <v>45391</v>
      </c>
      <c r="C161">
        <f t="shared" si="11"/>
        <v>2024</v>
      </c>
      <c r="D161" t="str">
        <f t="shared" si="12"/>
        <v>April</v>
      </c>
      <c r="E161" t="str">
        <f t="shared" si="13"/>
        <v>Q2</v>
      </c>
      <c r="F161" t="s">
        <v>2337</v>
      </c>
      <c r="G161" t="s">
        <v>2407</v>
      </c>
      <c r="H161">
        <v>2</v>
      </c>
      <c r="I161" s="4">
        <v>467.91</v>
      </c>
      <c r="J161" t="s">
        <v>2597</v>
      </c>
      <c r="K161" t="s">
        <v>3068</v>
      </c>
      <c r="L161" t="s">
        <v>3072</v>
      </c>
      <c r="M161" t="s">
        <v>4208</v>
      </c>
      <c r="N161">
        <v>5</v>
      </c>
      <c r="O161" t="s">
        <v>4277</v>
      </c>
      <c r="P161" t="str">
        <f t="shared" si="15"/>
        <v>WINTER15</v>
      </c>
      <c r="Q161" t="s">
        <v>4281</v>
      </c>
      <c r="R161" s="4">
        <v>935.82</v>
      </c>
      <c r="S161" t="str">
        <f t="shared" si="14"/>
        <v>No</v>
      </c>
    </row>
    <row r="162" spans="1:19" x14ac:dyDescent="0.25">
      <c r="A162" t="s">
        <v>246</v>
      </c>
      <c r="B162" s="2">
        <v>45065</v>
      </c>
      <c r="C162">
        <f t="shared" si="11"/>
        <v>2023</v>
      </c>
      <c r="D162" t="str">
        <f t="shared" si="12"/>
        <v>May</v>
      </c>
      <c r="E162" t="str">
        <f t="shared" si="13"/>
        <v>Q2</v>
      </c>
      <c r="F162" t="s">
        <v>1446</v>
      </c>
      <c r="G162" t="s">
        <v>2407</v>
      </c>
      <c r="H162">
        <v>4</v>
      </c>
      <c r="I162" s="4">
        <v>444.44</v>
      </c>
      <c r="J162" t="s">
        <v>2610</v>
      </c>
      <c r="K162" t="s">
        <v>3065</v>
      </c>
      <c r="L162" t="s">
        <v>3071</v>
      </c>
      <c r="M162" t="s">
        <v>3307</v>
      </c>
      <c r="N162">
        <v>8</v>
      </c>
      <c r="O162" t="s">
        <v>4277</v>
      </c>
      <c r="P162" t="str">
        <f t="shared" si="15"/>
        <v>WINTER15</v>
      </c>
      <c r="Q162" t="s">
        <v>4282</v>
      </c>
      <c r="R162" s="4">
        <v>1777.76</v>
      </c>
      <c r="S162" t="str">
        <f t="shared" si="14"/>
        <v>No</v>
      </c>
    </row>
    <row r="163" spans="1:19" x14ac:dyDescent="0.25">
      <c r="A163" t="s">
        <v>279</v>
      </c>
      <c r="B163" s="2">
        <v>45282</v>
      </c>
      <c r="C163">
        <f t="shared" si="11"/>
        <v>2023</v>
      </c>
      <c r="D163" t="str">
        <f t="shared" si="12"/>
        <v>December</v>
      </c>
      <c r="E163" t="str">
        <f t="shared" si="13"/>
        <v>Q4</v>
      </c>
      <c r="F163" t="s">
        <v>1479</v>
      </c>
      <c r="G163" t="s">
        <v>2407</v>
      </c>
      <c r="H163">
        <v>1</v>
      </c>
      <c r="I163" s="4">
        <v>572.13</v>
      </c>
      <c r="J163" t="s">
        <v>2636</v>
      </c>
      <c r="K163" t="s">
        <v>3065</v>
      </c>
      <c r="L163" t="s">
        <v>3071</v>
      </c>
      <c r="M163" t="s">
        <v>3340</v>
      </c>
      <c r="N163">
        <v>4</v>
      </c>
      <c r="O163" t="s">
        <v>4275</v>
      </c>
      <c r="P163" t="str">
        <f t="shared" si="15"/>
        <v>SAVE10</v>
      </c>
      <c r="Q163" t="s">
        <v>4282</v>
      </c>
      <c r="R163" s="4">
        <v>572.13</v>
      </c>
      <c r="S163" t="str">
        <f t="shared" si="14"/>
        <v>No</v>
      </c>
    </row>
    <row r="164" spans="1:19" x14ac:dyDescent="0.25">
      <c r="A164" t="s">
        <v>255</v>
      </c>
      <c r="B164" s="2">
        <v>45062</v>
      </c>
      <c r="C164">
        <f t="shared" si="11"/>
        <v>2023</v>
      </c>
      <c r="D164" t="str">
        <f t="shared" si="12"/>
        <v>May</v>
      </c>
      <c r="E164" t="str">
        <f t="shared" si="13"/>
        <v>Q2</v>
      </c>
      <c r="F164" t="s">
        <v>1455</v>
      </c>
      <c r="G164" t="s">
        <v>2406</v>
      </c>
      <c r="H164">
        <v>5</v>
      </c>
      <c r="I164" s="4">
        <v>615.66999999999996</v>
      </c>
      <c r="J164" t="s">
        <v>2618</v>
      </c>
      <c r="K164" t="s">
        <v>3066</v>
      </c>
      <c r="L164" t="s">
        <v>3074</v>
      </c>
      <c r="M164" t="s">
        <v>3316</v>
      </c>
      <c r="N164">
        <v>6</v>
      </c>
      <c r="O164" t="s">
        <v>4275</v>
      </c>
      <c r="P164" t="str">
        <f t="shared" si="15"/>
        <v>SAVE10</v>
      </c>
      <c r="Q164" t="s">
        <v>4280</v>
      </c>
      <c r="R164" s="4">
        <v>3078.35</v>
      </c>
      <c r="S164" t="str">
        <f t="shared" si="14"/>
        <v>No</v>
      </c>
    </row>
    <row r="165" spans="1:19" x14ac:dyDescent="0.25">
      <c r="A165" t="s">
        <v>812</v>
      </c>
      <c r="B165" s="2">
        <v>45796</v>
      </c>
      <c r="C165">
        <f t="shared" si="11"/>
        <v>2025</v>
      </c>
      <c r="D165" t="str">
        <f t="shared" si="12"/>
        <v>May</v>
      </c>
      <c r="E165" t="str">
        <f t="shared" si="13"/>
        <v>Q2</v>
      </c>
      <c r="F165" t="s">
        <v>2009</v>
      </c>
      <c r="G165" t="s">
        <v>2404</v>
      </c>
      <c r="H165">
        <v>5</v>
      </c>
      <c r="I165" s="4">
        <v>488.35</v>
      </c>
      <c r="J165" t="s">
        <v>2672</v>
      </c>
      <c r="K165" t="s">
        <v>3065</v>
      </c>
      <c r="L165" t="s">
        <v>3072</v>
      </c>
      <c r="M165" t="s">
        <v>3873</v>
      </c>
      <c r="N165">
        <v>9</v>
      </c>
      <c r="O165" t="s">
        <v>4276</v>
      </c>
      <c r="P165" t="str">
        <f t="shared" si="15"/>
        <v>FREESHIP</v>
      </c>
      <c r="Q165" t="s">
        <v>4280</v>
      </c>
      <c r="R165" s="4">
        <v>2441.75</v>
      </c>
      <c r="S165" t="str">
        <f t="shared" si="14"/>
        <v>No</v>
      </c>
    </row>
    <row r="166" spans="1:19" x14ac:dyDescent="0.25">
      <c r="A166" t="s">
        <v>430</v>
      </c>
      <c r="B166" s="2">
        <v>45125</v>
      </c>
      <c r="C166">
        <f t="shared" si="11"/>
        <v>2023</v>
      </c>
      <c r="D166" t="str">
        <f t="shared" si="12"/>
        <v>July</v>
      </c>
      <c r="E166" t="str">
        <f t="shared" si="13"/>
        <v>Q3</v>
      </c>
      <c r="F166" t="s">
        <v>1630</v>
      </c>
      <c r="G166" t="s">
        <v>2408</v>
      </c>
      <c r="H166">
        <v>2</v>
      </c>
      <c r="I166" s="4">
        <v>644.04999999999995</v>
      </c>
      <c r="J166" t="s">
        <v>2741</v>
      </c>
      <c r="K166" t="s">
        <v>3068</v>
      </c>
      <c r="L166" t="s">
        <v>3071</v>
      </c>
      <c r="M166" t="s">
        <v>3491</v>
      </c>
      <c r="N166">
        <v>5</v>
      </c>
      <c r="O166" t="s">
        <v>4277</v>
      </c>
      <c r="P166" t="str">
        <f t="shared" si="15"/>
        <v>WINTER15</v>
      </c>
      <c r="Q166" t="s">
        <v>4279</v>
      </c>
      <c r="R166" s="4">
        <v>1288.0999999999999</v>
      </c>
      <c r="S166" t="str">
        <f t="shared" si="14"/>
        <v>No</v>
      </c>
    </row>
    <row r="167" spans="1:19" x14ac:dyDescent="0.25">
      <c r="A167" t="s">
        <v>273</v>
      </c>
      <c r="B167" s="2">
        <v>45088</v>
      </c>
      <c r="C167">
        <f t="shared" si="11"/>
        <v>2023</v>
      </c>
      <c r="D167" t="str">
        <f t="shared" si="12"/>
        <v>June</v>
      </c>
      <c r="E167" t="str">
        <f t="shared" si="13"/>
        <v>Q2</v>
      </c>
      <c r="F167" t="s">
        <v>1473</v>
      </c>
      <c r="G167" t="s">
        <v>2406</v>
      </c>
      <c r="H167">
        <v>4</v>
      </c>
      <c r="I167" s="4">
        <v>435.12</v>
      </c>
      <c r="J167" t="s">
        <v>2535</v>
      </c>
      <c r="K167" t="s">
        <v>3067</v>
      </c>
      <c r="L167" t="s">
        <v>3073</v>
      </c>
      <c r="M167" t="s">
        <v>3334</v>
      </c>
      <c r="N167">
        <v>9</v>
      </c>
      <c r="O167" t="s">
        <v>4275</v>
      </c>
      <c r="P167" t="str">
        <f t="shared" si="15"/>
        <v>SAVE10</v>
      </c>
      <c r="Q167" t="s">
        <v>4278</v>
      </c>
      <c r="R167" s="4">
        <v>1740.48</v>
      </c>
      <c r="S167" t="str">
        <f t="shared" si="14"/>
        <v>No</v>
      </c>
    </row>
    <row r="168" spans="1:19" x14ac:dyDescent="0.25">
      <c r="A168" t="s">
        <v>1145</v>
      </c>
      <c r="B168" s="2">
        <v>45491</v>
      </c>
      <c r="C168">
        <f t="shared" si="11"/>
        <v>2024</v>
      </c>
      <c r="D168" t="str">
        <f t="shared" si="12"/>
        <v>July</v>
      </c>
      <c r="E168" t="str">
        <f t="shared" si="13"/>
        <v>Q3</v>
      </c>
      <c r="F168" t="s">
        <v>2335</v>
      </c>
      <c r="G168" t="s">
        <v>2404</v>
      </c>
      <c r="H168">
        <v>1</v>
      </c>
      <c r="I168" s="4">
        <v>694.5</v>
      </c>
      <c r="J168" t="s">
        <v>2651</v>
      </c>
      <c r="K168" t="s">
        <v>3067</v>
      </c>
      <c r="L168" t="s">
        <v>3074</v>
      </c>
      <c r="M168" t="s">
        <v>4206</v>
      </c>
      <c r="N168">
        <v>3</v>
      </c>
      <c r="O168" t="s">
        <v>4277</v>
      </c>
      <c r="P168" t="str">
        <f t="shared" si="15"/>
        <v>WINTER15</v>
      </c>
      <c r="Q168" t="s">
        <v>4281</v>
      </c>
      <c r="R168" s="4">
        <v>694.5</v>
      </c>
      <c r="S168" t="str">
        <f t="shared" si="14"/>
        <v>No</v>
      </c>
    </row>
    <row r="169" spans="1:19" x14ac:dyDescent="0.25">
      <c r="A169" t="s">
        <v>1209</v>
      </c>
      <c r="B169" s="2">
        <v>45463</v>
      </c>
      <c r="C169">
        <f t="shared" si="11"/>
        <v>2024</v>
      </c>
      <c r="D169" t="str">
        <f t="shared" si="12"/>
        <v>June</v>
      </c>
      <c r="E169" t="str">
        <f t="shared" si="13"/>
        <v>Q2</v>
      </c>
      <c r="F169" t="s">
        <v>2398</v>
      </c>
      <c r="G169" t="s">
        <v>2409</v>
      </c>
      <c r="H169">
        <v>1</v>
      </c>
      <c r="I169" s="4">
        <v>107.04</v>
      </c>
      <c r="J169" t="s">
        <v>3062</v>
      </c>
      <c r="K169" t="s">
        <v>3067</v>
      </c>
      <c r="L169" t="s">
        <v>3071</v>
      </c>
      <c r="M169" t="s">
        <v>4270</v>
      </c>
      <c r="N169">
        <v>6</v>
      </c>
      <c r="O169" t="s">
        <v>4276</v>
      </c>
      <c r="P169" t="str">
        <f t="shared" si="15"/>
        <v>FREESHIP</v>
      </c>
      <c r="Q169" t="s">
        <v>4282</v>
      </c>
      <c r="R169" s="4">
        <v>107.04</v>
      </c>
      <c r="S169" t="str">
        <f t="shared" si="14"/>
        <v>No</v>
      </c>
    </row>
    <row r="170" spans="1:19" x14ac:dyDescent="0.25">
      <c r="A170" t="s">
        <v>494</v>
      </c>
      <c r="B170" s="2">
        <v>45093</v>
      </c>
      <c r="C170">
        <f t="shared" si="11"/>
        <v>2023</v>
      </c>
      <c r="D170" t="str">
        <f t="shared" si="12"/>
        <v>June</v>
      </c>
      <c r="E170" t="str">
        <f t="shared" si="13"/>
        <v>Q2</v>
      </c>
      <c r="F170" t="s">
        <v>1694</v>
      </c>
      <c r="G170" t="s">
        <v>2406</v>
      </c>
      <c r="H170">
        <v>1</v>
      </c>
      <c r="I170" s="4">
        <v>335.1</v>
      </c>
      <c r="J170" t="s">
        <v>2509</v>
      </c>
      <c r="K170" t="s">
        <v>3065</v>
      </c>
      <c r="L170" t="s">
        <v>3074</v>
      </c>
      <c r="M170" t="s">
        <v>3555</v>
      </c>
      <c r="N170">
        <v>6</v>
      </c>
      <c r="O170" t="s">
        <v>4276</v>
      </c>
      <c r="P170" t="str">
        <f t="shared" si="15"/>
        <v>FREESHIP</v>
      </c>
      <c r="Q170" t="s">
        <v>4279</v>
      </c>
      <c r="R170" s="4">
        <v>335.1</v>
      </c>
      <c r="S170" t="str">
        <f t="shared" si="14"/>
        <v>No</v>
      </c>
    </row>
    <row r="171" spans="1:19" x14ac:dyDescent="0.25">
      <c r="A171" t="s">
        <v>1055</v>
      </c>
      <c r="B171" s="2">
        <v>44968</v>
      </c>
      <c r="C171">
        <f t="shared" si="11"/>
        <v>2023</v>
      </c>
      <c r="D171" t="str">
        <f t="shared" si="12"/>
        <v>February</v>
      </c>
      <c r="E171" t="str">
        <f t="shared" si="13"/>
        <v>Q1</v>
      </c>
      <c r="F171" t="s">
        <v>2247</v>
      </c>
      <c r="G171" t="s">
        <v>2403</v>
      </c>
      <c r="H171">
        <v>4</v>
      </c>
      <c r="I171" s="4">
        <v>558.9</v>
      </c>
      <c r="J171" t="s">
        <v>2608</v>
      </c>
      <c r="K171" t="s">
        <v>3068</v>
      </c>
      <c r="L171" t="s">
        <v>3070</v>
      </c>
      <c r="M171" t="s">
        <v>4116</v>
      </c>
      <c r="N171">
        <v>9</v>
      </c>
      <c r="O171" t="s">
        <v>4277</v>
      </c>
      <c r="P171" t="str">
        <f t="shared" si="15"/>
        <v>WINTER15</v>
      </c>
      <c r="Q171" t="s">
        <v>4282</v>
      </c>
      <c r="R171" s="4">
        <v>2235.6</v>
      </c>
      <c r="S171" t="str">
        <f t="shared" si="14"/>
        <v>No</v>
      </c>
    </row>
    <row r="172" spans="1:19" x14ac:dyDescent="0.25">
      <c r="A172" t="s">
        <v>543</v>
      </c>
      <c r="B172" s="2">
        <v>45389</v>
      </c>
      <c r="C172">
        <f t="shared" si="11"/>
        <v>2024</v>
      </c>
      <c r="D172" t="str">
        <f t="shared" si="12"/>
        <v>April</v>
      </c>
      <c r="E172" t="str">
        <f t="shared" si="13"/>
        <v>Q2</v>
      </c>
      <c r="F172" t="s">
        <v>1743</v>
      </c>
      <c r="G172" t="s">
        <v>2405</v>
      </c>
      <c r="H172">
        <v>2</v>
      </c>
      <c r="I172" s="4">
        <v>675.1</v>
      </c>
      <c r="J172" t="s">
        <v>2803</v>
      </c>
      <c r="K172" t="s">
        <v>3069</v>
      </c>
      <c r="L172" t="s">
        <v>3074</v>
      </c>
      <c r="M172" t="s">
        <v>3604</v>
      </c>
      <c r="N172">
        <v>4</v>
      </c>
      <c r="O172" t="s">
        <v>4276</v>
      </c>
      <c r="P172" t="str">
        <f t="shared" si="15"/>
        <v>FREESHIP</v>
      </c>
      <c r="Q172" t="s">
        <v>4282</v>
      </c>
      <c r="R172" s="4">
        <v>1350.2</v>
      </c>
      <c r="S172" t="str">
        <f t="shared" si="14"/>
        <v>No</v>
      </c>
    </row>
    <row r="173" spans="1:19" x14ac:dyDescent="0.25">
      <c r="A173" t="s">
        <v>798</v>
      </c>
      <c r="B173" s="2">
        <v>45793</v>
      </c>
      <c r="C173">
        <f t="shared" si="11"/>
        <v>2025</v>
      </c>
      <c r="D173" t="str">
        <f t="shared" si="12"/>
        <v>May</v>
      </c>
      <c r="E173" t="str">
        <f t="shared" si="13"/>
        <v>Q2</v>
      </c>
      <c r="F173" t="s">
        <v>1995</v>
      </c>
      <c r="G173" t="s">
        <v>2408</v>
      </c>
      <c r="H173">
        <v>1</v>
      </c>
      <c r="I173" s="4">
        <v>325.81</v>
      </c>
      <c r="J173" t="s">
        <v>2459</v>
      </c>
      <c r="K173" t="s">
        <v>3067</v>
      </c>
      <c r="L173" t="s">
        <v>3074</v>
      </c>
      <c r="M173" t="s">
        <v>3859</v>
      </c>
      <c r="N173">
        <v>1</v>
      </c>
      <c r="O173" t="s">
        <v>4277</v>
      </c>
      <c r="P173" t="str">
        <f t="shared" si="15"/>
        <v>WINTER15</v>
      </c>
      <c r="Q173" t="s">
        <v>4279</v>
      </c>
      <c r="R173" s="4">
        <v>325.81</v>
      </c>
      <c r="S173" t="str">
        <f t="shared" si="14"/>
        <v>No</v>
      </c>
    </row>
    <row r="174" spans="1:19" x14ac:dyDescent="0.25">
      <c r="A174" t="s">
        <v>970</v>
      </c>
      <c r="B174" s="2">
        <v>45393</v>
      </c>
      <c r="C174">
        <f t="shared" si="11"/>
        <v>2024</v>
      </c>
      <c r="D174" t="str">
        <f t="shared" si="12"/>
        <v>April</v>
      </c>
      <c r="E174" t="str">
        <f t="shared" si="13"/>
        <v>Q2</v>
      </c>
      <c r="F174" t="s">
        <v>1995</v>
      </c>
      <c r="G174" t="s">
        <v>2404</v>
      </c>
      <c r="H174">
        <v>2</v>
      </c>
      <c r="I174" s="4">
        <v>160.97999999999999</v>
      </c>
      <c r="J174" t="s">
        <v>2987</v>
      </c>
      <c r="K174" t="s">
        <v>3065</v>
      </c>
      <c r="L174" t="s">
        <v>3073</v>
      </c>
      <c r="M174" t="s">
        <v>4031</v>
      </c>
      <c r="N174">
        <v>3</v>
      </c>
      <c r="O174" t="s">
        <v>4275</v>
      </c>
      <c r="P174" t="str">
        <f t="shared" si="15"/>
        <v>SAVE10</v>
      </c>
      <c r="Q174" t="s">
        <v>4279</v>
      </c>
      <c r="R174" s="4">
        <v>321.95999999999998</v>
      </c>
      <c r="S174" t="str">
        <f t="shared" si="14"/>
        <v>No</v>
      </c>
    </row>
    <row r="175" spans="1:19" x14ac:dyDescent="0.25">
      <c r="A175" t="s">
        <v>201</v>
      </c>
      <c r="B175" s="2">
        <v>44965</v>
      </c>
      <c r="C175">
        <f t="shared" si="11"/>
        <v>2023</v>
      </c>
      <c r="D175" t="str">
        <f t="shared" si="12"/>
        <v>February</v>
      </c>
      <c r="E175" t="str">
        <f t="shared" si="13"/>
        <v>Q1</v>
      </c>
      <c r="F175" t="s">
        <v>1401</v>
      </c>
      <c r="G175" t="s">
        <v>2406</v>
      </c>
      <c r="H175">
        <v>1</v>
      </c>
      <c r="I175" s="4">
        <v>590.87</v>
      </c>
      <c r="J175" t="s">
        <v>2579</v>
      </c>
      <c r="K175" t="s">
        <v>3068</v>
      </c>
      <c r="L175" t="s">
        <v>3072</v>
      </c>
      <c r="M175" t="s">
        <v>3262</v>
      </c>
      <c r="N175">
        <v>6</v>
      </c>
      <c r="O175" t="s">
        <v>4276</v>
      </c>
      <c r="P175" t="str">
        <f t="shared" si="15"/>
        <v>FREESHIP</v>
      </c>
      <c r="Q175" t="s">
        <v>4279</v>
      </c>
      <c r="R175" s="4">
        <v>590.87</v>
      </c>
      <c r="S175" t="str">
        <f t="shared" si="14"/>
        <v>No</v>
      </c>
    </row>
    <row r="176" spans="1:19" x14ac:dyDescent="0.25">
      <c r="A176" t="s">
        <v>1088</v>
      </c>
      <c r="B176" s="2">
        <v>45422</v>
      </c>
      <c r="C176">
        <f t="shared" si="11"/>
        <v>2024</v>
      </c>
      <c r="D176" t="str">
        <f t="shared" si="12"/>
        <v>May</v>
      </c>
      <c r="E176" t="str">
        <f t="shared" si="13"/>
        <v>Q2</v>
      </c>
      <c r="F176" t="s">
        <v>2280</v>
      </c>
      <c r="G176" t="s">
        <v>2404</v>
      </c>
      <c r="H176">
        <v>1</v>
      </c>
      <c r="I176" s="4">
        <v>222.73</v>
      </c>
      <c r="J176" t="s">
        <v>3021</v>
      </c>
      <c r="K176" t="s">
        <v>3066</v>
      </c>
      <c r="L176" t="s">
        <v>3072</v>
      </c>
      <c r="M176" t="s">
        <v>4149</v>
      </c>
      <c r="N176">
        <v>4</v>
      </c>
      <c r="P176" t="str">
        <f t="shared" si="15"/>
        <v>NO COUPON</v>
      </c>
      <c r="Q176" t="s">
        <v>4282</v>
      </c>
      <c r="R176" s="4">
        <v>222.73</v>
      </c>
      <c r="S176" t="str">
        <f t="shared" si="14"/>
        <v>No</v>
      </c>
    </row>
    <row r="177" spans="1:19" x14ac:dyDescent="0.25">
      <c r="A177" t="s">
        <v>566</v>
      </c>
      <c r="B177" s="2">
        <v>45199</v>
      </c>
      <c r="C177">
        <f t="shared" si="11"/>
        <v>2023</v>
      </c>
      <c r="D177" t="str">
        <f t="shared" si="12"/>
        <v>September</v>
      </c>
      <c r="E177" t="str">
        <f t="shared" si="13"/>
        <v>Q3</v>
      </c>
      <c r="F177" t="s">
        <v>1766</v>
      </c>
      <c r="G177" t="s">
        <v>2406</v>
      </c>
      <c r="H177">
        <v>4</v>
      </c>
      <c r="I177" s="4">
        <v>425.18</v>
      </c>
      <c r="J177" t="s">
        <v>2798</v>
      </c>
      <c r="K177" t="s">
        <v>3066</v>
      </c>
      <c r="L177" t="s">
        <v>3072</v>
      </c>
      <c r="M177" t="s">
        <v>3627</v>
      </c>
      <c r="N177">
        <v>8</v>
      </c>
      <c r="O177" t="s">
        <v>4277</v>
      </c>
      <c r="P177" t="str">
        <f t="shared" si="15"/>
        <v>WINTER15</v>
      </c>
      <c r="Q177" t="s">
        <v>4281</v>
      </c>
      <c r="R177" s="4">
        <v>1700.72</v>
      </c>
      <c r="S177" t="str">
        <f t="shared" si="14"/>
        <v>No</v>
      </c>
    </row>
    <row r="178" spans="1:19" x14ac:dyDescent="0.25">
      <c r="A178" t="s">
        <v>152</v>
      </c>
      <c r="B178" s="2">
        <v>45281</v>
      </c>
      <c r="C178">
        <f t="shared" si="11"/>
        <v>2023</v>
      </c>
      <c r="D178" t="str">
        <f t="shared" si="12"/>
        <v>December</v>
      </c>
      <c r="E178" t="str">
        <f t="shared" si="13"/>
        <v>Q4</v>
      </c>
      <c r="F178" t="s">
        <v>1352</v>
      </c>
      <c r="G178" t="s">
        <v>2405</v>
      </c>
      <c r="H178">
        <v>1</v>
      </c>
      <c r="I178" s="4">
        <v>298.06</v>
      </c>
      <c r="J178" t="s">
        <v>2539</v>
      </c>
      <c r="K178" t="s">
        <v>3065</v>
      </c>
      <c r="L178" t="s">
        <v>3074</v>
      </c>
      <c r="M178" t="s">
        <v>3213</v>
      </c>
      <c r="N178">
        <v>3</v>
      </c>
      <c r="O178" t="s">
        <v>4277</v>
      </c>
      <c r="P178" t="str">
        <f t="shared" si="15"/>
        <v>WINTER15</v>
      </c>
      <c r="Q178" t="s">
        <v>4282</v>
      </c>
      <c r="R178" s="4">
        <v>298.06</v>
      </c>
      <c r="S178" t="str">
        <f t="shared" si="14"/>
        <v>No</v>
      </c>
    </row>
    <row r="179" spans="1:19" x14ac:dyDescent="0.25">
      <c r="A179" t="s">
        <v>40</v>
      </c>
      <c r="B179" s="2">
        <v>45357</v>
      </c>
      <c r="C179">
        <f t="shared" si="11"/>
        <v>2024</v>
      </c>
      <c r="D179" t="str">
        <f t="shared" si="12"/>
        <v>March</v>
      </c>
      <c r="E179" t="str">
        <f t="shared" si="13"/>
        <v>Q1</v>
      </c>
      <c r="F179" t="s">
        <v>1240</v>
      </c>
      <c r="G179" t="s">
        <v>2408</v>
      </c>
      <c r="H179">
        <v>5</v>
      </c>
      <c r="I179" s="4">
        <v>59.55</v>
      </c>
      <c r="J179" t="s">
        <v>2436</v>
      </c>
      <c r="K179" t="s">
        <v>3066</v>
      </c>
      <c r="L179" t="s">
        <v>3073</v>
      </c>
      <c r="M179" t="s">
        <v>3101</v>
      </c>
      <c r="N179">
        <v>6</v>
      </c>
      <c r="P179" t="str">
        <f t="shared" si="15"/>
        <v>NO COUPON</v>
      </c>
      <c r="Q179" t="s">
        <v>4279</v>
      </c>
      <c r="R179" s="4">
        <v>297.75</v>
      </c>
      <c r="S179" t="str">
        <f t="shared" si="14"/>
        <v>No</v>
      </c>
    </row>
    <row r="180" spans="1:19" x14ac:dyDescent="0.25">
      <c r="A180" t="s">
        <v>1113</v>
      </c>
      <c r="B180" s="2">
        <v>45554</v>
      </c>
      <c r="C180">
        <f t="shared" si="11"/>
        <v>2024</v>
      </c>
      <c r="D180" t="str">
        <f t="shared" si="12"/>
        <v>September</v>
      </c>
      <c r="E180" t="str">
        <f t="shared" si="13"/>
        <v>Q3</v>
      </c>
      <c r="F180" t="s">
        <v>2305</v>
      </c>
      <c r="G180" t="s">
        <v>2408</v>
      </c>
      <c r="H180">
        <v>2</v>
      </c>
      <c r="I180" s="4">
        <v>125.23</v>
      </c>
      <c r="J180" t="s">
        <v>2724</v>
      </c>
      <c r="K180" t="s">
        <v>3069</v>
      </c>
      <c r="L180" t="s">
        <v>3071</v>
      </c>
      <c r="M180" t="s">
        <v>4174</v>
      </c>
      <c r="N180">
        <v>3</v>
      </c>
      <c r="O180" t="s">
        <v>4276</v>
      </c>
      <c r="P180" t="str">
        <f t="shared" si="15"/>
        <v>FREESHIP</v>
      </c>
      <c r="Q180" t="s">
        <v>4280</v>
      </c>
      <c r="R180" s="4">
        <v>250.46</v>
      </c>
      <c r="S180" t="str">
        <f t="shared" si="14"/>
        <v>No</v>
      </c>
    </row>
    <row r="181" spans="1:19" x14ac:dyDescent="0.25">
      <c r="A181" t="s">
        <v>669</v>
      </c>
      <c r="B181" s="2">
        <v>44999</v>
      </c>
      <c r="C181">
        <f t="shared" si="11"/>
        <v>2023</v>
      </c>
      <c r="D181" t="str">
        <f t="shared" si="12"/>
        <v>March</v>
      </c>
      <c r="E181" t="str">
        <f t="shared" si="13"/>
        <v>Q1</v>
      </c>
      <c r="F181" t="s">
        <v>1868</v>
      </c>
      <c r="G181" t="s">
        <v>2406</v>
      </c>
      <c r="H181">
        <v>2</v>
      </c>
      <c r="I181" s="4">
        <v>132.6</v>
      </c>
      <c r="J181" t="s">
        <v>2758</v>
      </c>
      <c r="K181" t="s">
        <v>3065</v>
      </c>
      <c r="L181" t="s">
        <v>3071</v>
      </c>
      <c r="M181" t="s">
        <v>3730</v>
      </c>
      <c r="N181">
        <v>4</v>
      </c>
      <c r="O181" t="s">
        <v>4277</v>
      </c>
      <c r="P181" t="str">
        <f t="shared" si="15"/>
        <v>WINTER15</v>
      </c>
      <c r="Q181" t="s">
        <v>4280</v>
      </c>
      <c r="R181" s="4">
        <v>265.2</v>
      </c>
      <c r="S181" t="str">
        <f t="shared" si="14"/>
        <v>No</v>
      </c>
    </row>
    <row r="182" spans="1:19" x14ac:dyDescent="0.25">
      <c r="A182" t="s">
        <v>639</v>
      </c>
      <c r="B182" s="2">
        <v>45193</v>
      </c>
      <c r="C182">
        <f t="shared" si="11"/>
        <v>2023</v>
      </c>
      <c r="D182" t="str">
        <f t="shared" si="12"/>
        <v>September</v>
      </c>
      <c r="E182" t="str">
        <f t="shared" si="13"/>
        <v>Q3</v>
      </c>
      <c r="F182" t="s">
        <v>1838</v>
      </c>
      <c r="G182" t="s">
        <v>2405</v>
      </c>
      <c r="H182">
        <v>1</v>
      </c>
      <c r="I182" s="4">
        <v>672.89</v>
      </c>
      <c r="J182" t="s">
        <v>2848</v>
      </c>
      <c r="K182" t="s">
        <v>3067</v>
      </c>
      <c r="L182" t="s">
        <v>3074</v>
      </c>
      <c r="M182" t="s">
        <v>3700</v>
      </c>
      <c r="N182">
        <v>1</v>
      </c>
      <c r="O182" t="s">
        <v>4277</v>
      </c>
      <c r="P182" t="str">
        <f t="shared" si="15"/>
        <v>WINTER15</v>
      </c>
      <c r="Q182" t="s">
        <v>4280</v>
      </c>
      <c r="R182" s="4">
        <v>672.89</v>
      </c>
      <c r="S182" t="str">
        <f t="shared" si="14"/>
        <v>No</v>
      </c>
    </row>
    <row r="183" spans="1:19" x14ac:dyDescent="0.25">
      <c r="A183" t="s">
        <v>872</v>
      </c>
      <c r="B183" s="2">
        <v>45158</v>
      </c>
      <c r="C183">
        <f t="shared" si="11"/>
        <v>2023</v>
      </c>
      <c r="D183" t="str">
        <f t="shared" si="12"/>
        <v>August</v>
      </c>
      <c r="E183" t="str">
        <f t="shared" si="13"/>
        <v>Q3</v>
      </c>
      <c r="F183" t="s">
        <v>2068</v>
      </c>
      <c r="G183" t="s">
        <v>2405</v>
      </c>
      <c r="H183">
        <v>5</v>
      </c>
      <c r="I183" s="4">
        <v>435.66</v>
      </c>
      <c r="J183" t="s">
        <v>2428</v>
      </c>
      <c r="K183" t="s">
        <v>3066</v>
      </c>
      <c r="L183" t="s">
        <v>3074</v>
      </c>
      <c r="M183" t="s">
        <v>3933</v>
      </c>
      <c r="N183">
        <v>9</v>
      </c>
      <c r="P183" t="str">
        <f t="shared" si="15"/>
        <v>NO COUPON</v>
      </c>
      <c r="Q183" t="s">
        <v>4281</v>
      </c>
      <c r="R183" s="4">
        <v>2178.3000000000002</v>
      </c>
      <c r="S183" t="str">
        <f t="shared" si="14"/>
        <v>No</v>
      </c>
    </row>
    <row r="184" spans="1:19" x14ac:dyDescent="0.25">
      <c r="A184" t="s">
        <v>710</v>
      </c>
      <c r="B184" s="2">
        <v>45109</v>
      </c>
      <c r="C184">
        <f t="shared" si="11"/>
        <v>2023</v>
      </c>
      <c r="D184" t="str">
        <f t="shared" si="12"/>
        <v>July</v>
      </c>
      <c r="E184" t="str">
        <f t="shared" si="13"/>
        <v>Q3</v>
      </c>
      <c r="F184" t="s">
        <v>1908</v>
      </c>
      <c r="G184" t="s">
        <v>2406</v>
      </c>
      <c r="H184">
        <v>4</v>
      </c>
      <c r="I184" s="4">
        <v>151.19999999999999</v>
      </c>
      <c r="J184" t="s">
        <v>2879</v>
      </c>
      <c r="K184" t="s">
        <v>3068</v>
      </c>
      <c r="L184" t="s">
        <v>3074</v>
      </c>
      <c r="M184" t="s">
        <v>3771</v>
      </c>
      <c r="N184">
        <v>9</v>
      </c>
      <c r="O184" t="s">
        <v>4277</v>
      </c>
      <c r="P184" t="str">
        <f t="shared" si="15"/>
        <v>WINTER15</v>
      </c>
      <c r="Q184" t="s">
        <v>4281</v>
      </c>
      <c r="R184" s="4">
        <v>604.79999999999995</v>
      </c>
      <c r="S184" t="str">
        <f t="shared" si="14"/>
        <v>No</v>
      </c>
    </row>
    <row r="185" spans="1:19" x14ac:dyDescent="0.25">
      <c r="A185" t="s">
        <v>653</v>
      </c>
      <c r="B185" s="2">
        <v>44946</v>
      </c>
      <c r="C185">
        <f t="shared" si="11"/>
        <v>2023</v>
      </c>
      <c r="D185" t="str">
        <f t="shared" si="12"/>
        <v>January</v>
      </c>
      <c r="E185" t="str">
        <f t="shared" si="13"/>
        <v>Q1</v>
      </c>
      <c r="F185" t="s">
        <v>1852</v>
      </c>
      <c r="G185" t="s">
        <v>2406</v>
      </c>
      <c r="H185">
        <v>1</v>
      </c>
      <c r="I185" s="4">
        <v>529.19000000000005</v>
      </c>
      <c r="J185" t="s">
        <v>2772</v>
      </c>
      <c r="K185" t="s">
        <v>3069</v>
      </c>
      <c r="L185" t="s">
        <v>3071</v>
      </c>
      <c r="M185" t="s">
        <v>3714</v>
      </c>
      <c r="N185">
        <v>5</v>
      </c>
      <c r="P185" t="str">
        <f t="shared" si="15"/>
        <v>NO COUPON</v>
      </c>
      <c r="Q185" t="s">
        <v>4279</v>
      </c>
      <c r="R185" s="4">
        <v>529.19000000000005</v>
      </c>
      <c r="S185" t="str">
        <f t="shared" si="14"/>
        <v>No</v>
      </c>
    </row>
    <row r="186" spans="1:19" x14ac:dyDescent="0.25">
      <c r="A186" t="s">
        <v>402</v>
      </c>
      <c r="B186" s="2">
        <v>45288</v>
      </c>
      <c r="C186">
        <f t="shared" si="11"/>
        <v>2023</v>
      </c>
      <c r="D186" t="str">
        <f t="shared" si="12"/>
        <v>December</v>
      </c>
      <c r="E186" t="str">
        <f t="shared" si="13"/>
        <v>Q4</v>
      </c>
      <c r="F186" t="s">
        <v>1602</v>
      </c>
      <c r="G186" t="s">
        <v>2407</v>
      </c>
      <c r="H186">
        <v>3</v>
      </c>
      <c r="I186" s="4">
        <v>633.97</v>
      </c>
      <c r="J186" t="s">
        <v>2504</v>
      </c>
      <c r="K186" t="s">
        <v>3069</v>
      </c>
      <c r="L186" t="s">
        <v>3074</v>
      </c>
      <c r="M186" t="s">
        <v>3463</v>
      </c>
      <c r="N186">
        <v>7</v>
      </c>
      <c r="O186" t="s">
        <v>4277</v>
      </c>
      <c r="P186" t="str">
        <f t="shared" si="15"/>
        <v>WINTER15</v>
      </c>
      <c r="Q186" t="s">
        <v>4281</v>
      </c>
      <c r="R186" s="4">
        <v>1901.91</v>
      </c>
      <c r="S186" t="str">
        <f t="shared" si="14"/>
        <v>No</v>
      </c>
    </row>
    <row r="187" spans="1:19" x14ac:dyDescent="0.25">
      <c r="A187" t="s">
        <v>237</v>
      </c>
      <c r="B187" s="2">
        <v>45546</v>
      </c>
      <c r="C187">
        <f t="shared" si="11"/>
        <v>2024</v>
      </c>
      <c r="D187" t="str">
        <f t="shared" si="12"/>
        <v>September</v>
      </c>
      <c r="E187" t="str">
        <f t="shared" si="13"/>
        <v>Q3</v>
      </c>
      <c r="F187" t="s">
        <v>1437</v>
      </c>
      <c r="G187" t="s">
        <v>2404</v>
      </c>
      <c r="H187">
        <v>4</v>
      </c>
      <c r="I187" s="4">
        <v>692.91</v>
      </c>
      <c r="J187" t="s">
        <v>2523</v>
      </c>
      <c r="K187" t="s">
        <v>3067</v>
      </c>
      <c r="L187" t="s">
        <v>3074</v>
      </c>
      <c r="M187" t="s">
        <v>3298</v>
      </c>
      <c r="N187">
        <v>9</v>
      </c>
      <c r="O187" t="s">
        <v>4275</v>
      </c>
      <c r="P187" t="str">
        <f t="shared" si="15"/>
        <v>SAVE10</v>
      </c>
      <c r="Q187" t="s">
        <v>4278</v>
      </c>
      <c r="R187" s="4">
        <v>2771.64</v>
      </c>
      <c r="S187" t="str">
        <f t="shared" si="14"/>
        <v>No</v>
      </c>
    </row>
    <row r="188" spans="1:19" x14ac:dyDescent="0.25">
      <c r="A188" t="s">
        <v>1134</v>
      </c>
      <c r="B188" s="2">
        <v>45787</v>
      </c>
      <c r="C188">
        <f t="shared" si="11"/>
        <v>2025</v>
      </c>
      <c r="D188" t="str">
        <f t="shared" si="12"/>
        <v>May</v>
      </c>
      <c r="E188" t="str">
        <f t="shared" si="13"/>
        <v>Q2</v>
      </c>
      <c r="F188" t="s">
        <v>2325</v>
      </c>
      <c r="G188" t="s">
        <v>2405</v>
      </c>
      <c r="H188">
        <v>1</v>
      </c>
      <c r="I188" s="4">
        <v>195.86</v>
      </c>
      <c r="J188" t="s">
        <v>2450</v>
      </c>
      <c r="K188" t="s">
        <v>3066</v>
      </c>
      <c r="L188" t="s">
        <v>3074</v>
      </c>
      <c r="M188" t="s">
        <v>4195</v>
      </c>
      <c r="N188">
        <v>3</v>
      </c>
      <c r="P188" t="str">
        <f t="shared" si="15"/>
        <v>NO COUPON</v>
      </c>
      <c r="Q188" t="s">
        <v>4281</v>
      </c>
      <c r="R188" s="4">
        <v>195.86</v>
      </c>
      <c r="S188" t="str">
        <f t="shared" si="14"/>
        <v>No</v>
      </c>
    </row>
    <row r="189" spans="1:19" x14ac:dyDescent="0.25">
      <c r="A189" t="s">
        <v>573</v>
      </c>
      <c r="B189" s="2">
        <v>45397</v>
      </c>
      <c r="C189">
        <f t="shared" si="11"/>
        <v>2024</v>
      </c>
      <c r="D189" t="str">
        <f t="shared" si="12"/>
        <v>April</v>
      </c>
      <c r="E189" t="str">
        <f t="shared" si="13"/>
        <v>Q2</v>
      </c>
      <c r="F189" t="s">
        <v>1773</v>
      </c>
      <c r="G189" t="s">
        <v>2409</v>
      </c>
      <c r="H189">
        <v>3</v>
      </c>
      <c r="I189" s="4">
        <v>157.4</v>
      </c>
      <c r="J189" t="s">
        <v>2790</v>
      </c>
      <c r="K189" t="s">
        <v>3065</v>
      </c>
      <c r="L189" t="s">
        <v>3071</v>
      </c>
      <c r="M189" t="s">
        <v>3634</v>
      </c>
      <c r="N189">
        <v>7</v>
      </c>
      <c r="O189" t="s">
        <v>4277</v>
      </c>
      <c r="P189" t="str">
        <f t="shared" si="15"/>
        <v>WINTER15</v>
      </c>
      <c r="Q189" t="s">
        <v>4280</v>
      </c>
      <c r="R189" s="4">
        <v>472.2</v>
      </c>
      <c r="S189" t="str">
        <f t="shared" si="14"/>
        <v>No</v>
      </c>
    </row>
    <row r="190" spans="1:19" x14ac:dyDescent="0.25">
      <c r="A190" t="s">
        <v>476</v>
      </c>
      <c r="B190" s="2">
        <v>45747</v>
      </c>
      <c r="C190">
        <f t="shared" si="11"/>
        <v>2025</v>
      </c>
      <c r="D190" t="str">
        <f t="shared" si="12"/>
        <v>March</v>
      </c>
      <c r="E190" t="str">
        <f t="shared" si="13"/>
        <v>Q1</v>
      </c>
      <c r="F190" t="s">
        <v>1676</v>
      </c>
      <c r="G190" t="s">
        <v>2404</v>
      </c>
      <c r="H190">
        <v>1</v>
      </c>
      <c r="I190" s="4">
        <v>252.68</v>
      </c>
      <c r="J190" t="s">
        <v>2769</v>
      </c>
      <c r="K190" t="s">
        <v>3066</v>
      </c>
      <c r="L190" t="s">
        <v>3071</v>
      </c>
      <c r="M190" t="s">
        <v>3537</v>
      </c>
      <c r="N190">
        <v>1</v>
      </c>
      <c r="P190" t="str">
        <f t="shared" si="15"/>
        <v>NO COUPON</v>
      </c>
      <c r="Q190" t="s">
        <v>4279</v>
      </c>
      <c r="R190" s="4">
        <v>252.68</v>
      </c>
      <c r="S190" t="str">
        <f t="shared" si="14"/>
        <v>No</v>
      </c>
    </row>
    <row r="191" spans="1:19" x14ac:dyDescent="0.25">
      <c r="A191" t="s">
        <v>520</v>
      </c>
      <c r="B191" s="2">
        <v>45132</v>
      </c>
      <c r="C191">
        <f t="shared" si="11"/>
        <v>2023</v>
      </c>
      <c r="D191" t="str">
        <f t="shared" si="12"/>
        <v>July</v>
      </c>
      <c r="E191" t="str">
        <f t="shared" si="13"/>
        <v>Q3</v>
      </c>
      <c r="F191" t="s">
        <v>1720</v>
      </c>
      <c r="G191" t="s">
        <v>2403</v>
      </c>
      <c r="H191">
        <v>2</v>
      </c>
      <c r="I191" s="4">
        <v>43.67</v>
      </c>
      <c r="J191" t="s">
        <v>2796</v>
      </c>
      <c r="K191" t="s">
        <v>3069</v>
      </c>
      <c r="L191" t="s">
        <v>3072</v>
      </c>
      <c r="M191" t="s">
        <v>3581</v>
      </c>
      <c r="N191">
        <v>4</v>
      </c>
      <c r="O191" t="s">
        <v>4277</v>
      </c>
      <c r="P191" t="str">
        <f t="shared" si="15"/>
        <v>WINTER15</v>
      </c>
      <c r="Q191" t="s">
        <v>4278</v>
      </c>
      <c r="R191" s="4">
        <v>87.34</v>
      </c>
      <c r="S191" t="str">
        <f t="shared" si="14"/>
        <v>No</v>
      </c>
    </row>
    <row r="192" spans="1:19" x14ac:dyDescent="0.25">
      <c r="A192" t="s">
        <v>172</v>
      </c>
      <c r="B192" s="2">
        <v>45428</v>
      </c>
      <c r="C192">
        <f t="shared" si="11"/>
        <v>2024</v>
      </c>
      <c r="D192" t="str">
        <f t="shared" si="12"/>
        <v>May</v>
      </c>
      <c r="E192" t="str">
        <f t="shared" si="13"/>
        <v>Q2</v>
      </c>
      <c r="F192" t="s">
        <v>1372</v>
      </c>
      <c r="G192" t="s">
        <v>2405</v>
      </c>
      <c r="H192">
        <v>1</v>
      </c>
      <c r="I192" s="4">
        <v>331.06</v>
      </c>
      <c r="J192" t="s">
        <v>2554</v>
      </c>
      <c r="K192" t="s">
        <v>3067</v>
      </c>
      <c r="L192" t="s">
        <v>3074</v>
      </c>
      <c r="M192" t="s">
        <v>3233</v>
      </c>
      <c r="N192">
        <v>5</v>
      </c>
      <c r="O192" t="s">
        <v>4277</v>
      </c>
      <c r="P192" t="str">
        <f t="shared" si="15"/>
        <v>WINTER15</v>
      </c>
      <c r="Q192" t="s">
        <v>4278</v>
      </c>
      <c r="R192" s="4">
        <v>331.06</v>
      </c>
      <c r="S192" t="str">
        <f t="shared" si="14"/>
        <v>No</v>
      </c>
    </row>
    <row r="193" spans="1:19" x14ac:dyDescent="0.25">
      <c r="A193" t="s">
        <v>1156</v>
      </c>
      <c r="B193" s="2">
        <v>45527</v>
      </c>
      <c r="C193">
        <f t="shared" si="11"/>
        <v>2024</v>
      </c>
      <c r="D193" t="str">
        <f t="shared" si="12"/>
        <v>August</v>
      </c>
      <c r="E193" t="str">
        <f t="shared" si="13"/>
        <v>Q3</v>
      </c>
      <c r="F193" t="s">
        <v>2345</v>
      </c>
      <c r="G193" t="s">
        <v>2404</v>
      </c>
      <c r="H193">
        <v>4</v>
      </c>
      <c r="I193" s="4">
        <v>695.1</v>
      </c>
      <c r="J193" t="s">
        <v>3041</v>
      </c>
      <c r="K193" t="s">
        <v>3065</v>
      </c>
      <c r="L193" t="s">
        <v>3072</v>
      </c>
      <c r="M193" t="s">
        <v>4217</v>
      </c>
      <c r="N193">
        <v>8</v>
      </c>
      <c r="P193" t="str">
        <f t="shared" si="15"/>
        <v>NO COUPON</v>
      </c>
      <c r="Q193" t="s">
        <v>4280</v>
      </c>
      <c r="R193" s="4">
        <v>2780.4</v>
      </c>
      <c r="S193" t="str">
        <f t="shared" si="14"/>
        <v>No</v>
      </c>
    </row>
    <row r="194" spans="1:19" x14ac:dyDescent="0.25">
      <c r="A194" t="s">
        <v>1139</v>
      </c>
      <c r="B194" s="2">
        <v>45215</v>
      </c>
      <c r="C194">
        <f t="shared" ref="C194:C257" si="16">YEAR(B194)</f>
        <v>2023</v>
      </c>
      <c r="D194" t="str">
        <f t="shared" ref="D194:D257" si="17">TEXT(B194,"mmmm")</f>
        <v>October</v>
      </c>
      <c r="E194" t="str">
        <f t="shared" ref="E194:E257" si="18">"Q"&amp;ROUNDUP(MONTH(B194)/3,0)</f>
        <v>Q4</v>
      </c>
      <c r="F194" t="s">
        <v>2329</v>
      </c>
      <c r="G194" t="s">
        <v>2409</v>
      </c>
      <c r="H194">
        <v>4</v>
      </c>
      <c r="I194" s="4">
        <v>408.36</v>
      </c>
      <c r="J194" t="s">
        <v>2958</v>
      </c>
      <c r="K194" t="s">
        <v>3068</v>
      </c>
      <c r="L194" t="s">
        <v>3071</v>
      </c>
      <c r="M194" t="s">
        <v>4200</v>
      </c>
      <c r="N194">
        <v>4</v>
      </c>
      <c r="O194" t="s">
        <v>4276</v>
      </c>
      <c r="P194" t="str">
        <f t="shared" si="15"/>
        <v>FREESHIP</v>
      </c>
      <c r="Q194" t="s">
        <v>4279</v>
      </c>
      <c r="R194" s="4">
        <v>1633.44</v>
      </c>
      <c r="S194" t="str">
        <f t="shared" si="14"/>
        <v>No</v>
      </c>
    </row>
    <row r="195" spans="1:19" x14ac:dyDescent="0.25">
      <c r="A195" t="s">
        <v>824</v>
      </c>
      <c r="B195" s="2">
        <v>45077</v>
      </c>
      <c r="C195">
        <f t="shared" si="16"/>
        <v>2023</v>
      </c>
      <c r="D195" t="str">
        <f t="shared" si="17"/>
        <v>May</v>
      </c>
      <c r="E195" t="str">
        <f t="shared" si="18"/>
        <v>Q2</v>
      </c>
      <c r="F195" t="s">
        <v>2020</v>
      </c>
      <c r="G195" t="s">
        <v>2405</v>
      </c>
      <c r="H195">
        <v>1</v>
      </c>
      <c r="I195" s="4">
        <v>553.55999999999995</v>
      </c>
      <c r="J195" t="s">
        <v>2937</v>
      </c>
      <c r="K195" t="s">
        <v>3067</v>
      </c>
      <c r="L195" t="s">
        <v>3071</v>
      </c>
      <c r="M195" t="s">
        <v>3885</v>
      </c>
      <c r="N195">
        <v>5</v>
      </c>
      <c r="P195" t="str">
        <f t="shared" si="15"/>
        <v>NO COUPON</v>
      </c>
      <c r="Q195" t="s">
        <v>4279</v>
      </c>
      <c r="R195" s="4">
        <v>553.55999999999995</v>
      </c>
      <c r="S195" t="str">
        <f t="shared" ref="S195:S258" si="19">IF(OR(R195&gt;$Z$4,R195&lt;Z198),"No","Yes")</f>
        <v>No</v>
      </c>
    </row>
    <row r="196" spans="1:19" x14ac:dyDescent="0.25">
      <c r="A196" t="s">
        <v>839</v>
      </c>
      <c r="B196" s="2">
        <v>45742</v>
      </c>
      <c r="C196">
        <f t="shared" si="16"/>
        <v>2025</v>
      </c>
      <c r="D196" t="str">
        <f t="shared" si="17"/>
        <v>March</v>
      </c>
      <c r="E196" t="str">
        <f t="shared" si="18"/>
        <v>Q1</v>
      </c>
      <c r="F196" t="s">
        <v>2035</v>
      </c>
      <c r="G196" t="s">
        <v>2409</v>
      </c>
      <c r="H196">
        <v>5</v>
      </c>
      <c r="I196" s="4">
        <v>271.69</v>
      </c>
      <c r="J196" t="s">
        <v>2944</v>
      </c>
      <c r="K196" t="s">
        <v>3066</v>
      </c>
      <c r="L196" t="s">
        <v>3072</v>
      </c>
      <c r="M196" t="s">
        <v>3900</v>
      </c>
      <c r="N196">
        <v>7</v>
      </c>
      <c r="O196" t="s">
        <v>4276</v>
      </c>
      <c r="P196" t="str">
        <f t="shared" si="15"/>
        <v>FREESHIP</v>
      </c>
      <c r="Q196" t="s">
        <v>4278</v>
      </c>
      <c r="R196" s="4">
        <v>1358.45</v>
      </c>
      <c r="S196" t="str">
        <f t="shared" si="19"/>
        <v>No</v>
      </c>
    </row>
    <row r="197" spans="1:19" x14ac:dyDescent="0.25">
      <c r="A197" t="s">
        <v>1191</v>
      </c>
      <c r="B197" s="2">
        <v>45043</v>
      </c>
      <c r="C197">
        <f t="shared" si="16"/>
        <v>2023</v>
      </c>
      <c r="D197" t="str">
        <f t="shared" si="17"/>
        <v>April</v>
      </c>
      <c r="E197" t="str">
        <f t="shared" si="18"/>
        <v>Q2</v>
      </c>
      <c r="F197" t="s">
        <v>2380</v>
      </c>
      <c r="G197" t="s">
        <v>2407</v>
      </c>
      <c r="H197">
        <v>1</v>
      </c>
      <c r="I197" s="4">
        <v>127.55</v>
      </c>
      <c r="J197" t="s">
        <v>2749</v>
      </c>
      <c r="K197" t="s">
        <v>3069</v>
      </c>
      <c r="L197" t="s">
        <v>3070</v>
      </c>
      <c r="M197" t="s">
        <v>4252</v>
      </c>
      <c r="N197">
        <v>3</v>
      </c>
      <c r="O197" t="s">
        <v>4275</v>
      </c>
      <c r="P197" t="str">
        <f t="shared" si="15"/>
        <v>SAVE10</v>
      </c>
      <c r="Q197" t="s">
        <v>4279</v>
      </c>
      <c r="R197" s="4">
        <v>127.55</v>
      </c>
      <c r="S197" t="str">
        <f t="shared" si="19"/>
        <v>No</v>
      </c>
    </row>
    <row r="198" spans="1:19" x14ac:dyDescent="0.25">
      <c r="A198" t="s">
        <v>565</v>
      </c>
      <c r="B198" s="2">
        <v>45064</v>
      </c>
      <c r="C198">
        <f t="shared" si="16"/>
        <v>2023</v>
      </c>
      <c r="D198" t="str">
        <f t="shared" si="17"/>
        <v>May</v>
      </c>
      <c r="E198" t="str">
        <f t="shared" si="18"/>
        <v>Q2</v>
      </c>
      <c r="F198" t="s">
        <v>1765</v>
      </c>
      <c r="G198" t="s">
        <v>2408</v>
      </c>
      <c r="H198">
        <v>1</v>
      </c>
      <c r="I198" s="4">
        <v>120.98</v>
      </c>
      <c r="J198" t="s">
        <v>2528</v>
      </c>
      <c r="K198" t="s">
        <v>3065</v>
      </c>
      <c r="L198" t="s">
        <v>3073</v>
      </c>
      <c r="M198" t="s">
        <v>3626</v>
      </c>
      <c r="N198">
        <v>6</v>
      </c>
      <c r="O198" t="s">
        <v>4277</v>
      </c>
      <c r="P198" t="str">
        <f t="shared" si="15"/>
        <v>WINTER15</v>
      </c>
      <c r="Q198" t="s">
        <v>4280</v>
      </c>
      <c r="R198" s="4">
        <v>120.98</v>
      </c>
      <c r="S198" t="str">
        <f t="shared" si="19"/>
        <v>No</v>
      </c>
    </row>
    <row r="199" spans="1:19" x14ac:dyDescent="0.25">
      <c r="A199" t="s">
        <v>757</v>
      </c>
      <c r="B199" s="2">
        <v>45565</v>
      </c>
      <c r="C199">
        <f t="shared" si="16"/>
        <v>2024</v>
      </c>
      <c r="D199" t="str">
        <f t="shared" si="17"/>
        <v>September</v>
      </c>
      <c r="E199" t="str">
        <f t="shared" si="18"/>
        <v>Q3</v>
      </c>
      <c r="F199" t="s">
        <v>1954</v>
      </c>
      <c r="G199" t="s">
        <v>2403</v>
      </c>
      <c r="H199">
        <v>1</v>
      </c>
      <c r="I199" s="4">
        <v>576.35</v>
      </c>
      <c r="J199" t="s">
        <v>2448</v>
      </c>
      <c r="K199" t="s">
        <v>3068</v>
      </c>
      <c r="L199" t="s">
        <v>3072</v>
      </c>
      <c r="M199" t="s">
        <v>3818</v>
      </c>
      <c r="N199">
        <v>1</v>
      </c>
      <c r="O199" t="s">
        <v>4277</v>
      </c>
      <c r="P199" t="str">
        <f t="shared" si="15"/>
        <v>WINTER15</v>
      </c>
      <c r="Q199" t="s">
        <v>4278</v>
      </c>
      <c r="R199" s="4">
        <v>576.35</v>
      </c>
      <c r="S199" t="str">
        <f t="shared" si="19"/>
        <v>No</v>
      </c>
    </row>
    <row r="200" spans="1:19" x14ac:dyDescent="0.25">
      <c r="A200" t="s">
        <v>1125</v>
      </c>
      <c r="B200" s="2">
        <v>45052</v>
      </c>
      <c r="C200">
        <f t="shared" si="16"/>
        <v>2023</v>
      </c>
      <c r="D200" t="str">
        <f t="shared" si="17"/>
        <v>May</v>
      </c>
      <c r="E200" t="str">
        <f t="shared" si="18"/>
        <v>Q2</v>
      </c>
      <c r="F200" t="s">
        <v>2316</v>
      </c>
      <c r="G200" t="s">
        <v>2403</v>
      </c>
      <c r="H200">
        <v>4</v>
      </c>
      <c r="I200" s="4">
        <v>234.45</v>
      </c>
      <c r="J200" t="s">
        <v>3035</v>
      </c>
      <c r="K200" t="s">
        <v>3066</v>
      </c>
      <c r="L200" t="s">
        <v>3071</v>
      </c>
      <c r="M200" t="s">
        <v>4186</v>
      </c>
      <c r="N200">
        <v>9</v>
      </c>
      <c r="O200" t="s">
        <v>4276</v>
      </c>
      <c r="P200" t="str">
        <f t="shared" si="15"/>
        <v>FREESHIP</v>
      </c>
      <c r="Q200" t="s">
        <v>4278</v>
      </c>
      <c r="R200" s="4">
        <v>937.8</v>
      </c>
      <c r="S200" t="str">
        <f t="shared" si="19"/>
        <v>No</v>
      </c>
    </row>
    <row r="201" spans="1:19" x14ac:dyDescent="0.25">
      <c r="A201" t="s">
        <v>859</v>
      </c>
      <c r="B201" s="2">
        <v>45207</v>
      </c>
      <c r="C201">
        <f t="shared" si="16"/>
        <v>2023</v>
      </c>
      <c r="D201" t="str">
        <f t="shared" si="17"/>
        <v>October</v>
      </c>
      <c r="E201" t="str">
        <f t="shared" si="18"/>
        <v>Q4</v>
      </c>
      <c r="F201" t="s">
        <v>2055</v>
      </c>
      <c r="G201" t="s">
        <v>2404</v>
      </c>
      <c r="H201">
        <v>3</v>
      </c>
      <c r="I201" s="4">
        <v>107.36</v>
      </c>
      <c r="J201" t="s">
        <v>2953</v>
      </c>
      <c r="K201" t="s">
        <v>3068</v>
      </c>
      <c r="L201" t="s">
        <v>3073</v>
      </c>
      <c r="M201" t="s">
        <v>3920</v>
      </c>
      <c r="N201">
        <v>5</v>
      </c>
      <c r="O201" t="s">
        <v>4276</v>
      </c>
      <c r="P201" t="str">
        <f t="shared" si="15"/>
        <v>FREESHIP</v>
      </c>
      <c r="Q201" t="s">
        <v>4282</v>
      </c>
      <c r="R201" s="4">
        <v>322.08</v>
      </c>
      <c r="S201" t="str">
        <f t="shared" si="19"/>
        <v>No</v>
      </c>
    </row>
    <row r="202" spans="1:19" x14ac:dyDescent="0.25">
      <c r="A202" t="s">
        <v>673</v>
      </c>
      <c r="B202" s="2">
        <v>45591</v>
      </c>
      <c r="C202">
        <f t="shared" si="16"/>
        <v>2024</v>
      </c>
      <c r="D202" t="str">
        <f t="shared" si="17"/>
        <v>October</v>
      </c>
      <c r="E202" t="str">
        <f t="shared" si="18"/>
        <v>Q4</v>
      </c>
      <c r="F202" t="s">
        <v>1872</v>
      </c>
      <c r="G202" t="s">
        <v>2404</v>
      </c>
      <c r="H202">
        <v>2</v>
      </c>
      <c r="I202" s="4">
        <v>642.04</v>
      </c>
      <c r="J202" t="s">
        <v>2813</v>
      </c>
      <c r="K202" t="s">
        <v>3068</v>
      </c>
      <c r="L202" t="s">
        <v>3073</v>
      </c>
      <c r="M202" t="s">
        <v>3734</v>
      </c>
      <c r="N202">
        <v>4</v>
      </c>
      <c r="O202" t="s">
        <v>4277</v>
      </c>
      <c r="P202" t="str">
        <f t="shared" si="15"/>
        <v>WINTER15</v>
      </c>
      <c r="Q202" t="s">
        <v>4280</v>
      </c>
      <c r="R202" s="4">
        <v>1284.08</v>
      </c>
      <c r="S202" t="str">
        <f t="shared" si="19"/>
        <v>No</v>
      </c>
    </row>
    <row r="203" spans="1:19" x14ac:dyDescent="0.25">
      <c r="A203" t="s">
        <v>1144</v>
      </c>
      <c r="B203" s="2">
        <v>45704</v>
      </c>
      <c r="C203">
        <f t="shared" si="16"/>
        <v>2025</v>
      </c>
      <c r="D203" t="str">
        <f t="shared" si="17"/>
        <v>February</v>
      </c>
      <c r="E203" t="str">
        <f t="shared" si="18"/>
        <v>Q1</v>
      </c>
      <c r="F203" t="s">
        <v>2334</v>
      </c>
      <c r="G203" t="s">
        <v>2408</v>
      </c>
      <c r="H203">
        <v>2</v>
      </c>
      <c r="I203" s="4">
        <v>323.45</v>
      </c>
      <c r="J203" t="s">
        <v>2501</v>
      </c>
      <c r="K203" t="s">
        <v>3067</v>
      </c>
      <c r="L203" t="s">
        <v>3072</v>
      </c>
      <c r="M203" t="s">
        <v>4205</v>
      </c>
      <c r="N203">
        <v>5</v>
      </c>
      <c r="O203" t="s">
        <v>4276</v>
      </c>
      <c r="P203" t="str">
        <f t="shared" ref="P203:P266" si="20">IF(ISBLANK(O203),"NO COUPON",O203)</f>
        <v>FREESHIP</v>
      </c>
      <c r="Q203" t="s">
        <v>4278</v>
      </c>
      <c r="R203" s="4">
        <v>646.9</v>
      </c>
      <c r="S203" t="str">
        <f t="shared" si="19"/>
        <v>No</v>
      </c>
    </row>
    <row r="204" spans="1:19" x14ac:dyDescent="0.25">
      <c r="A204" t="s">
        <v>362</v>
      </c>
      <c r="B204" s="2">
        <v>45364</v>
      </c>
      <c r="C204">
        <f t="shared" si="16"/>
        <v>2024</v>
      </c>
      <c r="D204" t="str">
        <f t="shared" si="17"/>
        <v>March</v>
      </c>
      <c r="E204" t="str">
        <f t="shared" si="18"/>
        <v>Q1</v>
      </c>
      <c r="F204" t="s">
        <v>1562</v>
      </c>
      <c r="G204" t="s">
        <v>2408</v>
      </c>
      <c r="H204">
        <v>3</v>
      </c>
      <c r="I204" s="4">
        <v>359.73</v>
      </c>
      <c r="J204" t="s">
        <v>2701</v>
      </c>
      <c r="K204" t="s">
        <v>3065</v>
      </c>
      <c r="L204" t="s">
        <v>3072</v>
      </c>
      <c r="M204" t="s">
        <v>3423</v>
      </c>
      <c r="N204">
        <v>7</v>
      </c>
      <c r="O204" t="s">
        <v>4276</v>
      </c>
      <c r="P204" t="str">
        <f t="shared" si="20"/>
        <v>FREESHIP</v>
      </c>
      <c r="Q204" t="s">
        <v>4280</v>
      </c>
      <c r="R204" s="4">
        <v>1079.19</v>
      </c>
      <c r="S204" t="str">
        <f t="shared" si="19"/>
        <v>No</v>
      </c>
    </row>
    <row r="205" spans="1:19" x14ac:dyDescent="0.25">
      <c r="A205" t="s">
        <v>359</v>
      </c>
      <c r="B205" s="2">
        <v>45267</v>
      </c>
      <c r="C205">
        <f t="shared" si="16"/>
        <v>2023</v>
      </c>
      <c r="D205" t="str">
        <f t="shared" si="17"/>
        <v>December</v>
      </c>
      <c r="E205" t="str">
        <f t="shared" si="18"/>
        <v>Q4</v>
      </c>
      <c r="F205" t="s">
        <v>1559</v>
      </c>
      <c r="G205" t="s">
        <v>2405</v>
      </c>
      <c r="H205">
        <v>5</v>
      </c>
      <c r="I205" s="4">
        <v>501.26</v>
      </c>
      <c r="J205" t="s">
        <v>2698</v>
      </c>
      <c r="K205" t="s">
        <v>3068</v>
      </c>
      <c r="L205" t="s">
        <v>3070</v>
      </c>
      <c r="M205" t="s">
        <v>3420</v>
      </c>
      <c r="N205">
        <v>10</v>
      </c>
      <c r="O205" t="s">
        <v>4276</v>
      </c>
      <c r="P205" t="str">
        <f t="shared" si="20"/>
        <v>FREESHIP</v>
      </c>
      <c r="Q205" t="s">
        <v>4279</v>
      </c>
      <c r="R205" s="4">
        <v>2506.3000000000002</v>
      </c>
      <c r="S205" t="str">
        <f t="shared" si="19"/>
        <v>No</v>
      </c>
    </row>
    <row r="206" spans="1:19" x14ac:dyDescent="0.25">
      <c r="A206" t="s">
        <v>860</v>
      </c>
      <c r="B206" s="2">
        <v>45477</v>
      </c>
      <c r="C206">
        <f t="shared" si="16"/>
        <v>2024</v>
      </c>
      <c r="D206" t="str">
        <f t="shared" si="17"/>
        <v>July</v>
      </c>
      <c r="E206" t="str">
        <f t="shared" si="18"/>
        <v>Q3</v>
      </c>
      <c r="F206" t="s">
        <v>2056</v>
      </c>
      <c r="G206" t="s">
        <v>2409</v>
      </c>
      <c r="H206">
        <v>2</v>
      </c>
      <c r="I206" s="4">
        <v>359.86</v>
      </c>
      <c r="J206" t="s">
        <v>2954</v>
      </c>
      <c r="K206" t="s">
        <v>3065</v>
      </c>
      <c r="L206" t="s">
        <v>3071</v>
      </c>
      <c r="M206" t="s">
        <v>3921</v>
      </c>
      <c r="N206">
        <v>4</v>
      </c>
      <c r="P206" t="str">
        <f t="shared" si="20"/>
        <v>NO COUPON</v>
      </c>
      <c r="Q206" t="s">
        <v>4279</v>
      </c>
      <c r="R206" s="4">
        <v>719.72</v>
      </c>
      <c r="S206" t="str">
        <f t="shared" si="19"/>
        <v>No</v>
      </c>
    </row>
    <row r="207" spans="1:19" x14ac:dyDescent="0.25">
      <c r="A207" t="s">
        <v>825</v>
      </c>
      <c r="B207" s="2">
        <v>45235</v>
      </c>
      <c r="C207">
        <f t="shared" si="16"/>
        <v>2023</v>
      </c>
      <c r="D207" t="str">
        <f t="shared" si="17"/>
        <v>November</v>
      </c>
      <c r="E207" t="str">
        <f t="shared" si="18"/>
        <v>Q4</v>
      </c>
      <c r="F207" t="s">
        <v>2021</v>
      </c>
      <c r="G207" t="s">
        <v>2408</v>
      </c>
      <c r="H207">
        <v>2</v>
      </c>
      <c r="I207" s="4">
        <v>28.55</v>
      </c>
      <c r="J207" t="s">
        <v>2907</v>
      </c>
      <c r="K207" t="s">
        <v>3068</v>
      </c>
      <c r="L207" t="s">
        <v>3070</v>
      </c>
      <c r="M207" t="s">
        <v>3886</v>
      </c>
      <c r="N207">
        <v>7</v>
      </c>
      <c r="O207" t="s">
        <v>4275</v>
      </c>
      <c r="P207" t="str">
        <f t="shared" si="20"/>
        <v>SAVE10</v>
      </c>
      <c r="Q207" t="s">
        <v>4280</v>
      </c>
      <c r="R207" s="4">
        <v>57.1</v>
      </c>
      <c r="S207" t="str">
        <f t="shared" si="19"/>
        <v>No</v>
      </c>
    </row>
    <row r="208" spans="1:19" x14ac:dyDescent="0.25">
      <c r="A208" t="s">
        <v>391</v>
      </c>
      <c r="B208" s="2">
        <v>45495</v>
      </c>
      <c r="C208">
        <f t="shared" si="16"/>
        <v>2024</v>
      </c>
      <c r="D208" t="str">
        <f t="shared" si="17"/>
        <v>July</v>
      </c>
      <c r="E208" t="str">
        <f t="shared" si="18"/>
        <v>Q3</v>
      </c>
      <c r="F208" t="s">
        <v>1591</v>
      </c>
      <c r="G208" t="s">
        <v>2403</v>
      </c>
      <c r="H208">
        <v>1</v>
      </c>
      <c r="I208" s="4">
        <v>260.26</v>
      </c>
      <c r="J208" t="s">
        <v>2671</v>
      </c>
      <c r="K208" t="s">
        <v>3066</v>
      </c>
      <c r="L208" t="s">
        <v>3074</v>
      </c>
      <c r="M208" t="s">
        <v>3452</v>
      </c>
      <c r="N208">
        <v>5</v>
      </c>
      <c r="O208" t="s">
        <v>4277</v>
      </c>
      <c r="P208" t="str">
        <f t="shared" si="20"/>
        <v>WINTER15</v>
      </c>
      <c r="Q208" t="s">
        <v>4278</v>
      </c>
      <c r="R208" s="4">
        <v>260.26</v>
      </c>
      <c r="S208" t="str">
        <f t="shared" si="19"/>
        <v>No</v>
      </c>
    </row>
    <row r="209" spans="1:19" x14ac:dyDescent="0.25">
      <c r="A209" t="s">
        <v>304</v>
      </c>
      <c r="B209" s="2">
        <v>45051</v>
      </c>
      <c r="C209">
        <f t="shared" si="16"/>
        <v>2023</v>
      </c>
      <c r="D209" t="str">
        <f t="shared" si="17"/>
        <v>May</v>
      </c>
      <c r="E209" t="str">
        <f t="shared" si="18"/>
        <v>Q2</v>
      </c>
      <c r="F209" t="s">
        <v>1504</v>
      </c>
      <c r="G209" t="s">
        <v>2406</v>
      </c>
      <c r="H209">
        <v>3</v>
      </c>
      <c r="I209" s="4">
        <v>99.9</v>
      </c>
      <c r="J209" t="s">
        <v>2575</v>
      </c>
      <c r="K209" t="s">
        <v>3069</v>
      </c>
      <c r="L209" t="s">
        <v>3073</v>
      </c>
      <c r="M209" t="s">
        <v>3365</v>
      </c>
      <c r="N209">
        <v>8</v>
      </c>
      <c r="O209" t="s">
        <v>4276</v>
      </c>
      <c r="P209" t="str">
        <f t="shared" si="20"/>
        <v>FREESHIP</v>
      </c>
      <c r="Q209" t="s">
        <v>4281</v>
      </c>
      <c r="R209" s="4">
        <v>299.7</v>
      </c>
      <c r="S209" t="str">
        <f t="shared" si="19"/>
        <v>No</v>
      </c>
    </row>
    <row r="210" spans="1:19" x14ac:dyDescent="0.25">
      <c r="A210" t="s">
        <v>1121</v>
      </c>
      <c r="B210" s="2">
        <v>45838</v>
      </c>
      <c r="C210">
        <f t="shared" si="16"/>
        <v>2025</v>
      </c>
      <c r="D210" t="str">
        <f t="shared" si="17"/>
        <v>June</v>
      </c>
      <c r="E210" t="str">
        <f t="shared" si="18"/>
        <v>Q2</v>
      </c>
      <c r="F210" t="s">
        <v>2312</v>
      </c>
      <c r="G210" t="s">
        <v>2405</v>
      </c>
      <c r="H210">
        <v>2</v>
      </c>
      <c r="I210" s="4">
        <v>63.21</v>
      </c>
      <c r="J210" t="s">
        <v>2839</v>
      </c>
      <c r="K210" t="s">
        <v>3066</v>
      </c>
      <c r="L210" t="s">
        <v>3071</v>
      </c>
      <c r="M210" t="s">
        <v>4182</v>
      </c>
      <c r="N210">
        <v>4</v>
      </c>
      <c r="O210" t="s">
        <v>4275</v>
      </c>
      <c r="P210" t="str">
        <f t="shared" si="20"/>
        <v>SAVE10</v>
      </c>
      <c r="Q210" t="s">
        <v>4282</v>
      </c>
      <c r="R210" s="4">
        <v>126.42</v>
      </c>
      <c r="S210" t="str">
        <f t="shared" si="19"/>
        <v>No</v>
      </c>
    </row>
    <row r="211" spans="1:19" x14ac:dyDescent="0.25">
      <c r="A211" t="s">
        <v>84</v>
      </c>
      <c r="B211" s="2">
        <v>45072</v>
      </c>
      <c r="C211">
        <f t="shared" si="16"/>
        <v>2023</v>
      </c>
      <c r="D211" t="str">
        <f t="shared" si="17"/>
        <v>May</v>
      </c>
      <c r="E211" t="str">
        <f t="shared" si="18"/>
        <v>Q2</v>
      </c>
      <c r="F211" t="s">
        <v>1284</v>
      </c>
      <c r="G211" t="s">
        <v>2409</v>
      </c>
      <c r="H211">
        <v>1</v>
      </c>
      <c r="I211" s="4">
        <v>629.21</v>
      </c>
      <c r="J211" t="s">
        <v>2475</v>
      </c>
      <c r="K211" t="s">
        <v>3068</v>
      </c>
      <c r="L211" t="s">
        <v>3074</v>
      </c>
      <c r="M211" t="s">
        <v>3145</v>
      </c>
      <c r="N211">
        <v>2</v>
      </c>
      <c r="O211" t="s">
        <v>4276</v>
      </c>
      <c r="P211" t="str">
        <f t="shared" si="20"/>
        <v>FREESHIP</v>
      </c>
      <c r="Q211" t="s">
        <v>4278</v>
      </c>
      <c r="R211" s="4">
        <v>629.21</v>
      </c>
      <c r="S211" t="str">
        <f t="shared" si="19"/>
        <v>No</v>
      </c>
    </row>
    <row r="212" spans="1:19" x14ac:dyDescent="0.25">
      <c r="A212" t="s">
        <v>484</v>
      </c>
      <c r="B212" s="2">
        <v>45198</v>
      </c>
      <c r="C212">
        <f t="shared" si="16"/>
        <v>2023</v>
      </c>
      <c r="D212" t="str">
        <f t="shared" si="17"/>
        <v>September</v>
      </c>
      <c r="E212" t="str">
        <f t="shared" si="18"/>
        <v>Q3</v>
      </c>
      <c r="F212" t="s">
        <v>1684</v>
      </c>
      <c r="G212" t="s">
        <v>2405</v>
      </c>
      <c r="H212">
        <v>4</v>
      </c>
      <c r="I212" s="4">
        <v>263.62</v>
      </c>
      <c r="J212" t="s">
        <v>2774</v>
      </c>
      <c r="K212" t="s">
        <v>3069</v>
      </c>
      <c r="L212" t="s">
        <v>3070</v>
      </c>
      <c r="M212" t="s">
        <v>3545</v>
      </c>
      <c r="N212">
        <v>5</v>
      </c>
      <c r="O212" t="s">
        <v>4275</v>
      </c>
      <c r="P212" t="str">
        <f t="shared" si="20"/>
        <v>SAVE10</v>
      </c>
      <c r="Q212" t="s">
        <v>4280</v>
      </c>
      <c r="R212" s="4">
        <v>1054.48</v>
      </c>
      <c r="S212" t="str">
        <f t="shared" si="19"/>
        <v>No</v>
      </c>
    </row>
    <row r="213" spans="1:19" x14ac:dyDescent="0.25">
      <c r="A213" t="s">
        <v>1166</v>
      </c>
      <c r="B213" s="2">
        <v>45239</v>
      </c>
      <c r="C213">
        <f t="shared" si="16"/>
        <v>2023</v>
      </c>
      <c r="D213" t="str">
        <f t="shared" si="17"/>
        <v>November</v>
      </c>
      <c r="E213" t="str">
        <f t="shared" si="18"/>
        <v>Q4</v>
      </c>
      <c r="F213" t="s">
        <v>2355</v>
      </c>
      <c r="G213" t="s">
        <v>2405</v>
      </c>
      <c r="H213">
        <v>2</v>
      </c>
      <c r="I213" s="4">
        <v>344.18</v>
      </c>
      <c r="J213" t="s">
        <v>2501</v>
      </c>
      <c r="K213" t="s">
        <v>3067</v>
      </c>
      <c r="L213" t="s">
        <v>3070</v>
      </c>
      <c r="M213" t="s">
        <v>4227</v>
      </c>
      <c r="N213">
        <v>7</v>
      </c>
      <c r="P213" t="str">
        <f t="shared" si="20"/>
        <v>NO COUPON</v>
      </c>
      <c r="Q213" t="s">
        <v>4279</v>
      </c>
      <c r="R213" s="4">
        <v>688.36</v>
      </c>
      <c r="S213" t="str">
        <f t="shared" si="19"/>
        <v>No</v>
      </c>
    </row>
    <row r="214" spans="1:19" x14ac:dyDescent="0.25">
      <c r="A214" t="s">
        <v>722</v>
      </c>
      <c r="B214" s="2">
        <v>45720</v>
      </c>
      <c r="C214">
        <f t="shared" si="16"/>
        <v>2025</v>
      </c>
      <c r="D214" t="str">
        <f t="shared" si="17"/>
        <v>March</v>
      </c>
      <c r="E214" t="str">
        <f t="shared" si="18"/>
        <v>Q1</v>
      </c>
      <c r="F214" t="s">
        <v>1920</v>
      </c>
      <c r="G214" t="s">
        <v>2407</v>
      </c>
      <c r="H214">
        <v>1</v>
      </c>
      <c r="I214" s="4">
        <v>665.11</v>
      </c>
      <c r="J214" t="s">
        <v>2840</v>
      </c>
      <c r="K214" t="s">
        <v>3069</v>
      </c>
      <c r="L214" t="s">
        <v>3074</v>
      </c>
      <c r="M214" t="s">
        <v>3783</v>
      </c>
      <c r="N214">
        <v>3</v>
      </c>
      <c r="O214" t="s">
        <v>4276</v>
      </c>
      <c r="P214" t="str">
        <f t="shared" si="20"/>
        <v>FREESHIP</v>
      </c>
      <c r="Q214" t="s">
        <v>4278</v>
      </c>
      <c r="R214" s="4">
        <v>665.11</v>
      </c>
      <c r="S214" t="str">
        <f t="shared" si="19"/>
        <v>No</v>
      </c>
    </row>
    <row r="215" spans="1:19" x14ac:dyDescent="0.25">
      <c r="A215" t="s">
        <v>477</v>
      </c>
      <c r="B215" s="2">
        <v>45072</v>
      </c>
      <c r="C215">
        <f t="shared" si="16"/>
        <v>2023</v>
      </c>
      <c r="D215" t="str">
        <f t="shared" si="17"/>
        <v>May</v>
      </c>
      <c r="E215" t="str">
        <f t="shared" si="18"/>
        <v>Q2</v>
      </c>
      <c r="F215" t="s">
        <v>1677</v>
      </c>
      <c r="G215" t="s">
        <v>2408</v>
      </c>
      <c r="H215">
        <v>5</v>
      </c>
      <c r="I215" s="4">
        <v>662.78</v>
      </c>
      <c r="J215" t="s">
        <v>2770</v>
      </c>
      <c r="K215" t="s">
        <v>3065</v>
      </c>
      <c r="L215" t="s">
        <v>3070</v>
      </c>
      <c r="M215" t="s">
        <v>3538</v>
      </c>
      <c r="N215">
        <v>9</v>
      </c>
      <c r="O215" t="s">
        <v>4275</v>
      </c>
      <c r="P215" t="str">
        <f t="shared" si="20"/>
        <v>SAVE10</v>
      </c>
      <c r="Q215" t="s">
        <v>4278</v>
      </c>
      <c r="R215" s="4">
        <v>3313.9</v>
      </c>
      <c r="S215" t="str">
        <f t="shared" si="19"/>
        <v>No</v>
      </c>
    </row>
    <row r="216" spans="1:19" x14ac:dyDescent="0.25">
      <c r="A216" t="s">
        <v>401</v>
      </c>
      <c r="B216" s="2">
        <v>45470</v>
      </c>
      <c r="C216">
        <f t="shared" si="16"/>
        <v>2024</v>
      </c>
      <c r="D216" t="str">
        <f t="shared" si="17"/>
        <v>June</v>
      </c>
      <c r="E216" t="str">
        <f t="shared" si="18"/>
        <v>Q2</v>
      </c>
      <c r="F216" t="s">
        <v>1601</v>
      </c>
      <c r="G216" t="s">
        <v>2407</v>
      </c>
      <c r="H216">
        <v>2</v>
      </c>
      <c r="I216" s="4">
        <v>39.53</v>
      </c>
      <c r="J216" t="s">
        <v>2418</v>
      </c>
      <c r="K216" t="s">
        <v>3067</v>
      </c>
      <c r="L216" t="s">
        <v>3070</v>
      </c>
      <c r="M216" t="s">
        <v>3462</v>
      </c>
      <c r="N216">
        <v>3</v>
      </c>
      <c r="O216" t="s">
        <v>4277</v>
      </c>
      <c r="P216" t="str">
        <f t="shared" si="20"/>
        <v>WINTER15</v>
      </c>
      <c r="Q216" t="s">
        <v>4282</v>
      </c>
      <c r="R216" s="4">
        <v>79.06</v>
      </c>
      <c r="S216" t="str">
        <f t="shared" si="19"/>
        <v>No</v>
      </c>
    </row>
    <row r="217" spans="1:19" x14ac:dyDescent="0.25">
      <c r="A217" t="s">
        <v>88</v>
      </c>
      <c r="B217" s="2">
        <v>45101</v>
      </c>
      <c r="C217">
        <f t="shared" si="16"/>
        <v>2023</v>
      </c>
      <c r="D217" t="str">
        <f t="shared" si="17"/>
        <v>June</v>
      </c>
      <c r="E217" t="str">
        <f t="shared" si="18"/>
        <v>Q2</v>
      </c>
      <c r="F217" t="s">
        <v>1288</v>
      </c>
      <c r="G217" t="s">
        <v>2404</v>
      </c>
      <c r="H217">
        <v>5</v>
      </c>
      <c r="I217" s="4">
        <v>90.87</v>
      </c>
      <c r="J217" t="s">
        <v>2478</v>
      </c>
      <c r="K217" t="s">
        <v>3069</v>
      </c>
      <c r="L217" t="s">
        <v>3074</v>
      </c>
      <c r="M217" t="s">
        <v>3149</v>
      </c>
      <c r="N217">
        <v>5</v>
      </c>
      <c r="P217" t="str">
        <f t="shared" si="20"/>
        <v>NO COUPON</v>
      </c>
      <c r="Q217" t="s">
        <v>4278</v>
      </c>
      <c r="R217" s="4">
        <v>454.35</v>
      </c>
      <c r="S217" t="str">
        <f t="shared" si="19"/>
        <v>No</v>
      </c>
    </row>
    <row r="218" spans="1:19" x14ac:dyDescent="0.25">
      <c r="A218" t="s">
        <v>441</v>
      </c>
      <c r="B218" s="2">
        <v>45644</v>
      </c>
      <c r="C218">
        <f t="shared" si="16"/>
        <v>2024</v>
      </c>
      <c r="D218" t="str">
        <f t="shared" si="17"/>
        <v>December</v>
      </c>
      <c r="E218" t="str">
        <f t="shared" si="18"/>
        <v>Q4</v>
      </c>
      <c r="F218" t="s">
        <v>1641</v>
      </c>
      <c r="G218" t="s">
        <v>2409</v>
      </c>
      <c r="H218">
        <v>1</v>
      </c>
      <c r="I218" s="4">
        <v>161.24</v>
      </c>
      <c r="J218" t="s">
        <v>2748</v>
      </c>
      <c r="K218" t="s">
        <v>3067</v>
      </c>
      <c r="L218" t="s">
        <v>3074</v>
      </c>
      <c r="M218" t="s">
        <v>3502</v>
      </c>
      <c r="N218">
        <v>3</v>
      </c>
      <c r="O218" t="s">
        <v>4277</v>
      </c>
      <c r="P218" t="str">
        <f t="shared" si="20"/>
        <v>WINTER15</v>
      </c>
      <c r="Q218" t="s">
        <v>4278</v>
      </c>
      <c r="R218" s="4">
        <v>161.24</v>
      </c>
      <c r="S218" t="str">
        <f t="shared" si="19"/>
        <v>No</v>
      </c>
    </row>
    <row r="219" spans="1:19" x14ac:dyDescent="0.25">
      <c r="A219" t="s">
        <v>1075</v>
      </c>
      <c r="B219" s="2">
        <v>45686</v>
      </c>
      <c r="C219">
        <f t="shared" si="16"/>
        <v>2025</v>
      </c>
      <c r="D219" t="str">
        <f t="shared" si="17"/>
        <v>January</v>
      </c>
      <c r="E219" t="str">
        <f t="shared" si="18"/>
        <v>Q1</v>
      </c>
      <c r="F219" t="s">
        <v>2267</v>
      </c>
      <c r="G219" t="s">
        <v>2408</v>
      </c>
      <c r="H219">
        <v>5</v>
      </c>
      <c r="I219" s="4">
        <v>131.69999999999999</v>
      </c>
      <c r="J219" t="s">
        <v>2442</v>
      </c>
      <c r="K219" t="s">
        <v>3069</v>
      </c>
      <c r="L219" t="s">
        <v>3070</v>
      </c>
      <c r="M219" t="s">
        <v>4136</v>
      </c>
      <c r="N219">
        <v>8</v>
      </c>
      <c r="O219" t="s">
        <v>4276</v>
      </c>
      <c r="P219" t="str">
        <f t="shared" si="20"/>
        <v>FREESHIP</v>
      </c>
      <c r="Q219" t="s">
        <v>4282</v>
      </c>
      <c r="R219" s="4">
        <v>658.5</v>
      </c>
      <c r="S219" t="str">
        <f t="shared" si="19"/>
        <v>No</v>
      </c>
    </row>
    <row r="220" spans="1:19" x14ac:dyDescent="0.25">
      <c r="A220" t="s">
        <v>164</v>
      </c>
      <c r="B220" s="2">
        <v>45273</v>
      </c>
      <c r="C220">
        <f t="shared" si="16"/>
        <v>2023</v>
      </c>
      <c r="D220" t="str">
        <f t="shared" si="17"/>
        <v>December</v>
      </c>
      <c r="E220" t="str">
        <f t="shared" si="18"/>
        <v>Q4</v>
      </c>
      <c r="F220" t="s">
        <v>1364</v>
      </c>
      <c r="G220" t="s">
        <v>2404</v>
      </c>
      <c r="H220">
        <v>2</v>
      </c>
      <c r="I220" s="4">
        <v>105.57</v>
      </c>
      <c r="J220" t="s">
        <v>2549</v>
      </c>
      <c r="K220" t="s">
        <v>3065</v>
      </c>
      <c r="L220" t="s">
        <v>3072</v>
      </c>
      <c r="M220" t="s">
        <v>3225</v>
      </c>
      <c r="N220">
        <v>5</v>
      </c>
      <c r="O220" t="s">
        <v>4277</v>
      </c>
      <c r="P220" t="str">
        <f t="shared" si="20"/>
        <v>WINTER15</v>
      </c>
      <c r="Q220" t="s">
        <v>4282</v>
      </c>
      <c r="R220" s="4">
        <v>211.14</v>
      </c>
      <c r="S220" t="str">
        <f t="shared" si="19"/>
        <v>No</v>
      </c>
    </row>
    <row r="221" spans="1:19" x14ac:dyDescent="0.25">
      <c r="A221" t="s">
        <v>706</v>
      </c>
      <c r="B221" s="2">
        <v>44949</v>
      </c>
      <c r="C221">
        <f t="shared" si="16"/>
        <v>2023</v>
      </c>
      <c r="D221" t="str">
        <f t="shared" si="17"/>
        <v>January</v>
      </c>
      <c r="E221" t="str">
        <f t="shared" si="18"/>
        <v>Q1</v>
      </c>
      <c r="F221" t="s">
        <v>1904</v>
      </c>
      <c r="G221" t="s">
        <v>2409</v>
      </c>
      <c r="H221">
        <v>5</v>
      </c>
      <c r="I221" s="4">
        <v>196.84</v>
      </c>
      <c r="J221" t="s">
        <v>2732</v>
      </c>
      <c r="K221" t="s">
        <v>3067</v>
      </c>
      <c r="L221" t="s">
        <v>3073</v>
      </c>
      <c r="M221" t="s">
        <v>3767</v>
      </c>
      <c r="N221">
        <v>5</v>
      </c>
      <c r="O221" t="s">
        <v>4277</v>
      </c>
      <c r="P221" t="str">
        <f t="shared" si="20"/>
        <v>WINTER15</v>
      </c>
      <c r="Q221" t="s">
        <v>4278</v>
      </c>
      <c r="R221" s="4">
        <v>984.2</v>
      </c>
      <c r="S221" t="str">
        <f t="shared" si="19"/>
        <v>No</v>
      </c>
    </row>
    <row r="222" spans="1:19" x14ac:dyDescent="0.25">
      <c r="A222" t="s">
        <v>832</v>
      </c>
      <c r="B222" s="2">
        <v>44987</v>
      </c>
      <c r="C222">
        <f t="shared" si="16"/>
        <v>2023</v>
      </c>
      <c r="D222" t="str">
        <f t="shared" si="17"/>
        <v>March</v>
      </c>
      <c r="E222" t="str">
        <f t="shared" si="18"/>
        <v>Q1</v>
      </c>
      <c r="F222" t="s">
        <v>2028</v>
      </c>
      <c r="G222" t="s">
        <v>2404</v>
      </c>
      <c r="H222">
        <v>4</v>
      </c>
      <c r="I222" s="4">
        <v>390.84</v>
      </c>
      <c r="J222" t="s">
        <v>2868</v>
      </c>
      <c r="K222" t="s">
        <v>3067</v>
      </c>
      <c r="L222" t="s">
        <v>3071</v>
      </c>
      <c r="M222" t="s">
        <v>3893</v>
      </c>
      <c r="N222">
        <v>9</v>
      </c>
      <c r="O222" t="s">
        <v>4277</v>
      </c>
      <c r="P222" t="str">
        <f t="shared" si="20"/>
        <v>WINTER15</v>
      </c>
      <c r="Q222" t="s">
        <v>4279</v>
      </c>
      <c r="R222" s="4">
        <v>1563.36</v>
      </c>
      <c r="S222" t="str">
        <f t="shared" si="19"/>
        <v>No</v>
      </c>
    </row>
    <row r="223" spans="1:19" x14ac:dyDescent="0.25">
      <c r="A223" t="s">
        <v>81</v>
      </c>
      <c r="B223" s="2">
        <v>45635</v>
      </c>
      <c r="C223">
        <f t="shared" si="16"/>
        <v>2024</v>
      </c>
      <c r="D223" t="str">
        <f t="shared" si="17"/>
        <v>December</v>
      </c>
      <c r="E223" t="str">
        <f t="shared" si="18"/>
        <v>Q4</v>
      </c>
      <c r="F223" t="s">
        <v>1281</v>
      </c>
      <c r="G223" t="s">
        <v>2407</v>
      </c>
      <c r="H223">
        <v>4</v>
      </c>
      <c r="I223" s="4">
        <v>12.1</v>
      </c>
      <c r="J223" t="s">
        <v>2473</v>
      </c>
      <c r="K223" t="s">
        <v>3065</v>
      </c>
      <c r="L223" t="s">
        <v>3071</v>
      </c>
      <c r="M223" t="s">
        <v>3142</v>
      </c>
      <c r="N223">
        <v>8</v>
      </c>
      <c r="P223" t="str">
        <f t="shared" si="20"/>
        <v>NO COUPON</v>
      </c>
      <c r="Q223" t="s">
        <v>4282</v>
      </c>
      <c r="R223" s="4">
        <v>48.4</v>
      </c>
      <c r="S223" t="str">
        <f t="shared" si="19"/>
        <v>No</v>
      </c>
    </row>
    <row r="224" spans="1:19" x14ac:dyDescent="0.25">
      <c r="A224" t="s">
        <v>583</v>
      </c>
      <c r="B224" s="2">
        <v>45738</v>
      </c>
      <c r="C224">
        <f t="shared" si="16"/>
        <v>2025</v>
      </c>
      <c r="D224" t="str">
        <f t="shared" si="17"/>
        <v>March</v>
      </c>
      <c r="E224" t="str">
        <f t="shared" si="18"/>
        <v>Q1</v>
      </c>
      <c r="F224" t="s">
        <v>1783</v>
      </c>
      <c r="G224" t="s">
        <v>2409</v>
      </c>
      <c r="H224">
        <v>5</v>
      </c>
      <c r="I224" s="4">
        <v>250.68</v>
      </c>
      <c r="J224" t="s">
        <v>2774</v>
      </c>
      <c r="K224" t="s">
        <v>3069</v>
      </c>
      <c r="L224" t="s">
        <v>3070</v>
      </c>
      <c r="M224" t="s">
        <v>3644</v>
      </c>
      <c r="N224">
        <v>8</v>
      </c>
      <c r="O224" t="s">
        <v>4275</v>
      </c>
      <c r="P224" t="str">
        <f t="shared" si="20"/>
        <v>SAVE10</v>
      </c>
      <c r="Q224" t="s">
        <v>4278</v>
      </c>
      <c r="R224" s="4">
        <v>1253.4000000000001</v>
      </c>
      <c r="S224" t="str">
        <f t="shared" si="19"/>
        <v>No</v>
      </c>
    </row>
    <row r="225" spans="1:19" x14ac:dyDescent="0.25">
      <c r="A225" t="s">
        <v>1171</v>
      </c>
      <c r="B225" s="2">
        <v>45441</v>
      </c>
      <c r="C225">
        <f t="shared" si="16"/>
        <v>2024</v>
      </c>
      <c r="D225" t="str">
        <f t="shared" si="17"/>
        <v>May</v>
      </c>
      <c r="E225" t="str">
        <f t="shared" si="18"/>
        <v>Q2</v>
      </c>
      <c r="F225" t="s">
        <v>2360</v>
      </c>
      <c r="G225" t="s">
        <v>2403</v>
      </c>
      <c r="H225">
        <v>3</v>
      </c>
      <c r="I225" s="4">
        <v>301.55</v>
      </c>
      <c r="J225" t="s">
        <v>2605</v>
      </c>
      <c r="K225" t="s">
        <v>3065</v>
      </c>
      <c r="L225" t="s">
        <v>3073</v>
      </c>
      <c r="M225" t="s">
        <v>4232</v>
      </c>
      <c r="N225">
        <v>5</v>
      </c>
      <c r="O225" t="s">
        <v>4276</v>
      </c>
      <c r="P225" t="str">
        <f t="shared" si="20"/>
        <v>FREESHIP</v>
      </c>
      <c r="Q225" t="s">
        <v>4282</v>
      </c>
      <c r="R225" s="4">
        <v>904.65000000000009</v>
      </c>
      <c r="S225" t="str">
        <f t="shared" si="19"/>
        <v>No</v>
      </c>
    </row>
    <row r="226" spans="1:19" x14ac:dyDescent="0.25">
      <c r="A226" t="s">
        <v>889</v>
      </c>
      <c r="B226" s="2">
        <v>45141</v>
      </c>
      <c r="C226">
        <f t="shared" si="16"/>
        <v>2023</v>
      </c>
      <c r="D226" t="str">
        <f t="shared" si="17"/>
        <v>August</v>
      </c>
      <c r="E226" t="str">
        <f t="shared" si="18"/>
        <v>Q3</v>
      </c>
      <c r="F226" t="s">
        <v>2085</v>
      </c>
      <c r="G226" t="s">
        <v>2408</v>
      </c>
      <c r="H226">
        <v>5</v>
      </c>
      <c r="I226" s="4">
        <v>133.38999999999999</v>
      </c>
      <c r="J226" t="s">
        <v>2496</v>
      </c>
      <c r="K226" t="s">
        <v>3067</v>
      </c>
      <c r="L226" t="s">
        <v>3073</v>
      </c>
      <c r="M226" t="s">
        <v>3950</v>
      </c>
      <c r="N226">
        <v>6</v>
      </c>
      <c r="O226" t="s">
        <v>4276</v>
      </c>
      <c r="P226" t="str">
        <f t="shared" si="20"/>
        <v>FREESHIP</v>
      </c>
      <c r="Q226" t="s">
        <v>4279</v>
      </c>
      <c r="R226" s="4">
        <v>666.94999999999993</v>
      </c>
      <c r="S226" t="str">
        <f t="shared" si="19"/>
        <v>No</v>
      </c>
    </row>
    <row r="227" spans="1:19" x14ac:dyDescent="0.25">
      <c r="A227" t="s">
        <v>638</v>
      </c>
      <c r="B227" s="2">
        <v>45307</v>
      </c>
      <c r="C227">
        <f t="shared" si="16"/>
        <v>2024</v>
      </c>
      <c r="D227" t="str">
        <f t="shared" si="17"/>
        <v>January</v>
      </c>
      <c r="E227" t="str">
        <f t="shared" si="18"/>
        <v>Q1</v>
      </c>
      <c r="F227" t="s">
        <v>1837</v>
      </c>
      <c r="G227" t="s">
        <v>2405</v>
      </c>
      <c r="H227">
        <v>5</v>
      </c>
      <c r="I227" s="4">
        <v>341.96</v>
      </c>
      <c r="J227" t="s">
        <v>2710</v>
      </c>
      <c r="K227" t="s">
        <v>3065</v>
      </c>
      <c r="L227" t="s">
        <v>3073</v>
      </c>
      <c r="M227" t="s">
        <v>3699</v>
      </c>
      <c r="N227">
        <v>6</v>
      </c>
      <c r="P227" t="str">
        <f t="shared" si="20"/>
        <v>NO COUPON</v>
      </c>
      <c r="Q227" t="s">
        <v>4280</v>
      </c>
      <c r="R227" s="4">
        <v>1709.8</v>
      </c>
      <c r="S227" t="str">
        <f t="shared" si="19"/>
        <v>No</v>
      </c>
    </row>
    <row r="228" spans="1:19" x14ac:dyDescent="0.25">
      <c r="A228" t="s">
        <v>946</v>
      </c>
      <c r="B228" s="2">
        <v>45011</v>
      </c>
      <c r="C228">
        <f t="shared" si="16"/>
        <v>2023</v>
      </c>
      <c r="D228" t="str">
        <f t="shared" si="17"/>
        <v>March</v>
      </c>
      <c r="E228" t="str">
        <f t="shared" si="18"/>
        <v>Q1</v>
      </c>
      <c r="F228" t="s">
        <v>2142</v>
      </c>
      <c r="G228" t="s">
        <v>2408</v>
      </c>
      <c r="H228">
        <v>2</v>
      </c>
      <c r="I228" s="4">
        <v>72.39</v>
      </c>
      <c r="J228" t="s">
        <v>2982</v>
      </c>
      <c r="K228" t="s">
        <v>3066</v>
      </c>
      <c r="L228" t="s">
        <v>3073</v>
      </c>
      <c r="M228" t="s">
        <v>4007</v>
      </c>
      <c r="N228">
        <v>7</v>
      </c>
      <c r="O228" t="s">
        <v>4277</v>
      </c>
      <c r="P228" t="str">
        <f t="shared" si="20"/>
        <v>WINTER15</v>
      </c>
      <c r="Q228" t="s">
        <v>4278</v>
      </c>
      <c r="R228" s="4">
        <v>144.78</v>
      </c>
      <c r="S228" t="str">
        <f t="shared" si="19"/>
        <v>No</v>
      </c>
    </row>
    <row r="229" spans="1:19" x14ac:dyDescent="0.25">
      <c r="A229" t="s">
        <v>934</v>
      </c>
      <c r="B229" s="2">
        <v>45728</v>
      </c>
      <c r="C229">
        <f t="shared" si="16"/>
        <v>2025</v>
      </c>
      <c r="D229" t="str">
        <f t="shared" si="17"/>
        <v>March</v>
      </c>
      <c r="E229" t="str">
        <f t="shared" si="18"/>
        <v>Q1</v>
      </c>
      <c r="F229" t="s">
        <v>2130</v>
      </c>
      <c r="G229" t="s">
        <v>2405</v>
      </c>
      <c r="H229">
        <v>2</v>
      </c>
      <c r="I229" s="4">
        <v>428.09</v>
      </c>
      <c r="J229" t="s">
        <v>2674</v>
      </c>
      <c r="K229" t="s">
        <v>3067</v>
      </c>
      <c r="L229" t="s">
        <v>3072</v>
      </c>
      <c r="M229" t="s">
        <v>3995</v>
      </c>
      <c r="N229">
        <v>6</v>
      </c>
      <c r="P229" t="str">
        <f t="shared" si="20"/>
        <v>NO COUPON</v>
      </c>
      <c r="Q229" t="s">
        <v>4278</v>
      </c>
      <c r="R229" s="4">
        <v>856.18</v>
      </c>
      <c r="S229" t="str">
        <f t="shared" si="19"/>
        <v>No</v>
      </c>
    </row>
    <row r="230" spans="1:19" x14ac:dyDescent="0.25">
      <c r="A230" t="s">
        <v>1070</v>
      </c>
      <c r="B230" s="2">
        <v>45457</v>
      </c>
      <c r="C230">
        <f t="shared" si="16"/>
        <v>2024</v>
      </c>
      <c r="D230" t="str">
        <f t="shared" si="17"/>
        <v>June</v>
      </c>
      <c r="E230" t="str">
        <f t="shared" si="18"/>
        <v>Q2</v>
      </c>
      <c r="F230" t="s">
        <v>2262</v>
      </c>
      <c r="G230" t="s">
        <v>2404</v>
      </c>
      <c r="H230">
        <v>2</v>
      </c>
      <c r="I230" s="4">
        <v>486.35</v>
      </c>
      <c r="J230" t="s">
        <v>2566</v>
      </c>
      <c r="K230" t="s">
        <v>3066</v>
      </c>
      <c r="L230" t="s">
        <v>3074</v>
      </c>
      <c r="M230" t="s">
        <v>4131</v>
      </c>
      <c r="N230">
        <v>6</v>
      </c>
      <c r="O230" t="s">
        <v>4275</v>
      </c>
      <c r="P230" t="str">
        <f t="shared" si="20"/>
        <v>SAVE10</v>
      </c>
      <c r="Q230" t="s">
        <v>4279</v>
      </c>
      <c r="R230" s="4">
        <v>972.7</v>
      </c>
      <c r="S230" t="str">
        <f t="shared" si="19"/>
        <v>No</v>
      </c>
    </row>
    <row r="231" spans="1:19" x14ac:dyDescent="0.25">
      <c r="A231" t="s">
        <v>346</v>
      </c>
      <c r="B231" s="2">
        <v>45476</v>
      </c>
      <c r="C231">
        <f t="shared" si="16"/>
        <v>2024</v>
      </c>
      <c r="D231" t="str">
        <f t="shared" si="17"/>
        <v>July</v>
      </c>
      <c r="E231" t="str">
        <f t="shared" si="18"/>
        <v>Q3</v>
      </c>
      <c r="F231" t="s">
        <v>1546</v>
      </c>
      <c r="G231" t="s">
        <v>2409</v>
      </c>
      <c r="H231">
        <v>5</v>
      </c>
      <c r="I231" s="4">
        <v>125.02</v>
      </c>
      <c r="J231" t="s">
        <v>2686</v>
      </c>
      <c r="K231" t="s">
        <v>3065</v>
      </c>
      <c r="L231" t="s">
        <v>3074</v>
      </c>
      <c r="M231" t="s">
        <v>3407</v>
      </c>
      <c r="N231">
        <v>9</v>
      </c>
      <c r="O231" t="s">
        <v>4275</v>
      </c>
      <c r="P231" t="str">
        <f t="shared" si="20"/>
        <v>SAVE10</v>
      </c>
      <c r="Q231" t="s">
        <v>4282</v>
      </c>
      <c r="R231" s="4">
        <v>625.1</v>
      </c>
      <c r="S231" t="str">
        <f t="shared" si="19"/>
        <v>No</v>
      </c>
    </row>
    <row r="232" spans="1:19" x14ac:dyDescent="0.25">
      <c r="A232" t="s">
        <v>1046</v>
      </c>
      <c r="B232" s="2">
        <v>45036</v>
      </c>
      <c r="C232">
        <f t="shared" si="16"/>
        <v>2023</v>
      </c>
      <c r="D232" t="str">
        <f t="shared" si="17"/>
        <v>April</v>
      </c>
      <c r="E232" t="str">
        <f t="shared" si="18"/>
        <v>Q2</v>
      </c>
      <c r="F232" t="s">
        <v>2238</v>
      </c>
      <c r="G232" t="s">
        <v>2406</v>
      </c>
      <c r="H232">
        <v>1</v>
      </c>
      <c r="I232" s="4">
        <v>618.67999999999995</v>
      </c>
      <c r="J232" t="s">
        <v>2653</v>
      </c>
      <c r="K232" t="s">
        <v>3066</v>
      </c>
      <c r="L232" t="s">
        <v>3073</v>
      </c>
      <c r="M232" t="s">
        <v>4107</v>
      </c>
      <c r="N232">
        <v>6</v>
      </c>
      <c r="O232" t="s">
        <v>4277</v>
      </c>
      <c r="P232" t="str">
        <f t="shared" si="20"/>
        <v>WINTER15</v>
      </c>
      <c r="Q232" t="s">
        <v>4279</v>
      </c>
      <c r="R232" s="4">
        <v>618.67999999999995</v>
      </c>
      <c r="S232" t="str">
        <f t="shared" si="19"/>
        <v>No</v>
      </c>
    </row>
    <row r="233" spans="1:19" x14ac:dyDescent="0.25">
      <c r="A233" t="s">
        <v>1011</v>
      </c>
      <c r="B233" s="2">
        <v>45257</v>
      </c>
      <c r="C233">
        <f t="shared" si="16"/>
        <v>2023</v>
      </c>
      <c r="D233" t="str">
        <f t="shared" si="17"/>
        <v>November</v>
      </c>
      <c r="E233" t="str">
        <f t="shared" si="18"/>
        <v>Q4</v>
      </c>
      <c r="F233" t="s">
        <v>2204</v>
      </c>
      <c r="G233" t="s">
        <v>2408</v>
      </c>
      <c r="H233">
        <v>3</v>
      </c>
      <c r="I233" s="4">
        <v>444.75</v>
      </c>
      <c r="J233" t="s">
        <v>2795</v>
      </c>
      <c r="K233" t="s">
        <v>3069</v>
      </c>
      <c r="L233" t="s">
        <v>3073</v>
      </c>
      <c r="M233" t="s">
        <v>4072</v>
      </c>
      <c r="N233">
        <v>6</v>
      </c>
      <c r="O233" t="s">
        <v>4275</v>
      </c>
      <c r="P233" t="str">
        <f t="shared" si="20"/>
        <v>SAVE10</v>
      </c>
      <c r="Q233" t="s">
        <v>4281</v>
      </c>
      <c r="R233" s="4">
        <v>1334.25</v>
      </c>
      <c r="S233" t="str">
        <f t="shared" si="19"/>
        <v>No</v>
      </c>
    </row>
    <row r="234" spans="1:19" x14ac:dyDescent="0.25">
      <c r="A234" t="s">
        <v>617</v>
      </c>
      <c r="B234" s="2">
        <v>45569</v>
      </c>
      <c r="C234">
        <f t="shared" si="16"/>
        <v>2024</v>
      </c>
      <c r="D234" t="str">
        <f t="shared" si="17"/>
        <v>October</v>
      </c>
      <c r="E234" t="str">
        <f t="shared" si="18"/>
        <v>Q4</v>
      </c>
      <c r="F234" t="s">
        <v>1816</v>
      </c>
      <c r="G234" t="s">
        <v>2405</v>
      </c>
      <c r="H234">
        <v>1</v>
      </c>
      <c r="I234" s="4">
        <v>657.07</v>
      </c>
      <c r="J234" t="s">
        <v>2837</v>
      </c>
      <c r="K234" t="s">
        <v>3069</v>
      </c>
      <c r="L234" t="s">
        <v>3074</v>
      </c>
      <c r="M234" t="s">
        <v>3678</v>
      </c>
      <c r="N234">
        <v>4</v>
      </c>
      <c r="O234" t="s">
        <v>4275</v>
      </c>
      <c r="P234" t="str">
        <f t="shared" si="20"/>
        <v>SAVE10</v>
      </c>
      <c r="Q234" t="s">
        <v>4282</v>
      </c>
      <c r="R234" s="4">
        <v>657.07</v>
      </c>
      <c r="S234" t="str">
        <f t="shared" si="19"/>
        <v>No</v>
      </c>
    </row>
    <row r="235" spans="1:19" x14ac:dyDescent="0.25">
      <c r="A235" t="s">
        <v>1201</v>
      </c>
      <c r="B235" s="2">
        <v>45364</v>
      </c>
      <c r="C235">
        <f t="shared" si="16"/>
        <v>2024</v>
      </c>
      <c r="D235" t="str">
        <f t="shared" si="17"/>
        <v>March</v>
      </c>
      <c r="E235" t="str">
        <f t="shared" si="18"/>
        <v>Q1</v>
      </c>
      <c r="F235" t="s">
        <v>2390</v>
      </c>
      <c r="G235" t="s">
        <v>2409</v>
      </c>
      <c r="H235">
        <v>2</v>
      </c>
      <c r="I235" s="4">
        <v>184.6</v>
      </c>
      <c r="J235" t="s">
        <v>2613</v>
      </c>
      <c r="K235" t="s">
        <v>3068</v>
      </c>
      <c r="L235" t="s">
        <v>3073</v>
      </c>
      <c r="M235" t="s">
        <v>4262</v>
      </c>
      <c r="N235">
        <v>7</v>
      </c>
      <c r="O235" t="s">
        <v>4277</v>
      </c>
      <c r="P235" t="str">
        <f t="shared" si="20"/>
        <v>WINTER15</v>
      </c>
      <c r="Q235" t="s">
        <v>4280</v>
      </c>
      <c r="R235" s="4">
        <v>369.2</v>
      </c>
      <c r="S235" t="str">
        <f t="shared" si="19"/>
        <v>No</v>
      </c>
    </row>
    <row r="236" spans="1:19" x14ac:dyDescent="0.25">
      <c r="A236" t="s">
        <v>813</v>
      </c>
      <c r="B236" s="2">
        <v>45032</v>
      </c>
      <c r="C236">
        <f t="shared" si="16"/>
        <v>2023</v>
      </c>
      <c r="D236" t="str">
        <f t="shared" si="17"/>
        <v>April</v>
      </c>
      <c r="E236" t="str">
        <f t="shared" si="18"/>
        <v>Q2</v>
      </c>
      <c r="F236" t="s">
        <v>2010</v>
      </c>
      <c r="G236" t="s">
        <v>2408</v>
      </c>
      <c r="H236">
        <v>4</v>
      </c>
      <c r="I236" s="4">
        <v>328.56</v>
      </c>
      <c r="J236" t="s">
        <v>2638</v>
      </c>
      <c r="K236" t="s">
        <v>3065</v>
      </c>
      <c r="L236" t="s">
        <v>3072</v>
      </c>
      <c r="M236" t="s">
        <v>3874</v>
      </c>
      <c r="N236">
        <v>4</v>
      </c>
      <c r="O236" t="s">
        <v>4276</v>
      </c>
      <c r="P236" t="str">
        <f t="shared" si="20"/>
        <v>FREESHIP</v>
      </c>
      <c r="Q236" t="s">
        <v>4280</v>
      </c>
      <c r="R236" s="4">
        <v>1314.24</v>
      </c>
      <c r="S236" t="str">
        <f t="shared" si="19"/>
        <v>No</v>
      </c>
    </row>
    <row r="237" spans="1:19" x14ac:dyDescent="0.25">
      <c r="A237" t="s">
        <v>45</v>
      </c>
      <c r="B237" s="2">
        <v>45107</v>
      </c>
      <c r="C237">
        <f t="shared" si="16"/>
        <v>2023</v>
      </c>
      <c r="D237" t="str">
        <f t="shared" si="17"/>
        <v>June</v>
      </c>
      <c r="E237" t="str">
        <f t="shared" si="18"/>
        <v>Q2</v>
      </c>
      <c r="F237" t="s">
        <v>1245</v>
      </c>
      <c r="G237" t="s">
        <v>2406</v>
      </c>
      <c r="H237">
        <v>3</v>
      </c>
      <c r="I237" s="4">
        <v>500.08</v>
      </c>
      <c r="J237" t="s">
        <v>2441</v>
      </c>
      <c r="K237" t="s">
        <v>3065</v>
      </c>
      <c r="L237" t="s">
        <v>3072</v>
      </c>
      <c r="M237" t="s">
        <v>3106</v>
      </c>
      <c r="N237">
        <v>6</v>
      </c>
      <c r="P237" t="str">
        <f t="shared" si="20"/>
        <v>NO COUPON</v>
      </c>
      <c r="Q237" t="s">
        <v>4281</v>
      </c>
      <c r="R237" s="4">
        <v>1500.24</v>
      </c>
      <c r="S237" t="str">
        <f t="shared" si="19"/>
        <v>No</v>
      </c>
    </row>
    <row r="238" spans="1:19" x14ac:dyDescent="0.25">
      <c r="A238" t="s">
        <v>366</v>
      </c>
      <c r="B238" s="2">
        <v>45169</v>
      </c>
      <c r="C238">
        <f t="shared" si="16"/>
        <v>2023</v>
      </c>
      <c r="D238" t="str">
        <f t="shared" si="17"/>
        <v>August</v>
      </c>
      <c r="E238" t="str">
        <f t="shared" si="18"/>
        <v>Q3</v>
      </c>
      <c r="F238" t="s">
        <v>1566</v>
      </c>
      <c r="G238" t="s">
        <v>2406</v>
      </c>
      <c r="H238">
        <v>5</v>
      </c>
      <c r="I238" s="4">
        <v>173.96</v>
      </c>
      <c r="J238" t="s">
        <v>2705</v>
      </c>
      <c r="K238" t="s">
        <v>3065</v>
      </c>
      <c r="L238" t="s">
        <v>3074</v>
      </c>
      <c r="M238" t="s">
        <v>3427</v>
      </c>
      <c r="N238">
        <v>8</v>
      </c>
      <c r="O238" t="s">
        <v>4277</v>
      </c>
      <c r="P238" t="str">
        <f t="shared" si="20"/>
        <v>WINTER15</v>
      </c>
      <c r="Q238" t="s">
        <v>4278</v>
      </c>
      <c r="R238" s="4">
        <v>869.80000000000007</v>
      </c>
      <c r="S238" t="str">
        <f t="shared" si="19"/>
        <v>No</v>
      </c>
    </row>
    <row r="239" spans="1:19" x14ac:dyDescent="0.25">
      <c r="A239" t="s">
        <v>396</v>
      </c>
      <c r="B239" s="2">
        <v>45687</v>
      </c>
      <c r="C239">
        <f t="shared" si="16"/>
        <v>2025</v>
      </c>
      <c r="D239" t="str">
        <f t="shared" si="17"/>
        <v>January</v>
      </c>
      <c r="E239" t="str">
        <f t="shared" si="18"/>
        <v>Q1</v>
      </c>
      <c r="F239" t="s">
        <v>1596</v>
      </c>
      <c r="G239" t="s">
        <v>2407</v>
      </c>
      <c r="H239">
        <v>4</v>
      </c>
      <c r="I239" s="4">
        <v>263.08999999999997</v>
      </c>
      <c r="J239" t="s">
        <v>2724</v>
      </c>
      <c r="K239" t="s">
        <v>3065</v>
      </c>
      <c r="L239" t="s">
        <v>3070</v>
      </c>
      <c r="M239" t="s">
        <v>3457</v>
      </c>
      <c r="N239">
        <v>8</v>
      </c>
      <c r="O239" t="s">
        <v>4275</v>
      </c>
      <c r="P239" t="str">
        <f t="shared" si="20"/>
        <v>SAVE10</v>
      </c>
      <c r="Q239" t="s">
        <v>4282</v>
      </c>
      <c r="R239" s="4">
        <v>1052.3599999999999</v>
      </c>
      <c r="S239" t="str">
        <f t="shared" si="19"/>
        <v>No</v>
      </c>
    </row>
    <row r="240" spans="1:19" x14ac:dyDescent="0.25">
      <c r="A240" t="s">
        <v>229</v>
      </c>
      <c r="B240" s="2">
        <v>45148</v>
      </c>
      <c r="C240">
        <f t="shared" si="16"/>
        <v>2023</v>
      </c>
      <c r="D240" t="str">
        <f t="shared" si="17"/>
        <v>August</v>
      </c>
      <c r="E240" t="str">
        <f t="shared" si="18"/>
        <v>Q3</v>
      </c>
      <c r="F240" t="s">
        <v>1429</v>
      </c>
      <c r="G240" t="s">
        <v>2407</v>
      </c>
      <c r="H240">
        <v>1</v>
      </c>
      <c r="I240" s="4">
        <v>303.60000000000002</v>
      </c>
      <c r="J240" t="s">
        <v>2597</v>
      </c>
      <c r="K240" t="s">
        <v>3069</v>
      </c>
      <c r="L240" t="s">
        <v>3070</v>
      </c>
      <c r="M240" t="s">
        <v>3290</v>
      </c>
      <c r="N240">
        <v>5</v>
      </c>
      <c r="O240" t="s">
        <v>4276</v>
      </c>
      <c r="P240" t="str">
        <f t="shared" si="20"/>
        <v>FREESHIP</v>
      </c>
      <c r="Q240" t="s">
        <v>4281</v>
      </c>
      <c r="R240" s="4">
        <v>303.60000000000002</v>
      </c>
      <c r="S240" t="str">
        <f t="shared" si="19"/>
        <v>No</v>
      </c>
    </row>
    <row r="241" spans="1:19" x14ac:dyDescent="0.25">
      <c r="A241" t="s">
        <v>22</v>
      </c>
      <c r="B241" s="2">
        <v>45749</v>
      </c>
      <c r="C241">
        <f t="shared" si="16"/>
        <v>2025</v>
      </c>
      <c r="D241" t="str">
        <f t="shared" si="17"/>
        <v>April</v>
      </c>
      <c r="E241" t="str">
        <f t="shared" si="18"/>
        <v>Q2</v>
      </c>
      <c r="F241" t="s">
        <v>1222</v>
      </c>
      <c r="G241" t="s">
        <v>2404</v>
      </c>
      <c r="H241">
        <v>2</v>
      </c>
      <c r="I241" s="4">
        <v>134.28</v>
      </c>
      <c r="J241" t="s">
        <v>2418</v>
      </c>
      <c r="K241" t="s">
        <v>3068</v>
      </c>
      <c r="L241" t="s">
        <v>3071</v>
      </c>
      <c r="M241" t="s">
        <v>3083</v>
      </c>
      <c r="N241">
        <v>2</v>
      </c>
      <c r="P241" t="str">
        <f t="shared" si="20"/>
        <v>NO COUPON</v>
      </c>
      <c r="Q241" t="s">
        <v>4280</v>
      </c>
      <c r="R241" s="4">
        <v>268.56</v>
      </c>
      <c r="S241" t="str">
        <f t="shared" si="19"/>
        <v>No</v>
      </c>
    </row>
    <row r="242" spans="1:19" x14ac:dyDescent="0.25">
      <c r="A242" t="s">
        <v>370</v>
      </c>
      <c r="B242" s="2">
        <v>45052</v>
      </c>
      <c r="C242">
        <f t="shared" si="16"/>
        <v>2023</v>
      </c>
      <c r="D242" t="str">
        <f t="shared" si="17"/>
        <v>May</v>
      </c>
      <c r="E242" t="str">
        <f t="shared" si="18"/>
        <v>Q2</v>
      </c>
      <c r="F242" t="s">
        <v>1570</v>
      </c>
      <c r="G242" t="s">
        <v>2407</v>
      </c>
      <c r="H242">
        <v>5</v>
      </c>
      <c r="I242" s="4">
        <v>374.58</v>
      </c>
      <c r="J242" t="s">
        <v>2709</v>
      </c>
      <c r="K242" t="s">
        <v>3068</v>
      </c>
      <c r="L242" t="s">
        <v>3071</v>
      </c>
      <c r="M242" t="s">
        <v>3431</v>
      </c>
      <c r="N242">
        <v>10</v>
      </c>
      <c r="O242" t="s">
        <v>4276</v>
      </c>
      <c r="P242" t="str">
        <f t="shared" si="20"/>
        <v>FREESHIP</v>
      </c>
      <c r="Q242" t="s">
        <v>4278</v>
      </c>
      <c r="R242" s="4">
        <v>1872.9</v>
      </c>
      <c r="S242" t="str">
        <f t="shared" si="19"/>
        <v>No</v>
      </c>
    </row>
    <row r="243" spans="1:19" x14ac:dyDescent="0.25">
      <c r="A243" t="s">
        <v>837</v>
      </c>
      <c r="B243" s="2">
        <v>45572</v>
      </c>
      <c r="C243">
        <f t="shared" si="16"/>
        <v>2024</v>
      </c>
      <c r="D243" t="str">
        <f t="shared" si="17"/>
        <v>October</v>
      </c>
      <c r="E243" t="str">
        <f t="shared" si="18"/>
        <v>Q4</v>
      </c>
      <c r="F243" t="s">
        <v>2033</v>
      </c>
      <c r="G243" t="s">
        <v>2408</v>
      </c>
      <c r="H243">
        <v>4</v>
      </c>
      <c r="I243" s="4">
        <v>653.13</v>
      </c>
      <c r="J243" t="s">
        <v>2942</v>
      </c>
      <c r="K243" t="s">
        <v>3067</v>
      </c>
      <c r="L243" t="s">
        <v>3070</v>
      </c>
      <c r="M243" t="s">
        <v>3898</v>
      </c>
      <c r="N243">
        <v>8</v>
      </c>
      <c r="O243" t="s">
        <v>4277</v>
      </c>
      <c r="P243" t="str">
        <f t="shared" si="20"/>
        <v>WINTER15</v>
      </c>
      <c r="Q243" t="s">
        <v>4278</v>
      </c>
      <c r="R243" s="4">
        <v>2612.52</v>
      </c>
      <c r="S243" t="str">
        <f t="shared" si="19"/>
        <v>No</v>
      </c>
    </row>
    <row r="244" spans="1:19" x14ac:dyDescent="0.25">
      <c r="A244" t="s">
        <v>597</v>
      </c>
      <c r="B244" s="2">
        <v>45823</v>
      </c>
      <c r="C244">
        <f t="shared" si="16"/>
        <v>2025</v>
      </c>
      <c r="D244" t="str">
        <f t="shared" si="17"/>
        <v>June</v>
      </c>
      <c r="E244" t="str">
        <f t="shared" si="18"/>
        <v>Q2</v>
      </c>
      <c r="F244" t="s">
        <v>1797</v>
      </c>
      <c r="G244" t="s">
        <v>2406</v>
      </c>
      <c r="H244">
        <v>3</v>
      </c>
      <c r="I244" s="4">
        <v>154.37</v>
      </c>
      <c r="J244" t="s">
        <v>2441</v>
      </c>
      <c r="K244" t="s">
        <v>3068</v>
      </c>
      <c r="L244" t="s">
        <v>3073</v>
      </c>
      <c r="M244" t="s">
        <v>3658</v>
      </c>
      <c r="N244">
        <v>4</v>
      </c>
      <c r="P244" t="str">
        <f t="shared" si="20"/>
        <v>NO COUPON</v>
      </c>
      <c r="Q244" t="s">
        <v>4278</v>
      </c>
      <c r="R244" s="4">
        <v>463.11</v>
      </c>
      <c r="S244" t="str">
        <f t="shared" si="19"/>
        <v>No</v>
      </c>
    </row>
    <row r="245" spans="1:19" x14ac:dyDescent="0.25">
      <c r="A245" t="s">
        <v>636</v>
      </c>
      <c r="B245" s="2">
        <v>45598</v>
      </c>
      <c r="C245">
        <f t="shared" si="16"/>
        <v>2024</v>
      </c>
      <c r="D245" t="str">
        <f t="shared" si="17"/>
        <v>November</v>
      </c>
      <c r="E245" t="str">
        <f t="shared" si="18"/>
        <v>Q4</v>
      </c>
      <c r="F245" t="s">
        <v>1835</v>
      </c>
      <c r="G245" t="s">
        <v>2409</v>
      </c>
      <c r="H245">
        <v>5</v>
      </c>
      <c r="I245" s="4">
        <v>236.38</v>
      </c>
      <c r="J245" t="s">
        <v>2445</v>
      </c>
      <c r="K245" t="s">
        <v>3067</v>
      </c>
      <c r="L245" t="s">
        <v>3072</v>
      </c>
      <c r="M245" t="s">
        <v>3697</v>
      </c>
      <c r="N245">
        <v>7</v>
      </c>
      <c r="P245" t="str">
        <f t="shared" si="20"/>
        <v>NO COUPON</v>
      </c>
      <c r="Q245" t="s">
        <v>4281</v>
      </c>
      <c r="R245" s="4">
        <v>1181.9000000000001</v>
      </c>
      <c r="S245" t="str">
        <f t="shared" si="19"/>
        <v>No</v>
      </c>
    </row>
    <row r="246" spans="1:19" x14ac:dyDescent="0.25">
      <c r="A246" t="s">
        <v>541</v>
      </c>
      <c r="B246" s="2">
        <v>45523</v>
      </c>
      <c r="C246">
        <f t="shared" si="16"/>
        <v>2024</v>
      </c>
      <c r="D246" t="str">
        <f t="shared" si="17"/>
        <v>August</v>
      </c>
      <c r="E246" t="str">
        <f t="shared" si="18"/>
        <v>Q3</v>
      </c>
      <c r="F246" t="s">
        <v>1741</v>
      </c>
      <c r="G246" t="s">
        <v>2406</v>
      </c>
      <c r="H246">
        <v>5</v>
      </c>
      <c r="I246" s="4">
        <v>653.47</v>
      </c>
      <c r="J246" t="s">
        <v>2488</v>
      </c>
      <c r="K246" t="s">
        <v>3067</v>
      </c>
      <c r="L246" t="s">
        <v>3071</v>
      </c>
      <c r="M246" t="s">
        <v>3602</v>
      </c>
      <c r="N246">
        <v>10</v>
      </c>
      <c r="O246" t="s">
        <v>4275</v>
      </c>
      <c r="P246" t="str">
        <f t="shared" si="20"/>
        <v>SAVE10</v>
      </c>
      <c r="Q246" t="s">
        <v>4279</v>
      </c>
      <c r="R246" s="4">
        <v>3267.35</v>
      </c>
      <c r="S246" t="str">
        <f t="shared" si="19"/>
        <v>No</v>
      </c>
    </row>
    <row r="247" spans="1:19" x14ac:dyDescent="0.25">
      <c r="A247" t="s">
        <v>298</v>
      </c>
      <c r="B247" s="2">
        <v>44973</v>
      </c>
      <c r="C247">
        <f t="shared" si="16"/>
        <v>2023</v>
      </c>
      <c r="D247" t="str">
        <f t="shared" si="17"/>
        <v>February</v>
      </c>
      <c r="E247" t="str">
        <f t="shared" si="18"/>
        <v>Q1</v>
      </c>
      <c r="F247" t="s">
        <v>1498</v>
      </c>
      <c r="G247" t="s">
        <v>2408</v>
      </c>
      <c r="H247">
        <v>5</v>
      </c>
      <c r="I247" s="4">
        <v>208.17</v>
      </c>
      <c r="J247" t="s">
        <v>2654</v>
      </c>
      <c r="K247" t="s">
        <v>3067</v>
      </c>
      <c r="L247" t="s">
        <v>3072</v>
      </c>
      <c r="M247" t="s">
        <v>3359</v>
      </c>
      <c r="N247">
        <v>6</v>
      </c>
      <c r="O247" t="s">
        <v>4275</v>
      </c>
      <c r="P247" t="str">
        <f t="shared" si="20"/>
        <v>SAVE10</v>
      </c>
      <c r="Q247" t="s">
        <v>4281</v>
      </c>
      <c r="R247" s="4">
        <v>1040.8499999999999</v>
      </c>
      <c r="S247" t="str">
        <f t="shared" si="19"/>
        <v>No</v>
      </c>
    </row>
    <row r="248" spans="1:19" x14ac:dyDescent="0.25">
      <c r="A248" t="s">
        <v>1163</v>
      </c>
      <c r="B248" s="2">
        <v>45498</v>
      </c>
      <c r="C248">
        <f t="shared" si="16"/>
        <v>2024</v>
      </c>
      <c r="D248" t="str">
        <f t="shared" si="17"/>
        <v>July</v>
      </c>
      <c r="E248" t="str">
        <f t="shared" si="18"/>
        <v>Q3</v>
      </c>
      <c r="F248" t="s">
        <v>2352</v>
      </c>
      <c r="G248" t="s">
        <v>2406</v>
      </c>
      <c r="H248">
        <v>2</v>
      </c>
      <c r="I248" s="4">
        <v>695.29</v>
      </c>
      <c r="J248" t="s">
        <v>3046</v>
      </c>
      <c r="K248" t="s">
        <v>3067</v>
      </c>
      <c r="L248" t="s">
        <v>3074</v>
      </c>
      <c r="M248" t="s">
        <v>4224</v>
      </c>
      <c r="N248">
        <v>6</v>
      </c>
      <c r="O248" t="s">
        <v>4276</v>
      </c>
      <c r="P248" t="str">
        <f t="shared" si="20"/>
        <v>FREESHIP</v>
      </c>
      <c r="Q248" t="s">
        <v>4278</v>
      </c>
      <c r="R248" s="4">
        <v>1390.58</v>
      </c>
      <c r="S248" t="str">
        <f t="shared" si="19"/>
        <v>No</v>
      </c>
    </row>
    <row r="249" spans="1:19" x14ac:dyDescent="0.25">
      <c r="A249" t="s">
        <v>193</v>
      </c>
      <c r="B249" s="2">
        <v>45620</v>
      </c>
      <c r="C249">
        <f t="shared" si="16"/>
        <v>2024</v>
      </c>
      <c r="D249" t="str">
        <f t="shared" si="17"/>
        <v>November</v>
      </c>
      <c r="E249" t="str">
        <f t="shared" si="18"/>
        <v>Q4</v>
      </c>
      <c r="F249" t="s">
        <v>1393</v>
      </c>
      <c r="G249" t="s">
        <v>2408</v>
      </c>
      <c r="H249">
        <v>3</v>
      </c>
      <c r="I249" s="4">
        <v>539.91</v>
      </c>
      <c r="J249" t="s">
        <v>2571</v>
      </c>
      <c r="K249" t="s">
        <v>3067</v>
      </c>
      <c r="L249" t="s">
        <v>3073</v>
      </c>
      <c r="M249" t="s">
        <v>3254</v>
      </c>
      <c r="N249">
        <v>8</v>
      </c>
      <c r="P249" t="str">
        <f t="shared" si="20"/>
        <v>NO COUPON</v>
      </c>
      <c r="Q249" t="s">
        <v>4280</v>
      </c>
      <c r="R249" s="4">
        <v>1619.73</v>
      </c>
      <c r="S249" t="str">
        <f t="shared" si="19"/>
        <v>No</v>
      </c>
    </row>
    <row r="250" spans="1:19" x14ac:dyDescent="0.25">
      <c r="A250" t="s">
        <v>711</v>
      </c>
      <c r="B250" s="2">
        <v>45692</v>
      </c>
      <c r="C250">
        <f t="shared" si="16"/>
        <v>2025</v>
      </c>
      <c r="D250" t="str">
        <f t="shared" si="17"/>
        <v>February</v>
      </c>
      <c r="E250" t="str">
        <f t="shared" si="18"/>
        <v>Q1</v>
      </c>
      <c r="F250" t="s">
        <v>1909</v>
      </c>
      <c r="G250" t="s">
        <v>2407</v>
      </c>
      <c r="H250">
        <v>5</v>
      </c>
      <c r="I250" s="4">
        <v>94.85</v>
      </c>
      <c r="J250" t="s">
        <v>2840</v>
      </c>
      <c r="K250" t="s">
        <v>3069</v>
      </c>
      <c r="L250" t="s">
        <v>3070</v>
      </c>
      <c r="M250" t="s">
        <v>3772</v>
      </c>
      <c r="N250">
        <v>6</v>
      </c>
      <c r="O250" t="s">
        <v>4277</v>
      </c>
      <c r="P250" t="str">
        <f t="shared" si="20"/>
        <v>WINTER15</v>
      </c>
      <c r="Q250" t="s">
        <v>4280</v>
      </c>
      <c r="R250" s="4">
        <v>474.25</v>
      </c>
      <c r="S250" t="str">
        <f t="shared" si="19"/>
        <v>No</v>
      </c>
    </row>
    <row r="251" spans="1:19" x14ac:dyDescent="0.25">
      <c r="A251" t="s">
        <v>1020</v>
      </c>
      <c r="B251" s="2">
        <v>45439</v>
      </c>
      <c r="C251">
        <f t="shared" si="16"/>
        <v>2024</v>
      </c>
      <c r="D251" t="str">
        <f t="shared" si="17"/>
        <v>May</v>
      </c>
      <c r="E251" t="str">
        <f t="shared" si="18"/>
        <v>Q2</v>
      </c>
      <c r="F251" t="s">
        <v>2213</v>
      </c>
      <c r="G251" t="s">
        <v>2405</v>
      </c>
      <c r="H251">
        <v>5</v>
      </c>
      <c r="I251" s="4">
        <v>420.98</v>
      </c>
      <c r="J251" t="s">
        <v>2868</v>
      </c>
      <c r="K251" t="s">
        <v>3069</v>
      </c>
      <c r="L251" t="s">
        <v>3073</v>
      </c>
      <c r="M251" t="s">
        <v>4081</v>
      </c>
      <c r="N251">
        <v>7</v>
      </c>
      <c r="O251" t="s">
        <v>4275</v>
      </c>
      <c r="P251" t="str">
        <f t="shared" si="20"/>
        <v>SAVE10</v>
      </c>
      <c r="Q251" t="s">
        <v>4281</v>
      </c>
      <c r="R251" s="4">
        <v>2104.9</v>
      </c>
      <c r="S251" t="str">
        <f t="shared" si="19"/>
        <v>No</v>
      </c>
    </row>
    <row r="252" spans="1:19" x14ac:dyDescent="0.25">
      <c r="A252" t="s">
        <v>586</v>
      </c>
      <c r="B252" s="2">
        <v>45241</v>
      </c>
      <c r="C252">
        <f t="shared" si="16"/>
        <v>2023</v>
      </c>
      <c r="D252" t="str">
        <f t="shared" si="17"/>
        <v>November</v>
      </c>
      <c r="E252" t="str">
        <f t="shared" si="18"/>
        <v>Q4</v>
      </c>
      <c r="F252" t="s">
        <v>1786</v>
      </c>
      <c r="G252" t="s">
        <v>2407</v>
      </c>
      <c r="H252">
        <v>1</v>
      </c>
      <c r="I252" s="4">
        <v>70.319999999999993</v>
      </c>
      <c r="J252" t="s">
        <v>2722</v>
      </c>
      <c r="K252" t="s">
        <v>3069</v>
      </c>
      <c r="L252" t="s">
        <v>3072</v>
      </c>
      <c r="M252" t="s">
        <v>3647</v>
      </c>
      <c r="N252">
        <v>4</v>
      </c>
      <c r="O252" t="s">
        <v>4277</v>
      </c>
      <c r="P252" t="str">
        <f t="shared" si="20"/>
        <v>WINTER15</v>
      </c>
      <c r="Q252" t="s">
        <v>4281</v>
      </c>
      <c r="R252" s="4">
        <v>70.319999999999993</v>
      </c>
      <c r="S252" t="str">
        <f t="shared" si="19"/>
        <v>No</v>
      </c>
    </row>
    <row r="253" spans="1:19" x14ac:dyDescent="0.25">
      <c r="A253" t="s">
        <v>1008</v>
      </c>
      <c r="B253" s="2">
        <v>45470</v>
      </c>
      <c r="C253">
        <f t="shared" si="16"/>
        <v>2024</v>
      </c>
      <c r="D253" t="str">
        <f t="shared" si="17"/>
        <v>June</v>
      </c>
      <c r="E253" t="str">
        <f t="shared" si="18"/>
        <v>Q2</v>
      </c>
      <c r="F253" t="s">
        <v>2201</v>
      </c>
      <c r="G253" t="s">
        <v>2405</v>
      </c>
      <c r="H253">
        <v>4</v>
      </c>
      <c r="I253" s="4">
        <v>615.65</v>
      </c>
      <c r="J253" t="s">
        <v>2486</v>
      </c>
      <c r="K253" t="s">
        <v>3065</v>
      </c>
      <c r="L253" t="s">
        <v>3073</v>
      </c>
      <c r="M253" t="s">
        <v>4069</v>
      </c>
      <c r="N253">
        <v>9</v>
      </c>
      <c r="O253" t="s">
        <v>4277</v>
      </c>
      <c r="P253" t="str">
        <f t="shared" si="20"/>
        <v>WINTER15</v>
      </c>
      <c r="Q253" t="s">
        <v>4282</v>
      </c>
      <c r="R253" s="4">
        <v>2462.6</v>
      </c>
      <c r="S253" t="str">
        <f t="shared" si="19"/>
        <v>No</v>
      </c>
    </row>
    <row r="254" spans="1:19" x14ac:dyDescent="0.25">
      <c r="A254" t="s">
        <v>132</v>
      </c>
      <c r="B254" s="2">
        <v>45208</v>
      </c>
      <c r="C254">
        <f t="shared" si="16"/>
        <v>2023</v>
      </c>
      <c r="D254" t="str">
        <f t="shared" si="17"/>
        <v>October</v>
      </c>
      <c r="E254" t="str">
        <f t="shared" si="18"/>
        <v>Q4</v>
      </c>
      <c r="F254" t="s">
        <v>1332</v>
      </c>
      <c r="G254" t="s">
        <v>2407</v>
      </c>
      <c r="H254">
        <v>5</v>
      </c>
      <c r="I254" s="4">
        <v>502.71</v>
      </c>
      <c r="J254" t="s">
        <v>2521</v>
      </c>
      <c r="K254" t="s">
        <v>3068</v>
      </c>
      <c r="L254" t="s">
        <v>3070</v>
      </c>
      <c r="M254" t="s">
        <v>3193</v>
      </c>
      <c r="N254">
        <v>7</v>
      </c>
      <c r="O254" t="s">
        <v>4276</v>
      </c>
      <c r="P254" t="str">
        <f t="shared" si="20"/>
        <v>FREESHIP</v>
      </c>
      <c r="Q254" t="s">
        <v>4282</v>
      </c>
      <c r="R254" s="4">
        <v>2513.5500000000002</v>
      </c>
      <c r="S254" t="str">
        <f t="shared" si="19"/>
        <v>No</v>
      </c>
    </row>
    <row r="255" spans="1:19" x14ac:dyDescent="0.25">
      <c r="A255" t="s">
        <v>1099</v>
      </c>
      <c r="B255" s="2">
        <v>45067</v>
      </c>
      <c r="C255">
        <f t="shared" si="16"/>
        <v>2023</v>
      </c>
      <c r="D255" t="str">
        <f t="shared" si="17"/>
        <v>May</v>
      </c>
      <c r="E255" t="str">
        <f t="shared" si="18"/>
        <v>Q2</v>
      </c>
      <c r="F255" t="s">
        <v>2291</v>
      </c>
      <c r="G255" t="s">
        <v>2407</v>
      </c>
      <c r="H255">
        <v>2</v>
      </c>
      <c r="I255" s="4">
        <v>646.69000000000005</v>
      </c>
      <c r="J255" t="s">
        <v>2545</v>
      </c>
      <c r="K255" t="s">
        <v>3065</v>
      </c>
      <c r="L255" t="s">
        <v>3070</v>
      </c>
      <c r="M255" t="s">
        <v>4160</v>
      </c>
      <c r="N255">
        <v>7</v>
      </c>
      <c r="O255" t="s">
        <v>4277</v>
      </c>
      <c r="P255" t="str">
        <f t="shared" si="20"/>
        <v>WINTER15</v>
      </c>
      <c r="Q255" t="s">
        <v>4278</v>
      </c>
      <c r="R255" s="4">
        <v>1293.3800000000001</v>
      </c>
      <c r="S255" t="str">
        <f t="shared" si="19"/>
        <v>No</v>
      </c>
    </row>
    <row r="256" spans="1:19" x14ac:dyDescent="0.25">
      <c r="A256" t="s">
        <v>1159</v>
      </c>
      <c r="B256" s="2">
        <v>45789</v>
      </c>
      <c r="C256">
        <f t="shared" si="16"/>
        <v>2025</v>
      </c>
      <c r="D256" t="str">
        <f t="shared" si="17"/>
        <v>May</v>
      </c>
      <c r="E256" t="str">
        <f t="shared" si="18"/>
        <v>Q2</v>
      </c>
      <c r="F256" t="s">
        <v>2348</v>
      </c>
      <c r="G256" t="s">
        <v>2409</v>
      </c>
      <c r="H256">
        <v>3</v>
      </c>
      <c r="I256" s="4">
        <v>571.53</v>
      </c>
      <c r="J256" t="s">
        <v>2628</v>
      </c>
      <c r="K256" t="s">
        <v>3065</v>
      </c>
      <c r="L256" t="s">
        <v>3073</v>
      </c>
      <c r="M256" t="s">
        <v>4220</v>
      </c>
      <c r="N256">
        <v>6</v>
      </c>
      <c r="O256" t="s">
        <v>4276</v>
      </c>
      <c r="P256" t="str">
        <f t="shared" si="20"/>
        <v>FREESHIP</v>
      </c>
      <c r="Q256" t="s">
        <v>4281</v>
      </c>
      <c r="R256" s="4">
        <v>1714.59</v>
      </c>
      <c r="S256" t="str">
        <f t="shared" si="19"/>
        <v>No</v>
      </c>
    </row>
    <row r="257" spans="1:19" x14ac:dyDescent="0.25">
      <c r="A257" t="s">
        <v>1033</v>
      </c>
      <c r="B257" s="2">
        <v>45388</v>
      </c>
      <c r="C257">
        <f t="shared" si="16"/>
        <v>2024</v>
      </c>
      <c r="D257" t="str">
        <f t="shared" si="17"/>
        <v>April</v>
      </c>
      <c r="E257" t="str">
        <f t="shared" si="18"/>
        <v>Q2</v>
      </c>
      <c r="F257" t="s">
        <v>2225</v>
      </c>
      <c r="G257" t="s">
        <v>2409</v>
      </c>
      <c r="H257">
        <v>1</v>
      </c>
      <c r="I257" s="4">
        <v>277.08999999999997</v>
      </c>
      <c r="J257" t="s">
        <v>2694</v>
      </c>
      <c r="K257" t="s">
        <v>3069</v>
      </c>
      <c r="L257" t="s">
        <v>3072</v>
      </c>
      <c r="M257" t="s">
        <v>4094</v>
      </c>
      <c r="N257">
        <v>2</v>
      </c>
      <c r="O257" t="s">
        <v>4275</v>
      </c>
      <c r="P257" t="str">
        <f t="shared" si="20"/>
        <v>SAVE10</v>
      </c>
      <c r="Q257" t="s">
        <v>4279</v>
      </c>
      <c r="R257" s="4">
        <v>277.08999999999997</v>
      </c>
      <c r="S257" t="str">
        <f t="shared" si="19"/>
        <v>No</v>
      </c>
    </row>
    <row r="258" spans="1:19" x14ac:dyDescent="0.25">
      <c r="A258" t="s">
        <v>1039</v>
      </c>
      <c r="B258" s="2">
        <v>45794</v>
      </c>
      <c r="C258">
        <f t="shared" ref="C258:C321" si="21">YEAR(B258)</f>
        <v>2025</v>
      </c>
      <c r="D258" t="str">
        <f t="shared" ref="D258:D321" si="22">TEXT(B258,"mmmm")</f>
        <v>May</v>
      </c>
      <c r="E258" t="str">
        <f t="shared" ref="E258:E321" si="23">"Q"&amp;ROUNDUP(MONTH(B258)/3,0)</f>
        <v>Q2</v>
      </c>
      <c r="F258" t="s">
        <v>2231</v>
      </c>
      <c r="G258" t="s">
        <v>2406</v>
      </c>
      <c r="H258">
        <v>1</v>
      </c>
      <c r="I258" s="4">
        <v>23.53</v>
      </c>
      <c r="J258" t="s">
        <v>2548</v>
      </c>
      <c r="K258" t="s">
        <v>3068</v>
      </c>
      <c r="L258" t="s">
        <v>3073</v>
      </c>
      <c r="M258" t="s">
        <v>4100</v>
      </c>
      <c r="N258">
        <v>2</v>
      </c>
      <c r="O258" t="s">
        <v>4276</v>
      </c>
      <c r="P258" t="str">
        <f t="shared" si="20"/>
        <v>FREESHIP</v>
      </c>
      <c r="Q258" t="s">
        <v>4278</v>
      </c>
      <c r="R258" s="4">
        <v>23.53</v>
      </c>
      <c r="S258" t="str">
        <f t="shared" si="19"/>
        <v>No</v>
      </c>
    </row>
    <row r="259" spans="1:19" x14ac:dyDescent="0.25">
      <c r="A259" t="s">
        <v>487</v>
      </c>
      <c r="B259" s="2">
        <v>45713</v>
      </c>
      <c r="C259">
        <f t="shared" si="21"/>
        <v>2025</v>
      </c>
      <c r="D259" t="str">
        <f t="shared" si="22"/>
        <v>February</v>
      </c>
      <c r="E259" t="str">
        <f t="shared" si="23"/>
        <v>Q1</v>
      </c>
      <c r="F259" t="s">
        <v>1687</v>
      </c>
      <c r="G259" t="s">
        <v>2406</v>
      </c>
      <c r="H259">
        <v>2</v>
      </c>
      <c r="I259" s="4">
        <v>14.93</v>
      </c>
      <c r="J259" t="s">
        <v>2777</v>
      </c>
      <c r="K259" t="s">
        <v>3066</v>
      </c>
      <c r="L259" t="s">
        <v>3070</v>
      </c>
      <c r="M259" t="s">
        <v>3548</v>
      </c>
      <c r="N259">
        <v>4</v>
      </c>
      <c r="P259" t="str">
        <f t="shared" si="20"/>
        <v>NO COUPON</v>
      </c>
      <c r="Q259" t="s">
        <v>4281</v>
      </c>
      <c r="R259" s="4">
        <v>29.86</v>
      </c>
      <c r="S259" t="str">
        <f t="shared" ref="S259:S322" si="24">IF(OR(R259&gt;$Z$4,R259&lt;Z262),"No","Yes")</f>
        <v>No</v>
      </c>
    </row>
    <row r="260" spans="1:19" x14ac:dyDescent="0.25">
      <c r="A260" t="s">
        <v>1010</v>
      </c>
      <c r="B260" s="2">
        <v>45410</v>
      </c>
      <c r="C260">
        <f t="shared" si="21"/>
        <v>2024</v>
      </c>
      <c r="D260" t="str">
        <f t="shared" si="22"/>
        <v>April</v>
      </c>
      <c r="E260" t="str">
        <f t="shared" si="23"/>
        <v>Q2</v>
      </c>
      <c r="F260" t="s">
        <v>2203</v>
      </c>
      <c r="G260" t="s">
        <v>2403</v>
      </c>
      <c r="H260">
        <v>4</v>
      </c>
      <c r="I260" s="4">
        <v>473.86</v>
      </c>
      <c r="J260" t="s">
        <v>2677</v>
      </c>
      <c r="K260" t="s">
        <v>3065</v>
      </c>
      <c r="L260" t="s">
        <v>3073</v>
      </c>
      <c r="M260" t="s">
        <v>4071</v>
      </c>
      <c r="N260">
        <v>7</v>
      </c>
      <c r="O260" t="s">
        <v>4275</v>
      </c>
      <c r="P260" t="str">
        <f t="shared" si="20"/>
        <v>SAVE10</v>
      </c>
      <c r="Q260" t="s">
        <v>4281</v>
      </c>
      <c r="R260" s="4">
        <v>1895.44</v>
      </c>
      <c r="S260" t="str">
        <f t="shared" si="24"/>
        <v>No</v>
      </c>
    </row>
    <row r="261" spans="1:19" x14ac:dyDescent="0.25">
      <c r="A261" t="s">
        <v>56</v>
      </c>
      <c r="B261" s="2">
        <v>45418</v>
      </c>
      <c r="C261">
        <f t="shared" si="21"/>
        <v>2024</v>
      </c>
      <c r="D261" t="str">
        <f t="shared" si="22"/>
        <v>May</v>
      </c>
      <c r="E261" t="str">
        <f t="shared" si="23"/>
        <v>Q2</v>
      </c>
      <c r="F261" t="s">
        <v>1256</v>
      </c>
      <c r="G261" t="s">
        <v>2407</v>
      </c>
      <c r="H261">
        <v>2</v>
      </c>
      <c r="I261" s="4">
        <v>151.66</v>
      </c>
      <c r="J261" t="s">
        <v>2424</v>
      </c>
      <c r="K261" t="s">
        <v>3069</v>
      </c>
      <c r="L261" t="s">
        <v>3071</v>
      </c>
      <c r="M261" t="s">
        <v>3117</v>
      </c>
      <c r="N261">
        <v>6</v>
      </c>
      <c r="P261" t="str">
        <f t="shared" si="20"/>
        <v>NO COUPON</v>
      </c>
      <c r="Q261" t="s">
        <v>4278</v>
      </c>
      <c r="R261" s="4">
        <v>303.32</v>
      </c>
      <c r="S261" t="str">
        <f t="shared" si="24"/>
        <v>No</v>
      </c>
    </row>
    <row r="262" spans="1:19" x14ac:dyDescent="0.25">
      <c r="A262" t="s">
        <v>613</v>
      </c>
      <c r="B262" s="2">
        <v>45107</v>
      </c>
      <c r="C262">
        <f t="shared" si="21"/>
        <v>2023</v>
      </c>
      <c r="D262" t="str">
        <f t="shared" si="22"/>
        <v>June</v>
      </c>
      <c r="E262" t="str">
        <f t="shared" si="23"/>
        <v>Q2</v>
      </c>
      <c r="F262" t="s">
        <v>1813</v>
      </c>
      <c r="G262" t="s">
        <v>2406</v>
      </c>
      <c r="H262">
        <v>3</v>
      </c>
      <c r="I262" s="4">
        <v>556.99</v>
      </c>
      <c r="J262" t="s">
        <v>2739</v>
      </c>
      <c r="K262" t="s">
        <v>3066</v>
      </c>
      <c r="L262" t="s">
        <v>3071</v>
      </c>
      <c r="M262" t="s">
        <v>3674</v>
      </c>
      <c r="N262">
        <v>4</v>
      </c>
      <c r="O262" t="s">
        <v>4276</v>
      </c>
      <c r="P262" t="str">
        <f t="shared" si="20"/>
        <v>FREESHIP</v>
      </c>
      <c r="Q262" t="s">
        <v>4281</v>
      </c>
      <c r="R262" s="4">
        <v>1670.97</v>
      </c>
      <c r="S262" t="str">
        <f t="shared" si="24"/>
        <v>No</v>
      </c>
    </row>
    <row r="263" spans="1:19" x14ac:dyDescent="0.25">
      <c r="A263" t="s">
        <v>1186</v>
      </c>
      <c r="B263" s="2">
        <v>45692</v>
      </c>
      <c r="C263">
        <f t="shared" si="21"/>
        <v>2025</v>
      </c>
      <c r="D263" t="str">
        <f t="shared" si="22"/>
        <v>February</v>
      </c>
      <c r="E263" t="str">
        <f t="shared" si="23"/>
        <v>Q1</v>
      </c>
      <c r="F263" t="s">
        <v>2375</v>
      </c>
      <c r="G263" t="s">
        <v>2409</v>
      </c>
      <c r="H263">
        <v>3</v>
      </c>
      <c r="I263" s="4">
        <v>131.96</v>
      </c>
      <c r="J263" t="s">
        <v>2793</v>
      </c>
      <c r="K263" t="s">
        <v>3067</v>
      </c>
      <c r="L263" t="s">
        <v>3074</v>
      </c>
      <c r="M263" t="s">
        <v>4247</v>
      </c>
      <c r="N263">
        <v>8</v>
      </c>
      <c r="P263" t="str">
        <f t="shared" si="20"/>
        <v>NO COUPON</v>
      </c>
      <c r="Q263" t="s">
        <v>4278</v>
      </c>
      <c r="R263" s="4">
        <v>395.88</v>
      </c>
      <c r="S263" t="str">
        <f t="shared" si="24"/>
        <v>No</v>
      </c>
    </row>
    <row r="264" spans="1:19" x14ac:dyDescent="0.25">
      <c r="A264" t="s">
        <v>180</v>
      </c>
      <c r="B264" s="2">
        <v>45720</v>
      </c>
      <c r="C264">
        <f t="shared" si="21"/>
        <v>2025</v>
      </c>
      <c r="D264" t="str">
        <f t="shared" si="22"/>
        <v>March</v>
      </c>
      <c r="E264" t="str">
        <f t="shared" si="23"/>
        <v>Q1</v>
      </c>
      <c r="F264" t="s">
        <v>1380</v>
      </c>
      <c r="G264" t="s">
        <v>2406</v>
      </c>
      <c r="H264">
        <v>3</v>
      </c>
      <c r="I264" s="4">
        <v>86.29</v>
      </c>
      <c r="J264" t="s">
        <v>2461</v>
      </c>
      <c r="K264" t="s">
        <v>3069</v>
      </c>
      <c r="L264" t="s">
        <v>3073</v>
      </c>
      <c r="M264" t="s">
        <v>3241</v>
      </c>
      <c r="N264">
        <v>6</v>
      </c>
      <c r="O264" t="s">
        <v>4277</v>
      </c>
      <c r="P264" t="str">
        <f t="shared" si="20"/>
        <v>WINTER15</v>
      </c>
      <c r="Q264" t="s">
        <v>4278</v>
      </c>
      <c r="R264" s="4">
        <v>258.87</v>
      </c>
      <c r="S264" t="str">
        <f t="shared" si="24"/>
        <v>No</v>
      </c>
    </row>
    <row r="265" spans="1:19" x14ac:dyDescent="0.25">
      <c r="A265" t="s">
        <v>417</v>
      </c>
      <c r="B265" s="2">
        <v>45606</v>
      </c>
      <c r="C265">
        <f t="shared" si="21"/>
        <v>2024</v>
      </c>
      <c r="D265" t="str">
        <f t="shared" si="22"/>
        <v>November</v>
      </c>
      <c r="E265" t="str">
        <f t="shared" si="23"/>
        <v>Q4</v>
      </c>
      <c r="F265" t="s">
        <v>1617</v>
      </c>
      <c r="G265" t="s">
        <v>2405</v>
      </c>
      <c r="H265">
        <v>1</v>
      </c>
      <c r="I265" s="4">
        <v>620.21</v>
      </c>
      <c r="J265" t="s">
        <v>2650</v>
      </c>
      <c r="K265" t="s">
        <v>3066</v>
      </c>
      <c r="L265" t="s">
        <v>3072</v>
      </c>
      <c r="M265" t="s">
        <v>3478</v>
      </c>
      <c r="N265">
        <v>1</v>
      </c>
      <c r="O265" t="s">
        <v>4276</v>
      </c>
      <c r="P265" t="str">
        <f t="shared" si="20"/>
        <v>FREESHIP</v>
      </c>
      <c r="Q265" t="s">
        <v>4279</v>
      </c>
      <c r="R265" s="4">
        <v>620.21</v>
      </c>
      <c r="S265" t="str">
        <f t="shared" si="24"/>
        <v>No</v>
      </c>
    </row>
    <row r="266" spans="1:19" x14ac:dyDescent="0.25">
      <c r="A266" t="s">
        <v>30</v>
      </c>
      <c r="B266" s="2">
        <v>44950</v>
      </c>
      <c r="C266">
        <f t="shared" si="21"/>
        <v>2023</v>
      </c>
      <c r="D266" t="str">
        <f t="shared" si="22"/>
        <v>January</v>
      </c>
      <c r="E266" t="str">
        <f t="shared" si="23"/>
        <v>Q1</v>
      </c>
      <c r="F266" t="s">
        <v>1230</v>
      </c>
      <c r="G266" t="s">
        <v>2407</v>
      </c>
      <c r="H266">
        <v>2</v>
      </c>
      <c r="I266" s="4">
        <v>533.80999999999995</v>
      </c>
      <c r="J266" t="s">
        <v>2426</v>
      </c>
      <c r="K266" t="s">
        <v>3067</v>
      </c>
      <c r="L266" t="s">
        <v>3074</v>
      </c>
      <c r="M266" t="s">
        <v>3091</v>
      </c>
      <c r="N266">
        <v>3</v>
      </c>
      <c r="O266" t="s">
        <v>4276</v>
      </c>
      <c r="P266" t="str">
        <f t="shared" si="20"/>
        <v>FREESHIP</v>
      </c>
      <c r="Q266" t="s">
        <v>4280</v>
      </c>
      <c r="R266" s="4">
        <v>1067.6199999999999</v>
      </c>
      <c r="S266" t="str">
        <f t="shared" si="24"/>
        <v>No</v>
      </c>
    </row>
    <row r="267" spans="1:19" x14ac:dyDescent="0.25">
      <c r="A267" t="s">
        <v>94</v>
      </c>
      <c r="B267" s="2">
        <v>45104</v>
      </c>
      <c r="C267">
        <f t="shared" si="21"/>
        <v>2023</v>
      </c>
      <c r="D267" t="str">
        <f t="shared" si="22"/>
        <v>June</v>
      </c>
      <c r="E267" t="str">
        <f t="shared" si="23"/>
        <v>Q2</v>
      </c>
      <c r="F267" t="s">
        <v>1294</v>
      </c>
      <c r="G267" t="s">
        <v>2404</v>
      </c>
      <c r="H267">
        <v>3</v>
      </c>
      <c r="I267" s="4">
        <v>589.55999999999995</v>
      </c>
      <c r="J267" t="s">
        <v>2484</v>
      </c>
      <c r="K267" t="s">
        <v>3066</v>
      </c>
      <c r="L267" t="s">
        <v>3072</v>
      </c>
      <c r="M267" t="s">
        <v>3155</v>
      </c>
      <c r="N267">
        <v>6</v>
      </c>
      <c r="P267" t="str">
        <f t="shared" ref="P267:P330" si="25">IF(ISBLANK(O267),"NO COUPON",O267)</f>
        <v>NO COUPON</v>
      </c>
      <c r="Q267" t="s">
        <v>4281</v>
      </c>
      <c r="R267" s="4">
        <v>1768.68</v>
      </c>
      <c r="S267" t="str">
        <f t="shared" si="24"/>
        <v>No</v>
      </c>
    </row>
    <row r="268" spans="1:19" x14ac:dyDescent="0.25">
      <c r="A268" t="s">
        <v>144</v>
      </c>
      <c r="B268" s="2">
        <v>45679</v>
      </c>
      <c r="C268">
        <f t="shared" si="21"/>
        <v>2025</v>
      </c>
      <c r="D268" t="str">
        <f t="shared" si="22"/>
        <v>January</v>
      </c>
      <c r="E268" t="str">
        <f t="shared" si="23"/>
        <v>Q1</v>
      </c>
      <c r="F268" t="s">
        <v>1344</v>
      </c>
      <c r="G268" t="s">
        <v>2409</v>
      </c>
      <c r="H268">
        <v>3</v>
      </c>
      <c r="I268" s="4">
        <v>501.3</v>
      </c>
      <c r="J268" t="s">
        <v>2532</v>
      </c>
      <c r="K268" t="s">
        <v>3066</v>
      </c>
      <c r="L268" t="s">
        <v>3071</v>
      </c>
      <c r="M268" t="s">
        <v>3205</v>
      </c>
      <c r="N268">
        <v>3</v>
      </c>
      <c r="O268" t="s">
        <v>4277</v>
      </c>
      <c r="P268" t="str">
        <f t="shared" si="25"/>
        <v>WINTER15</v>
      </c>
      <c r="Q268" t="s">
        <v>4281</v>
      </c>
      <c r="R268" s="4">
        <v>1503.9</v>
      </c>
      <c r="S268" t="str">
        <f t="shared" si="24"/>
        <v>No</v>
      </c>
    </row>
    <row r="269" spans="1:19" x14ac:dyDescent="0.25">
      <c r="A269" t="s">
        <v>741</v>
      </c>
      <c r="B269" s="2">
        <v>45564</v>
      </c>
      <c r="C269">
        <f t="shared" si="21"/>
        <v>2024</v>
      </c>
      <c r="D269" t="str">
        <f t="shared" si="22"/>
        <v>September</v>
      </c>
      <c r="E269" t="str">
        <f t="shared" si="23"/>
        <v>Q3</v>
      </c>
      <c r="F269" t="s">
        <v>1938</v>
      </c>
      <c r="G269" t="s">
        <v>2406</v>
      </c>
      <c r="H269">
        <v>5</v>
      </c>
      <c r="I269" s="4">
        <v>95.75</v>
      </c>
      <c r="J269" t="s">
        <v>2748</v>
      </c>
      <c r="K269" t="s">
        <v>3066</v>
      </c>
      <c r="L269" t="s">
        <v>3070</v>
      </c>
      <c r="M269" t="s">
        <v>3802</v>
      </c>
      <c r="N269">
        <v>8</v>
      </c>
      <c r="O269" t="s">
        <v>4275</v>
      </c>
      <c r="P269" t="str">
        <f t="shared" si="25"/>
        <v>SAVE10</v>
      </c>
      <c r="Q269" t="s">
        <v>4278</v>
      </c>
      <c r="R269" s="4">
        <v>478.75</v>
      </c>
      <c r="S269" t="str">
        <f t="shared" si="24"/>
        <v>No</v>
      </c>
    </row>
    <row r="270" spans="1:19" x14ac:dyDescent="0.25">
      <c r="A270" t="s">
        <v>582</v>
      </c>
      <c r="B270" s="2">
        <v>44995</v>
      </c>
      <c r="C270">
        <f t="shared" si="21"/>
        <v>2023</v>
      </c>
      <c r="D270" t="str">
        <f t="shared" si="22"/>
        <v>March</v>
      </c>
      <c r="E270" t="str">
        <f t="shared" si="23"/>
        <v>Q1</v>
      </c>
      <c r="F270" t="s">
        <v>1782</v>
      </c>
      <c r="G270" t="s">
        <v>2408</v>
      </c>
      <c r="H270">
        <v>2</v>
      </c>
      <c r="I270" s="4">
        <v>343.99</v>
      </c>
      <c r="J270" t="s">
        <v>2714</v>
      </c>
      <c r="K270" t="s">
        <v>3066</v>
      </c>
      <c r="L270" t="s">
        <v>3073</v>
      </c>
      <c r="M270" t="s">
        <v>3643</v>
      </c>
      <c r="N270">
        <v>4</v>
      </c>
      <c r="P270" t="str">
        <f t="shared" si="25"/>
        <v>NO COUPON</v>
      </c>
      <c r="Q270" t="s">
        <v>4282</v>
      </c>
      <c r="R270" s="4">
        <v>687.98</v>
      </c>
      <c r="S270" t="str">
        <f t="shared" si="24"/>
        <v>No</v>
      </c>
    </row>
    <row r="271" spans="1:19" x14ac:dyDescent="0.25">
      <c r="A271" t="s">
        <v>498</v>
      </c>
      <c r="B271" s="2">
        <v>45441</v>
      </c>
      <c r="C271">
        <f t="shared" si="21"/>
        <v>2024</v>
      </c>
      <c r="D271" t="str">
        <f t="shared" si="22"/>
        <v>May</v>
      </c>
      <c r="E271" t="str">
        <f t="shared" si="23"/>
        <v>Q2</v>
      </c>
      <c r="F271" t="s">
        <v>1698</v>
      </c>
      <c r="G271" t="s">
        <v>2406</v>
      </c>
      <c r="H271">
        <v>4</v>
      </c>
      <c r="I271" s="4">
        <v>15.01</v>
      </c>
      <c r="J271" t="s">
        <v>2736</v>
      </c>
      <c r="K271" t="s">
        <v>3069</v>
      </c>
      <c r="L271" t="s">
        <v>3071</v>
      </c>
      <c r="M271" t="s">
        <v>3559</v>
      </c>
      <c r="N271">
        <v>6</v>
      </c>
      <c r="P271" t="str">
        <f t="shared" si="25"/>
        <v>NO COUPON</v>
      </c>
      <c r="Q271" t="s">
        <v>4281</v>
      </c>
      <c r="R271" s="4">
        <v>60.04</v>
      </c>
      <c r="S271" t="str">
        <f t="shared" si="24"/>
        <v>No</v>
      </c>
    </row>
    <row r="272" spans="1:19" x14ac:dyDescent="0.25">
      <c r="A272" t="s">
        <v>95</v>
      </c>
      <c r="B272" s="2">
        <v>45085</v>
      </c>
      <c r="C272">
        <f t="shared" si="21"/>
        <v>2023</v>
      </c>
      <c r="D272" t="str">
        <f t="shared" si="22"/>
        <v>June</v>
      </c>
      <c r="E272" t="str">
        <f t="shared" si="23"/>
        <v>Q2</v>
      </c>
      <c r="F272" t="s">
        <v>1295</v>
      </c>
      <c r="G272" t="s">
        <v>2403</v>
      </c>
      <c r="H272">
        <v>2</v>
      </c>
      <c r="I272" s="4">
        <v>394.3</v>
      </c>
      <c r="J272" t="s">
        <v>2485</v>
      </c>
      <c r="K272" t="s">
        <v>3069</v>
      </c>
      <c r="L272" t="s">
        <v>3070</v>
      </c>
      <c r="M272" t="s">
        <v>3156</v>
      </c>
      <c r="N272">
        <v>6</v>
      </c>
      <c r="O272" t="s">
        <v>4276</v>
      </c>
      <c r="P272" t="str">
        <f t="shared" si="25"/>
        <v>FREESHIP</v>
      </c>
      <c r="Q272" t="s">
        <v>4280</v>
      </c>
      <c r="R272" s="4">
        <v>788.6</v>
      </c>
      <c r="S272" t="str">
        <f t="shared" si="24"/>
        <v>No</v>
      </c>
    </row>
    <row r="273" spans="1:19" x14ac:dyDescent="0.25">
      <c r="A273" t="s">
        <v>704</v>
      </c>
      <c r="B273" s="2">
        <v>45485</v>
      </c>
      <c r="C273">
        <f t="shared" si="21"/>
        <v>2024</v>
      </c>
      <c r="D273" t="str">
        <f t="shared" si="22"/>
        <v>July</v>
      </c>
      <c r="E273" t="str">
        <f t="shared" si="23"/>
        <v>Q3</v>
      </c>
      <c r="F273" t="s">
        <v>1902</v>
      </c>
      <c r="G273" t="s">
        <v>2403</v>
      </c>
      <c r="H273">
        <v>1</v>
      </c>
      <c r="I273" s="4">
        <v>24.48</v>
      </c>
      <c r="J273" t="s">
        <v>2445</v>
      </c>
      <c r="K273" t="s">
        <v>3068</v>
      </c>
      <c r="L273" t="s">
        <v>3072</v>
      </c>
      <c r="M273" t="s">
        <v>3765</v>
      </c>
      <c r="N273">
        <v>1</v>
      </c>
      <c r="P273" t="str">
        <f t="shared" si="25"/>
        <v>NO COUPON</v>
      </c>
      <c r="Q273" t="s">
        <v>4278</v>
      </c>
      <c r="R273" s="4">
        <v>24.48</v>
      </c>
      <c r="S273" t="str">
        <f t="shared" si="24"/>
        <v>No</v>
      </c>
    </row>
    <row r="274" spans="1:19" x14ac:dyDescent="0.25">
      <c r="A274" t="s">
        <v>1176</v>
      </c>
      <c r="B274" s="2">
        <v>45727</v>
      </c>
      <c r="C274">
        <f t="shared" si="21"/>
        <v>2025</v>
      </c>
      <c r="D274" t="str">
        <f t="shared" si="22"/>
        <v>March</v>
      </c>
      <c r="E274" t="str">
        <f t="shared" si="23"/>
        <v>Q1</v>
      </c>
      <c r="F274" t="s">
        <v>2365</v>
      </c>
      <c r="G274" t="s">
        <v>2404</v>
      </c>
      <c r="H274">
        <v>2</v>
      </c>
      <c r="I274" s="4">
        <v>224.37</v>
      </c>
      <c r="J274" t="s">
        <v>3049</v>
      </c>
      <c r="K274" t="s">
        <v>3065</v>
      </c>
      <c r="L274" t="s">
        <v>3073</v>
      </c>
      <c r="M274" t="s">
        <v>4237</v>
      </c>
      <c r="N274">
        <v>3</v>
      </c>
      <c r="O274" t="s">
        <v>4277</v>
      </c>
      <c r="P274" t="str">
        <f t="shared" si="25"/>
        <v>WINTER15</v>
      </c>
      <c r="Q274" t="s">
        <v>4279</v>
      </c>
      <c r="R274" s="4">
        <v>448.74</v>
      </c>
      <c r="S274" t="str">
        <f t="shared" si="24"/>
        <v>No</v>
      </c>
    </row>
    <row r="275" spans="1:19" x14ac:dyDescent="0.25">
      <c r="A275" t="s">
        <v>337</v>
      </c>
      <c r="B275" s="2">
        <v>45683</v>
      </c>
      <c r="C275">
        <f t="shared" si="21"/>
        <v>2025</v>
      </c>
      <c r="D275" t="str">
        <f t="shared" si="22"/>
        <v>January</v>
      </c>
      <c r="E275" t="str">
        <f t="shared" si="23"/>
        <v>Q1</v>
      </c>
      <c r="F275" t="s">
        <v>1537</v>
      </c>
      <c r="G275" t="s">
        <v>2408</v>
      </c>
      <c r="H275">
        <v>1</v>
      </c>
      <c r="I275" s="4">
        <v>150.16999999999999</v>
      </c>
      <c r="J275" t="s">
        <v>2681</v>
      </c>
      <c r="K275" t="s">
        <v>3065</v>
      </c>
      <c r="L275" t="s">
        <v>3072</v>
      </c>
      <c r="M275" t="s">
        <v>3398</v>
      </c>
      <c r="N275">
        <v>1</v>
      </c>
      <c r="O275" t="s">
        <v>4275</v>
      </c>
      <c r="P275" t="str">
        <f t="shared" si="25"/>
        <v>SAVE10</v>
      </c>
      <c r="Q275" t="s">
        <v>4279</v>
      </c>
      <c r="R275" s="4">
        <v>150.16999999999999</v>
      </c>
      <c r="S275" t="str">
        <f t="shared" si="24"/>
        <v>No</v>
      </c>
    </row>
    <row r="276" spans="1:19" x14ac:dyDescent="0.25">
      <c r="A276" t="s">
        <v>316</v>
      </c>
      <c r="B276" s="2">
        <v>45062</v>
      </c>
      <c r="C276">
        <f t="shared" si="21"/>
        <v>2023</v>
      </c>
      <c r="D276" t="str">
        <f t="shared" si="22"/>
        <v>May</v>
      </c>
      <c r="E276" t="str">
        <f t="shared" si="23"/>
        <v>Q2</v>
      </c>
      <c r="F276" t="s">
        <v>1516</v>
      </c>
      <c r="G276" t="s">
        <v>2406</v>
      </c>
      <c r="H276">
        <v>3</v>
      </c>
      <c r="I276" s="4">
        <v>468.74</v>
      </c>
      <c r="J276" t="s">
        <v>2665</v>
      </c>
      <c r="K276" t="s">
        <v>3069</v>
      </c>
      <c r="L276" t="s">
        <v>3074</v>
      </c>
      <c r="M276" t="s">
        <v>3377</v>
      </c>
      <c r="N276">
        <v>4</v>
      </c>
      <c r="O276" t="s">
        <v>4276</v>
      </c>
      <c r="P276" t="str">
        <f t="shared" si="25"/>
        <v>FREESHIP</v>
      </c>
      <c r="Q276" t="s">
        <v>4278</v>
      </c>
      <c r="R276" s="4">
        <v>1406.22</v>
      </c>
      <c r="S276" t="str">
        <f t="shared" si="24"/>
        <v>No</v>
      </c>
    </row>
    <row r="277" spans="1:19" x14ac:dyDescent="0.25">
      <c r="A277" t="s">
        <v>395</v>
      </c>
      <c r="B277" s="2">
        <v>45084</v>
      </c>
      <c r="C277">
        <f t="shared" si="21"/>
        <v>2023</v>
      </c>
      <c r="D277" t="str">
        <f t="shared" si="22"/>
        <v>June</v>
      </c>
      <c r="E277" t="str">
        <f t="shared" si="23"/>
        <v>Q2</v>
      </c>
      <c r="F277" t="s">
        <v>1595</v>
      </c>
      <c r="G277" t="s">
        <v>2406</v>
      </c>
      <c r="H277">
        <v>1</v>
      </c>
      <c r="I277" s="4">
        <v>191.76</v>
      </c>
      <c r="J277" t="s">
        <v>2454</v>
      </c>
      <c r="K277" t="s">
        <v>3067</v>
      </c>
      <c r="L277" t="s">
        <v>3072</v>
      </c>
      <c r="M277" t="s">
        <v>3456</v>
      </c>
      <c r="N277">
        <v>1</v>
      </c>
      <c r="O277" t="s">
        <v>4276</v>
      </c>
      <c r="P277" t="str">
        <f t="shared" si="25"/>
        <v>FREESHIP</v>
      </c>
      <c r="Q277" t="s">
        <v>4278</v>
      </c>
      <c r="R277" s="4">
        <v>191.76</v>
      </c>
      <c r="S277" t="str">
        <f t="shared" si="24"/>
        <v>No</v>
      </c>
    </row>
    <row r="278" spans="1:19" x14ac:dyDescent="0.25">
      <c r="A278" t="s">
        <v>228</v>
      </c>
      <c r="B278" s="2">
        <v>45525</v>
      </c>
      <c r="C278">
        <f t="shared" si="21"/>
        <v>2024</v>
      </c>
      <c r="D278" t="str">
        <f t="shared" si="22"/>
        <v>August</v>
      </c>
      <c r="E278" t="str">
        <f t="shared" si="23"/>
        <v>Q3</v>
      </c>
      <c r="F278" t="s">
        <v>1428</v>
      </c>
      <c r="G278" t="s">
        <v>2409</v>
      </c>
      <c r="H278">
        <v>4</v>
      </c>
      <c r="I278" s="4">
        <v>305.72000000000003</v>
      </c>
      <c r="J278" t="s">
        <v>2523</v>
      </c>
      <c r="K278" t="s">
        <v>3066</v>
      </c>
      <c r="L278" t="s">
        <v>3073</v>
      </c>
      <c r="M278" t="s">
        <v>3289</v>
      </c>
      <c r="N278">
        <v>5</v>
      </c>
      <c r="P278" t="str">
        <f t="shared" si="25"/>
        <v>NO COUPON</v>
      </c>
      <c r="Q278" t="s">
        <v>4281</v>
      </c>
      <c r="R278" s="4">
        <v>1222.8800000000001</v>
      </c>
      <c r="S278" t="str">
        <f t="shared" si="24"/>
        <v>No</v>
      </c>
    </row>
    <row r="279" spans="1:19" x14ac:dyDescent="0.25">
      <c r="A279" t="s">
        <v>106</v>
      </c>
      <c r="B279" s="2">
        <v>45453</v>
      </c>
      <c r="C279">
        <f t="shared" si="21"/>
        <v>2024</v>
      </c>
      <c r="D279" t="str">
        <f t="shared" si="22"/>
        <v>June</v>
      </c>
      <c r="E279" t="str">
        <f t="shared" si="23"/>
        <v>Q2</v>
      </c>
      <c r="F279" t="s">
        <v>1306</v>
      </c>
      <c r="G279" t="s">
        <v>2407</v>
      </c>
      <c r="H279">
        <v>4</v>
      </c>
      <c r="I279" s="4">
        <v>48.61</v>
      </c>
      <c r="J279" t="s">
        <v>2496</v>
      </c>
      <c r="K279" t="s">
        <v>3066</v>
      </c>
      <c r="L279" t="s">
        <v>3070</v>
      </c>
      <c r="M279" t="s">
        <v>3167</v>
      </c>
      <c r="N279">
        <v>7</v>
      </c>
      <c r="O279" t="s">
        <v>4276</v>
      </c>
      <c r="P279" t="str">
        <f t="shared" si="25"/>
        <v>FREESHIP</v>
      </c>
      <c r="Q279" t="s">
        <v>4281</v>
      </c>
      <c r="R279" s="4">
        <v>194.44</v>
      </c>
      <c r="S279" t="str">
        <f t="shared" si="24"/>
        <v>No</v>
      </c>
    </row>
    <row r="280" spans="1:19" x14ac:dyDescent="0.25">
      <c r="A280" t="s">
        <v>900</v>
      </c>
      <c r="B280" s="2">
        <v>45224</v>
      </c>
      <c r="C280">
        <f t="shared" si="21"/>
        <v>2023</v>
      </c>
      <c r="D280" t="str">
        <f t="shared" si="22"/>
        <v>October</v>
      </c>
      <c r="E280" t="str">
        <f t="shared" si="23"/>
        <v>Q4</v>
      </c>
      <c r="F280" t="s">
        <v>2096</v>
      </c>
      <c r="G280" t="s">
        <v>2404</v>
      </c>
      <c r="H280">
        <v>1</v>
      </c>
      <c r="I280" s="4">
        <v>460.13</v>
      </c>
      <c r="J280" t="s">
        <v>2970</v>
      </c>
      <c r="K280" t="s">
        <v>3067</v>
      </c>
      <c r="L280" t="s">
        <v>3072</v>
      </c>
      <c r="M280" t="s">
        <v>3961</v>
      </c>
      <c r="N280">
        <v>1</v>
      </c>
      <c r="P280" t="str">
        <f t="shared" si="25"/>
        <v>NO COUPON</v>
      </c>
      <c r="Q280" t="s">
        <v>4282</v>
      </c>
      <c r="R280" s="4">
        <v>460.13</v>
      </c>
      <c r="S280" t="str">
        <f t="shared" si="24"/>
        <v>No</v>
      </c>
    </row>
    <row r="281" spans="1:19" x14ac:dyDescent="0.25">
      <c r="A281" t="s">
        <v>588</v>
      </c>
      <c r="B281" s="2">
        <v>45315</v>
      </c>
      <c r="C281">
        <f t="shared" si="21"/>
        <v>2024</v>
      </c>
      <c r="D281" t="str">
        <f t="shared" si="22"/>
        <v>January</v>
      </c>
      <c r="E281" t="str">
        <f t="shared" si="23"/>
        <v>Q1</v>
      </c>
      <c r="F281" t="s">
        <v>1788</v>
      </c>
      <c r="G281" t="s">
        <v>2406</v>
      </c>
      <c r="H281">
        <v>5</v>
      </c>
      <c r="I281" s="4">
        <v>384.69</v>
      </c>
      <c r="J281" t="s">
        <v>2413</v>
      </c>
      <c r="K281" t="s">
        <v>3067</v>
      </c>
      <c r="L281" t="s">
        <v>3074</v>
      </c>
      <c r="M281" t="s">
        <v>3649</v>
      </c>
      <c r="N281">
        <v>6</v>
      </c>
      <c r="O281" t="s">
        <v>4276</v>
      </c>
      <c r="P281" t="str">
        <f t="shared" si="25"/>
        <v>FREESHIP</v>
      </c>
      <c r="Q281" t="s">
        <v>4280</v>
      </c>
      <c r="R281" s="4">
        <v>1923.45</v>
      </c>
      <c r="S281" t="str">
        <f t="shared" si="24"/>
        <v>No</v>
      </c>
    </row>
    <row r="282" spans="1:19" x14ac:dyDescent="0.25">
      <c r="A282" t="s">
        <v>475</v>
      </c>
      <c r="B282" s="2">
        <v>45451</v>
      </c>
      <c r="C282">
        <f t="shared" si="21"/>
        <v>2024</v>
      </c>
      <c r="D282" t="str">
        <f t="shared" si="22"/>
        <v>June</v>
      </c>
      <c r="E282" t="str">
        <f t="shared" si="23"/>
        <v>Q2</v>
      </c>
      <c r="F282" t="s">
        <v>1675</v>
      </c>
      <c r="G282" t="s">
        <v>2405</v>
      </c>
      <c r="H282">
        <v>1</v>
      </c>
      <c r="I282" s="4">
        <v>401.82</v>
      </c>
      <c r="J282" t="s">
        <v>2618</v>
      </c>
      <c r="K282" t="s">
        <v>3067</v>
      </c>
      <c r="L282" t="s">
        <v>3070</v>
      </c>
      <c r="M282" t="s">
        <v>3536</v>
      </c>
      <c r="N282">
        <v>5</v>
      </c>
      <c r="O282" t="s">
        <v>4276</v>
      </c>
      <c r="P282" t="str">
        <f t="shared" si="25"/>
        <v>FREESHIP</v>
      </c>
      <c r="Q282" t="s">
        <v>4282</v>
      </c>
      <c r="R282" s="4">
        <v>401.82</v>
      </c>
      <c r="S282" t="str">
        <f t="shared" si="24"/>
        <v>No</v>
      </c>
    </row>
    <row r="283" spans="1:19" x14ac:dyDescent="0.25">
      <c r="A283" t="s">
        <v>788</v>
      </c>
      <c r="B283" s="2">
        <v>45762</v>
      </c>
      <c r="C283">
        <f t="shared" si="21"/>
        <v>2025</v>
      </c>
      <c r="D283" t="str">
        <f t="shared" si="22"/>
        <v>April</v>
      </c>
      <c r="E283" t="str">
        <f t="shared" si="23"/>
        <v>Q2</v>
      </c>
      <c r="F283" t="s">
        <v>1985</v>
      </c>
      <c r="G283" t="s">
        <v>2406</v>
      </c>
      <c r="H283">
        <v>3</v>
      </c>
      <c r="I283" s="4">
        <v>20.54</v>
      </c>
      <c r="J283" t="s">
        <v>2916</v>
      </c>
      <c r="K283" t="s">
        <v>3067</v>
      </c>
      <c r="L283" t="s">
        <v>3071</v>
      </c>
      <c r="M283" t="s">
        <v>3849</v>
      </c>
      <c r="N283">
        <v>3</v>
      </c>
      <c r="O283" t="s">
        <v>4276</v>
      </c>
      <c r="P283" t="str">
        <f t="shared" si="25"/>
        <v>FREESHIP</v>
      </c>
      <c r="Q283" t="s">
        <v>4278</v>
      </c>
      <c r="R283" s="4">
        <v>61.62</v>
      </c>
      <c r="S283" t="str">
        <f t="shared" si="24"/>
        <v>No</v>
      </c>
    </row>
    <row r="284" spans="1:19" x14ac:dyDescent="0.25">
      <c r="A284" t="s">
        <v>403</v>
      </c>
      <c r="B284" s="2">
        <v>45277</v>
      </c>
      <c r="C284">
        <f t="shared" si="21"/>
        <v>2023</v>
      </c>
      <c r="D284" t="str">
        <f t="shared" si="22"/>
        <v>December</v>
      </c>
      <c r="E284" t="str">
        <f t="shared" si="23"/>
        <v>Q4</v>
      </c>
      <c r="F284" t="s">
        <v>1603</v>
      </c>
      <c r="G284" t="s">
        <v>2409</v>
      </c>
      <c r="H284">
        <v>4</v>
      </c>
      <c r="I284" s="4">
        <v>697.5</v>
      </c>
      <c r="J284" t="s">
        <v>2727</v>
      </c>
      <c r="K284" t="s">
        <v>3069</v>
      </c>
      <c r="L284" t="s">
        <v>3070</v>
      </c>
      <c r="M284" t="s">
        <v>3464</v>
      </c>
      <c r="N284">
        <v>7</v>
      </c>
      <c r="O284" t="s">
        <v>4276</v>
      </c>
      <c r="P284" t="str">
        <f t="shared" si="25"/>
        <v>FREESHIP</v>
      </c>
      <c r="Q284" t="s">
        <v>4279</v>
      </c>
      <c r="R284" s="4">
        <v>2790</v>
      </c>
      <c r="S284" t="str">
        <f t="shared" si="24"/>
        <v>No</v>
      </c>
    </row>
    <row r="285" spans="1:19" x14ac:dyDescent="0.25">
      <c r="A285" t="s">
        <v>286</v>
      </c>
      <c r="B285" s="2">
        <v>45188</v>
      </c>
      <c r="C285">
        <f t="shared" si="21"/>
        <v>2023</v>
      </c>
      <c r="D285" t="str">
        <f t="shared" si="22"/>
        <v>September</v>
      </c>
      <c r="E285" t="str">
        <f t="shared" si="23"/>
        <v>Q3</v>
      </c>
      <c r="F285" t="s">
        <v>1486</v>
      </c>
      <c r="G285" t="s">
        <v>2406</v>
      </c>
      <c r="H285">
        <v>2</v>
      </c>
      <c r="I285" s="4">
        <v>399.32</v>
      </c>
      <c r="J285" t="s">
        <v>2642</v>
      </c>
      <c r="K285" t="s">
        <v>3066</v>
      </c>
      <c r="L285" t="s">
        <v>3074</v>
      </c>
      <c r="M285" t="s">
        <v>3347</v>
      </c>
      <c r="N285">
        <v>6</v>
      </c>
      <c r="O285" t="s">
        <v>4277</v>
      </c>
      <c r="P285" t="str">
        <f t="shared" si="25"/>
        <v>WINTER15</v>
      </c>
      <c r="Q285" t="s">
        <v>4278</v>
      </c>
      <c r="R285" s="4">
        <v>798.64</v>
      </c>
      <c r="S285" t="str">
        <f t="shared" si="24"/>
        <v>No</v>
      </c>
    </row>
    <row r="286" spans="1:19" x14ac:dyDescent="0.25">
      <c r="A286" t="s">
        <v>489</v>
      </c>
      <c r="B286" s="2">
        <v>45766</v>
      </c>
      <c r="C286">
        <f t="shared" si="21"/>
        <v>2025</v>
      </c>
      <c r="D286" t="str">
        <f t="shared" si="22"/>
        <v>April</v>
      </c>
      <c r="E286" t="str">
        <f t="shared" si="23"/>
        <v>Q2</v>
      </c>
      <c r="F286" t="s">
        <v>1689</v>
      </c>
      <c r="G286" t="s">
        <v>2405</v>
      </c>
      <c r="H286">
        <v>2</v>
      </c>
      <c r="I286" s="4">
        <v>438.62</v>
      </c>
      <c r="J286" t="s">
        <v>2778</v>
      </c>
      <c r="K286" t="s">
        <v>3069</v>
      </c>
      <c r="L286" t="s">
        <v>3071</v>
      </c>
      <c r="M286" t="s">
        <v>3550</v>
      </c>
      <c r="N286">
        <v>3</v>
      </c>
      <c r="O286" t="s">
        <v>4275</v>
      </c>
      <c r="P286" t="str">
        <f t="shared" si="25"/>
        <v>SAVE10</v>
      </c>
      <c r="Q286" t="s">
        <v>4281</v>
      </c>
      <c r="R286" s="4">
        <v>877.24</v>
      </c>
      <c r="S286" t="str">
        <f t="shared" si="24"/>
        <v>No</v>
      </c>
    </row>
    <row r="287" spans="1:19" x14ac:dyDescent="0.25">
      <c r="A287" t="s">
        <v>1208</v>
      </c>
      <c r="B287" s="2">
        <v>45249</v>
      </c>
      <c r="C287">
        <f t="shared" si="21"/>
        <v>2023</v>
      </c>
      <c r="D287" t="str">
        <f t="shared" si="22"/>
        <v>November</v>
      </c>
      <c r="E287" t="str">
        <f t="shared" si="23"/>
        <v>Q4</v>
      </c>
      <c r="F287" t="s">
        <v>2397</v>
      </c>
      <c r="G287" t="s">
        <v>2407</v>
      </c>
      <c r="H287">
        <v>3</v>
      </c>
      <c r="I287" s="4">
        <v>189.44</v>
      </c>
      <c r="J287" t="s">
        <v>2582</v>
      </c>
      <c r="K287" t="s">
        <v>3069</v>
      </c>
      <c r="L287" t="s">
        <v>3074</v>
      </c>
      <c r="M287" t="s">
        <v>4269</v>
      </c>
      <c r="N287">
        <v>4</v>
      </c>
      <c r="O287" t="s">
        <v>4276</v>
      </c>
      <c r="P287" t="str">
        <f t="shared" si="25"/>
        <v>FREESHIP</v>
      </c>
      <c r="Q287" t="s">
        <v>4280</v>
      </c>
      <c r="R287" s="4">
        <v>568.31999999999994</v>
      </c>
      <c r="S287" t="str">
        <f t="shared" si="24"/>
        <v>No</v>
      </c>
    </row>
    <row r="288" spans="1:19" x14ac:dyDescent="0.25">
      <c r="A288" t="s">
        <v>883</v>
      </c>
      <c r="B288" s="2">
        <v>45368</v>
      </c>
      <c r="C288">
        <f t="shared" si="21"/>
        <v>2024</v>
      </c>
      <c r="D288" t="str">
        <f t="shared" si="22"/>
        <v>March</v>
      </c>
      <c r="E288" t="str">
        <f t="shared" si="23"/>
        <v>Q1</v>
      </c>
      <c r="F288" t="s">
        <v>2079</v>
      </c>
      <c r="G288" t="s">
        <v>2409</v>
      </c>
      <c r="H288">
        <v>2</v>
      </c>
      <c r="I288" s="4">
        <v>533.95000000000005</v>
      </c>
      <c r="J288" t="s">
        <v>2566</v>
      </c>
      <c r="K288" t="s">
        <v>3066</v>
      </c>
      <c r="L288" t="s">
        <v>3073</v>
      </c>
      <c r="M288" t="s">
        <v>3944</v>
      </c>
      <c r="N288">
        <v>5</v>
      </c>
      <c r="O288" t="s">
        <v>4277</v>
      </c>
      <c r="P288" t="str">
        <f t="shared" si="25"/>
        <v>WINTER15</v>
      </c>
      <c r="Q288" t="s">
        <v>4282</v>
      </c>
      <c r="R288" s="4">
        <v>1067.9000000000001</v>
      </c>
      <c r="S288" t="str">
        <f t="shared" si="24"/>
        <v>No</v>
      </c>
    </row>
    <row r="289" spans="1:19" x14ac:dyDescent="0.25">
      <c r="A289" t="s">
        <v>1082</v>
      </c>
      <c r="B289" s="2">
        <v>45507</v>
      </c>
      <c r="C289">
        <f t="shared" si="21"/>
        <v>2024</v>
      </c>
      <c r="D289" t="str">
        <f t="shared" si="22"/>
        <v>August</v>
      </c>
      <c r="E289" t="str">
        <f t="shared" si="23"/>
        <v>Q3</v>
      </c>
      <c r="F289" t="s">
        <v>2274</v>
      </c>
      <c r="G289" t="s">
        <v>2408</v>
      </c>
      <c r="H289">
        <v>1</v>
      </c>
      <c r="I289" s="4">
        <v>133.38999999999999</v>
      </c>
      <c r="J289" t="s">
        <v>3020</v>
      </c>
      <c r="K289" t="s">
        <v>3065</v>
      </c>
      <c r="L289" t="s">
        <v>3070</v>
      </c>
      <c r="M289" t="s">
        <v>4143</v>
      </c>
      <c r="N289">
        <v>2</v>
      </c>
      <c r="O289" t="s">
        <v>4275</v>
      </c>
      <c r="P289" t="str">
        <f t="shared" si="25"/>
        <v>SAVE10</v>
      </c>
      <c r="Q289" t="s">
        <v>4279</v>
      </c>
      <c r="R289" s="4">
        <v>133.38999999999999</v>
      </c>
      <c r="S289" t="str">
        <f t="shared" si="24"/>
        <v>No</v>
      </c>
    </row>
    <row r="290" spans="1:19" x14ac:dyDescent="0.25">
      <c r="A290" t="s">
        <v>328</v>
      </c>
      <c r="B290" s="2">
        <v>45203</v>
      </c>
      <c r="C290">
        <f t="shared" si="21"/>
        <v>2023</v>
      </c>
      <c r="D290" t="str">
        <f t="shared" si="22"/>
        <v>October</v>
      </c>
      <c r="E290" t="str">
        <f t="shared" si="23"/>
        <v>Q4</v>
      </c>
      <c r="F290" t="s">
        <v>1528</v>
      </c>
      <c r="G290" t="s">
        <v>2409</v>
      </c>
      <c r="H290">
        <v>4</v>
      </c>
      <c r="I290" s="4">
        <v>153.09</v>
      </c>
      <c r="J290" t="s">
        <v>2675</v>
      </c>
      <c r="K290" t="s">
        <v>3066</v>
      </c>
      <c r="L290" t="s">
        <v>3073</v>
      </c>
      <c r="M290" t="s">
        <v>3389</v>
      </c>
      <c r="N290">
        <v>4</v>
      </c>
      <c r="O290" t="s">
        <v>4276</v>
      </c>
      <c r="P290" t="str">
        <f t="shared" si="25"/>
        <v>FREESHIP</v>
      </c>
      <c r="Q290" t="s">
        <v>4279</v>
      </c>
      <c r="R290" s="4">
        <v>612.36</v>
      </c>
      <c r="S290" t="str">
        <f t="shared" si="24"/>
        <v>No</v>
      </c>
    </row>
    <row r="291" spans="1:19" x14ac:dyDescent="0.25">
      <c r="A291" t="s">
        <v>409</v>
      </c>
      <c r="B291" s="2">
        <v>45772</v>
      </c>
      <c r="C291">
        <f t="shared" si="21"/>
        <v>2025</v>
      </c>
      <c r="D291" t="str">
        <f t="shared" si="22"/>
        <v>April</v>
      </c>
      <c r="E291" t="str">
        <f t="shared" si="23"/>
        <v>Q2</v>
      </c>
      <c r="F291" t="s">
        <v>1609</v>
      </c>
      <c r="G291" t="s">
        <v>2404</v>
      </c>
      <c r="H291">
        <v>3</v>
      </c>
      <c r="I291" s="4">
        <v>127.41</v>
      </c>
      <c r="J291" t="s">
        <v>2442</v>
      </c>
      <c r="K291" t="s">
        <v>3068</v>
      </c>
      <c r="L291" t="s">
        <v>3073</v>
      </c>
      <c r="M291" t="s">
        <v>3470</v>
      </c>
      <c r="N291">
        <v>7</v>
      </c>
      <c r="O291" t="s">
        <v>4275</v>
      </c>
      <c r="P291" t="str">
        <f t="shared" si="25"/>
        <v>SAVE10</v>
      </c>
      <c r="Q291" t="s">
        <v>4279</v>
      </c>
      <c r="R291" s="4">
        <v>382.23</v>
      </c>
      <c r="S291" t="str">
        <f t="shared" si="24"/>
        <v>No</v>
      </c>
    </row>
    <row r="292" spans="1:19" x14ac:dyDescent="0.25">
      <c r="A292" t="s">
        <v>247</v>
      </c>
      <c r="B292" s="2">
        <v>45528</v>
      </c>
      <c r="C292">
        <f t="shared" si="21"/>
        <v>2024</v>
      </c>
      <c r="D292" t="str">
        <f t="shared" si="22"/>
        <v>August</v>
      </c>
      <c r="E292" t="str">
        <f t="shared" si="23"/>
        <v>Q3</v>
      </c>
      <c r="F292" t="s">
        <v>1447</v>
      </c>
      <c r="G292" t="s">
        <v>2404</v>
      </c>
      <c r="H292">
        <v>3</v>
      </c>
      <c r="I292" s="4">
        <v>311.33</v>
      </c>
      <c r="J292" t="s">
        <v>2482</v>
      </c>
      <c r="K292" t="s">
        <v>3069</v>
      </c>
      <c r="L292" t="s">
        <v>3071</v>
      </c>
      <c r="M292" t="s">
        <v>3308</v>
      </c>
      <c r="N292">
        <v>3</v>
      </c>
      <c r="O292" t="s">
        <v>4277</v>
      </c>
      <c r="P292" t="str">
        <f t="shared" si="25"/>
        <v>WINTER15</v>
      </c>
      <c r="Q292" t="s">
        <v>4278</v>
      </c>
      <c r="R292" s="4">
        <v>933.99</v>
      </c>
      <c r="S292" t="str">
        <f t="shared" si="24"/>
        <v>No</v>
      </c>
    </row>
    <row r="293" spans="1:19" x14ac:dyDescent="0.25">
      <c r="A293" t="s">
        <v>411</v>
      </c>
      <c r="B293" s="2">
        <v>45197</v>
      </c>
      <c r="C293">
        <f t="shared" si="21"/>
        <v>2023</v>
      </c>
      <c r="D293" t="str">
        <f t="shared" si="22"/>
        <v>September</v>
      </c>
      <c r="E293" t="str">
        <f t="shared" si="23"/>
        <v>Q3</v>
      </c>
      <c r="F293" t="s">
        <v>1611</v>
      </c>
      <c r="G293" t="s">
        <v>2403</v>
      </c>
      <c r="H293">
        <v>1</v>
      </c>
      <c r="I293" s="4">
        <v>427.06</v>
      </c>
      <c r="J293" t="s">
        <v>2731</v>
      </c>
      <c r="K293" t="s">
        <v>3066</v>
      </c>
      <c r="L293" t="s">
        <v>3071</v>
      </c>
      <c r="M293" t="s">
        <v>3472</v>
      </c>
      <c r="N293">
        <v>1</v>
      </c>
      <c r="O293" t="s">
        <v>4277</v>
      </c>
      <c r="P293" t="str">
        <f t="shared" si="25"/>
        <v>WINTER15</v>
      </c>
      <c r="Q293" t="s">
        <v>4279</v>
      </c>
      <c r="R293" s="4">
        <v>427.06</v>
      </c>
      <c r="S293" t="str">
        <f t="shared" si="24"/>
        <v>No</v>
      </c>
    </row>
    <row r="294" spans="1:19" x14ac:dyDescent="0.25">
      <c r="A294" t="s">
        <v>200</v>
      </c>
      <c r="B294" s="2">
        <v>45267</v>
      </c>
      <c r="C294">
        <f t="shared" si="21"/>
        <v>2023</v>
      </c>
      <c r="D294" t="str">
        <f t="shared" si="22"/>
        <v>December</v>
      </c>
      <c r="E294" t="str">
        <f t="shared" si="23"/>
        <v>Q4</v>
      </c>
      <c r="F294" t="s">
        <v>1400</v>
      </c>
      <c r="G294" t="s">
        <v>2404</v>
      </c>
      <c r="H294">
        <v>2</v>
      </c>
      <c r="I294" s="4">
        <v>133.55000000000001</v>
      </c>
      <c r="J294" t="s">
        <v>2578</v>
      </c>
      <c r="K294" t="s">
        <v>3069</v>
      </c>
      <c r="L294" t="s">
        <v>3074</v>
      </c>
      <c r="M294" t="s">
        <v>3261</v>
      </c>
      <c r="N294">
        <v>7</v>
      </c>
      <c r="O294" t="s">
        <v>4276</v>
      </c>
      <c r="P294" t="str">
        <f t="shared" si="25"/>
        <v>FREESHIP</v>
      </c>
      <c r="Q294" t="s">
        <v>4281</v>
      </c>
      <c r="R294" s="4">
        <v>267.10000000000002</v>
      </c>
      <c r="S294" t="str">
        <f t="shared" si="24"/>
        <v>No</v>
      </c>
    </row>
    <row r="295" spans="1:19" x14ac:dyDescent="0.25">
      <c r="A295" t="s">
        <v>296</v>
      </c>
      <c r="B295" s="2">
        <v>45769</v>
      </c>
      <c r="C295">
        <f t="shared" si="21"/>
        <v>2025</v>
      </c>
      <c r="D295" t="str">
        <f t="shared" si="22"/>
        <v>April</v>
      </c>
      <c r="E295" t="str">
        <f t="shared" si="23"/>
        <v>Q2</v>
      </c>
      <c r="F295" t="s">
        <v>1496</v>
      </c>
      <c r="G295" t="s">
        <v>2407</v>
      </c>
      <c r="H295">
        <v>4</v>
      </c>
      <c r="I295" s="4">
        <v>637.79</v>
      </c>
      <c r="J295" t="s">
        <v>2652</v>
      </c>
      <c r="K295" t="s">
        <v>3068</v>
      </c>
      <c r="L295" t="s">
        <v>3071</v>
      </c>
      <c r="M295" t="s">
        <v>3357</v>
      </c>
      <c r="N295">
        <v>9</v>
      </c>
      <c r="O295" t="s">
        <v>4276</v>
      </c>
      <c r="P295" t="str">
        <f t="shared" si="25"/>
        <v>FREESHIP</v>
      </c>
      <c r="Q295" t="s">
        <v>4282</v>
      </c>
      <c r="R295" s="4">
        <v>2551.16</v>
      </c>
      <c r="S295" t="str">
        <f t="shared" si="24"/>
        <v>No</v>
      </c>
    </row>
    <row r="296" spans="1:19" x14ac:dyDescent="0.25">
      <c r="A296" t="s">
        <v>113</v>
      </c>
      <c r="B296" s="2">
        <v>45759</v>
      </c>
      <c r="C296">
        <f t="shared" si="21"/>
        <v>2025</v>
      </c>
      <c r="D296" t="str">
        <f t="shared" si="22"/>
        <v>April</v>
      </c>
      <c r="E296" t="str">
        <f t="shared" si="23"/>
        <v>Q2</v>
      </c>
      <c r="F296" t="s">
        <v>1313</v>
      </c>
      <c r="G296" t="s">
        <v>2407</v>
      </c>
      <c r="H296">
        <v>1</v>
      </c>
      <c r="I296" s="4">
        <v>201.58</v>
      </c>
      <c r="J296" t="s">
        <v>2502</v>
      </c>
      <c r="K296" t="s">
        <v>3065</v>
      </c>
      <c r="L296" t="s">
        <v>3071</v>
      </c>
      <c r="M296" t="s">
        <v>3174</v>
      </c>
      <c r="N296">
        <v>2</v>
      </c>
      <c r="O296" t="s">
        <v>4277</v>
      </c>
      <c r="P296" t="str">
        <f t="shared" si="25"/>
        <v>WINTER15</v>
      </c>
      <c r="Q296" t="s">
        <v>4280</v>
      </c>
      <c r="R296" s="4">
        <v>201.58</v>
      </c>
      <c r="S296" t="str">
        <f t="shared" si="24"/>
        <v>No</v>
      </c>
    </row>
    <row r="297" spans="1:19" x14ac:dyDescent="0.25">
      <c r="A297" t="s">
        <v>66</v>
      </c>
      <c r="B297" s="2">
        <v>45543</v>
      </c>
      <c r="C297">
        <f t="shared" si="21"/>
        <v>2024</v>
      </c>
      <c r="D297" t="str">
        <f t="shared" si="22"/>
        <v>September</v>
      </c>
      <c r="E297" t="str">
        <f t="shared" si="23"/>
        <v>Q3</v>
      </c>
      <c r="F297" t="s">
        <v>1266</v>
      </c>
      <c r="G297" t="s">
        <v>2405</v>
      </c>
      <c r="H297">
        <v>1</v>
      </c>
      <c r="I297" s="4">
        <v>586.44000000000005</v>
      </c>
      <c r="J297" t="s">
        <v>2459</v>
      </c>
      <c r="K297" t="s">
        <v>3066</v>
      </c>
      <c r="L297" t="s">
        <v>3072</v>
      </c>
      <c r="M297" t="s">
        <v>3127</v>
      </c>
      <c r="N297">
        <v>5</v>
      </c>
      <c r="O297" t="s">
        <v>4275</v>
      </c>
      <c r="P297" t="str">
        <f t="shared" si="25"/>
        <v>SAVE10</v>
      </c>
      <c r="Q297" t="s">
        <v>4281</v>
      </c>
      <c r="R297" s="4">
        <v>586.44000000000005</v>
      </c>
      <c r="S297" t="str">
        <f t="shared" si="24"/>
        <v>No</v>
      </c>
    </row>
    <row r="298" spans="1:19" x14ac:dyDescent="0.25">
      <c r="A298" t="s">
        <v>1177</v>
      </c>
      <c r="B298" s="2">
        <v>45454</v>
      </c>
      <c r="C298">
        <f t="shared" si="21"/>
        <v>2024</v>
      </c>
      <c r="D298" t="str">
        <f t="shared" si="22"/>
        <v>June</v>
      </c>
      <c r="E298" t="str">
        <f t="shared" si="23"/>
        <v>Q2</v>
      </c>
      <c r="F298" t="s">
        <v>2366</v>
      </c>
      <c r="G298" t="s">
        <v>2408</v>
      </c>
      <c r="H298">
        <v>3</v>
      </c>
      <c r="I298" s="4">
        <v>306.29000000000002</v>
      </c>
      <c r="J298" t="s">
        <v>3050</v>
      </c>
      <c r="K298" t="s">
        <v>3067</v>
      </c>
      <c r="L298" t="s">
        <v>3072</v>
      </c>
      <c r="M298" t="s">
        <v>4238</v>
      </c>
      <c r="N298">
        <v>7</v>
      </c>
      <c r="O298" t="s">
        <v>4277</v>
      </c>
      <c r="P298" t="str">
        <f t="shared" si="25"/>
        <v>WINTER15</v>
      </c>
      <c r="Q298" t="s">
        <v>4278</v>
      </c>
      <c r="R298" s="4">
        <v>918.87000000000012</v>
      </c>
      <c r="S298" t="str">
        <f t="shared" si="24"/>
        <v>No</v>
      </c>
    </row>
    <row r="299" spans="1:19" x14ac:dyDescent="0.25">
      <c r="A299" t="s">
        <v>532</v>
      </c>
      <c r="B299" s="2">
        <v>45821</v>
      </c>
      <c r="C299">
        <f t="shared" si="21"/>
        <v>2025</v>
      </c>
      <c r="D299" t="str">
        <f t="shared" si="22"/>
        <v>June</v>
      </c>
      <c r="E299" t="str">
        <f t="shared" si="23"/>
        <v>Q2</v>
      </c>
      <c r="F299" t="s">
        <v>1732</v>
      </c>
      <c r="G299" t="s">
        <v>2407</v>
      </c>
      <c r="H299">
        <v>4</v>
      </c>
      <c r="I299" s="4">
        <v>403.58</v>
      </c>
      <c r="J299" t="s">
        <v>2732</v>
      </c>
      <c r="K299" t="s">
        <v>3066</v>
      </c>
      <c r="L299" t="s">
        <v>3074</v>
      </c>
      <c r="M299" t="s">
        <v>3593</v>
      </c>
      <c r="N299">
        <v>9</v>
      </c>
      <c r="O299" t="s">
        <v>4275</v>
      </c>
      <c r="P299" t="str">
        <f t="shared" si="25"/>
        <v>SAVE10</v>
      </c>
      <c r="Q299" t="s">
        <v>4279</v>
      </c>
      <c r="R299" s="4">
        <v>1614.32</v>
      </c>
      <c r="S299" t="str">
        <f t="shared" si="24"/>
        <v>No</v>
      </c>
    </row>
    <row r="300" spans="1:19" x14ac:dyDescent="0.25">
      <c r="A300" t="s">
        <v>313</v>
      </c>
      <c r="B300" s="2">
        <v>45311</v>
      </c>
      <c r="C300">
        <f t="shared" si="21"/>
        <v>2024</v>
      </c>
      <c r="D300" t="str">
        <f t="shared" si="22"/>
        <v>January</v>
      </c>
      <c r="E300" t="str">
        <f t="shared" si="23"/>
        <v>Q1</v>
      </c>
      <c r="F300" t="s">
        <v>1513</v>
      </c>
      <c r="G300" t="s">
        <v>2403</v>
      </c>
      <c r="H300">
        <v>1</v>
      </c>
      <c r="I300" s="4">
        <v>278.66000000000003</v>
      </c>
      <c r="J300" t="s">
        <v>2662</v>
      </c>
      <c r="K300" t="s">
        <v>3068</v>
      </c>
      <c r="L300" t="s">
        <v>3071</v>
      </c>
      <c r="M300" t="s">
        <v>3374</v>
      </c>
      <c r="N300">
        <v>2</v>
      </c>
      <c r="O300" t="s">
        <v>4276</v>
      </c>
      <c r="P300" t="str">
        <f t="shared" si="25"/>
        <v>FREESHIP</v>
      </c>
      <c r="Q300" t="s">
        <v>4278</v>
      </c>
      <c r="R300" s="4">
        <v>278.66000000000003</v>
      </c>
      <c r="S300" t="str">
        <f t="shared" si="24"/>
        <v>No</v>
      </c>
    </row>
    <row r="301" spans="1:19" x14ac:dyDescent="0.25">
      <c r="A301" t="s">
        <v>988</v>
      </c>
      <c r="B301" s="2">
        <v>45196</v>
      </c>
      <c r="C301">
        <f t="shared" si="21"/>
        <v>2023</v>
      </c>
      <c r="D301" t="str">
        <f t="shared" si="22"/>
        <v>September</v>
      </c>
      <c r="E301" t="str">
        <f t="shared" si="23"/>
        <v>Q3</v>
      </c>
      <c r="F301" t="s">
        <v>2181</v>
      </c>
      <c r="G301" t="s">
        <v>2409</v>
      </c>
      <c r="H301">
        <v>5</v>
      </c>
      <c r="I301" s="4">
        <v>266.77999999999997</v>
      </c>
      <c r="J301" t="s">
        <v>2673</v>
      </c>
      <c r="K301" t="s">
        <v>3068</v>
      </c>
      <c r="L301" t="s">
        <v>3071</v>
      </c>
      <c r="M301" t="s">
        <v>4049</v>
      </c>
      <c r="N301">
        <v>5</v>
      </c>
      <c r="P301" t="str">
        <f t="shared" si="25"/>
        <v>NO COUPON</v>
      </c>
      <c r="Q301" t="s">
        <v>4280</v>
      </c>
      <c r="R301" s="4">
        <v>1333.9</v>
      </c>
      <c r="S301" t="str">
        <f t="shared" si="24"/>
        <v>No</v>
      </c>
    </row>
    <row r="302" spans="1:19" x14ac:dyDescent="0.25">
      <c r="A302" t="s">
        <v>570</v>
      </c>
      <c r="B302" s="2">
        <v>44954</v>
      </c>
      <c r="C302">
        <f t="shared" si="21"/>
        <v>2023</v>
      </c>
      <c r="D302" t="str">
        <f t="shared" si="22"/>
        <v>January</v>
      </c>
      <c r="E302" t="str">
        <f t="shared" si="23"/>
        <v>Q1</v>
      </c>
      <c r="F302" t="s">
        <v>1770</v>
      </c>
      <c r="G302" t="s">
        <v>2408</v>
      </c>
      <c r="H302">
        <v>1</v>
      </c>
      <c r="I302" s="4">
        <v>654.27</v>
      </c>
      <c r="J302" t="s">
        <v>2817</v>
      </c>
      <c r="K302" t="s">
        <v>3068</v>
      </c>
      <c r="L302" t="s">
        <v>3074</v>
      </c>
      <c r="M302" t="s">
        <v>3631</v>
      </c>
      <c r="N302">
        <v>2</v>
      </c>
      <c r="O302" t="s">
        <v>4275</v>
      </c>
      <c r="P302" t="str">
        <f t="shared" si="25"/>
        <v>SAVE10</v>
      </c>
      <c r="Q302" t="s">
        <v>4281</v>
      </c>
      <c r="R302" s="4">
        <v>654.27</v>
      </c>
      <c r="S302" t="str">
        <f t="shared" si="24"/>
        <v>No</v>
      </c>
    </row>
    <row r="303" spans="1:19" x14ac:dyDescent="0.25">
      <c r="A303" t="s">
        <v>245</v>
      </c>
      <c r="B303" s="2">
        <v>45235</v>
      </c>
      <c r="C303">
        <f t="shared" si="21"/>
        <v>2023</v>
      </c>
      <c r="D303" t="str">
        <f t="shared" si="22"/>
        <v>November</v>
      </c>
      <c r="E303" t="str">
        <f t="shared" si="23"/>
        <v>Q4</v>
      </c>
      <c r="F303" t="s">
        <v>1445</v>
      </c>
      <c r="G303" t="s">
        <v>2404</v>
      </c>
      <c r="H303">
        <v>4</v>
      </c>
      <c r="I303" s="4">
        <v>41.9</v>
      </c>
      <c r="J303" t="s">
        <v>2609</v>
      </c>
      <c r="K303" t="s">
        <v>3068</v>
      </c>
      <c r="L303" t="s">
        <v>3074</v>
      </c>
      <c r="M303" t="s">
        <v>3306</v>
      </c>
      <c r="N303">
        <v>9</v>
      </c>
      <c r="O303" t="s">
        <v>4276</v>
      </c>
      <c r="P303" t="str">
        <f t="shared" si="25"/>
        <v>FREESHIP</v>
      </c>
      <c r="Q303" t="s">
        <v>4278</v>
      </c>
      <c r="R303" s="4">
        <v>167.6</v>
      </c>
      <c r="S303" t="str">
        <f t="shared" si="24"/>
        <v>No</v>
      </c>
    </row>
    <row r="304" spans="1:19" x14ac:dyDescent="0.25">
      <c r="A304" t="s">
        <v>220</v>
      </c>
      <c r="B304" s="2">
        <v>45398</v>
      </c>
      <c r="C304">
        <f t="shared" si="21"/>
        <v>2024</v>
      </c>
      <c r="D304" t="str">
        <f t="shared" si="22"/>
        <v>April</v>
      </c>
      <c r="E304" t="str">
        <f t="shared" si="23"/>
        <v>Q2</v>
      </c>
      <c r="F304" t="s">
        <v>1420</v>
      </c>
      <c r="G304" t="s">
        <v>2408</v>
      </c>
      <c r="H304">
        <v>4</v>
      </c>
      <c r="I304" s="4">
        <v>229.1</v>
      </c>
      <c r="J304" t="s">
        <v>2592</v>
      </c>
      <c r="K304" t="s">
        <v>3068</v>
      </c>
      <c r="L304" t="s">
        <v>3072</v>
      </c>
      <c r="M304" t="s">
        <v>3281</v>
      </c>
      <c r="N304">
        <v>8</v>
      </c>
      <c r="O304" t="s">
        <v>4277</v>
      </c>
      <c r="P304" t="str">
        <f t="shared" si="25"/>
        <v>WINTER15</v>
      </c>
      <c r="Q304" t="s">
        <v>4280</v>
      </c>
      <c r="R304" s="4">
        <v>916.4</v>
      </c>
      <c r="S304" t="str">
        <f t="shared" si="24"/>
        <v>No</v>
      </c>
    </row>
    <row r="305" spans="1:19" x14ac:dyDescent="0.25">
      <c r="A305" t="s">
        <v>315</v>
      </c>
      <c r="B305" s="2">
        <v>45057</v>
      </c>
      <c r="C305">
        <f t="shared" si="21"/>
        <v>2023</v>
      </c>
      <c r="D305" t="str">
        <f t="shared" si="22"/>
        <v>May</v>
      </c>
      <c r="E305" t="str">
        <f t="shared" si="23"/>
        <v>Q2</v>
      </c>
      <c r="F305" t="s">
        <v>1515</v>
      </c>
      <c r="G305" t="s">
        <v>2406</v>
      </c>
      <c r="H305">
        <v>1</v>
      </c>
      <c r="I305" s="4">
        <v>583.99</v>
      </c>
      <c r="J305" t="s">
        <v>2664</v>
      </c>
      <c r="K305" t="s">
        <v>3069</v>
      </c>
      <c r="L305" t="s">
        <v>3071</v>
      </c>
      <c r="M305" t="s">
        <v>3376</v>
      </c>
      <c r="N305">
        <v>2</v>
      </c>
      <c r="O305" t="s">
        <v>4275</v>
      </c>
      <c r="P305" t="str">
        <f t="shared" si="25"/>
        <v>SAVE10</v>
      </c>
      <c r="Q305" t="s">
        <v>4280</v>
      </c>
      <c r="R305" s="4">
        <v>583.99</v>
      </c>
      <c r="S305" t="str">
        <f t="shared" si="24"/>
        <v>No</v>
      </c>
    </row>
    <row r="306" spans="1:19" x14ac:dyDescent="0.25">
      <c r="A306" t="s">
        <v>1015</v>
      </c>
      <c r="B306" s="2">
        <v>45268</v>
      </c>
      <c r="C306">
        <f t="shared" si="21"/>
        <v>2023</v>
      </c>
      <c r="D306" t="str">
        <f t="shared" si="22"/>
        <v>December</v>
      </c>
      <c r="E306" t="str">
        <f t="shared" si="23"/>
        <v>Q4</v>
      </c>
      <c r="F306" t="s">
        <v>2208</v>
      </c>
      <c r="G306" t="s">
        <v>2407</v>
      </c>
      <c r="H306">
        <v>2</v>
      </c>
      <c r="I306" s="4">
        <v>253.68</v>
      </c>
      <c r="J306" t="s">
        <v>2518</v>
      </c>
      <c r="K306" t="s">
        <v>3068</v>
      </c>
      <c r="L306" t="s">
        <v>3070</v>
      </c>
      <c r="M306" t="s">
        <v>4076</v>
      </c>
      <c r="N306">
        <v>6</v>
      </c>
      <c r="P306" t="str">
        <f t="shared" si="25"/>
        <v>NO COUPON</v>
      </c>
      <c r="Q306" t="s">
        <v>4279</v>
      </c>
      <c r="R306" s="4">
        <v>507.36</v>
      </c>
      <c r="S306" t="str">
        <f t="shared" si="24"/>
        <v>No</v>
      </c>
    </row>
    <row r="307" spans="1:19" x14ac:dyDescent="0.25">
      <c r="A307" t="s">
        <v>472</v>
      </c>
      <c r="B307" s="2">
        <v>45475</v>
      </c>
      <c r="C307">
        <f t="shared" si="21"/>
        <v>2024</v>
      </c>
      <c r="D307" t="str">
        <f t="shared" si="22"/>
        <v>July</v>
      </c>
      <c r="E307" t="str">
        <f t="shared" si="23"/>
        <v>Q3</v>
      </c>
      <c r="F307" t="s">
        <v>1672</v>
      </c>
      <c r="G307" t="s">
        <v>2403</v>
      </c>
      <c r="H307">
        <v>4</v>
      </c>
      <c r="I307" s="4">
        <v>510.58</v>
      </c>
      <c r="J307" t="s">
        <v>2495</v>
      </c>
      <c r="K307" t="s">
        <v>3067</v>
      </c>
      <c r="L307" t="s">
        <v>3072</v>
      </c>
      <c r="M307" t="s">
        <v>3533</v>
      </c>
      <c r="N307">
        <v>7</v>
      </c>
      <c r="O307" t="s">
        <v>4277</v>
      </c>
      <c r="P307" t="str">
        <f t="shared" si="25"/>
        <v>WINTER15</v>
      </c>
      <c r="Q307" t="s">
        <v>4280</v>
      </c>
      <c r="R307" s="4">
        <v>2042.32</v>
      </c>
      <c r="S307" t="str">
        <f t="shared" si="24"/>
        <v>No</v>
      </c>
    </row>
    <row r="308" spans="1:19" x14ac:dyDescent="0.25">
      <c r="A308" t="s">
        <v>240</v>
      </c>
      <c r="B308" s="2">
        <v>45835</v>
      </c>
      <c r="C308">
        <f t="shared" si="21"/>
        <v>2025</v>
      </c>
      <c r="D308" t="str">
        <f t="shared" si="22"/>
        <v>June</v>
      </c>
      <c r="E308" t="str">
        <f t="shared" si="23"/>
        <v>Q2</v>
      </c>
      <c r="F308" t="s">
        <v>1440</v>
      </c>
      <c r="G308" t="s">
        <v>2409</v>
      </c>
      <c r="H308">
        <v>3</v>
      </c>
      <c r="I308" s="4">
        <v>588.04999999999995</v>
      </c>
      <c r="J308" t="s">
        <v>2605</v>
      </c>
      <c r="K308" t="s">
        <v>3068</v>
      </c>
      <c r="L308" t="s">
        <v>3073</v>
      </c>
      <c r="M308" t="s">
        <v>3301</v>
      </c>
      <c r="N308">
        <v>8</v>
      </c>
      <c r="P308" t="str">
        <f t="shared" si="25"/>
        <v>NO COUPON</v>
      </c>
      <c r="Q308" t="s">
        <v>4278</v>
      </c>
      <c r="R308" s="4">
        <v>1764.15</v>
      </c>
      <c r="S308" t="str">
        <f t="shared" si="24"/>
        <v>No</v>
      </c>
    </row>
    <row r="309" spans="1:19" x14ac:dyDescent="0.25">
      <c r="A309" t="s">
        <v>377</v>
      </c>
      <c r="B309" s="2">
        <v>45436</v>
      </c>
      <c r="C309">
        <f t="shared" si="21"/>
        <v>2024</v>
      </c>
      <c r="D309" t="str">
        <f t="shared" si="22"/>
        <v>May</v>
      </c>
      <c r="E309" t="str">
        <f t="shared" si="23"/>
        <v>Q2</v>
      </c>
      <c r="F309" t="s">
        <v>1577</v>
      </c>
      <c r="G309" t="s">
        <v>2408</v>
      </c>
      <c r="H309">
        <v>5</v>
      </c>
      <c r="I309" s="4">
        <v>113.87</v>
      </c>
      <c r="J309" t="s">
        <v>2452</v>
      </c>
      <c r="K309" t="s">
        <v>3067</v>
      </c>
      <c r="L309" t="s">
        <v>3074</v>
      </c>
      <c r="M309" t="s">
        <v>3438</v>
      </c>
      <c r="N309">
        <v>6</v>
      </c>
      <c r="O309" t="s">
        <v>4275</v>
      </c>
      <c r="P309" t="str">
        <f t="shared" si="25"/>
        <v>SAVE10</v>
      </c>
      <c r="Q309" t="s">
        <v>4280</v>
      </c>
      <c r="R309" s="4">
        <v>569.35</v>
      </c>
      <c r="S309" t="str">
        <f t="shared" si="24"/>
        <v>No</v>
      </c>
    </row>
    <row r="310" spans="1:19" x14ac:dyDescent="0.25">
      <c r="A310" t="s">
        <v>721</v>
      </c>
      <c r="B310" s="2">
        <v>45597</v>
      </c>
      <c r="C310">
        <f t="shared" si="21"/>
        <v>2024</v>
      </c>
      <c r="D310" t="str">
        <f t="shared" si="22"/>
        <v>November</v>
      </c>
      <c r="E310" t="str">
        <f t="shared" si="23"/>
        <v>Q4</v>
      </c>
      <c r="F310" t="s">
        <v>1919</v>
      </c>
      <c r="G310" t="s">
        <v>2406</v>
      </c>
      <c r="H310">
        <v>4</v>
      </c>
      <c r="I310" s="4">
        <v>650.04</v>
      </c>
      <c r="J310" t="s">
        <v>2487</v>
      </c>
      <c r="K310" t="s">
        <v>3068</v>
      </c>
      <c r="L310" t="s">
        <v>3071</v>
      </c>
      <c r="M310" t="s">
        <v>3782</v>
      </c>
      <c r="N310">
        <v>6</v>
      </c>
      <c r="O310" t="s">
        <v>4275</v>
      </c>
      <c r="P310" t="str">
        <f t="shared" si="25"/>
        <v>SAVE10</v>
      </c>
      <c r="Q310" t="s">
        <v>4281</v>
      </c>
      <c r="R310" s="4">
        <v>2600.16</v>
      </c>
      <c r="S310" t="str">
        <f t="shared" si="24"/>
        <v>No</v>
      </c>
    </row>
    <row r="311" spans="1:19" x14ac:dyDescent="0.25">
      <c r="A311" t="s">
        <v>360</v>
      </c>
      <c r="B311" s="2">
        <v>45632</v>
      </c>
      <c r="C311">
        <f t="shared" si="21"/>
        <v>2024</v>
      </c>
      <c r="D311" t="str">
        <f t="shared" si="22"/>
        <v>December</v>
      </c>
      <c r="E311" t="str">
        <f t="shared" si="23"/>
        <v>Q4</v>
      </c>
      <c r="F311" t="s">
        <v>1560</v>
      </c>
      <c r="G311" t="s">
        <v>2405</v>
      </c>
      <c r="H311">
        <v>1</v>
      </c>
      <c r="I311" s="4">
        <v>655.09</v>
      </c>
      <c r="J311" t="s">
        <v>2699</v>
      </c>
      <c r="K311" t="s">
        <v>3069</v>
      </c>
      <c r="L311" t="s">
        <v>3074</v>
      </c>
      <c r="M311" t="s">
        <v>3421</v>
      </c>
      <c r="N311">
        <v>6</v>
      </c>
      <c r="P311" t="str">
        <f t="shared" si="25"/>
        <v>NO COUPON</v>
      </c>
      <c r="Q311" t="s">
        <v>4279</v>
      </c>
      <c r="R311" s="4">
        <v>655.09</v>
      </c>
      <c r="S311" t="str">
        <f t="shared" si="24"/>
        <v>No</v>
      </c>
    </row>
    <row r="312" spans="1:19" x14ac:dyDescent="0.25">
      <c r="A312" t="s">
        <v>368</v>
      </c>
      <c r="B312" s="2">
        <v>45118</v>
      </c>
      <c r="C312">
        <f t="shared" si="21"/>
        <v>2023</v>
      </c>
      <c r="D312" t="str">
        <f t="shared" si="22"/>
        <v>July</v>
      </c>
      <c r="E312" t="str">
        <f t="shared" si="23"/>
        <v>Q3</v>
      </c>
      <c r="F312" t="s">
        <v>1568</v>
      </c>
      <c r="G312" t="s">
        <v>2404</v>
      </c>
      <c r="H312">
        <v>1</v>
      </c>
      <c r="I312" s="4">
        <v>693.41</v>
      </c>
      <c r="J312" t="s">
        <v>2707</v>
      </c>
      <c r="K312" t="s">
        <v>3065</v>
      </c>
      <c r="L312" t="s">
        <v>3070</v>
      </c>
      <c r="M312" t="s">
        <v>3429</v>
      </c>
      <c r="N312">
        <v>4</v>
      </c>
      <c r="P312" t="str">
        <f t="shared" si="25"/>
        <v>NO COUPON</v>
      </c>
      <c r="Q312" t="s">
        <v>4278</v>
      </c>
      <c r="R312" s="4">
        <v>693.41</v>
      </c>
      <c r="S312" t="str">
        <f t="shared" si="24"/>
        <v>No</v>
      </c>
    </row>
    <row r="313" spans="1:19" x14ac:dyDescent="0.25">
      <c r="A313" t="s">
        <v>850</v>
      </c>
      <c r="B313" s="2">
        <v>44959</v>
      </c>
      <c r="C313">
        <f t="shared" si="21"/>
        <v>2023</v>
      </c>
      <c r="D313" t="str">
        <f t="shared" si="22"/>
        <v>February</v>
      </c>
      <c r="E313" t="str">
        <f t="shared" si="23"/>
        <v>Q1</v>
      </c>
      <c r="F313" t="s">
        <v>2046</v>
      </c>
      <c r="G313" t="s">
        <v>2404</v>
      </c>
      <c r="H313">
        <v>1</v>
      </c>
      <c r="I313" s="4">
        <v>178.44</v>
      </c>
      <c r="J313" t="s">
        <v>2860</v>
      </c>
      <c r="K313" t="s">
        <v>3067</v>
      </c>
      <c r="L313" t="s">
        <v>3071</v>
      </c>
      <c r="M313" t="s">
        <v>3911</v>
      </c>
      <c r="N313">
        <v>2</v>
      </c>
      <c r="O313" t="s">
        <v>4276</v>
      </c>
      <c r="P313" t="str">
        <f t="shared" si="25"/>
        <v>FREESHIP</v>
      </c>
      <c r="Q313" t="s">
        <v>4282</v>
      </c>
      <c r="R313" s="4">
        <v>178.44</v>
      </c>
      <c r="S313" t="str">
        <f t="shared" si="24"/>
        <v>No</v>
      </c>
    </row>
    <row r="314" spans="1:19" x14ac:dyDescent="0.25">
      <c r="A314" t="s">
        <v>23</v>
      </c>
      <c r="B314" s="2">
        <v>45251</v>
      </c>
      <c r="C314">
        <f t="shared" si="21"/>
        <v>2023</v>
      </c>
      <c r="D314" t="str">
        <f t="shared" si="22"/>
        <v>November</v>
      </c>
      <c r="E314" t="str">
        <f t="shared" si="23"/>
        <v>Q4</v>
      </c>
      <c r="F314" t="s">
        <v>1223</v>
      </c>
      <c r="G314" t="s">
        <v>2409</v>
      </c>
      <c r="H314">
        <v>4</v>
      </c>
      <c r="I314" s="4">
        <v>509.38</v>
      </c>
      <c r="J314" t="s">
        <v>2419</v>
      </c>
      <c r="K314" t="s">
        <v>3067</v>
      </c>
      <c r="L314" t="s">
        <v>3070</v>
      </c>
      <c r="M314" t="s">
        <v>3084</v>
      </c>
      <c r="N314">
        <v>6</v>
      </c>
      <c r="O314" t="s">
        <v>4275</v>
      </c>
      <c r="P314" t="str">
        <f t="shared" si="25"/>
        <v>SAVE10</v>
      </c>
      <c r="Q314" t="s">
        <v>4282</v>
      </c>
      <c r="R314" s="4">
        <v>2037.52</v>
      </c>
      <c r="S314" t="str">
        <f t="shared" si="24"/>
        <v>No</v>
      </c>
    </row>
    <row r="315" spans="1:19" x14ac:dyDescent="0.25">
      <c r="A315" t="s">
        <v>542</v>
      </c>
      <c r="B315" s="2">
        <v>45714</v>
      </c>
      <c r="C315">
        <f t="shared" si="21"/>
        <v>2025</v>
      </c>
      <c r="D315" t="str">
        <f t="shared" si="22"/>
        <v>February</v>
      </c>
      <c r="E315" t="str">
        <f t="shared" si="23"/>
        <v>Q1</v>
      </c>
      <c r="F315" t="s">
        <v>1742</v>
      </c>
      <c r="G315" t="s">
        <v>2406</v>
      </c>
      <c r="H315">
        <v>1</v>
      </c>
      <c r="I315" s="4">
        <v>628.89</v>
      </c>
      <c r="J315" t="s">
        <v>2765</v>
      </c>
      <c r="K315" t="s">
        <v>3067</v>
      </c>
      <c r="L315" t="s">
        <v>3072</v>
      </c>
      <c r="M315" t="s">
        <v>3603</v>
      </c>
      <c r="N315">
        <v>2</v>
      </c>
      <c r="O315" t="s">
        <v>4275</v>
      </c>
      <c r="P315" t="str">
        <f t="shared" si="25"/>
        <v>SAVE10</v>
      </c>
      <c r="Q315" t="s">
        <v>4279</v>
      </c>
      <c r="R315" s="4">
        <v>628.89</v>
      </c>
      <c r="S315" t="str">
        <f t="shared" si="24"/>
        <v>No</v>
      </c>
    </row>
    <row r="316" spans="1:19" x14ac:dyDescent="0.25">
      <c r="A316" t="s">
        <v>92</v>
      </c>
      <c r="B316" s="2">
        <v>45510</v>
      </c>
      <c r="C316">
        <f t="shared" si="21"/>
        <v>2024</v>
      </c>
      <c r="D316" t="str">
        <f t="shared" si="22"/>
        <v>August</v>
      </c>
      <c r="E316" t="str">
        <f t="shared" si="23"/>
        <v>Q3</v>
      </c>
      <c r="F316" t="s">
        <v>1292</v>
      </c>
      <c r="G316" t="s">
        <v>2407</v>
      </c>
      <c r="H316">
        <v>4</v>
      </c>
      <c r="I316" s="4">
        <v>175.36</v>
      </c>
      <c r="J316" t="s">
        <v>2482</v>
      </c>
      <c r="K316" t="s">
        <v>3065</v>
      </c>
      <c r="L316" t="s">
        <v>3073</v>
      </c>
      <c r="M316" t="s">
        <v>3153</v>
      </c>
      <c r="N316">
        <v>4</v>
      </c>
      <c r="O316" t="s">
        <v>4276</v>
      </c>
      <c r="P316" t="str">
        <f t="shared" si="25"/>
        <v>FREESHIP</v>
      </c>
      <c r="Q316" t="s">
        <v>4278</v>
      </c>
      <c r="R316" s="4">
        <v>701.44</v>
      </c>
      <c r="S316" t="str">
        <f t="shared" si="24"/>
        <v>No</v>
      </c>
    </row>
    <row r="317" spans="1:19" x14ac:dyDescent="0.25">
      <c r="A317" t="s">
        <v>1078</v>
      </c>
      <c r="B317" s="2">
        <v>45700</v>
      </c>
      <c r="C317">
        <f t="shared" si="21"/>
        <v>2025</v>
      </c>
      <c r="D317" t="str">
        <f t="shared" si="22"/>
        <v>February</v>
      </c>
      <c r="E317" t="str">
        <f t="shared" si="23"/>
        <v>Q1</v>
      </c>
      <c r="F317" t="s">
        <v>2270</v>
      </c>
      <c r="G317" t="s">
        <v>2408</v>
      </c>
      <c r="H317">
        <v>4</v>
      </c>
      <c r="I317" s="4">
        <v>198.81</v>
      </c>
      <c r="J317" t="s">
        <v>2646</v>
      </c>
      <c r="K317" t="s">
        <v>3069</v>
      </c>
      <c r="L317" t="s">
        <v>3072</v>
      </c>
      <c r="M317" t="s">
        <v>4139</v>
      </c>
      <c r="N317">
        <v>9</v>
      </c>
      <c r="O317" t="s">
        <v>4276</v>
      </c>
      <c r="P317" t="str">
        <f t="shared" si="25"/>
        <v>FREESHIP</v>
      </c>
      <c r="Q317" t="s">
        <v>4279</v>
      </c>
      <c r="R317" s="4">
        <v>795.24</v>
      </c>
      <c r="S317" t="str">
        <f t="shared" si="24"/>
        <v>No</v>
      </c>
    </row>
    <row r="318" spans="1:19" x14ac:dyDescent="0.25">
      <c r="A318" t="s">
        <v>760</v>
      </c>
      <c r="B318" s="2">
        <v>45712</v>
      </c>
      <c r="C318">
        <f t="shared" si="21"/>
        <v>2025</v>
      </c>
      <c r="D318" t="str">
        <f t="shared" si="22"/>
        <v>February</v>
      </c>
      <c r="E318" t="str">
        <f t="shared" si="23"/>
        <v>Q1</v>
      </c>
      <c r="F318" t="s">
        <v>1957</v>
      </c>
      <c r="G318" t="s">
        <v>2409</v>
      </c>
      <c r="H318">
        <v>3</v>
      </c>
      <c r="I318" s="4">
        <v>661.89</v>
      </c>
      <c r="J318" t="s">
        <v>2902</v>
      </c>
      <c r="K318" t="s">
        <v>3066</v>
      </c>
      <c r="L318" t="s">
        <v>3071</v>
      </c>
      <c r="M318" t="s">
        <v>3821</v>
      </c>
      <c r="N318">
        <v>6</v>
      </c>
      <c r="O318" t="s">
        <v>4277</v>
      </c>
      <c r="P318" t="str">
        <f t="shared" si="25"/>
        <v>WINTER15</v>
      </c>
      <c r="Q318" t="s">
        <v>4279</v>
      </c>
      <c r="R318" s="4">
        <v>1985.67</v>
      </c>
      <c r="S318" t="str">
        <f t="shared" si="24"/>
        <v>No</v>
      </c>
    </row>
    <row r="319" spans="1:19" x14ac:dyDescent="0.25">
      <c r="A319" t="s">
        <v>1051</v>
      </c>
      <c r="B319" s="2">
        <v>45273</v>
      </c>
      <c r="C319">
        <f t="shared" si="21"/>
        <v>2023</v>
      </c>
      <c r="D319" t="str">
        <f t="shared" si="22"/>
        <v>December</v>
      </c>
      <c r="E319" t="str">
        <f t="shared" si="23"/>
        <v>Q4</v>
      </c>
      <c r="F319" t="s">
        <v>2243</v>
      </c>
      <c r="G319" t="s">
        <v>2407</v>
      </c>
      <c r="H319">
        <v>1</v>
      </c>
      <c r="I319" s="4">
        <v>249.81</v>
      </c>
      <c r="J319" t="s">
        <v>2875</v>
      </c>
      <c r="K319" t="s">
        <v>3069</v>
      </c>
      <c r="L319" t="s">
        <v>3074</v>
      </c>
      <c r="M319" t="s">
        <v>4112</v>
      </c>
      <c r="N319">
        <v>1</v>
      </c>
      <c r="O319" t="s">
        <v>4275</v>
      </c>
      <c r="P319" t="str">
        <f t="shared" si="25"/>
        <v>SAVE10</v>
      </c>
      <c r="Q319" t="s">
        <v>4282</v>
      </c>
      <c r="R319" s="4">
        <v>249.81</v>
      </c>
      <c r="S319" t="str">
        <f t="shared" si="24"/>
        <v>No</v>
      </c>
    </row>
    <row r="320" spans="1:19" x14ac:dyDescent="0.25">
      <c r="A320" t="s">
        <v>1175</v>
      </c>
      <c r="B320" s="2">
        <v>45215</v>
      </c>
      <c r="C320">
        <f t="shared" si="21"/>
        <v>2023</v>
      </c>
      <c r="D320" t="str">
        <f t="shared" si="22"/>
        <v>October</v>
      </c>
      <c r="E320" t="str">
        <f t="shared" si="23"/>
        <v>Q4</v>
      </c>
      <c r="F320" t="s">
        <v>2364</v>
      </c>
      <c r="G320" t="s">
        <v>2404</v>
      </c>
      <c r="H320">
        <v>1</v>
      </c>
      <c r="I320" s="4">
        <v>11.39</v>
      </c>
      <c r="J320" t="s">
        <v>2693</v>
      </c>
      <c r="K320" t="s">
        <v>3069</v>
      </c>
      <c r="L320" t="s">
        <v>3071</v>
      </c>
      <c r="M320" t="s">
        <v>4236</v>
      </c>
      <c r="N320">
        <v>6</v>
      </c>
      <c r="O320" t="s">
        <v>4277</v>
      </c>
      <c r="P320" t="str">
        <f t="shared" si="25"/>
        <v>WINTER15</v>
      </c>
      <c r="Q320" t="s">
        <v>4280</v>
      </c>
      <c r="R320" s="4">
        <v>11.39</v>
      </c>
      <c r="S320" t="str">
        <f t="shared" si="24"/>
        <v>No</v>
      </c>
    </row>
    <row r="321" spans="1:19" x14ac:dyDescent="0.25">
      <c r="A321" t="s">
        <v>129</v>
      </c>
      <c r="B321" s="2">
        <v>45257</v>
      </c>
      <c r="C321">
        <f t="shared" si="21"/>
        <v>2023</v>
      </c>
      <c r="D321" t="str">
        <f t="shared" si="22"/>
        <v>November</v>
      </c>
      <c r="E321" t="str">
        <f t="shared" si="23"/>
        <v>Q4</v>
      </c>
      <c r="F321" t="s">
        <v>1329</v>
      </c>
      <c r="G321" t="s">
        <v>2404</v>
      </c>
      <c r="H321">
        <v>5</v>
      </c>
      <c r="I321" s="4">
        <v>374.99</v>
      </c>
      <c r="J321" t="s">
        <v>2518</v>
      </c>
      <c r="K321" t="s">
        <v>3066</v>
      </c>
      <c r="L321" t="s">
        <v>3070</v>
      </c>
      <c r="M321" t="s">
        <v>3190</v>
      </c>
      <c r="N321">
        <v>9</v>
      </c>
      <c r="O321" t="s">
        <v>4275</v>
      </c>
      <c r="P321" t="str">
        <f t="shared" si="25"/>
        <v>SAVE10</v>
      </c>
      <c r="Q321" t="s">
        <v>4281</v>
      </c>
      <c r="R321" s="4">
        <v>1874.95</v>
      </c>
      <c r="S321" t="str">
        <f t="shared" si="24"/>
        <v>No</v>
      </c>
    </row>
    <row r="322" spans="1:19" x14ac:dyDescent="0.25">
      <c r="A322" t="s">
        <v>985</v>
      </c>
      <c r="B322" s="2">
        <v>45439</v>
      </c>
      <c r="C322">
        <f t="shared" ref="C322:C385" si="26">YEAR(B322)</f>
        <v>2024</v>
      </c>
      <c r="D322" t="str">
        <f t="shared" ref="D322:D385" si="27">TEXT(B322,"mmmm")</f>
        <v>May</v>
      </c>
      <c r="E322" t="str">
        <f t="shared" ref="E322:E385" si="28">"Q"&amp;ROUNDUP(MONTH(B322)/3,0)</f>
        <v>Q2</v>
      </c>
      <c r="F322" t="s">
        <v>2178</v>
      </c>
      <c r="G322" t="s">
        <v>2403</v>
      </c>
      <c r="H322">
        <v>2</v>
      </c>
      <c r="I322" s="4">
        <v>605.26</v>
      </c>
      <c r="J322" t="s">
        <v>2415</v>
      </c>
      <c r="K322" t="s">
        <v>3069</v>
      </c>
      <c r="L322" t="s">
        <v>3071</v>
      </c>
      <c r="M322" t="s">
        <v>4046</v>
      </c>
      <c r="N322">
        <v>4</v>
      </c>
      <c r="O322" t="s">
        <v>4277</v>
      </c>
      <c r="P322" t="str">
        <f t="shared" si="25"/>
        <v>WINTER15</v>
      </c>
      <c r="Q322" t="s">
        <v>4279</v>
      </c>
      <c r="R322" s="4">
        <v>1210.52</v>
      </c>
      <c r="S322" t="str">
        <f t="shared" si="24"/>
        <v>No</v>
      </c>
    </row>
    <row r="323" spans="1:19" x14ac:dyDescent="0.25">
      <c r="A323" t="s">
        <v>958</v>
      </c>
      <c r="B323" s="2">
        <v>45642</v>
      </c>
      <c r="C323">
        <f t="shared" si="26"/>
        <v>2024</v>
      </c>
      <c r="D323" t="str">
        <f t="shared" si="27"/>
        <v>December</v>
      </c>
      <c r="E323" t="str">
        <f t="shared" si="28"/>
        <v>Q4</v>
      </c>
      <c r="F323" t="s">
        <v>2153</v>
      </c>
      <c r="G323" t="s">
        <v>2408</v>
      </c>
      <c r="H323">
        <v>2</v>
      </c>
      <c r="I323" s="4">
        <v>426.22</v>
      </c>
      <c r="J323" t="s">
        <v>2964</v>
      </c>
      <c r="K323" t="s">
        <v>3066</v>
      </c>
      <c r="L323" t="s">
        <v>3073</v>
      </c>
      <c r="M323" t="s">
        <v>4019</v>
      </c>
      <c r="N323">
        <v>7</v>
      </c>
      <c r="O323" t="s">
        <v>4277</v>
      </c>
      <c r="P323" t="str">
        <f t="shared" si="25"/>
        <v>WINTER15</v>
      </c>
      <c r="Q323" t="s">
        <v>4282</v>
      </c>
      <c r="R323" s="4">
        <v>852.44</v>
      </c>
      <c r="S323" t="str">
        <f t="shared" ref="S323:S386" si="29">IF(OR(R323&gt;$Z$4,R323&lt;Z326),"No","Yes")</f>
        <v>No</v>
      </c>
    </row>
    <row r="324" spans="1:19" x14ac:dyDescent="0.25">
      <c r="A324" t="s">
        <v>1067</v>
      </c>
      <c r="B324" s="2">
        <v>45550</v>
      </c>
      <c r="C324">
        <f t="shared" si="26"/>
        <v>2024</v>
      </c>
      <c r="D324" t="str">
        <f t="shared" si="27"/>
        <v>September</v>
      </c>
      <c r="E324" t="str">
        <f t="shared" si="28"/>
        <v>Q3</v>
      </c>
      <c r="F324" t="s">
        <v>2259</v>
      </c>
      <c r="G324" t="s">
        <v>2404</v>
      </c>
      <c r="H324">
        <v>2</v>
      </c>
      <c r="I324" s="4">
        <v>496.62</v>
      </c>
      <c r="J324" t="s">
        <v>2984</v>
      </c>
      <c r="K324" t="s">
        <v>3066</v>
      </c>
      <c r="L324" t="s">
        <v>3074</v>
      </c>
      <c r="M324" t="s">
        <v>4128</v>
      </c>
      <c r="N324">
        <v>2</v>
      </c>
      <c r="O324" t="s">
        <v>4275</v>
      </c>
      <c r="P324" t="str">
        <f t="shared" si="25"/>
        <v>SAVE10</v>
      </c>
      <c r="Q324" t="s">
        <v>4278</v>
      </c>
      <c r="R324" s="4">
        <v>993.24</v>
      </c>
      <c r="S324" t="str">
        <f t="shared" si="29"/>
        <v>No</v>
      </c>
    </row>
    <row r="325" spans="1:19" x14ac:dyDescent="0.25">
      <c r="A325" t="s">
        <v>249</v>
      </c>
      <c r="B325" s="2">
        <v>44977</v>
      </c>
      <c r="C325">
        <f t="shared" si="26"/>
        <v>2023</v>
      </c>
      <c r="D325" t="str">
        <f t="shared" si="27"/>
        <v>February</v>
      </c>
      <c r="E325" t="str">
        <f t="shared" si="28"/>
        <v>Q1</v>
      </c>
      <c r="F325" t="s">
        <v>1449</v>
      </c>
      <c r="G325" t="s">
        <v>2409</v>
      </c>
      <c r="H325">
        <v>1</v>
      </c>
      <c r="I325" s="4">
        <v>65.45</v>
      </c>
      <c r="J325" t="s">
        <v>2612</v>
      </c>
      <c r="K325" t="s">
        <v>3069</v>
      </c>
      <c r="L325" t="s">
        <v>3074</v>
      </c>
      <c r="M325" t="s">
        <v>3310</v>
      </c>
      <c r="N325">
        <v>2</v>
      </c>
      <c r="O325" t="s">
        <v>4277</v>
      </c>
      <c r="P325" t="str">
        <f t="shared" si="25"/>
        <v>WINTER15</v>
      </c>
      <c r="Q325" t="s">
        <v>4282</v>
      </c>
      <c r="R325" s="4">
        <v>65.45</v>
      </c>
      <c r="S325" t="str">
        <f t="shared" si="29"/>
        <v>No</v>
      </c>
    </row>
    <row r="326" spans="1:19" x14ac:dyDescent="0.25">
      <c r="A326" t="s">
        <v>1072</v>
      </c>
      <c r="B326" s="2">
        <v>45177</v>
      </c>
      <c r="C326">
        <f t="shared" si="26"/>
        <v>2023</v>
      </c>
      <c r="D326" t="str">
        <f t="shared" si="27"/>
        <v>September</v>
      </c>
      <c r="E326" t="str">
        <f t="shared" si="28"/>
        <v>Q3</v>
      </c>
      <c r="F326" t="s">
        <v>2264</v>
      </c>
      <c r="G326" t="s">
        <v>2409</v>
      </c>
      <c r="H326">
        <v>2</v>
      </c>
      <c r="I326" s="4">
        <v>412.14</v>
      </c>
      <c r="J326" t="s">
        <v>2640</v>
      </c>
      <c r="K326" t="s">
        <v>3067</v>
      </c>
      <c r="L326" t="s">
        <v>3072</v>
      </c>
      <c r="M326" t="s">
        <v>4133</v>
      </c>
      <c r="N326">
        <v>2</v>
      </c>
      <c r="O326" t="s">
        <v>4276</v>
      </c>
      <c r="P326" t="str">
        <f t="shared" si="25"/>
        <v>FREESHIP</v>
      </c>
      <c r="Q326" t="s">
        <v>4278</v>
      </c>
      <c r="R326" s="4">
        <v>824.28</v>
      </c>
      <c r="S326" t="str">
        <f t="shared" si="29"/>
        <v>No</v>
      </c>
    </row>
    <row r="327" spans="1:19" x14ac:dyDescent="0.25">
      <c r="A327" t="s">
        <v>622</v>
      </c>
      <c r="B327" s="2">
        <v>45497</v>
      </c>
      <c r="C327">
        <f t="shared" si="26"/>
        <v>2024</v>
      </c>
      <c r="D327" t="str">
        <f t="shared" si="27"/>
        <v>July</v>
      </c>
      <c r="E327" t="str">
        <f t="shared" si="28"/>
        <v>Q3</v>
      </c>
      <c r="F327" t="s">
        <v>1821</v>
      </c>
      <c r="G327" t="s">
        <v>2408</v>
      </c>
      <c r="H327">
        <v>5</v>
      </c>
      <c r="I327" s="4">
        <v>543.16</v>
      </c>
      <c r="J327" t="s">
        <v>2840</v>
      </c>
      <c r="K327" t="s">
        <v>3066</v>
      </c>
      <c r="L327" t="s">
        <v>3071</v>
      </c>
      <c r="M327" t="s">
        <v>3683</v>
      </c>
      <c r="N327">
        <v>6</v>
      </c>
      <c r="O327" t="s">
        <v>4275</v>
      </c>
      <c r="P327" t="str">
        <f t="shared" si="25"/>
        <v>SAVE10</v>
      </c>
      <c r="Q327" t="s">
        <v>4278</v>
      </c>
      <c r="R327" s="4">
        <v>2715.8</v>
      </c>
      <c r="S327" t="str">
        <f t="shared" si="29"/>
        <v>No</v>
      </c>
    </row>
    <row r="328" spans="1:19" x14ac:dyDescent="0.25">
      <c r="A328" t="s">
        <v>165</v>
      </c>
      <c r="B328" s="2">
        <v>45261</v>
      </c>
      <c r="C328">
        <f t="shared" si="26"/>
        <v>2023</v>
      </c>
      <c r="D328" t="str">
        <f t="shared" si="27"/>
        <v>December</v>
      </c>
      <c r="E328" t="str">
        <f t="shared" si="28"/>
        <v>Q4</v>
      </c>
      <c r="F328" t="s">
        <v>1365</v>
      </c>
      <c r="G328" t="s">
        <v>2407</v>
      </c>
      <c r="H328">
        <v>5</v>
      </c>
      <c r="I328" s="4">
        <v>444.76</v>
      </c>
      <c r="J328" t="s">
        <v>2550</v>
      </c>
      <c r="K328" t="s">
        <v>3065</v>
      </c>
      <c r="L328" t="s">
        <v>3072</v>
      </c>
      <c r="M328" t="s">
        <v>3226</v>
      </c>
      <c r="N328">
        <v>7</v>
      </c>
      <c r="P328" t="str">
        <f t="shared" si="25"/>
        <v>NO COUPON</v>
      </c>
      <c r="Q328" t="s">
        <v>4280</v>
      </c>
      <c r="R328" s="4">
        <v>2223.8000000000002</v>
      </c>
      <c r="S328" t="str">
        <f t="shared" si="29"/>
        <v>No</v>
      </c>
    </row>
    <row r="329" spans="1:19" x14ac:dyDescent="0.25">
      <c r="A329" t="s">
        <v>1109</v>
      </c>
      <c r="B329" s="2">
        <v>45405</v>
      </c>
      <c r="C329">
        <f t="shared" si="26"/>
        <v>2024</v>
      </c>
      <c r="D329" t="str">
        <f t="shared" si="27"/>
        <v>April</v>
      </c>
      <c r="E329" t="str">
        <f t="shared" si="28"/>
        <v>Q2</v>
      </c>
      <c r="F329" t="s">
        <v>2301</v>
      </c>
      <c r="G329" t="s">
        <v>2404</v>
      </c>
      <c r="H329">
        <v>2</v>
      </c>
      <c r="I329" s="4">
        <v>441.54</v>
      </c>
      <c r="J329" t="s">
        <v>3028</v>
      </c>
      <c r="K329" t="s">
        <v>3066</v>
      </c>
      <c r="L329" t="s">
        <v>3073</v>
      </c>
      <c r="M329" t="s">
        <v>4170</v>
      </c>
      <c r="N329">
        <v>2</v>
      </c>
      <c r="O329" t="s">
        <v>4275</v>
      </c>
      <c r="P329" t="str">
        <f t="shared" si="25"/>
        <v>SAVE10</v>
      </c>
      <c r="Q329" t="s">
        <v>4280</v>
      </c>
      <c r="R329" s="4">
        <v>883.08</v>
      </c>
      <c r="S329" t="str">
        <f t="shared" si="29"/>
        <v>No</v>
      </c>
    </row>
    <row r="330" spans="1:19" x14ac:dyDescent="0.25">
      <c r="A330" t="s">
        <v>122</v>
      </c>
      <c r="B330" s="2">
        <v>45654</v>
      </c>
      <c r="C330">
        <f t="shared" si="26"/>
        <v>2024</v>
      </c>
      <c r="D330" t="str">
        <f t="shared" si="27"/>
        <v>December</v>
      </c>
      <c r="E330" t="str">
        <f t="shared" si="28"/>
        <v>Q4</v>
      </c>
      <c r="F330" t="s">
        <v>1322</v>
      </c>
      <c r="G330" t="s">
        <v>2408</v>
      </c>
      <c r="H330">
        <v>5</v>
      </c>
      <c r="I330" s="4">
        <v>48.38</v>
      </c>
      <c r="J330" t="s">
        <v>2511</v>
      </c>
      <c r="K330" t="s">
        <v>3068</v>
      </c>
      <c r="L330" t="s">
        <v>3073</v>
      </c>
      <c r="M330" t="s">
        <v>3183</v>
      </c>
      <c r="N330">
        <v>9</v>
      </c>
      <c r="O330" t="s">
        <v>4277</v>
      </c>
      <c r="P330" t="str">
        <f t="shared" si="25"/>
        <v>WINTER15</v>
      </c>
      <c r="Q330" t="s">
        <v>4280</v>
      </c>
      <c r="R330" s="4">
        <v>241.9</v>
      </c>
      <c r="S330" t="str">
        <f t="shared" si="29"/>
        <v>No</v>
      </c>
    </row>
    <row r="331" spans="1:19" x14ac:dyDescent="0.25">
      <c r="A331" t="s">
        <v>154</v>
      </c>
      <c r="B331" s="2">
        <v>45808</v>
      </c>
      <c r="C331">
        <f t="shared" si="26"/>
        <v>2025</v>
      </c>
      <c r="D331" t="str">
        <f t="shared" si="27"/>
        <v>May</v>
      </c>
      <c r="E331" t="str">
        <f t="shared" si="28"/>
        <v>Q2</v>
      </c>
      <c r="F331" t="s">
        <v>1354</v>
      </c>
      <c r="G331" t="s">
        <v>2406</v>
      </c>
      <c r="H331">
        <v>3</v>
      </c>
      <c r="I331" s="4">
        <v>528.14</v>
      </c>
      <c r="J331" t="s">
        <v>2513</v>
      </c>
      <c r="K331" t="s">
        <v>3066</v>
      </c>
      <c r="L331" t="s">
        <v>3073</v>
      </c>
      <c r="M331" t="s">
        <v>3215</v>
      </c>
      <c r="N331">
        <v>3</v>
      </c>
      <c r="O331" t="s">
        <v>4276</v>
      </c>
      <c r="P331" t="str">
        <f t="shared" ref="P331:P394" si="30">IF(ISBLANK(O331),"NO COUPON",O331)</f>
        <v>FREESHIP</v>
      </c>
      <c r="Q331" t="s">
        <v>4280</v>
      </c>
      <c r="R331" s="4">
        <v>1584.42</v>
      </c>
      <c r="S331" t="str">
        <f t="shared" si="29"/>
        <v>No</v>
      </c>
    </row>
    <row r="332" spans="1:19" x14ac:dyDescent="0.25">
      <c r="A332" t="s">
        <v>307</v>
      </c>
      <c r="B332" s="2">
        <v>44973</v>
      </c>
      <c r="C332">
        <f t="shared" si="26"/>
        <v>2023</v>
      </c>
      <c r="D332" t="str">
        <f t="shared" si="27"/>
        <v>February</v>
      </c>
      <c r="E332" t="str">
        <f t="shared" si="28"/>
        <v>Q1</v>
      </c>
      <c r="F332" t="s">
        <v>1507</v>
      </c>
      <c r="G332" t="s">
        <v>2405</v>
      </c>
      <c r="H332">
        <v>4</v>
      </c>
      <c r="I332" s="4">
        <v>463.04</v>
      </c>
      <c r="J332" t="s">
        <v>2658</v>
      </c>
      <c r="K332" t="s">
        <v>3068</v>
      </c>
      <c r="L332" t="s">
        <v>3072</v>
      </c>
      <c r="M332" t="s">
        <v>3368</v>
      </c>
      <c r="N332">
        <v>9</v>
      </c>
      <c r="P332" t="str">
        <f t="shared" si="30"/>
        <v>NO COUPON</v>
      </c>
      <c r="Q332" t="s">
        <v>4278</v>
      </c>
      <c r="R332" s="4">
        <v>1852.16</v>
      </c>
      <c r="S332" t="str">
        <f t="shared" si="29"/>
        <v>No</v>
      </c>
    </row>
    <row r="333" spans="1:19" x14ac:dyDescent="0.25">
      <c r="A333" t="s">
        <v>43</v>
      </c>
      <c r="B333" s="2">
        <v>45555</v>
      </c>
      <c r="C333">
        <f t="shared" si="26"/>
        <v>2024</v>
      </c>
      <c r="D333" t="str">
        <f t="shared" si="27"/>
        <v>September</v>
      </c>
      <c r="E333" t="str">
        <f t="shared" si="28"/>
        <v>Q3</v>
      </c>
      <c r="F333" t="s">
        <v>1243</v>
      </c>
      <c r="G333" t="s">
        <v>2409</v>
      </c>
      <c r="H333">
        <v>3</v>
      </c>
      <c r="I333" s="4">
        <v>423.53</v>
      </c>
      <c r="J333" t="s">
        <v>2439</v>
      </c>
      <c r="K333" t="s">
        <v>3067</v>
      </c>
      <c r="L333" t="s">
        <v>3073</v>
      </c>
      <c r="M333" t="s">
        <v>3104</v>
      </c>
      <c r="N333">
        <v>6</v>
      </c>
      <c r="O333" t="s">
        <v>4275</v>
      </c>
      <c r="P333" t="str">
        <f t="shared" si="30"/>
        <v>SAVE10</v>
      </c>
      <c r="Q333" t="s">
        <v>4279</v>
      </c>
      <c r="R333" s="4">
        <v>1270.5899999999999</v>
      </c>
      <c r="S333" t="str">
        <f t="shared" si="29"/>
        <v>No</v>
      </c>
    </row>
    <row r="334" spans="1:19" x14ac:dyDescent="0.25">
      <c r="A334" t="s">
        <v>810</v>
      </c>
      <c r="B334" s="2">
        <v>45776</v>
      </c>
      <c r="C334">
        <f t="shared" si="26"/>
        <v>2025</v>
      </c>
      <c r="D334" t="str">
        <f t="shared" si="27"/>
        <v>April</v>
      </c>
      <c r="E334" t="str">
        <f t="shared" si="28"/>
        <v>Q2</v>
      </c>
      <c r="F334" t="s">
        <v>2007</v>
      </c>
      <c r="G334" t="s">
        <v>2404</v>
      </c>
      <c r="H334">
        <v>3</v>
      </c>
      <c r="I334" s="4">
        <v>579.54999999999995</v>
      </c>
      <c r="J334" t="s">
        <v>2599</v>
      </c>
      <c r="K334" t="s">
        <v>3068</v>
      </c>
      <c r="L334" t="s">
        <v>3072</v>
      </c>
      <c r="M334" t="s">
        <v>3871</v>
      </c>
      <c r="N334">
        <v>8</v>
      </c>
      <c r="O334" t="s">
        <v>4277</v>
      </c>
      <c r="P334" t="str">
        <f t="shared" si="30"/>
        <v>WINTER15</v>
      </c>
      <c r="Q334" t="s">
        <v>4281</v>
      </c>
      <c r="R334" s="4">
        <v>1738.65</v>
      </c>
      <c r="S334" t="str">
        <f t="shared" si="29"/>
        <v>No</v>
      </c>
    </row>
    <row r="335" spans="1:19" x14ac:dyDescent="0.25">
      <c r="A335" t="s">
        <v>716</v>
      </c>
      <c r="B335" s="2">
        <v>45452</v>
      </c>
      <c r="C335">
        <f t="shared" si="26"/>
        <v>2024</v>
      </c>
      <c r="D335" t="str">
        <f t="shared" si="27"/>
        <v>June</v>
      </c>
      <c r="E335" t="str">
        <f t="shared" si="28"/>
        <v>Q2</v>
      </c>
      <c r="F335" t="s">
        <v>1914</v>
      </c>
      <c r="G335" t="s">
        <v>2407</v>
      </c>
      <c r="H335">
        <v>3</v>
      </c>
      <c r="I335" s="4">
        <v>562.54999999999995</v>
      </c>
      <c r="J335" t="s">
        <v>2842</v>
      </c>
      <c r="K335" t="s">
        <v>3065</v>
      </c>
      <c r="L335" t="s">
        <v>3072</v>
      </c>
      <c r="M335" t="s">
        <v>3777</v>
      </c>
      <c r="N335">
        <v>6</v>
      </c>
      <c r="P335" t="str">
        <f t="shared" si="30"/>
        <v>NO COUPON</v>
      </c>
      <c r="Q335" t="s">
        <v>4280</v>
      </c>
      <c r="R335" s="4">
        <v>1687.65</v>
      </c>
      <c r="S335" t="str">
        <f t="shared" si="29"/>
        <v>No</v>
      </c>
    </row>
    <row r="336" spans="1:19" x14ac:dyDescent="0.25">
      <c r="A336" t="s">
        <v>17</v>
      </c>
      <c r="B336" s="2">
        <v>45214</v>
      </c>
      <c r="C336">
        <f t="shared" si="26"/>
        <v>2023</v>
      </c>
      <c r="D336" t="str">
        <f t="shared" si="27"/>
        <v>October</v>
      </c>
      <c r="E336" t="str">
        <f t="shared" si="28"/>
        <v>Q4</v>
      </c>
      <c r="F336" t="s">
        <v>1217</v>
      </c>
      <c r="G336" t="s">
        <v>2406</v>
      </c>
      <c r="H336">
        <v>1</v>
      </c>
      <c r="I336" s="4">
        <v>273.19</v>
      </c>
      <c r="J336" t="s">
        <v>2413</v>
      </c>
      <c r="K336" t="s">
        <v>3065</v>
      </c>
      <c r="L336" t="s">
        <v>3072</v>
      </c>
      <c r="M336" t="s">
        <v>3078</v>
      </c>
      <c r="N336">
        <v>5</v>
      </c>
      <c r="O336" t="s">
        <v>4275</v>
      </c>
      <c r="P336" t="str">
        <f t="shared" si="30"/>
        <v>SAVE10</v>
      </c>
      <c r="Q336" t="s">
        <v>4281</v>
      </c>
      <c r="R336" s="4">
        <v>273.19</v>
      </c>
      <c r="S336" t="str">
        <f t="shared" si="29"/>
        <v>No</v>
      </c>
    </row>
    <row r="337" spans="1:19" x14ac:dyDescent="0.25">
      <c r="A337" t="s">
        <v>574</v>
      </c>
      <c r="B337" s="2">
        <v>44957</v>
      </c>
      <c r="C337">
        <f t="shared" si="26"/>
        <v>2023</v>
      </c>
      <c r="D337" t="str">
        <f t="shared" si="27"/>
        <v>January</v>
      </c>
      <c r="E337" t="str">
        <f t="shared" si="28"/>
        <v>Q1</v>
      </c>
      <c r="F337" t="s">
        <v>1774</v>
      </c>
      <c r="G337" t="s">
        <v>2403</v>
      </c>
      <c r="H337">
        <v>4</v>
      </c>
      <c r="I337" s="4">
        <v>588.85</v>
      </c>
      <c r="J337" t="s">
        <v>2820</v>
      </c>
      <c r="K337" t="s">
        <v>3068</v>
      </c>
      <c r="L337" t="s">
        <v>3074</v>
      </c>
      <c r="M337" t="s">
        <v>3635</v>
      </c>
      <c r="N337">
        <v>7</v>
      </c>
      <c r="P337" t="str">
        <f t="shared" si="30"/>
        <v>NO COUPON</v>
      </c>
      <c r="Q337" t="s">
        <v>4280</v>
      </c>
      <c r="R337" s="4">
        <v>2355.4</v>
      </c>
      <c r="S337" t="str">
        <f t="shared" si="29"/>
        <v>No</v>
      </c>
    </row>
    <row r="338" spans="1:19" x14ac:dyDescent="0.25">
      <c r="A338" t="s">
        <v>1024</v>
      </c>
      <c r="B338" s="2">
        <v>45016</v>
      </c>
      <c r="C338">
        <f t="shared" si="26"/>
        <v>2023</v>
      </c>
      <c r="D338" t="str">
        <f t="shared" si="27"/>
        <v>March</v>
      </c>
      <c r="E338" t="str">
        <f t="shared" si="28"/>
        <v>Q1</v>
      </c>
      <c r="F338" t="s">
        <v>2216</v>
      </c>
      <c r="G338" t="s">
        <v>2403</v>
      </c>
      <c r="H338">
        <v>3</v>
      </c>
      <c r="I338" s="4">
        <v>659.57</v>
      </c>
      <c r="J338" t="s">
        <v>2501</v>
      </c>
      <c r="K338" t="s">
        <v>3067</v>
      </c>
      <c r="L338" t="s">
        <v>3071</v>
      </c>
      <c r="M338" t="s">
        <v>4085</v>
      </c>
      <c r="N338">
        <v>6</v>
      </c>
      <c r="O338" t="s">
        <v>4275</v>
      </c>
      <c r="P338" t="str">
        <f t="shared" si="30"/>
        <v>SAVE10</v>
      </c>
      <c r="Q338" t="s">
        <v>4280</v>
      </c>
      <c r="R338" s="4">
        <v>1978.71</v>
      </c>
      <c r="S338" t="str">
        <f t="shared" si="29"/>
        <v>No</v>
      </c>
    </row>
    <row r="339" spans="1:19" x14ac:dyDescent="0.25">
      <c r="A339" t="s">
        <v>1138</v>
      </c>
      <c r="B339" s="2">
        <v>45055</v>
      </c>
      <c r="C339">
        <f t="shared" si="26"/>
        <v>2023</v>
      </c>
      <c r="D339" t="str">
        <f t="shared" si="27"/>
        <v>May</v>
      </c>
      <c r="E339" t="str">
        <f t="shared" si="28"/>
        <v>Q2</v>
      </c>
      <c r="F339" t="s">
        <v>2328</v>
      </c>
      <c r="G339" t="s">
        <v>2406</v>
      </c>
      <c r="H339">
        <v>4</v>
      </c>
      <c r="I339" s="4">
        <v>576.87</v>
      </c>
      <c r="J339" t="s">
        <v>3037</v>
      </c>
      <c r="K339" t="s">
        <v>3068</v>
      </c>
      <c r="L339" t="s">
        <v>3072</v>
      </c>
      <c r="M339" t="s">
        <v>4199</v>
      </c>
      <c r="N339">
        <v>5</v>
      </c>
      <c r="P339" t="str">
        <f t="shared" si="30"/>
        <v>NO COUPON</v>
      </c>
      <c r="Q339" t="s">
        <v>4278</v>
      </c>
      <c r="R339" s="4">
        <v>2307.48</v>
      </c>
      <c r="S339" t="str">
        <f t="shared" si="29"/>
        <v>No</v>
      </c>
    </row>
    <row r="340" spans="1:19" x14ac:dyDescent="0.25">
      <c r="A340" t="s">
        <v>786</v>
      </c>
      <c r="B340" s="2">
        <v>45501</v>
      </c>
      <c r="C340">
        <f t="shared" si="26"/>
        <v>2024</v>
      </c>
      <c r="D340" t="str">
        <f t="shared" si="27"/>
        <v>July</v>
      </c>
      <c r="E340" t="str">
        <f t="shared" si="28"/>
        <v>Q3</v>
      </c>
      <c r="F340" t="s">
        <v>1983</v>
      </c>
      <c r="G340" t="s">
        <v>2403</v>
      </c>
      <c r="H340">
        <v>1</v>
      </c>
      <c r="I340" s="4">
        <v>604.87</v>
      </c>
      <c r="J340" t="s">
        <v>2914</v>
      </c>
      <c r="K340" t="s">
        <v>3066</v>
      </c>
      <c r="L340" t="s">
        <v>3073</v>
      </c>
      <c r="M340" t="s">
        <v>3847</v>
      </c>
      <c r="N340">
        <v>4</v>
      </c>
      <c r="P340" t="str">
        <f t="shared" si="30"/>
        <v>NO COUPON</v>
      </c>
      <c r="Q340" t="s">
        <v>4278</v>
      </c>
      <c r="R340" s="4">
        <v>604.87</v>
      </c>
      <c r="S340" t="str">
        <f t="shared" si="29"/>
        <v>No</v>
      </c>
    </row>
    <row r="341" spans="1:19" x14ac:dyDescent="0.25">
      <c r="A341" t="s">
        <v>186</v>
      </c>
      <c r="B341" s="2">
        <v>45753</v>
      </c>
      <c r="C341">
        <f t="shared" si="26"/>
        <v>2025</v>
      </c>
      <c r="D341" t="str">
        <f t="shared" si="27"/>
        <v>April</v>
      </c>
      <c r="E341" t="str">
        <f t="shared" si="28"/>
        <v>Q2</v>
      </c>
      <c r="F341" t="s">
        <v>1386</v>
      </c>
      <c r="G341" t="s">
        <v>2407</v>
      </c>
      <c r="H341">
        <v>1</v>
      </c>
      <c r="I341" s="4">
        <v>254.12</v>
      </c>
      <c r="J341" t="s">
        <v>2529</v>
      </c>
      <c r="K341" t="s">
        <v>3066</v>
      </c>
      <c r="L341" t="s">
        <v>3073</v>
      </c>
      <c r="M341" t="s">
        <v>3247</v>
      </c>
      <c r="N341">
        <v>1</v>
      </c>
      <c r="O341" t="s">
        <v>4277</v>
      </c>
      <c r="P341" t="str">
        <f t="shared" si="30"/>
        <v>WINTER15</v>
      </c>
      <c r="Q341" t="s">
        <v>4280</v>
      </c>
      <c r="R341" s="4">
        <v>254.12</v>
      </c>
      <c r="S341" t="str">
        <f t="shared" si="29"/>
        <v>No</v>
      </c>
    </row>
    <row r="342" spans="1:19" x14ac:dyDescent="0.25">
      <c r="A342" t="s">
        <v>563</v>
      </c>
      <c r="B342" s="2">
        <v>45713</v>
      </c>
      <c r="C342">
        <f t="shared" si="26"/>
        <v>2025</v>
      </c>
      <c r="D342" t="str">
        <f t="shared" si="27"/>
        <v>February</v>
      </c>
      <c r="E342" t="str">
        <f t="shared" si="28"/>
        <v>Q1</v>
      </c>
      <c r="F342" t="s">
        <v>1763</v>
      </c>
      <c r="G342" t="s">
        <v>2403</v>
      </c>
      <c r="H342">
        <v>4</v>
      </c>
      <c r="I342" s="4">
        <v>629.88</v>
      </c>
      <c r="J342" t="s">
        <v>2815</v>
      </c>
      <c r="K342" t="s">
        <v>3065</v>
      </c>
      <c r="L342" t="s">
        <v>3071</v>
      </c>
      <c r="M342" t="s">
        <v>3624</v>
      </c>
      <c r="N342">
        <v>8</v>
      </c>
      <c r="O342" t="s">
        <v>4277</v>
      </c>
      <c r="P342" t="str">
        <f t="shared" si="30"/>
        <v>WINTER15</v>
      </c>
      <c r="Q342" t="s">
        <v>4278</v>
      </c>
      <c r="R342" s="4">
        <v>2519.52</v>
      </c>
      <c r="S342" t="str">
        <f t="shared" si="29"/>
        <v>No</v>
      </c>
    </row>
    <row r="343" spans="1:19" x14ac:dyDescent="0.25">
      <c r="A343" t="s">
        <v>1140</v>
      </c>
      <c r="B343" s="2">
        <v>45495</v>
      </c>
      <c r="C343">
        <f t="shared" si="26"/>
        <v>2024</v>
      </c>
      <c r="D343" t="str">
        <f t="shared" si="27"/>
        <v>July</v>
      </c>
      <c r="E343" t="str">
        <f t="shared" si="28"/>
        <v>Q3</v>
      </c>
      <c r="F343" t="s">
        <v>2330</v>
      </c>
      <c r="G343" t="s">
        <v>2404</v>
      </c>
      <c r="H343">
        <v>5</v>
      </c>
      <c r="I343" s="4">
        <v>190.11</v>
      </c>
      <c r="J343" t="s">
        <v>3038</v>
      </c>
      <c r="K343" t="s">
        <v>3069</v>
      </c>
      <c r="L343" t="s">
        <v>3073</v>
      </c>
      <c r="M343" t="s">
        <v>4201</v>
      </c>
      <c r="N343">
        <v>7</v>
      </c>
      <c r="O343" t="s">
        <v>4275</v>
      </c>
      <c r="P343" t="str">
        <f t="shared" si="30"/>
        <v>SAVE10</v>
      </c>
      <c r="Q343" t="s">
        <v>4282</v>
      </c>
      <c r="R343" s="4">
        <v>950.55000000000007</v>
      </c>
      <c r="S343" t="str">
        <f t="shared" si="29"/>
        <v>No</v>
      </c>
    </row>
    <row r="344" spans="1:19" x14ac:dyDescent="0.25">
      <c r="A344" t="s">
        <v>36</v>
      </c>
      <c r="B344" s="2">
        <v>44955</v>
      </c>
      <c r="C344">
        <f t="shared" si="26"/>
        <v>2023</v>
      </c>
      <c r="D344" t="str">
        <f t="shared" si="27"/>
        <v>January</v>
      </c>
      <c r="E344" t="str">
        <f t="shared" si="28"/>
        <v>Q1</v>
      </c>
      <c r="F344" t="s">
        <v>1236</v>
      </c>
      <c r="G344" t="s">
        <v>2403</v>
      </c>
      <c r="H344">
        <v>2</v>
      </c>
      <c r="I344" s="4">
        <v>49.62</v>
      </c>
      <c r="J344" t="s">
        <v>2432</v>
      </c>
      <c r="K344" t="s">
        <v>3066</v>
      </c>
      <c r="L344" t="s">
        <v>3074</v>
      </c>
      <c r="M344" t="s">
        <v>3097</v>
      </c>
      <c r="N344">
        <v>2</v>
      </c>
      <c r="O344" t="s">
        <v>4275</v>
      </c>
      <c r="P344" t="str">
        <f t="shared" si="30"/>
        <v>SAVE10</v>
      </c>
      <c r="Q344" t="s">
        <v>4282</v>
      </c>
      <c r="R344" s="4">
        <v>99.24</v>
      </c>
      <c r="S344" t="str">
        <f t="shared" si="29"/>
        <v>No</v>
      </c>
    </row>
    <row r="345" spans="1:19" x14ac:dyDescent="0.25">
      <c r="A345" t="s">
        <v>1120</v>
      </c>
      <c r="B345" s="2">
        <v>44997</v>
      </c>
      <c r="C345">
        <f t="shared" si="26"/>
        <v>2023</v>
      </c>
      <c r="D345" t="str">
        <f t="shared" si="27"/>
        <v>March</v>
      </c>
      <c r="E345" t="str">
        <f t="shared" si="28"/>
        <v>Q1</v>
      </c>
      <c r="F345" t="s">
        <v>2311</v>
      </c>
      <c r="G345" t="s">
        <v>2406</v>
      </c>
      <c r="H345">
        <v>1</v>
      </c>
      <c r="I345" s="4">
        <v>372.8</v>
      </c>
      <c r="J345" t="s">
        <v>2423</v>
      </c>
      <c r="K345" t="s">
        <v>3069</v>
      </c>
      <c r="L345" t="s">
        <v>3071</v>
      </c>
      <c r="M345" t="s">
        <v>4181</v>
      </c>
      <c r="N345">
        <v>6</v>
      </c>
      <c r="O345" t="s">
        <v>4275</v>
      </c>
      <c r="P345" t="str">
        <f t="shared" si="30"/>
        <v>SAVE10</v>
      </c>
      <c r="Q345" t="s">
        <v>4281</v>
      </c>
      <c r="R345" s="4">
        <v>372.8</v>
      </c>
      <c r="S345" t="str">
        <f t="shared" si="29"/>
        <v>No</v>
      </c>
    </row>
    <row r="346" spans="1:19" x14ac:dyDescent="0.25">
      <c r="A346" t="s">
        <v>814</v>
      </c>
      <c r="B346" s="2">
        <v>45744</v>
      </c>
      <c r="C346">
        <f t="shared" si="26"/>
        <v>2025</v>
      </c>
      <c r="D346" t="str">
        <f t="shared" si="27"/>
        <v>March</v>
      </c>
      <c r="E346" t="str">
        <f t="shared" si="28"/>
        <v>Q1</v>
      </c>
      <c r="F346" t="s">
        <v>2011</v>
      </c>
      <c r="G346" t="s">
        <v>2405</v>
      </c>
      <c r="H346">
        <v>1</v>
      </c>
      <c r="I346" s="4">
        <v>68.39</v>
      </c>
      <c r="J346" t="s">
        <v>2930</v>
      </c>
      <c r="K346" t="s">
        <v>3066</v>
      </c>
      <c r="L346" t="s">
        <v>3072</v>
      </c>
      <c r="M346" t="s">
        <v>3875</v>
      </c>
      <c r="N346">
        <v>3</v>
      </c>
      <c r="O346" t="s">
        <v>4277</v>
      </c>
      <c r="P346" t="str">
        <f t="shared" si="30"/>
        <v>WINTER15</v>
      </c>
      <c r="Q346" t="s">
        <v>4281</v>
      </c>
      <c r="R346" s="4">
        <v>68.39</v>
      </c>
      <c r="S346" t="str">
        <f t="shared" si="29"/>
        <v>No</v>
      </c>
    </row>
    <row r="347" spans="1:19" x14ac:dyDescent="0.25">
      <c r="A347" t="s">
        <v>1065</v>
      </c>
      <c r="B347" s="2">
        <v>45721</v>
      </c>
      <c r="C347">
        <f t="shared" si="26"/>
        <v>2025</v>
      </c>
      <c r="D347" t="str">
        <f t="shared" si="27"/>
        <v>March</v>
      </c>
      <c r="E347" t="str">
        <f t="shared" si="28"/>
        <v>Q1</v>
      </c>
      <c r="F347" t="s">
        <v>2257</v>
      </c>
      <c r="G347" t="s">
        <v>2403</v>
      </c>
      <c r="H347">
        <v>5</v>
      </c>
      <c r="I347" s="4">
        <v>26.43</v>
      </c>
      <c r="J347" t="s">
        <v>3017</v>
      </c>
      <c r="K347" t="s">
        <v>3068</v>
      </c>
      <c r="L347" t="s">
        <v>3070</v>
      </c>
      <c r="M347" t="s">
        <v>4126</v>
      </c>
      <c r="N347">
        <v>5</v>
      </c>
      <c r="O347" t="s">
        <v>4276</v>
      </c>
      <c r="P347" t="str">
        <f t="shared" si="30"/>
        <v>FREESHIP</v>
      </c>
      <c r="Q347" t="s">
        <v>4281</v>
      </c>
      <c r="R347" s="4">
        <v>132.15</v>
      </c>
      <c r="S347" t="str">
        <f t="shared" si="29"/>
        <v>No</v>
      </c>
    </row>
    <row r="348" spans="1:19" x14ac:dyDescent="0.25">
      <c r="A348" t="s">
        <v>175</v>
      </c>
      <c r="B348" s="2">
        <v>45380</v>
      </c>
      <c r="C348">
        <f t="shared" si="26"/>
        <v>2024</v>
      </c>
      <c r="D348" t="str">
        <f t="shared" si="27"/>
        <v>March</v>
      </c>
      <c r="E348" t="str">
        <f t="shared" si="28"/>
        <v>Q1</v>
      </c>
      <c r="F348" t="s">
        <v>1375</v>
      </c>
      <c r="G348" t="s">
        <v>2403</v>
      </c>
      <c r="H348">
        <v>1</v>
      </c>
      <c r="I348" s="4">
        <v>211.14</v>
      </c>
      <c r="J348" t="s">
        <v>2532</v>
      </c>
      <c r="K348" t="s">
        <v>3067</v>
      </c>
      <c r="L348" t="s">
        <v>3071</v>
      </c>
      <c r="M348" t="s">
        <v>3236</v>
      </c>
      <c r="N348">
        <v>1</v>
      </c>
      <c r="O348" t="s">
        <v>4275</v>
      </c>
      <c r="P348" t="str">
        <f t="shared" si="30"/>
        <v>SAVE10</v>
      </c>
      <c r="Q348" t="s">
        <v>4281</v>
      </c>
      <c r="R348" s="4">
        <v>211.14</v>
      </c>
      <c r="S348" t="str">
        <f t="shared" si="29"/>
        <v>No</v>
      </c>
    </row>
    <row r="349" spans="1:19" x14ac:dyDescent="0.25">
      <c r="A349" t="s">
        <v>162</v>
      </c>
      <c r="B349" s="2">
        <v>45641</v>
      </c>
      <c r="C349">
        <f t="shared" si="26"/>
        <v>2024</v>
      </c>
      <c r="D349" t="str">
        <f t="shared" si="27"/>
        <v>December</v>
      </c>
      <c r="E349" t="str">
        <f t="shared" si="28"/>
        <v>Q4</v>
      </c>
      <c r="F349" t="s">
        <v>1362</v>
      </c>
      <c r="G349" t="s">
        <v>2404</v>
      </c>
      <c r="H349">
        <v>2</v>
      </c>
      <c r="I349" s="4">
        <v>319.91000000000003</v>
      </c>
      <c r="J349" t="s">
        <v>2547</v>
      </c>
      <c r="K349" t="s">
        <v>3067</v>
      </c>
      <c r="L349" t="s">
        <v>3071</v>
      </c>
      <c r="M349" t="s">
        <v>3223</v>
      </c>
      <c r="N349">
        <v>3</v>
      </c>
      <c r="O349" t="s">
        <v>4277</v>
      </c>
      <c r="P349" t="str">
        <f t="shared" si="30"/>
        <v>WINTER15</v>
      </c>
      <c r="Q349" t="s">
        <v>4282</v>
      </c>
      <c r="R349" s="4">
        <v>639.82000000000005</v>
      </c>
      <c r="S349" t="str">
        <f t="shared" si="29"/>
        <v>No</v>
      </c>
    </row>
    <row r="350" spans="1:19" x14ac:dyDescent="0.25">
      <c r="A350" t="s">
        <v>922</v>
      </c>
      <c r="B350" s="2">
        <v>45783</v>
      </c>
      <c r="C350">
        <f t="shared" si="26"/>
        <v>2025</v>
      </c>
      <c r="D350" t="str">
        <f t="shared" si="27"/>
        <v>May</v>
      </c>
      <c r="E350" t="str">
        <f t="shared" si="28"/>
        <v>Q2</v>
      </c>
      <c r="F350" t="s">
        <v>2118</v>
      </c>
      <c r="G350" t="s">
        <v>2409</v>
      </c>
      <c r="H350">
        <v>2</v>
      </c>
      <c r="I350" s="4">
        <v>697.93</v>
      </c>
      <c r="J350" t="s">
        <v>2567</v>
      </c>
      <c r="K350" t="s">
        <v>3067</v>
      </c>
      <c r="L350" t="s">
        <v>3071</v>
      </c>
      <c r="M350" t="s">
        <v>3983</v>
      </c>
      <c r="N350">
        <v>2</v>
      </c>
      <c r="O350" t="s">
        <v>4275</v>
      </c>
      <c r="P350" t="str">
        <f t="shared" si="30"/>
        <v>SAVE10</v>
      </c>
      <c r="Q350" t="s">
        <v>4282</v>
      </c>
      <c r="R350" s="4">
        <v>1395.86</v>
      </c>
      <c r="S350" t="str">
        <f t="shared" si="29"/>
        <v>No</v>
      </c>
    </row>
    <row r="351" spans="1:19" x14ac:dyDescent="0.25">
      <c r="A351" t="s">
        <v>753</v>
      </c>
      <c r="B351" s="2">
        <v>45456</v>
      </c>
      <c r="C351">
        <f t="shared" si="26"/>
        <v>2024</v>
      </c>
      <c r="D351" t="str">
        <f t="shared" si="27"/>
        <v>June</v>
      </c>
      <c r="E351" t="str">
        <f t="shared" si="28"/>
        <v>Q2</v>
      </c>
      <c r="F351" t="s">
        <v>1950</v>
      </c>
      <c r="G351" t="s">
        <v>2404</v>
      </c>
      <c r="H351">
        <v>4</v>
      </c>
      <c r="I351" s="4">
        <v>386.73</v>
      </c>
      <c r="J351" t="s">
        <v>2532</v>
      </c>
      <c r="K351" t="s">
        <v>3069</v>
      </c>
      <c r="L351" t="s">
        <v>3073</v>
      </c>
      <c r="M351" t="s">
        <v>3814</v>
      </c>
      <c r="N351">
        <v>4</v>
      </c>
      <c r="O351" t="s">
        <v>4275</v>
      </c>
      <c r="P351" t="str">
        <f t="shared" si="30"/>
        <v>SAVE10</v>
      </c>
      <c r="Q351" t="s">
        <v>4281</v>
      </c>
      <c r="R351" s="4">
        <v>1546.92</v>
      </c>
      <c r="S351" t="str">
        <f t="shared" si="29"/>
        <v>No</v>
      </c>
    </row>
    <row r="352" spans="1:19" x14ac:dyDescent="0.25">
      <c r="A352" t="s">
        <v>1122</v>
      </c>
      <c r="B352" s="2">
        <v>45005</v>
      </c>
      <c r="C352">
        <f t="shared" si="26"/>
        <v>2023</v>
      </c>
      <c r="D352" t="str">
        <f t="shared" si="27"/>
        <v>March</v>
      </c>
      <c r="E352" t="str">
        <f t="shared" si="28"/>
        <v>Q1</v>
      </c>
      <c r="F352" t="s">
        <v>2313</v>
      </c>
      <c r="G352" t="s">
        <v>2408</v>
      </c>
      <c r="H352">
        <v>1</v>
      </c>
      <c r="I352" s="4">
        <v>634.94000000000005</v>
      </c>
      <c r="J352" t="s">
        <v>3034</v>
      </c>
      <c r="K352" t="s">
        <v>3066</v>
      </c>
      <c r="L352" t="s">
        <v>3071</v>
      </c>
      <c r="M352" t="s">
        <v>4183</v>
      </c>
      <c r="N352">
        <v>5</v>
      </c>
      <c r="O352" t="s">
        <v>4277</v>
      </c>
      <c r="P352" t="str">
        <f t="shared" si="30"/>
        <v>WINTER15</v>
      </c>
      <c r="Q352" t="s">
        <v>4278</v>
      </c>
      <c r="R352" s="4">
        <v>634.94000000000005</v>
      </c>
      <c r="S352" t="str">
        <f t="shared" si="29"/>
        <v>No</v>
      </c>
    </row>
    <row r="353" spans="1:19" x14ac:dyDescent="0.25">
      <c r="A353" t="s">
        <v>765</v>
      </c>
      <c r="B353" s="2">
        <v>44950</v>
      </c>
      <c r="C353">
        <f t="shared" si="26"/>
        <v>2023</v>
      </c>
      <c r="D353" t="str">
        <f t="shared" si="27"/>
        <v>January</v>
      </c>
      <c r="E353" t="str">
        <f t="shared" si="28"/>
        <v>Q1</v>
      </c>
      <c r="F353" t="s">
        <v>1962</v>
      </c>
      <c r="G353" t="s">
        <v>2405</v>
      </c>
      <c r="H353">
        <v>2</v>
      </c>
      <c r="I353" s="4">
        <v>599.86</v>
      </c>
      <c r="J353" t="s">
        <v>2906</v>
      </c>
      <c r="K353" t="s">
        <v>3068</v>
      </c>
      <c r="L353" t="s">
        <v>3074</v>
      </c>
      <c r="M353" t="s">
        <v>3826</v>
      </c>
      <c r="N353">
        <v>7</v>
      </c>
      <c r="O353" t="s">
        <v>4276</v>
      </c>
      <c r="P353" t="str">
        <f t="shared" si="30"/>
        <v>FREESHIP</v>
      </c>
      <c r="Q353" t="s">
        <v>4281</v>
      </c>
      <c r="R353" s="4">
        <v>1199.72</v>
      </c>
      <c r="S353" t="str">
        <f t="shared" si="29"/>
        <v>No</v>
      </c>
    </row>
    <row r="354" spans="1:19" x14ac:dyDescent="0.25">
      <c r="A354" t="s">
        <v>394</v>
      </c>
      <c r="B354" s="2">
        <v>45402</v>
      </c>
      <c r="C354">
        <f t="shared" si="26"/>
        <v>2024</v>
      </c>
      <c r="D354" t="str">
        <f t="shared" si="27"/>
        <v>April</v>
      </c>
      <c r="E354" t="str">
        <f t="shared" si="28"/>
        <v>Q2</v>
      </c>
      <c r="F354" t="s">
        <v>1594</v>
      </c>
      <c r="G354" t="s">
        <v>2407</v>
      </c>
      <c r="H354">
        <v>4</v>
      </c>
      <c r="I354" s="4">
        <v>331.9</v>
      </c>
      <c r="J354" t="s">
        <v>2640</v>
      </c>
      <c r="K354" t="s">
        <v>3069</v>
      </c>
      <c r="L354" t="s">
        <v>3074</v>
      </c>
      <c r="M354" t="s">
        <v>3455</v>
      </c>
      <c r="N354">
        <v>5</v>
      </c>
      <c r="O354" t="s">
        <v>4275</v>
      </c>
      <c r="P354" t="str">
        <f t="shared" si="30"/>
        <v>SAVE10</v>
      </c>
      <c r="Q354" t="s">
        <v>4278</v>
      </c>
      <c r="R354" s="4">
        <v>1327.6</v>
      </c>
      <c r="S354" t="str">
        <f t="shared" si="29"/>
        <v>No</v>
      </c>
    </row>
    <row r="355" spans="1:19" x14ac:dyDescent="0.25">
      <c r="A355" t="s">
        <v>834</v>
      </c>
      <c r="B355" s="2">
        <v>45073</v>
      </c>
      <c r="C355">
        <f t="shared" si="26"/>
        <v>2023</v>
      </c>
      <c r="D355" t="str">
        <f t="shared" si="27"/>
        <v>May</v>
      </c>
      <c r="E355" t="str">
        <f t="shared" si="28"/>
        <v>Q2</v>
      </c>
      <c r="F355" t="s">
        <v>2030</v>
      </c>
      <c r="G355" t="s">
        <v>2404</v>
      </c>
      <c r="H355">
        <v>5</v>
      </c>
      <c r="I355" s="4">
        <v>623.80999999999995</v>
      </c>
      <c r="J355" t="s">
        <v>2706</v>
      </c>
      <c r="K355" t="s">
        <v>3069</v>
      </c>
      <c r="L355" t="s">
        <v>3072</v>
      </c>
      <c r="M355" t="s">
        <v>3895</v>
      </c>
      <c r="N355">
        <v>6</v>
      </c>
      <c r="O355" t="s">
        <v>4276</v>
      </c>
      <c r="P355" t="str">
        <f t="shared" si="30"/>
        <v>FREESHIP</v>
      </c>
      <c r="Q355" t="s">
        <v>4280</v>
      </c>
      <c r="R355" s="4">
        <v>3119.05</v>
      </c>
      <c r="S355" t="str">
        <f t="shared" si="29"/>
        <v>No</v>
      </c>
    </row>
    <row r="356" spans="1:19" x14ac:dyDescent="0.25">
      <c r="A356" t="s">
        <v>326</v>
      </c>
      <c r="B356" s="2">
        <v>45801</v>
      </c>
      <c r="C356">
        <f t="shared" si="26"/>
        <v>2025</v>
      </c>
      <c r="D356" t="str">
        <f t="shared" si="27"/>
        <v>May</v>
      </c>
      <c r="E356" t="str">
        <f t="shared" si="28"/>
        <v>Q2</v>
      </c>
      <c r="F356" t="s">
        <v>1526</v>
      </c>
      <c r="G356" t="s">
        <v>2407</v>
      </c>
      <c r="H356">
        <v>5</v>
      </c>
      <c r="I356" s="4">
        <v>66.31</v>
      </c>
      <c r="J356" t="s">
        <v>2606</v>
      </c>
      <c r="K356" t="s">
        <v>3068</v>
      </c>
      <c r="L356" t="s">
        <v>3074</v>
      </c>
      <c r="M356" t="s">
        <v>3387</v>
      </c>
      <c r="N356">
        <v>7</v>
      </c>
      <c r="O356" t="s">
        <v>4276</v>
      </c>
      <c r="P356" t="str">
        <f t="shared" si="30"/>
        <v>FREESHIP</v>
      </c>
      <c r="Q356" t="s">
        <v>4279</v>
      </c>
      <c r="R356" s="4">
        <v>331.55</v>
      </c>
      <c r="S356" t="str">
        <f t="shared" si="29"/>
        <v>No</v>
      </c>
    </row>
    <row r="357" spans="1:19" x14ac:dyDescent="0.25">
      <c r="A357" t="s">
        <v>204</v>
      </c>
      <c r="B357" s="2">
        <v>45535</v>
      </c>
      <c r="C357">
        <f t="shared" si="26"/>
        <v>2024</v>
      </c>
      <c r="D357" t="str">
        <f t="shared" si="27"/>
        <v>August</v>
      </c>
      <c r="E357" t="str">
        <f t="shared" si="28"/>
        <v>Q3</v>
      </c>
      <c r="F357" t="s">
        <v>1404</v>
      </c>
      <c r="G357" t="s">
        <v>2407</v>
      </c>
      <c r="H357">
        <v>3</v>
      </c>
      <c r="I357" s="4">
        <v>223.7</v>
      </c>
      <c r="J357" t="s">
        <v>2582</v>
      </c>
      <c r="K357" t="s">
        <v>3069</v>
      </c>
      <c r="L357" t="s">
        <v>3072</v>
      </c>
      <c r="M357" t="s">
        <v>3265</v>
      </c>
      <c r="N357">
        <v>3</v>
      </c>
      <c r="O357" t="s">
        <v>4275</v>
      </c>
      <c r="P357" t="str">
        <f t="shared" si="30"/>
        <v>SAVE10</v>
      </c>
      <c r="Q357" t="s">
        <v>4280</v>
      </c>
      <c r="R357" s="4">
        <v>671.09999999999991</v>
      </c>
      <c r="S357" t="str">
        <f t="shared" si="29"/>
        <v>No</v>
      </c>
    </row>
    <row r="358" spans="1:19" x14ac:dyDescent="0.25">
      <c r="A358" t="s">
        <v>941</v>
      </c>
      <c r="B358" s="2">
        <v>44971</v>
      </c>
      <c r="C358">
        <f t="shared" si="26"/>
        <v>2023</v>
      </c>
      <c r="D358" t="str">
        <f t="shared" si="27"/>
        <v>February</v>
      </c>
      <c r="E358" t="str">
        <f t="shared" si="28"/>
        <v>Q1</v>
      </c>
      <c r="F358" t="s">
        <v>2137</v>
      </c>
      <c r="G358" t="s">
        <v>2408</v>
      </c>
      <c r="H358">
        <v>4</v>
      </c>
      <c r="I358" s="4">
        <v>64.69</v>
      </c>
      <c r="J358" t="s">
        <v>2873</v>
      </c>
      <c r="K358" t="s">
        <v>3065</v>
      </c>
      <c r="L358" t="s">
        <v>3070</v>
      </c>
      <c r="M358" t="s">
        <v>4002</v>
      </c>
      <c r="N358">
        <v>7</v>
      </c>
      <c r="O358" t="s">
        <v>4277</v>
      </c>
      <c r="P358" t="str">
        <f t="shared" si="30"/>
        <v>WINTER15</v>
      </c>
      <c r="Q358" t="s">
        <v>4282</v>
      </c>
      <c r="R358" s="4">
        <v>258.76</v>
      </c>
      <c r="S358" t="str">
        <f t="shared" si="29"/>
        <v>No</v>
      </c>
    </row>
    <row r="359" spans="1:19" x14ac:dyDescent="0.25">
      <c r="A359" t="s">
        <v>398</v>
      </c>
      <c r="B359" s="2">
        <v>45620</v>
      </c>
      <c r="C359">
        <f t="shared" si="26"/>
        <v>2024</v>
      </c>
      <c r="D359" t="str">
        <f t="shared" si="27"/>
        <v>November</v>
      </c>
      <c r="E359" t="str">
        <f t="shared" si="28"/>
        <v>Q4</v>
      </c>
      <c r="F359" t="s">
        <v>1598</v>
      </c>
      <c r="G359" t="s">
        <v>2406</v>
      </c>
      <c r="H359">
        <v>3</v>
      </c>
      <c r="I359" s="4">
        <v>553.57000000000005</v>
      </c>
      <c r="J359" t="s">
        <v>2725</v>
      </c>
      <c r="K359" t="s">
        <v>3067</v>
      </c>
      <c r="L359" t="s">
        <v>3072</v>
      </c>
      <c r="M359" t="s">
        <v>3459</v>
      </c>
      <c r="N359">
        <v>4</v>
      </c>
      <c r="O359" t="s">
        <v>4276</v>
      </c>
      <c r="P359" t="str">
        <f t="shared" si="30"/>
        <v>FREESHIP</v>
      </c>
      <c r="Q359" t="s">
        <v>4281</v>
      </c>
      <c r="R359" s="4">
        <v>1660.71</v>
      </c>
      <c r="S359" t="str">
        <f t="shared" si="29"/>
        <v>No</v>
      </c>
    </row>
    <row r="360" spans="1:19" x14ac:dyDescent="0.25">
      <c r="A360" t="s">
        <v>930</v>
      </c>
      <c r="B360" s="2">
        <v>45464</v>
      </c>
      <c r="C360">
        <f t="shared" si="26"/>
        <v>2024</v>
      </c>
      <c r="D360" t="str">
        <f t="shared" si="27"/>
        <v>June</v>
      </c>
      <c r="E360" t="str">
        <f t="shared" si="28"/>
        <v>Q2</v>
      </c>
      <c r="F360" t="s">
        <v>2126</v>
      </c>
      <c r="G360" t="s">
        <v>2407</v>
      </c>
      <c r="H360">
        <v>5</v>
      </c>
      <c r="I360" s="4">
        <v>578.83000000000004</v>
      </c>
      <c r="J360" t="s">
        <v>2913</v>
      </c>
      <c r="K360" t="s">
        <v>3069</v>
      </c>
      <c r="L360" t="s">
        <v>3072</v>
      </c>
      <c r="M360" t="s">
        <v>3991</v>
      </c>
      <c r="N360">
        <v>6</v>
      </c>
      <c r="P360" t="str">
        <f t="shared" si="30"/>
        <v>NO COUPON</v>
      </c>
      <c r="Q360" t="s">
        <v>4279</v>
      </c>
      <c r="R360" s="4">
        <v>2894.15</v>
      </c>
      <c r="S360" t="str">
        <f t="shared" si="29"/>
        <v>No</v>
      </c>
    </row>
    <row r="361" spans="1:19" x14ac:dyDescent="0.25">
      <c r="A361" t="s">
        <v>680</v>
      </c>
      <c r="B361" s="2">
        <v>45535</v>
      </c>
      <c r="C361">
        <f t="shared" si="26"/>
        <v>2024</v>
      </c>
      <c r="D361" t="str">
        <f t="shared" si="27"/>
        <v>August</v>
      </c>
      <c r="E361" t="str">
        <f t="shared" si="28"/>
        <v>Q3</v>
      </c>
      <c r="F361" t="s">
        <v>1878</v>
      </c>
      <c r="G361" t="s">
        <v>2403</v>
      </c>
      <c r="H361">
        <v>4</v>
      </c>
      <c r="I361" s="4">
        <v>327.12</v>
      </c>
      <c r="J361" t="s">
        <v>2840</v>
      </c>
      <c r="K361" t="s">
        <v>3067</v>
      </c>
      <c r="L361" t="s">
        <v>3071</v>
      </c>
      <c r="M361" t="s">
        <v>3741</v>
      </c>
      <c r="N361">
        <v>4</v>
      </c>
      <c r="P361" t="str">
        <f t="shared" si="30"/>
        <v>NO COUPON</v>
      </c>
      <c r="Q361" t="s">
        <v>4280</v>
      </c>
      <c r="R361" s="4">
        <v>1308.48</v>
      </c>
      <c r="S361" t="str">
        <f t="shared" si="29"/>
        <v>No</v>
      </c>
    </row>
    <row r="362" spans="1:19" x14ac:dyDescent="0.25">
      <c r="A362" t="s">
        <v>183</v>
      </c>
      <c r="B362" s="2">
        <v>45389</v>
      </c>
      <c r="C362">
        <f t="shared" si="26"/>
        <v>2024</v>
      </c>
      <c r="D362" t="str">
        <f t="shared" si="27"/>
        <v>April</v>
      </c>
      <c r="E362" t="str">
        <f t="shared" si="28"/>
        <v>Q2</v>
      </c>
      <c r="F362" t="s">
        <v>1383</v>
      </c>
      <c r="G362" t="s">
        <v>2407</v>
      </c>
      <c r="H362">
        <v>1</v>
      </c>
      <c r="I362" s="4">
        <v>427.82</v>
      </c>
      <c r="J362" t="s">
        <v>2562</v>
      </c>
      <c r="K362" t="s">
        <v>3066</v>
      </c>
      <c r="L362" t="s">
        <v>3073</v>
      </c>
      <c r="M362" t="s">
        <v>3244</v>
      </c>
      <c r="N362">
        <v>2</v>
      </c>
      <c r="O362" t="s">
        <v>4277</v>
      </c>
      <c r="P362" t="str">
        <f t="shared" si="30"/>
        <v>WINTER15</v>
      </c>
      <c r="Q362" t="s">
        <v>4280</v>
      </c>
      <c r="R362" s="4">
        <v>427.82</v>
      </c>
      <c r="S362" t="str">
        <f t="shared" si="29"/>
        <v>No</v>
      </c>
    </row>
    <row r="363" spans="1:19" x14ac:dyDescent="0.25">
      <c r="A363" t="s">
        <v>496</v>
      </c>
      <c r="B363" s="2">
        <v>45718</v>
      </c>
      <c r="C363">
        <f t="shared" si="26"/>
        <v>2025</v>
      </c>
      <c r="D363" t="str">
        <f t="shared" si="27"/>
        <v>March</v>
      </c>
      <c r="E363" t="str">
        <f t="shared" si="28"/>
        <v>Q1</v>
      </c>
      <c r="F363" t="s">
        <v>1696</v>
      </c>
      <c r="G363" t="s">
        <v>2403</v>
      </c>
      <c r="H363">
        <v>3</v>
      </c>
      <c r="I363" s="4">
        <v>381.41</v>
      </c>
      <c r="J363" t="s">
        <v>2487</v>
      </c>
      <c r="K363" t="s">
        <v>3066</v>
      </c>
      <c r="L363" t="s">
        <v>3074</v>
      </c>
      <c r="M363" t="s">
        <v>3557</v>
      </c>
      <c r="N363">
        <v>6</v>
      </c>
      <c r="P363" t="str">
        <f t="shared" si="30"/>
        <v>NO COUPON</v>
      </c>
      <c r="Q363" t="s">
        <v>4278</v>
      </c>
      <c r="R363" s="4">
        <v>1144.23</v>
      </c>
      <c r="S363" t="str">
        <f t="shared" si="29"/>
        <v>No</v>
      </c>
    </row>
    <row r="364" spans="1:19" x14ac:dyDescent="0.25">
      <c r="A364" t="s">
        <v>616</v>
      </c>
      <c r="B364" s="2">
        <v>45356</v>
      </c>
      <c r="C364">
        <f t="shared" si="26"/>
        <v>2024</v>
      </c>
      <c r="D364" t="str">
        <f t="shared" si="27"/>
        <v>March</v>
      </c>
      <c r="E364" t="str">
        <f t="shared" si="28"/>
        <v>Q1</v>
      </c>
      <c r="F364" t="s">
        <v>1696</v>
      </c>
      <c r="G364" t="s">
        <v>2405</v>
      </c>
      <c r="H364">
        <v>4</v>
      </c>
      <c r="I364" s="4">
        <v>26.04</v>
      </c>
      <c r="J364" t="s">
        <v>2782</v>
      </c>
      <c r="K364" t="s">
        <v>3066</v>
      </c>
      <c r="L364" t="s">
        <v>3074</v>
      </c>
      <c r="M364" t="s">
        <v>3677</v>
      </c>
      <c r="N364">
        <v>5</v>
      </c>
      <c r="O364" t="s">
        <v>4275</v>
      </c>
      <c r="P364" t="str">
        <f t="shared" si="30"/>
        <v>SAVE10</v>
      </c>
      <c r="Q364" t="s">
        <v>4278</v>
      </c>
      <c r="R364" s="4">
        <v>104.16</v>
      </c>
      <c r="S364" t="str">
        <f t="shared" si="29"/>
        <v>No</v>
      </c>
    </row>
    <row r="365" spans="1:19" x14ac:dyDescent="0.25">
      <c r="A365" t="s">
        <v>223</v>
      </c>
      <c r="B365" s="2">
        <v>45167</v>
      </c>
      <c r="C365">
        <f t="shared" si="26"/>
        <v>2023</v>
      </c>
      <c r="D365" t="str">
        <f t="shared" si="27"/>
        <v>August</v>
      </c>
      <c r="E365" t="str">
        <f t="shared" si="28"/>
        <v>Q3</v>
      </c>
      <c r="F365" t="s">
        <v>1423</v>
      </c>
      <c r="G365" t="s">
        <v>2405</v>
      </c>
      <c r="H365">
        <v>5</v>
      </c>
      <c r="I365" s="4">
        <v>187.97</v>
      </c>
      <c r="J365" t="s">
        <v>2417</v>
      </c>
      <c r="K365" t="s">
        <v>3069</v>
      </c>
      <c r="L365" t="s">
        <v>3072</v>
      </c>
      <c r="M365" t="s">
        <v>3284</v>
      </c>
      <c r="N365">
        <v>9</v>
      </c>
      <c r="O365" t="s">
        <v>4275</v>
      </c>
      <c r="P365" t="str">
        <f t="shared" si="30"/>
        <v>SAVE10</v>
      </c>
      <c r="Q365" t="s">
        <v>4282</v>
      </c>
      <c r="R365" s="4">
        <v>939.85</v>
      </c>
      <c r="S365" t="str">
        <f t="shared" si="29"/>
        <v>No</v>
      </c>
    </row>
    <row r="366" spans="1:19" x14ac:dyDescent="0.25">
      <c r="A366" t="s">
        <v>778</v>
      </c>
      <c r="B366" s="2">
        <v>45361</v>
      </c>
      <c r="C366">
        <f t="shared" si="26"/>
        <v>2024</v>
      </c>
      <c r="D366" t="str">
        <f t="shared" si="27"/>
        <v>March</v>
      </c>
      <c r="E366" t="str">
        <f t="shared" si="28"/>
        <v>Q1</v>
      </c>
      <c r="F366" t="s">
        <v>1975</v>
      </c>
      <c r="G366" t="s">
        <v>2408</v>
      </c>
      <c r="H366">
        <v>5</v>
      </c>
      <c r="I366" s="4">
        <v>627.42999999999995</v>
      </c>
      <c r="J366" t="s">
        <v>2565</v>
      </c>
      <c r="K366" t="s">
        <v>3067</v>
      </c>
      <c r="L366" t="s">
        <v>3071</v>
      </c>
      <c r="M366" t="s">
        <v>3839</v>
      </c>
      <c r="N366">
        <v>10</v>
      </c>
      <c r="O366" t="s">
        <v>4276</v>
      </c>
      <c r="P366" t="str">
        <f t="shared" si="30"/>
        <v>FREESHIP</v>
      </c>
      <c r="Q366" t="s">
        <v>4280</v>
      </c>
      <c r="R366" s="4">
        <v>3137.15</v>
      </c>
      <c r="S366" t="str">
        <f t="shared" si="29"/>
        <v>No</v>
      </c>
    </row>
    <row r="367" spans="1:19" x14ac:dyDescent="0.25">
      <c r="A367" t="s">
        <v>782</v>
      </c>
      <c r="B367" s="2">
        <v>45173</v>
      </c>
      <c r="C367">
        <f t="shared" si="26"/>
        <v>2023</v>
      </c>
      <c r="D367" t="str">
        <f t="shared" si="27"/>
        <v>September</v>
      </c>
      <c r="E367" t="str">
        <f t="shared" si="28"/>
        <v>Q3</v>
      </c>
      <c r="F367" t="s">
        <v>1979</v>
      </c>
      <c r="G367" t="s">
        <v>2405</v>
      </c>
      <c r="H367">
        <v>5</v>
      </c>
      <c r="I367" s="4">
        <v>653.46</v>
      </c>
      <c r="J367" t="s">
        <v>2913</v>
      </c>
      <c r="K367" t="s">
        <v>3069</v>
      </c>
      <c r="L367" t="s">
        <v>3071</v>
      </c>
      <c r="M367" t="s">
        <v>3843</v>
      </c>
      <c r="N367">
        <v>9</v>
      </c>
      <c r="O367" t="s">
        <v>4277</v>
      </c>
      <c r="P367" t="str">
        <f t="shared" si="30"/>
        <v>WINTER15</v>
      </c>
      <c r="Q367" t="s">
        <v>4280</v>
      </c>
      <c r="R367" s="4">
        <v>3267.3</v>
      </c>
      <c r="S367" t="str">
        <f t="shared" si="29"/>
        <v>No</v>
      </c>
    </row>
    <row r="368" spans="1:19" x14ac:dyDescent="0.25">
      <c r="A368" t="s">
        <v>519</v>
      </c>
      <c r="B368" s="2">
        <v>45088</v>
      </c>
      <c r="C368">
        <f t="shared" si="26"/>
        <v>2023</v>
      </c>
      <c r="D368" t="str">
        <f t="shared" si="27"/>
        <v>June</v>
      </c>
      <c r="E368" t="str">
        <f t="shared" si="28"/>
        <v>Q2</v>
      </c>
      <c r="F368" t="s">
        <v>1719</v>
      </c>
      <c r="G368" t="s">
        <v>2407</v>
      </c>
      <c r="H368">
        <v>2</v>
      </c>
      <c r="I368" s="4">
        <v>434.97</v>
      </c>
      <c r="J368" t="s">
        <v>2727</v>
      </c>
      <c r="K368" t="s">
        <v>3066</v>
      </c>
      <c r="L368" t="s">
        <v>3070</v>
      </c>
      <c r="M368" t="s">
        <v>3580</v>
      </c>
      <c r="N368">
        <v>7</v>
      </c>
      <c r="P368" t="str">
        <f t="shared" si="30"/>
        <v>NO COUPON</v>
      </c>
      <c r="Q368" t="s">
        <v>4280</v>
      </c>
      <c r="R368" s="4">
        <v>869.94</v>
      </c>
      <c r="S368" t="str">
        <f t="shared" si="29"/>
        <v>No</v>
      </c>
    </row>
    <row r="369" spans="1:19" x14ac:dyDescent="0.25">
      <c r="A369" t="s">
        <v>705</v>
      </c>
      <c r="B369" s="2">
        <v>45620</v>
      </c>
      <c r="C369">
        <f t="shared" si="26"/>
        <v>2024</v>
      </c>
      <c r="D369" t="str">
        <f t="shared" si="27"/>
        <v>November</v>
      </c>
      <c r="E369" t="str">
        <f t="shared" si="28"/>
        <v>Q4</v>
      </c>
      <c r="F369" t="s">
        <v>1903</v>
      </c>
      <c r="G369" t="s">
        <v>2408</v>
      </c>
      <c r="H369">
        <v>3</v>
      </c>
      <c r="I369" s="4">
        <v>239.08</v>
      </c>
      <c r="J369" t="s">
        <v>2877</v>
      </c>
      <c r="K369" t="s">
        <v>3069</v>
      </c>
      <c r="L369" t="s">
        <v>3070</v>
      </c>
      <c r="M369" t="s">
        <v>3766</v>
      </c>
      <c r="N369">
        <v>8</v>
      </c>
      <c r="P369" t="str">
        <f t="shared" si="30"/>
        <v>NO COUPON</v>
      </c>
      <c r="Q369" t="s">
        <v>4282</v>
      </c>
      <c r="R369" s="4">
        <v>717.24</v>
      </c>
      <c r="S369" t="str">
        <f t="shared" si="29"/>
        <v>No</v>
      </c>
    </row>
    <row r="370" spans="1:19" x14ac:dyDescent="0.25">
      <c r="A370" t="s">
        <v>779</v>
      </c>
      <c r="B370" s="2">
        <v>45205</v>
      </c>
      <c r="C370">
        <f t="shared" si="26"/>
        <v>2023</v>
      </c>
      <c r="D370" t="str">
        <f t="shared" si="27"/>
        <v>October</v>
      </c>
      <c r="E370" t="str">
        <f t="shared" si="28"/>
        <v>Q4</v>
      </c>
      <c r="F370" t="s">
        <v>1976</v>
      </c>
      <c r="G370" t="s">
        <v>2408</v>
      </c>
      <c r="H370">
        <v>2</v>
      </c>
      <c r="I370" s="4">
        <v>534.91</v>
      </c>
      <c r="J370" t="s">
        <v>2888</v>
      </c>
      <c r="K370" t="s">
        <v>3065</v>
      </c>
      <c r="L370" t="s">
        <v>3072</v>
      </c>
      <c r="M370" t="s">
        <v>3840</v>
      </c>
      <c r="N370">
        <v>5</v>
      </c>
      <c r="O370" t="s">
        <v>4275</v>
      </c>
      <c r="P370" t="str">
        <f t="shared" si="30"/>
        <v>SAVE10</v>
      </c>
      <c r="Q370" t="s">
        <v>4282</v>
      </c>
      <c r="R370" s="4">
        <v>1069.82</v>
      </c>
      <c r="S370" t="str">
        <f t="shared" si="29"/>
        <v>No</v>
      </c>
    </row>
    <row r="371" spans="1:19" x14ac:dyDescent="0.25">
      <c r="A371" t="s">
        <v>924</v>
      </c>
      <c r="B371" s="2">
        <v>45443</v>
      </c>
      <c r="C371">
        <f t="shared" si="26"/>
        <v>2024</v>
      </c>
      <c r="D371" t="str">
        <f t="shared" si="27"/>
        <v>May</v>
      </c>
      <c r="E371" t="str">
        <f t="shared" si="28"/>
        <v>Q2</v>
      </c>
      <c r="F371" t="s">
        <v>2120</v>
      </c>
      <c r="G371" t="s">
        <v>2407</v>
      </c>
      <c r="H371">
        <v>3</v>
      </c>
      <c r="I371" s="4">
        <v>308.98</v>
      </c>
      <c r="J371" t="s">
        <v>2481</v>
      </c>
      <c r="K371" t="s">
        <v>3069</v>
      </c>
      <c r="L371" t="s">
        <v>3073</v>
      </c>
      <c r="M371" t="s">
        <v>3985</v>
      </c>
      <c r="N371">
        <v>3</v>
      </c>
      <c r="O371" t="s">
        <v>4275</v>
      </c>
      <c r="P371" t="str">
        <f t="shared" si="30"/>
        <v>SAVE10</v>
      </c>
      <c r="Q371" t="s">
        <v>4278</v>
      </c>
      <c r="R371" s="4">
        <v>926.94</v>
      </c>
      <c r="S371" t="str">
        <f t="shared" si="29"/>
        <v>No</v>
      </c>
    </row>
    <row r="372" spans="1:19" x14ac:dyDescent="0.25">
      <c r="A372" t="s">
        <v>1160</v>
      </c>
      <c r="B372" s="2">
        <v>45568</v>
      </c>
      <c r="C372">
        <f t="shared" si="26"/>
        <v>2024</v>
      </c>
      <c r="D372" t="str">
        <f t="shared" si="27"/>
        <v>October</v>
      </c>
      <c r="E372" t="str">
        <f t="shared" si="28"/>
        <v>Q4</v>
      </c>
      <c r="F372" t="s">
        <v>2349</v>
      </c>
      <c r="G372" t="s">
        <v>2403</v>
      </c>
      <c r="H372">
        <v>5</v>
      </c>
      <c r="I372" s="4">
        <v>421.44</v>
      </c>
      <c r="J372" t="s">
        <v>2761</v>
      </c>
      <c r="K372" t="s">
        <v>3069</v>
      </c>
      <c r="L372" t="s">
        <v>3074</v>
      </c>
      <c r="M372" t="s">
        <v>4221</v>
      </c>
      <c r="N372">
        <v>5</v>
      </c>
      <c r="O372" t="s">
        <v>4275</v>
      </c>
      <c r="P372" t="str">
        <f t="shared" si="30"/>
        <v>SAVE10</v>
      </c>
      <c r="Q372" t="s">
        <v>4278</v>
      </c>
      <c r="R372" s="4">
        <v>2107.1999999999998</v>
      </c>
      <c r="S372" t="str">
        <f t="shared" si="29"/>
        <v>No</v>
      </c>
    </row>
    <row r="373" spans="1:19" x14ac:dyDescent="0.25">
      <c r="A373" t="s">
        <v>464</v>
      </c>
      <c r="B373" s="2">
        <v>45306</v>
      </c>
      <c r="C373">
        <f t="shared" si="26"/>
        <v>2024</v>
      </c>
      <c r="D373" t="str">
        <f t="shared" si="27"/>
        <v>January</v>
      </c>
      <c r="E373" t="str">
        <f t="shared" si="28"/>
        <v>Q1</v>
      </c>
      <c r="F373" t="s">
        <v>1664</v>
      </c>
      <c r="G373" t="s">
        <v>2403</v>
      </c>
      <c r="H373">
        <v>5</v>
      </c>
      <c r="I373" s="4">
        <v>615.1</v>
      </c>
      <c r="J373" t="s">
        <v>2762</v>
      </c>
      <c r="K373" t="s">
        <v>3068</v>
      </c>
      <c r="L373" t="s">
        <v>3072</v>
      </c>
      <c r="M373" t="s">
        <v>3525</v>
      </c>
      <c r="N373">
        <v>10</v>
      </c>
      <c r="O373" t="s">
        <v>4277</v>
      </c>
      <c r="P373" t="str">
        <f t="shared" si="30"/>
        <v>WINTER15</v>
      </c>
      <c r="Q373" t="s">
        <v>4278</v>
      </c>
      <c r="R373" s="4">
        <v>3075.5</v>
      </c>
      <c r="S373" t="str">
        <f t="shared" si="29"/>
        <v>No</v>
      </c>
    </row>
    <row r="374" spans="1:19" x14ac:dyDescent="0.25">
      <c r="A374" t="s">
        <v>466</v>
      </c>
      <c r="B374" s="2">
        <v>45130</v>
      </c>
      <c r="C374">
        <f t="shared" si="26"/>
        <v>2023</v>
      </c>
      <c r="D374" t="str">
        <f t="shared" si="27"/>
        <v>July</v>
      </c>
      <c r="E374" t="str">
        <f t="shared" si="28"/>
        <v>Q3</v>
      </c>
      <c r="F374" t="s">
        <v>1666</v>
      </c>
      <c r="G374" t="s">
        <v>2407</v>
      </c>
      <c r="H374">
        <v>1</v>
      </c>
      <c r="I374" s="4">
        <v>75.78</v>
      </c>
      <c r="J374" t="s">
        <v>2763</v>
      </c>
      <c r="K374" t="s">
        <v>3069</v>
      </c>
      <c r="L374" t="s">
        <v>3074</v>
      </c>
      <c r="M374" t="s">
        <v>3527</v>
      </c>
      <c r="N374">
        <v>5</v>
      </c>
      <c r="O374" t="s">
        <v>4275</v>
      </c>
      <c r="P374" t="str">
        <f t="shared" si="30"/>
        <v>SAVE10</v>
      </c>
      <c r="Q374" t="s">
        <v>4282</v>
      </c>
      <c r="R374" s="4">
        <v>75.78</v>
      </c>
      <c r="S374" t="str">
        <f t="shared" si="29"/>
        <v>No</v>
      </c>
    </row>
    <row r="375" spans="1:19" x14ac:dyDescent="0.25">
      <c r="A375" t="s">
        <v>481</v>
      </c>
      <c r="B375" s="2">
        <v>45534</v>
      </c>
      <c r="C375">
        <f t="shared" si="26"/>
        <v>2024</v>
      </c>
      <c r="D375" t="str">
        <f t="shared" si="27"/>
        <v>August</v>
      </c>
      <c r="E375" t="str">
        <f t="shared" si="28"/>
        <v>Q3</v>
      </c>
      <c r="F375" t="s">
        <v>1681</v>
      </c>
      <c r="G375" t="s">
        <v>2409</v>
      </c>
      <c r="H375">
        <v>1</v>
      </c>
      <c r="I375" s="4">
        <v>45.94</v>
      </c>
      <c r="J375" t="s">
        <v>2577</v>
      </c>
      <c r="K375" t="s">
        <v>3069</v>
      </c>
      <c r="L375" t="s">
        <v>3071</v>
      </c>
      <c r="M375" t="s">
        <v>3542</v>
      </c>
      <c r="N375">
        <v>2</v>
      </c>
      <c r="O375" t="s">
        <v>4277</v>
      </c>
      <c r="P375" t="str">
        <f t="shared" si="30"/>
        <v>WINTER15</v>
      </c>
      <c r="Q375" t="s">
        <v>4280</v>
      </c>
      <c r="R375" s="4">
        <v>45.94</v>
      </c>
      <c r="S375" t="str">
        <f t="shared" si="29"/>
        <v>No</v>
      </c>
    </row>
    <row r="376" spans="1:19" x14ac:dyDescent="0.25">
      <c r="A376" t="s">
        <v>76</v>
      </c>
      <c r="B376" s="2">
        <v>45160</v>
      </c>
      <c r="C376">
        <f t="shared" si="26"/>
        <v>2023</v>
      </c>
      <c r="D376" t="str">
        <f t="shared" si="27"/>
        <v>August</v>
      </c>
      <c r="E376" t="str">
        <f t="shared" si="28"/>
        <v>Q3</v>
      </c>
      <c r="F376" t="s">
        <v>1276</v>
      </c>
      <c r="G376" t="s">
        <v>2409</v>
      </c>
      <c r="H376">
        <v>2</v>
      </c>
      <c r="I376" s="4">
        <v>43.15</v>
      </c>
      <c r="J376" t="s">
        <v>2468</v>
      </c>
      <c r="K376" t="s">
        <v>3065</v>
      </c>
      <c r="L376" t="s">
        <v>3074</v>
      </c>
      <c r="M376" t="s">
        <v>3137</v>
      </c>
      <c r="N376">
        <v>3</v>
      </c>
      <c r="O376" t="s">
        <v>4277</v>
      </c>
      <c r="P376" t="str">
        <f t="shared" si="30"/>
        <v>WINTER15</v>
      </c>
      <c r="Q376" t="s">
        <v>4280</v>
      </c>
      <c r="R376" s="4">
        <v>86.3</v>
      </c>
      <c r="S376" t="str">
        <f t="shared" si="29"/>
        <v>No</v>
      </c>
    </row>
    <row r="377" spans="1:19" x14ac:dyDescent="0.25">
      <c r="A377" t="s">
        <v>905</v>
      </c>
      <c r="B377" s="2">
        <v>45241</v>
      </c>
      <c r="C377">
        <f t="shared" si="26"/>
        <v>2023</v>
      </c>
      <c r="D377" t="str">
        <f t="shared" si="27"/>
        <v>November</v>
      </c>
      <c r="E377" t="str">
        <f t="shared" si="28"/>
        <v>Q4</v>
      </c>
      <c r="F377" t="s">
        <v>2101</v>
      </c>
      <c r="G377" t="s">
        <v>2403</v>
      </c>
      <c r="H377">
        <v>3</v>
      </c>
      <c r="I377" s="4">
        <v>654.54</v>
      </c>
      <c r="J377" t="s">
        <v>2974</v>
      </c>
      <c r="K377" t="s">
        <v>3069</v>
      </c>
      <c r="L377" t="s">
        <v>3072</v>
      </c>
      <c r="M377" t="s">
        <v>3966</v>
      </c>
      <c r="N377">
        <v>7</v>
      </c>
      <c r="O377" t="s">
        <v>4275</v>
      </c>
      <c r="P377" t="str">
        <f t="shared" si="30"/>
        <v>SAVE10</v>
      </c>
      <c r="Q377" t="s">
        <v>4279</v>
      </c>
      <c r="R377" s="4">
        <v>1963.62</v>
      </c>
      <c r="S377" t="str">
        <f t="shared" si="29"/>
        <v>No</v>
      </c>
    </row>
    <row r="378" spans="1:19" x14ac:dyDescent="0.25">
      <c r="A378" t="s">
        <v>104</v>
      </c>
      <c r="B378" s="2">
        <v>45187</v>
      </c>
      <c r="C378">
        <f t="shared" si="26"/>
        <v>2023</v>
      </c>
      <c r="D378" t="str">
        <f t="shared" si="27"/>
        <v>September</v>
      </c>
      <c r="E378" t="str">
        <f t="shared" si="28"/>
        <v>Q3</v>
      </c>
      <c r="F378" t="s">
        <v>1304</v>
      </c>
      <c r="G378" t="s">
        <v>2406</v>
      </c>
      <c r="H378">
        <v>4</v>
      </c>
      <c r="I378" s="4">
        <v>182.08</v>
      </c>
      <c r="J378" t="s">
        <v>2494</v>
      </c>
      <c r="K378" t="s">
        <v>3068</v>
      </c>
      <c r="L378" t="s">
        <v>3073</v>
      </c>
      <c r="M378" t="s">
        <v>3165</v>
      </c>
      <c r="N378">
        <v>4</v>
      </c>
      <c r="O378" t="s">
        <v>4275</v>
      </c>
      <c r="P378" t="str">
        <f t="shared" si="30"/>
        <v>SAVE10</v>
      </c>
      <c r="Q378" t="s">
        <v>4280</v>
      </c>
      <c r="R378" s="4">
        <v>728.32</v>
      </c>
      <c r="S378" t="str">
        <f t="shared" si="29"/>
        <v>No</v>
      </c>
    </row>
    <row r="379" spans="1:19" x14ac:dyDescent="0.25">
      <c r="A379" t="s">
        <v>447</v>
      </c>
      <c r="B379" s="2">
        <v>45164</v>
      </c>
      <c r="C379">
        <f t="shared" si="26"/>
        <v>2023</v>
      </c>
      <c r="D379" t="str">
        <f t="shared" si="27"/>
        <v>August</v>
      </c>
      <c r="E379" t="str">
        <f t="shared" si="28"/>
        <v>Q3</v>
      </c>
      <c r="F379" t="s">
        <v>1647</v>
      </c>
      <c r="G379" t="s">
        <v>2403</v>
      </c>
      <c r="H379">
        <v>3</v>
      </c>
      <c r="I379" s="4">
        <v>631.64</v>
      </c>
      <c r="J379" t="s">
        <v>2624</v>
      </c>
      <c r="K379" t="s">
        <v>3067</v>
      </c>
      <c r="L379" t="s">
        <v>3072</v>
      </c>
      <c r="M379" t="s">
        <v>3508</v>
      </c>
      <c r="N379">
        <v>3</v>
      </c>
      <c r="O379" t="s">
        <v>4276</v>
      </c>
      <c r="P379" t="str">
        <f t="shared" si="30"/>
        <v>FREESHIP</v>
      </c>
      <c r="Q379" t="s">
        <v>4281</v>
      </c>
      <c r="R379" s="4">
        <v>1894.92</v>
      </c>
      <c r="S379" t="str">
        <f t="shared" si="29"/>
        <v>No</v>
      </c>
    </row>
    <row r="380" spans="1:19" x14ac:dyDescent="0.25">
      <c r="A380" t="s">
        <v>625</v>
      </c>
      <c r="B380" s="2">
        <v>45037</v>
      </c>
      <c r="C380">
        <f t="shared" si="26"/>
        <v>2023</v>
      </c>
      <c r="D380" t="str">
        <f t="shared" si="27"/>
        <v>April</v>
      </c>
      <c r="E380" t="str">
        <f t="shared" si="28"/>
        <v>Q2</v>
      </c>
      <c r="F380" t="s">
        <v>1824</v>
      </c>
      <c r="G380" t="s">
        <v>2409</v>
      </c>
      <c r="H380">
        <v>1</v>
      </c>
      <c r="I380" s="4">
        <v>305.17</v>
      </c>
      <c r="J380" t="s">
        <v>2835</v>
      </c>
      <c r="K380" t="s">
        <v>3068</v>
      </c>
      <c r="L380" t="s">
        <v>3072</v>
      </c>
      <c r="M380" t="s">
        <v>3686</v>
      </c>
      <c r="N380">
        <v>3</v>
      </c>
      <c r="O380" t="s">
        <v>4277</v>
      </c>
      <c r="P380" t="str">
        <f t="shared" si="30"/>
        <v>WINTER15</v>
      </c>
      <c r="Q380" t="s">
        <v>4279</v>
      </c>
      <c r="R380" s="4">
        <v>305.17</v>
      </c>
      <c r="S380" t="str">
        <f t="shared" si="29"/>
        <v>No</v>
      </c>
    </row>
    <row r="381" spans="1:19" x14ac:dyDescent="0.25">
      <c r="A381" t="s">
        <v>903</v>
      </c>
      <c r="B381" s="2">
        <v>45592</v>
      </c>
      <c r="C381">
        <f t="shared" si="26"/>
        <v>2024</v>
      </c>
      <c r="D381" t="str">
        <f t="shared" si="27"/>
        <v>October</v>
      </c>
      <c r="E381" t="str">
        <f t="shared" si="28"/>
        <v>Q4</v>
      </c>
      <c r="F381" t="s">
        <v>2099</v>
      </c>
      <c r="G381" t="s">
        <v>2403</v>
      </c>
      <c r="H381">
        <v>5</v>
      </c>
      <c r="I381" s="4">
        <v>650.72</v>
      </c>
      <c r="J381" t="s">
        <v>2973</v>
      </c>
      <c r="K381" t="s">
        <v>3067</v>
      </c>
      <c r="L381" t="s">
        <v>3071</v>
      </c>
      <c r="M381" t="s">
        <v>3964</v>
      </c>
      <c r="N381">
        <v>8</v>
      </c>
      <c r="O381" t="s">
        <v>4277</v>
      </c>
      <c r="P381" t="str">
        <f t="shared" si="30"/>
        <v>WINTER15</v>
      </c>
      <c r="Q381" t="s">
        <v>4280</v>
      </c>
      <c r="R381" s="4">
        <v>3253.6</v>
      </c>
      <c r="S381" t="str">
        <f t="shared" si="29"/>
        <v>No</v>
      </c>
    </row>
    <row r="382" spans="1:19" x14ac:dyDescent="0.25">
      <c r="A382" t="s">
        <v>65</v>
      </c>
      <c r="B382" s="2">
        <v>45656</v>
      </c>
      <c r="C382">
        <f t="shared" si="26"/>
        <v>2024</v>
      </c>
      <c r="D382" t="str">
        <f t="shared" si="27"/>
        <v>December</v>
      </c>
      <c r="E382" t="str">
        <f t="shared" si="28"/>
        <v>Q4</v>
      </c>
      <c r="F382" t="s">
        <v>1265</v>
      </c>
      <c r="G382" t="s">
        <v>2405</v>
      </c>
      <c r="H382">
        <v>1</v>
      </c>
      <c r="I382" s="4">
        <v>388.33</v>
      </c>
      <c r="J382" t="s">
        <v>2458</v>
      </c>
      <c r="K382" t="s">
        <v>3069</v>
      </c>
      <c r="L382" t="s">
        <v>3072</v>
      </c>
      <c r="M382" t="s">
        <v>3126</v>
      </c>
      <c r="N382">
        <v>2</v>
      </c>
      <c r="O382" t="s">
        <v>4275</v>
      </c>
      <c r="P382" t="str">
        <f t="shared" si="30"/>
        <v>SAVE10</v>
      </c>
      <c r="Q382" t="s">
        <v>4281</v>
      </c>
      <c r="R382" s="4">
        <v>388.33</v>
      </c>
      <c r="S382" t="str">
        <f t="shared" si="29"/>
        <v>No</v>
      </c>
    </row>
    <row r="383" spans="1:19" x14ac:dyDescent="0.25">
      <c r="A383" t="s">
        <v>713</v>
      </c>
      <c r="B383" s="2">
        <v>45243</v>
      </c>
      <c r="C383">
        <f t="shared" si="26"/>
        <v>2023</v>
      </c>
      <c r="D383" t="str">
        <f t="shared" si="27"/>
        <v>November</v>
      </c>
      <c r="E383" t="str">
        <f t="shared" si="28"/>
        <v>Q4</v>
      </c>
      <c r="F383" t="s">
        <v>1911</v>
      </c>
      <c r="G383" t="s">
        <v>2408</v>
      </c>
      <c r="H383">
        <v>3</v>
      </c>
      <c r="I383" s="4">
        <v>614.15</v>
      </c>
      <c r="J383" t="s">
        <v>2880</v>
      </c>
      <c r="K383" t="s">
        <v>3068</v>
      </c>
      <c r="L383" t="s">
        <v>3071</v>
      </c>
      <c r="M383" t="s">
        <v>3774</v>
      </c>
      <c r="N383">
        <v>3</v>
      </c>
      <c r="P383" t="str">
        <f t="shared" si="30"/>
        <v>NO COUPON</v>
      </c>
      <c r="Q383" t="s">
        <v>4281</v>
      </c>
      <c r="R383" s="4">
        <v>1842.45</v>
      </c>
      <c r="S383" t="str">
        <f t="shared" si="29"/>
        <v>No</v>
      </c>
    </row>
    <row r="384" spans="1:19" x14ac:dyDescent="0.25">
      <c r="A384" t="s">
        <v>811</v>
      </c>
      <c r="B384" s="2">
        <v>44984</v>
      </c>
      <c r="C384">
        <f t="shared" si="26"/>
        <v>2023</v>
      </c>
      <c r="D384" t="str">
        <f t="shared" si="27"/>
        <v>February</v>
      </c>
      <c r="E384" t="str">
        <f t="shared" si="28"/>
        <v>Q1</v>
      </c>
      <c r="F384" t="s">
        <v>2008</v>
      </c>
      <c r="G384" t="s">
        <v>2408</v>
      </c>
      <c r="H384">
        <v>2</v>
      </c>
      <c r="I384" s="4">
        <v>438.76</v>
      </c>
      <c r="J384" t="s">
        <v>2929</v>
      </c>
      <c r="K384" t="s">
        <v>3065</v>
      </c>
      <c r="L384" t="s">
        <v>3072</v>
      </c>
      <c r="M384" t="s">
        <v>3872</v>
      </c>
      <c r="N384">
        <v>2</v>
      </c>
      <c r="P384" t="str">
        <f t="shared" si="30"/>
        <v>NO COUPON</v>
      </c>
      <c r="Q384" t="s">
        <v>4281</v>
      </c>
      <c r="R384" s="4">
        <v>877.52</v>
      </c>
      <c r="S384" t="str">
        <f t="shared" si="29"/>
        <v>No</v>
      </c>
    </row>
    <row r="385" spans="1:19" x14ac:dyDescent="0.25">
      <c r="A385" t="s">
        <v>216</v>
      </c>
      <c r="B385" s="2">
        <v>45694</v>
      </c>
      <c r="C385">
        <f t="shared" si="26"/>
        <v>2025</v>
      </c>
      <c r="D385" t="str">
        <f t="shared" si="27"/>
        <v>February</v>
      </c>
      <c r="E385" t="str">
        <f t="shared" si="28"/>
        <v>Q1</v>
      </c>
      <c r="F385" t="s">
        <v>1416</v>
      </c>
      <c r="G385" t="s">
        <v>2403</v>
      </c>
      <c r="H385">
        <v>3</v>
      </c>
      <c r="I385" s="4">
        <v>253.98</v>
      </c>
      <c r="J385" t="s">
        <v>2535</v>
      </c>
      <c r="K385" t="s">
        <v>3067</v>
      </c>
      <c r="L385" t="s">
        <v>3071</v>
      </c>
      <c r="M385" t="s">
        <v>3277</v>
      </c>
      <c r="N385">
        <v>3</v>
      </c>
      <c r="O385" t="s">
        <v>4276</v>
      </c>
      <c r="P385" t="str">
        <f t="shared" si="30"/>
        <v>FREESHIP</v>
      </c>
      <c r="Q385" t="s">
        <v>4280</v>
      </c>
      <c r="R385" s="4">
        <v>761.93999999999994</v>
      </c>
      <c r="S385" t="str">
        <f t="shared" si="29"/>
        <v>No</v>
      </c>
    </row>
    <row r="386" spans="1:19" x14ac:dyDescent="0.25">
      <c r="A386" t="s">
        <v>1179</v>
      </c>
      <c r="B386" s="2">
        <v>45121</v>
      </c>
      <c r="C386">
        <f t="shared" ref="C386:C449" si="31">YEAR(B386)</f>
        <v>2023</v>
      </c>
      <c r="D386" t="str">
        <f t="shared" ref="D386:D449" si="32">TEXT(B386,"mmmm")</f>
        <v>July</v>
      </c>
      <c r="E386" t="str">
        <f t="shared" ref="E386:E449" si="33">"Q"&amp;ROUNDUP(MONTH(B386)/3,0)</f>
        <v>Q3</v>
      </c>
      <c r="F386" t="s">
        <v>2368</v>
      </c>
      <c r="G386" t="s">
        <v>2406</v>
      </c>
      <c r="H386">
        <v>3</v>
      </c>
      <c r="I386" s="4">
        <v>223.79</v>
      </c>
      <c r="J386" t="s">
        <v>3051</v>
      </c>
      <c r="K386" t="s">
        <v>3065</v>
      </c>
      <c r="L386" t="s">
        <v>3074</v>
      </c>
      <c r="M386" t="s">
        <v>4240</v>
      </c>
      <c r="N386">
        <v>3</v>
      </c>
      <c r="P386" t="str">
        <f t="shared" si="30"/>
        <v>NO COUPON</v>
      </c>
      <c r="Q386" t="s">
        <v>4282</v>
      </c>
      <c r="R386" s="4">
        <v>671.37</v>
      </c>
      <c r="S386" t="str">
        <f t="shared" si="29"/>
        <v>No</v>
      </c>
    </row>
    <row r="387" spans="1:19" x14ac:dyDescent="0.25">
      <c r="A387" t="s">
        <v>743</v>
      </c>
      <c r="B387" s="2">
        <v>45177</v>
      </c>
      <c r="C387">
        <f t="shared" si="31"/>
        <v>2023</v>
      </c>
      <c r="D387" t="str">
        <f t="shared" si="32"/>
        <v>September</v>
      </c>
      <c r="E387" t="str">
        <f t="shared" si="33"/>
        <v>Q3</v>
      </c>
      <c r="F387" t="s">
        <v>1940</v>
      </c>
      <c r="G387" t="s">
        <v>2404</v>
      </c>
      <c r="H387">
        <v>4</v>
      </c>
      <c r="I387" s="4">
        <v>186.41</v>
      </c>
      <c r="J387" t="s">
        <v>2555</v>
      </c>
      <c r="K387" t="s">
        <v>3068</v>
      </c>
      <c r="L387" t="s">
        <v>3074</v>
      </c>
      <c r="M387" t="s">
        <v>3804</v>
      </c>
      <c r="N387">
        <v>6</v>
      </c>
      <c r="O387" t="s">
        <v>4275</v>
      </c>
      <c r="P387" t="str">
        <f t="shared" si="30"/>
        <v>SAVE10</v>
      </c>
      <c r="Q387" t="s">
        <v>4282</v>
      </c>
      <c r="R387" s="4">
        <v>745.64</v>
      </c>
      <c r="S387" t="str">
        <f t="shared" ref="S387:S450" si="34">IF(OR(R387&gt;$Z$4,R387&lt;Z390),"No","Yes")</f>
        <v>No</v>
      </c>
    </row>
    <row r="388" spans="1:19" x14ac:dyDescent="0.25">
      <c r="A388" t="s">
        <v>282</v>
      </c>
      <c r="B388" s="2">
        <v>45149</v>
      </c>
      <c r="C388">
        <f t="shared" si="31"/>
        <v>2023</v>
      </c>
      <c r="D388" t="str">
        <f t="shared" si="32"/>
        <v>August</v>
      </c>
      <c r="E388" t="str">
        <f t="shared" si="33"/>
        <v>Q3</v>
      </c>
      <c r="F388" t="s">
        <v>1482</v>
      </c>
      <c r="G388" t="s">
        <v>2404</v>
      </c>
      <c r="H388">
        <v>2</v>
      </c>
      <c r="I388" s="4">
        <v>423.88</v>
      </c>
      <c r="J388" t="s">
        <v>2639</v>
      </c>
      <c r="K388" t="s">
        <v>3065</v>
      </c>
      <c r="L388" t="s">
        <v>3073</v>
      </c>
      <c r="M388" t="s">
        <v>3343</v>
      </c>
      <c r="N388">
        <v>7</v>
      </c>
      <c r="O388" t="s">
        <v>4275</v>
      </c>
      <c r="P388" t="str">
        <f t="shared" si="30"/>
        <v>SAVE10</v>
      </c>
      <c r="Q388" t="s">
        <v>4279</v>
      </c>
      <c r="R388" s="4">
        <v>847.76</v>
      </c>
      <c r="S388" t="str">
        <f t="shared" si="34"/>
        <v>No</v>
      </c>
    </row>
    <row r="389" spans="1:19" x14ac:dyDescent="0.25">
      <c r="A389" t="s">
        <v>775</v>
      </c>
      <c r="B389" s="2">
        <v>45079</v>
      </c>
      <c r="C389">
        <f t="shared" si="31"/>
        <v>2023</v>
      </c>
      <c r="D389" t="str">
        <f t="shared" si="32"/>
        <v>June</v>
      </c>
      <c r="E389" t="str">
        <f t="shared" si="33"/>
        <v>Q2</v>
      </c>
      <c r="F389" t="s">
        <v>1972</v>
      </c>
      <c r="G389" t="s">
        <v>2409</v>
      </c>
      <c r="H389">
        <v>4</v>
      </c>
      <c r="I389" s="4">
        <v>37.76</v>
      </c>
      <c r="J389" t="s">
        <v>2911</v>
      </c>
      <c r="K389" t="s">
        <v>3065</v>
      </c>
      <c r="L389" t="s">
        <v>3073</v>
      </c>
      <c r="M389" t="s">
        <v>3836</v>
      </c>
      <c r="N389">
        <v>7</v>
      </c>
      <c r="P389" t="str">
        <f t="shared" si="30"/>
        <v>NO COUPON</v>
      </c>
      <c r="Q389" t="s">
        <v>4282</v>
      </c>
      <c r="R389" s="4">
        <v>151.04</v>
      </c>
      <c r="S389" t="str">
        <f t="shared" si="34"/>
        <v>No</v>
      </c>
    </row>
    <row r="390" spans="1:19" x14ac:dyDescent="0.25">
      <c r="A390" t="s">
        <v>19</v>
      </c>
      <c r="B390" s="2">
        <v>45222</v>
      </c>
      <c r="C390">
        <f t="shared" si="31"/>
        <v>2023</v>
      </c>
      <c r="D390" t="str">
        <f t="shared" si="32"/>
        <v>October</v>
      </c>
      <c r="E390" t="str">
        <f t="shared" si="33"/>
        <v>Q4</v>
      </c>
      <c r="F390" t="s">
        <v>1219</v>
      </c>
      <c r="G390" t="s">
        <v>2404</v>
      </c>
      <c r="H390">
        <v>2</v>
      </c>
      <c r="I390" s="4">
        <v>245.86</v>
      </c>
      <c r="J390" t="s">
        <v>2415</v>
      </c>
      <c r="K390" t="s">
        <v>3067</v>
      </c>
      <c r="L390" t="s">
        <v>3070</v>
      </c>
      <c r="M390" t="s">
        <v>3080</v>
      </c>
      <c r="N390">
        <v>4</v>
      </c>
      <c r="O390" t="s">
        <v>4275</v>
      </c>
      <c r="P390" t="str">
        <f t="shared" si="30"/>
        <v>SAVE10</v>
      </c>
      <c r="Q390" t="s">
        <v>4278</v>
      </c>
      <c r="R390" s="4">
        <v>491.72</v>
      </c>
      <c r="S390" t="str">
        <f t="shared" si="34"/>
        <v>No</v>
      </c>
    </row>
    <row r="391" spans="1:19" x14ac:dyDescent="0.25">
      <c r="A391" t="s">
        <v>424</v>
      </c>
      <c r="B391" s="2">
        <v>45309</v>
      </c>
      <c r="C391">
        <f t="shared" si="31"/>
        <v>2024</v>
      </c>
      <c r="D391" t="str">
        <f t="shared" si="32"/>
        <v>January</v>
      </c>
      <c r="E391" t="str">
        <f t="shared" si="33"/>
        <v>Q1</v>
      </c>
      <c r="F391" t="s">
        <v>1624</v>
      </c>
      <c r="G391" t="s">
        <v>2405</v>
      </c>
      <c r="H391">
        <v>2</v>
      </c>
      <c r="I391" s="4">
        <v>518.23</v>
      </c>
      <c r="J391" t="s">
        <v>2737</v>
      </c>
      <c r="K391" t="s">
        <v>3065</v>
      </c>
      <c r="L391" t="s">
        <v>3070</v>
      </c>
      <c r="M391" t="s">
        <v>3485</v>
      </c>
      <c r="N391">
        <v>5</v>
      </c>
      <c r="P391" t="str">
        <f t="shared" si="30"/>
        <v>NO COUPON</v>
      </c>
      <c r="Q391" t="s">
        <v>4280</v>
      </c>
      <c r="R391" s="4">
        <v>1036.46</v>
      </c>
      <c r="S391" t="str">
        <f t="shared" si="34"/>
        <v>No</v>
      </c>
    </row>
    <row r="392" spans="1:19" x14ac:dyDescent="0.25">
      <c r="A392" t="s">
        <v>480</v>
      </c>
      <c r="B392" s="2">
        <v>45125</v>
      </c>
      <c r="C392">
        <f t="shared" si="31"/>
        <v>2023</v>
      </c>
      <c r="D392" t="str">
        <f t="shared" si="32"/>
        <v>July</v>
      </c>
      <c r="E392" t="str">
        <f t="shared" si="33"/>
        <v>Q3</v>
      </c>
      <c r="F392" t="s">
        <v>1680</v>
      </c>
      <c r="G392" t="s">
        <v>2404</v>
      </c>
      <c r="H392">
        <v>1</v>
      </c>
      <c r="I392" s="4">
        <v>432.47</v>
      </c>
      <c r="J392" t="s">
        <v>2440</v>
      </c>
      <c r="K392" t="s">
        <v>3069</v>
      </c>
      <c r="L392" t="s">
        <v>3073</v>
      </c>
      <c r="M392" t="s">
        <v>3541</v>
      </c>
      <c r="N392">
        <v>4</v>
      </c>
      <c r="O392" t="s">
        <v>4276</v>
      </c>
      <c r="P392" t="str">
        <f t="shared" si="30"/>
        <v>FREESHIP</v>
      </c>
      <c r="Q392" t="s">
        <v>4279</v>
      </c>
      <c r="R392" s="4">
        <v>432.47</v>
      </c>
      <c r="S392" t="str">
        <f t="shared" si="34"/>
        <v>No</v>
      </c>
    </row>
    <row r="393" spans="1:19" x14ac:dyDescent="0.25">
      <c r="A393" t="s">
        <v>85</v>
      </c>
      <c r="B393" s="2">
        <v>45818</v>
      </c>
      <c r="C393">
        <f t="shared" si="31"/>
        <v>2025</v>
      </c>
      <c r="D393" t="str">
        <f t="shared" si="32"/>
        <v>June</v>
      </c>
      <c r="E393" t="str">
        <f t="shared" si="33"/>
        <v>Q2</v>
      </c>
      <c r="F393" t="s">
        <v>1285</v>
      </c>
      <c r="G393" t="s">
        <v>2403</v>
      </c>
      <c r="H393">
        <v>3</v>
      </c>
      <c r="I393" s="4">
        <v>434.45</v>
      </c>
      <c r="J393" t="s">
        <v>2476</v>
      </c>
      <c r="K393" t="s">
        <v>3067</v>
      </c>
      <c r="L393" t="s">
        <v>3074</v>
      </c>
      <c r="M393" t="s">
        <v>3146</v>
      </c>
      <c r="N393">
        <v>4</v>
      </c>
      <c r="P393" t="str">
        <f t="shared" si="30"/>
        <v>NO COUPON</v>
      </c>
      <c r="Q393" t="s">
        <v>4279</v>
      </c>
      <c r="R393" s="4">
        <v>1303.3499999999999</v>
      </c>
      <c r="S393" t="str">
        <f t="shared" si="34"/>
        <v>No</v>
      </c>
    </row>
    <row r="394" spans="1:19" x14ac:dyDescent="0.25">
      <c r="A394" t="s">
        <v>635</v>
      </c>
      <c r="B394" s="2">
        <v>45221</v>
      </c>
      <c r="C394">
        <f t="shared" si="31"/>
        <v>2023</v>
      </c>
      <c r="D394" t="str">
        <f t="shared" si="32"/>
        <v>October</v>
      </c>
      <c r="E394" t="str">
        <f t="shared" si="33"/>
        <v>Q4</v>
      </c>
      <c r="F394" t="s">
        <v>1834</v>
      </c>
      <c r="G394" t="s">
        <v>2404</v>
      </c>
      <c r="H394">
        <v>5</v>
      </c>
      <c r="I394" s="4">
        <v>476.01</v>
      </c>
      <c r="J394" t="s">
        <v>2482</v>
      </c>
      <c r="K394" t="s">
        <v>3067</v>
      </c>
      <c r="L394" t="s">
        <v>3073</v>
      </c>
      <c r="M394" t="s">
        <v>3696</v>
      </c>
      <c r="N394">
        <v>7</v>
      </c>
      <c r="O394" t="s">
        <v>4277</v>
      </c>
      <c r="P394" t="str">
        <f t="shared" si="30"/>
        <v>WINTER15</v>
      </c>
      <c r="Q394" t="s">
        <v>4282</v>
      </c>
      <c r="R394" s="4">
        <v>2380.0500000000002</v>
      </c>
      <c r="S394" t="str">
        <f t="shared" si="34"/>
        <v>No</v>
      </c>
    </row>
    <row r="395" spans="1:19" x14ac:dyDescent="0.25">
      <c r="A395" t="s">
        <v>557</v>
      </c>
      <c r="B395" s="2">
        <v>45360</v>
      </c>
      <c r="C395">
        <f t="shared" si="31"/>
        <v>2024</v>
      </c>
      <c r="D395" t="str">
        <f t="shared" si="32"/>
        <v>March</v>
      </c>
      <c r="E395" t="str">
        <f t="shared" si="33"/>
        <v>Q1</v>
      </c>
      <c r="F395" t="s">
        <v>1757</v>
      </c>
      <c r="G395" t="s">
        <v>2409</v>
      </c>
      <c r="H395">
        <v>5</v>
      </c>
      <c r="I395" s="4">
        <v>269.86</v>
      </c>
      <c r="J395" t="s">
        <v>2569</v>
      </c>
      <c r="K395" t="s">
        <v>3069</v>
      </c>
      <c r="L395" t="s">
        <v>3070</v>
      </c>
      <c r="M395" t="s">
        <v>3618</v>
      </c>
      <c r="N395">
        <v>6</v>
      </c>
      <c r="O395" t="s">
        <v>4277</v>
      </c>
      <c r="P395" t="str">
        <f t="shared" ref="P395:P458" si="35">IF(ISBLANK(O395),"NO COUPON",O395)</f>
        <v>WINTER15</v>
      </c>
      <c r="Q395" t="s">
        <v>4281</v>
      </c>
      <c r="R395" s="4">
        <v>1349.3</v>
      </c>
      <c r="S395" t="str">
        <f t="shared" si="34"/>
        <v>No</v>
      </c>
    </row>
    <row r="396" spans="1:19" x14ac:dyDescent="0.25">
      <c r="A396" t="s">
        <v>212</v>
      </c>
      <c r="B396" s="2">
        <v>45454</v>
      </c>
      <c r="C396">
        <f t="shared" si="31"/>
        <v>2024</v>
      </c>
      <c r="D396" t="str">
        <f t="shared" si="32"/>
        <v>June</v>
      </c>
      <c r="E396" t="str">
        <f t="shared" si="33"/>
        <v>Q2</v>
      </c>
      <c r="F396" t="s">
        <v>1412</v>
      </c>
      <c r="G396" t="s">
        <v>2408</v>
      </c>
      <c r="H396">
        <v>4</v>
      </c>
      <c r="I396" s="4">
        <v>340.3</v>
      </c>
      <c r="J396" t="s">
        <v>2444</v>
      </c>
      <c r="K396" t="s">
        <v>3069</v>
      </c>
      <c r="L396" t="s">
        <v>3071</v>
      </c>
      <c r="M396" t="s">
        <v>3273</v>
      </c>
      <c r="N396">
        <v>8</v>
      </c>
      <c r="O396" t="s">
        <v>4275</v>
      </c>
      <c r="P396" t="str">
        <f t="shared" si="35"/>
        <v>SAVE10</v>
      </c>
      <c r="Q396" t="s">
        <v>4279</v>
      </c>
      <c r="R396" s="4">
        <v>1361.2</v>
      </c>
      <c r="S396" t="str">
        <f t="shared" si="34"/>
        <v>No</v>
      </c>
    </row>
    <row r="397" spans="1:19" x14ac:dyDescent="0.25">
      <c r="A397" t="s">
        <v>876</v>
      </c>
      <c r="B397" s="2">
        <v>45262</v>
      </c>
      <c r="C397">
        <f t="shared" si="31"/>
        <v>2023</v>
      </c>
      <c r="D397" t="str">
        <f t="shared" si="32"/>
        <v>December</v>
      </c>
      <c r="E397" t="str">
        <f t="shared" si="33"/>
        <v>Q4</v>
      </c>
      <c r="F397" t="s">
        <v>2072</v>
      </c>
      <c r="G397" t="s">
        <v>2409</v>
      </c>
      <c r="H397">
        <v>3</v>
      </c>
      <c r="I397" s="4">
        <v>120.82</v>
      </c>
      <c r="J397" t="s">
        <v>2882</v>
      </c>
      <c r="K397" t="s">
        <v>3067</v>
      </c>
      <c r="L397" t="s">
        <v>3070</v>
      </c>
      <c r="M397" t="s">
        <v>3937</v>
      </c>
      <c r="N397">
        <v>5</v>
      </c>
      <c r="O397" t="s">
        <v>4275</v>
      </c>
      <c r="P397" t="str">
        <f t="shared" si="35"/>
        <v>SAVE10</v>
      </c>
      <c r="Q397" t="s">
        <v>4279</v>
      </c>
      <c r="R397" s="4">
        <v>362.46</v>
      </c>
      <c r="S397" t="str">
        <f t="shared" si="34"/>
        <v>No</v>
      </c>
    </row>
    <row r="398" spans="1:19" x14ac:dyDescent="0.25">
      <c r="A398" t="s">
        <v>1074</v>
      </c>
      <c r="B398" s="2">
        <v>45419</v>
      </c>
      <c r="C398">
        <f t="shared" si="31"/>
        <v>2024</v>
      </c>
      <c r="D398" t="str">
        <f t="shared" si="32"/>
        <v>May</v>
      </c>
      <c r="E398" t="str">
        <f t="shared" si="33"/>
        <v>Q2</v>
      </c>
      <c r="F398" t="s">
        <v>2266</v>
      </c>
      <c r="G398" t="s">
        <v>2405</v>
      </c>
      <c r="H398">
        <v>2</v>
      </c>
      <c r="I398" s="4">
        <v>273.43</v>
      </c>
      <c r="J398" t="s">
        <v>2702</v>
      </c>
      <c r="K398" t="s">
        <v>3069</v>
      </c>
      <c r="L398" t="s">
        <v>3070</v>
      </c>
      <c r="M398" t="s">
        <v>4135</v>
      </c>
      <c r="N398">
        <v>7</v>
      </c>
      <c r="O398" t="s">
        <v>4277</v>
      </c>
      <c r="P398" t="str">
        <f t="shared" si="35"/>
        <v>WINTER15</v>
      </c>
      <c r="Q398" t="s">
        <v>4279</v>
      </c>
      <c r="R398" s="4">
        <v>546.86</v>
      </c>
      <c r="S398" t="str">
        <f t="shared" si="34"/>
        <v>No</v>
      </c>
    </row>
    <row r="399" spans="1:19" x14ac:dyDescent="0.25">
      <c r="A399" t="s">
        <v>1019</v>
      </c>
      <c r="B399" s="2">
        <v>44987</v>
      </c>
      <c r="C399">
        <f t="shared" si="31"/>
        <v>2023</v>
      </c>
      <c r="D399" t="str">
        <f t="shared" si="32"/>
        <v>March</v>
      </c>
      <c r="E399" t="str">
        <f t="shared" si="33"/>
        <v>Q1</v>
      </c>
      <c r="F399" t="s">
        <v>2212</v>
      </c>
      <c r="G399" t="s">
        <v>2407</v>
      </c>
      <c r="H399">
        <v>3</v>
      </c>
      <c r="I399" s="4">
        <v>392.85</v>
      </c>
      <c r="J399" t="s">
        <v>2929</v>
      </c>
      <c r="K399" t="s">
        <v>3067</v>
      </c>
      <c r="L399" t="s">
        <v>3072</v>
      </c>
      <c r="M399" t="s">
        <v>4080</v>
      </c>
      <c r="N399">
        <v>6</v>
      </c>
      <c r="P399" t="str">
        <f t="shared" si="35"/>
        <v>NO COUPON</v>
      </c>
      <c r="Q399" t="s">
        <v>4282</v>
      </c>
      <c r="R399" s="4">
        <v>1178.55</v>
      </c>
      <c r="S399" t="str">
        <f t="shared" si="34"/>
        <v>No</v>
      </c>
    </row>
    <row r="400" spans="1:19" x14ac:dyDescent="0.25">
      <c r="A400" t="s">
        <v>344</v>
      </c>
      <c r="B400" s="2">
        <v>45445</v>
      </c>
      <c r="C400">
        <f t="shared" si="31"/>
        <v>2024</v>
      </c>
      <c r="D400" t="str">
        <f t="shared" si="32"/>
        <v>June</v>
      </c>
      <c r="E400" t="str">
        <f t="shared" si="33"/>
        <v>Q2</v>
      </c>
      <c r="F400" t="s">
        <v>1544</v>
      </c>
      <c r="G400" t="s">
        <v>2409</v>
      </c>
      <c r="H400">
        <v>5</v>
      </c>
      <c r="I400" s="4">
        <v>260.52999999999997</v>
      </c>
      <c r="J400" t="s">
        <v>2685</v>
      </c>
      <c r="K400" t="s">
        <v>3068</v>
      </c>
      <c r="L400" t="s">
        <v>3074</v>
      </c>
      <c r="M400" t="s">
        <v>3405</v>
      </c>
      <c r="N400">
        <v>5</v>
      </c>
      <c r="O400" t="s">
        <v>4275</v>
      </c>
      <c r="P400" t="str">
        <f t="shared" si="35"/>
        <v>SAVE10</v>
      </c>
      <c r="Q400" t="s">
        <v>4278</v>
      </c>
      <c r="R400" s="4">
        <v>1302.6500000000001</v>
      </c>
      <c r="S400" t="str">
        <f t="shared" si="34"/>
        <v>No</v>
      </c>
    </row>
    <row r="401" spans="1:19" x14ac:dyDescent="0.25">
      <c r="A401" t="s">
        <v>443</v>
      </c>
      <c r="B401" s="2">
        <v>45645</v>
      </c>
      <c r="C401">
        <f t="shared" si="31"/>
        <v>2024</v>
      </c>
      <c r="D401" t="str">
        <f t="shared" si="32"/>
        <v>December</v>
      </c>
      <c r="E401" t="str">
        <f t="shared" si="33"/>
        <v>Q4</v>
      </c>
      <c r="F401" t="s">
        <v>1643</v>
      </c>
      <c r="G401" t="s">
        <v>2407</v>
      </c>
      <c r="H401">
        <v>4</v>
      </c>
      <c r="I401" s="4">
        <v>515.19000000000005</v>
      </c>
      <c r="J401" t="s">
        <v>2511</v>
      </c>
      <c r="K401" t="s">
        <v>3067</v>
      </c>
      <c r="L401" t="s">
        <v>3074</v>
      </c>
      <c r="M401" t="s">
        <v>3504</v>
      </c>
      <c r="N401">
        <v>9</v>
      </c>
      <c r="O401" t="s">
        <v>4275</v>
      </c>
      <c r="P401" t="str">
        <f t="shared" si="35"/>
        <v>SAVE10</v>
      </c>
      <c r="Q401" t="s">
        <v>4281</v>
      </c>
      <c r="R401" s="4">
        <v>2060.7600000000002</v>
      </c>
      <c r="S401" t="str">
        <f t="shared" si="34"/>
        <v>No</v>
      </c>
    </row>
    <row r="402" spans="1:19" x14ac:dyDescent="0.25">
      <c r="A402" t="s">
        <v>61</v>
      </c>
      <c r="B402" s="2">
        <v>45126</v>
      </c>
      <c r="C402">
        <f t="shared" si="31"/>
        <v>2023</v>
      </c>
      <c r="D402" t="str">
        <f t="shared" si="32"/>
        <v>July</v>
      </c>
      <c r="E402" t="str">
        <f t="shared" si="33"/>
        <v>Q3</v>
      </c>
      <c r="F402" t="s">
        <v>1261</v>
      </c>
      <c r="G402" t="s">
        <v>2409</v>
      </c>
      <c r="H402">
        <v>2</v>
      </c>
      <c r="I402" s="4">
        <v>209.94</v>
      </c>
      <c r="J402" t="s">
        <v>2455</v>
      </c>
      <c r="K402" t="s">
        <v>3067</v>
      </c>
      <c r="L402" t="s">
        <v>3072</v>
      </c>
      <c r="M402" t="s">
        <v>3122</v>
      </c>
      <c r="N402">
        <v>3</v>
      </c>
      <c r="O402" t="s">
        <v>4276</v>
      </c>
      <c r="P402" t="str">
        <f t="shared" si="35"/>
        <v>FREESHIP</v>
      </c>
      <c r="Q402" t="s">
        <v>4280</v>
      </c>
      <c r="R402" s="4">
        <v>419.88</v>
      </c>
      <c r="S402" t="str">
        <f t="shared" si="34"/>
        <v>No</v>
      </c>
    </row>
    <row r="403" spans="1:19" x14ac:dyDescent="0.25">
      <c r="A403" t="s">
        <v>695</v>
      </c>
      <c r="B403" s="2">
        <v>45321</v>
      </c>
      <c r="C403">
        <f t="shared" si="31"/>
        <v>2024</v>
      </c>
      <c r="D403" t="str">
        <f t="shared" si="32"/>
        <v>January</v>
      </c>
      <c r="E403" t="str">
        <f t="shared" si="33"/>
        <v>Q1</v>
      </c>
      <c r="F403" t="s">
        <v>1893</v>
      </c>
      <c r="G403" t="s">
        <v>2405</v>
      </c>
      <c r="H403">
        <v>1</v>
      </c>
      <c r="I403" s="4">
        <v>155.27000000000001</v>
      </c>
      <c r="J403" t="s">
        <v>2870</v>
      </c>
      <c r="K403" t="s">
        <v>3065</v>
      </c>
      <c r="L403" t="s">
        <v>3070</v>
      </c>
      <c r="M403" t="s">
        <v>3756</v>
      </c>
      <c r="N403">
        <v>6</v>
      </c>
      <c r="P403" t="str">
        <f t="shared" si="35"/>
        <v>NO COUPON</v>
      </c>
      <c r="Q403" t="s">
        <v>4280</v>
      </c>
      <c r="R403" s="4">
        <v>155.27000000000001</v>
      </c>
      <c r="S403" t="str">
        <f t="shared" si="34"/>
        <v>No</v>
      </c>
    </row>
    <row r="404" spans="1:19" x14ac:dyDescent="0.25">
      <c r="A404" t="s">
        <v>864</v>
      </c>
      <c r="B404" s="2">
        <v>45774</v>
      </c>
      <c r="C404">
        <f t="shared" si="31"/>
        <v>2025</v>
      </c>
      <c r="D404" t="str">
        <f t="shared" si="32"/>
        <v>April</v>
      </c>
      <c r="E404" t="str">
        <f t="shared" si="33"/>
        <v>Q2</v>
      </c>
      <c r="F404" t="s">
        <v>2060</v>
      </c>
      <c r="G404" t="s">
        <v>2403</v>
      </c>
      <c r="H404">
        <v>3</v>
      </c>
      <c r="I404" s="4">
        <v>638.5</v>
      </c>
      <c r="J404" t="s">
        <v>2893</v>
      </c>
      <c r="K404" t="s">
        <v>3065</v>
      </c>
      <c r="L404" t="s">
        <v>3071</v>
      </c>
      <c r="M404" t="s">
        <v>3925</v>
      </c>
      <c r="N404">
        <v>4</v>
      </c>
      <c r="O404" t="s">
        <v>4276</v>
      </c>
      <c r="P404" t="str">
        <f t="shared" si="35"/>
        <v>FREESHIP</v>
      </c>
      <c r="Q404" t="s">
        <v>4278</v>
      </c>
      <c r="R404" s="4">
        <v>1915.5</v>
      </c>
      <c r="S404" t="str">
        <f t="shared" si="34"/>
        <v>No</v>
      </c>
    </row>
    <row r="405" spans="1:19" x14ac:dyDescent="0.25">
      <c r="A405" t="s">
        <v>1106</v>
      </c>
      <c r="B405" s="2">
        <v>45159</v>
      </c>
      <c r="C405">
        <f t="shared" si="31"/>
        <v>2023</v>
      </c>
      <c r="D405" t="str">
        <f t="shared" si="32"/>
        <v>August</v>
      </c>
      <c r="E405" t="str">
        <f t="shared" si="33"/>
        <v>Q3</v>
      </c>
      <c r="F405" t="s">
        <v>2298</v>
      </c>
      <c r="G405" t="s">
        <v>2408</v>
      </c>
      <c r="H405">
        <v>5</v>
      </c>
      <c r="I405" s="4">
        <v>209.2</v>
      </c>
      <c r="J405" t="s">
        <v>2439</v>
      </c>
      <c r="K405" t="s">
        <v>3065</v>
      </c>
      <c r="L405" t="s">
        <v>3073</v>
      </c>
      <c r="M405" t="s">
        <v>4167</v>
      </c>
      <c r="N405">
        <v>6</v>
      </c>
      <c r="O405" t="s">
        <v>4277</v>
      </c>
      <c r="P405" t="str">
        <f t="shared" si="35"/>
        <v>WINTER15</v>
      </c>
      <c r="Q405" t="s">
        <v>4280</v>
      </c>
      <c r="R405" s="4">
        <v>1046</v>
      </c>
      <c r="S405" t="str">
        <f t="shared" si="34"/>
        <v>No</v>
      </c>
    </row>
    <row r="406" spans="1:19" x14ac:dyDescent="0.25">
      <c r="A406" t="s">
        <v>174</v>
      </c>
      <c r="B406" s="2">
        <v>44974</v>
      </c>
      <c r="C406">
        <f t="shared" si="31"/>
        <v>2023</v>
      </c>
      <c r="D406" t="str">
        <f t="shared" si="32"/>
        <v>February</v>
      </c>
      <c r="E406" t="str">
        <f t="shared" si="33"/>
        <v>Q1</v>
      </c>
      <c r="F406" t="s">
        <v>1374</v>
      </c>
      <c r="G406" t="s">
        <v>2403</v>
      </c>
      <c r="H406">
        <v>4</v>
      </c>
      <c r="I406" s="4">
        <v>101.32</v>
      </c>
      <c r="J406" t="s">
        <v>2556</v>
      </c>
      <c r="K406" t="s">
        <v>3069</v>
      </c>
      <c r="L406" t="s">
        <v>3074</v>
      </c>
      <c r="M406" t="s">
        <v>3235</v>
      </c>
      <c r="N406">
        <v>7</v>
      </c>
      <c r="P406" t="str">
        <f t="shared" si="35"/>
        <v>NO COUPON</v>
      </c>
      <c r="Q406" t="s">
        <v>4279</v>
      </c>
      <c r="R406" s="4">
        <v>405.28</v>
      </c>
      <c r="S406" t="str">
        <f t="shared" si="34"/>
        <v>No</v>
      </c>
    </row>
    <row r="407" spans="1:19" x14ac:dyDescent="0.25">
      <c r="A407" t="s">
        <v>26</v>
      </c>
      <c r="B407" s="2">
        <v>45580</v>
      </c>
      <c r="C407">
        <f t="shared" si="31"/>
        <v>2024</v>
      </c>
      <c r="D407" t="str">
        <f t="shared" si="32"/>
        <v>October</v>
      </c>
      <c r="E407" t="str">
        <f t="shared" si="33"/>
        <v>Q4</v>
      </c>
      <c r="F407" t="s">
        <v>1226</v>
      </c>
      <c r="G407" t="s">
        <v>2403</v>
      </c>
      <c r="H407">
        <v>2</v>
      </c>
      <c r="I407" s="4">
        <v>180.5</v>
      </c>
      <c r="J407" t="s">
        <v>2422</v>
      </c>
      <c r="K407" t="s">
        <v>3065</v>
      </c>
      <c r="L407" t="s">
        <v>3074</v>
      </c>
      <c r="M407" t="s">
        <v>3087</v>
      </c>
      <c r="N407">
        <v>6</v>
      </c>
      <c r="O407" t="s">
        <v>4276</v>
      </c>
      <c r="P407" t="str">
        <f t="shared" si="35"/>
        <v>FREESHIP</v>
      </c>
      <c r="Q407" t="s">
        <v>4279</v>
      </c>
      <c r="R407" s="4">
        <v>361</v>
      </c>
      <c r="S407" t="str">
        <f t="shared" si="34"/>
        <v>No</v>
      </c>
    </row>
    <row r="408" spans="1:19" x14ac:dyDescent="0.25">
      <c r="A408" t="s">
        <v>280</v>
      </c>
      <c r="B408" s="2">
        <v>45451</v>
      </c>
      <c r="C408">
        <f t="shared" si="31"/>
        <v>2024</v>
      </c>
      <c r="D408" t="str">
        <f t="shared" si="32"/>
        <v>June</v>
      </c>
      <c r="E408" t="str">
        <f t="shared" si="33"/>
        <v>Q2</v>
      </c>
      <c r="F408" t="s">
        <v>1480</v>
      </c>
      <c r="G408" t="s">
        <v>2406</v>
      </c>
      <c r="H408">
        <v>4</v>
      </c>
      <c r="I408" s="4">
        <v>583.07000000000005</v>
      </c>
      <c r="J408" t="s">
        <v>2637</v>
      </c>
      <c r="K408" t="s">
        <v>3067</v>
      </c>
      <c r="L408" t="s">
        <v>3071</v>
      </c>
      <c r="M408" t="s">
        <v>3341</v>
      </c>
      <c r="N408">
        <v>6</v>
      </c>
      <c r="O408" t="s">
        <v>4276</v>
      </c>
      <c r="P408" t="str">
        <f t="shared" si="35"/>
        <v>FREESHIP</v>
      </c>
      <c r="Q408" t="s">
        <v>4279</v>
      </c>
      <c r="R408" s="4">
        <v>2332.2800000000002</v>
      </c>
      <c r="S408" t="str">
        <f t="shared" si="34"/>
        <v>No</v>
      </c>
    </row>
    <row r="409" spans="1:19" x14ac:dyDescent="0.25">
      <c r="A409" t="s">
        <v>1136</v>
      </c>
      <c r="B409" s="2">
        <v>45084</v>
      </c>
      <c r="C409">
        <f t="shared" si="31"/>
        <v>2023</v>
      </c>
      <c r="D409" t="str">
        <f t="shared" si="32"/>
        <v>June</v>
      </c>
      <c r="E409" t="str">
        <f t="shared" si="33"/>
        <v>Q2</v>
      </c>
      <c r="F409" t="s">
        <v>1480</v>
      </c>
      <c r="G409" t="s">
        <v>2403</v>
      </c>
      <c r="H409">
        <v>5</v>
      </c>
      <c r="I409" s="4">
        <v>678.19</v>
      </c>
      <c r="J409" t="s">
        <v>3008</v>
      </c>
      <c r="K409" t="s">
        <v>3066</v>
      </c>
      <c r="L409" t="s">
        <v>3072</v>
      </c>
      <c r="M409" t="s">
        <v>4197</v>
      </c>
      <c r="N409">
        <v>8</v>
      </c>
      <c r="P409" t="str">
        <f t="shared" si="35"/>
        <v>NO COUPON</v>
      </c>
      <c r="Q409" t="s">
        <v>4281</v>
      </c>
      <c r="R409" s="4">
        <v>3390.95</v>
      </c>
      <c r="S409" t="str">
        <f t="shared" si="34"/>
        <v>No</v>
      </c>
    </row>
    <row r="410" spans="1:19" x14ac:dyDescent="0.25">
      <c r="A410" t="s">
        <v>633</v>
      </c>
      <c r="B410" s="2">
        <v>45489</v>
      </c>
      <c r="C410">
        <f t="shared" si="31"/>
        <v>2024</v>
      </c>
      <c r="D410" t="str">
        <f t="shared" si="32"/>
        <v>July</v>
      </c>
      <c r="E410" t="str">
        <f t="shared" si="33"/>
        <v>Q3</v>
      </c>
      <c r="F410" t="s">
        <v>1832</v>
      </c>
      <c r="G410" t="s">
        <v>2408</v>
      </c>
      <c r="H410">
        <v>1</v>
      </c>
      <c r="I410" s="4">
        <v>532.89</v>
      </c>
      <c r="J410" t="s">
        <v>2783</v>
      </c>
      <c r="K410" t="s">
        <v>3068</v>
      </c>
      <c r="L410" t="s">
        <v>3074</v>
      </c>
      <c r="M410" t="s">
        <v>3694</v>
      </c>
      <c r="N410">
        <v>2</v>
      </c>
      <c r="P410" t="str">
        <f t="shared" si="35"/>
        <v>NO COUPON</v>
      </c>
      <c r="Q410" t="s">
        <v>4279</v>
      </c>
      <c r="R410" s="4">
        <v>532.89</v>
      </c>
      <c r="S410" t="str">
        <f t="shared" si="34"/>
        <v>No</v>
      </c>
    </row>
    <row r="411" spans="1:19" x14ac:dyDescent="0.25">
      <c r="A411" t="s">
        <v>804</v>
      </c>
      <c r="B411" s="2">
        <v>45549</v>
      </c>
      <c r="C411">
        <f t="shared" si="31"/>
        <v>2024</v>
      </c>
      <c r="D411" t="str">
        <f t="shared" si="32"/>
        <v>September</v>
      </c>
      <c r="E411" t="str">
        <f t="shared" si="33"/>
        <v>Q3</v>
      </c>
      <c r="F411" t="s">
        <v>2001</v>
      </c>
      <c r="G411" t="s">
        <v>2408</v>
      </c>
      <c r="H411">
        <v>4</v>
      </c>
      <c r="I411" s="4">
        <v>417.89</v>
      </c>
      <c r="J411" t="s">
        <v>2925</v>
      </c>
      <c r="K411" t="s">
        <v>3068</v>
      </c>
      <c r="L411" t="s">
        <v>3074</v>
      </c>
      <c r="M411" t="s">
        <v>3865</v>
      </c>
      <c r="N411">
        <v>4</v>
      </c>
      <c r="P411" t="str">
        <f t="shared" si="35"/>
        <v>NO COUPON</v>
      </c>
      <c r="Q411" t="s">
        <v>4282</v>
      </c>
      <c r="R411" s="4">
        <v>1671.56</v>
      </c>
      <c r="S411" t="str">
        <f t="shared" si="34"/>
        <v>No</v>
      </c>
    </row>
    <row r="412" spans="1:19" x14ac:dyDescent="0.25">
      <c r="A412" t="s">
        <v>195</v>
      </c>
      <c r="B412" s="2">
        <v>45535</v>
      </c>
      <c r="C412">
        <f t="shared" si="31"/>
        <v>2024</v>
      </c>
      <c r="D412" t="str">
        <f t="shared" si="32"/>
        <v>August</v>
      </c>
      <c r="E412" t="str">
        <f t="shared" si="33"/>
        <v>Q3</v>
      </c>
      <c r="F412" t="s">
        <v>1395</v>
      </c>
      <c r="G412" t="s">
        <v>2407</v>
      </c>
      <c r="H412">
        <v>5</v>
      </c>
      <c r="I412" s="4">
        <v>404.39</v>
      </c>
      <c r="J412" t="s">
        <v>2573</v>
      </c>
      <c r="K412" t="s">
        <v>3066</v>
      </c>
      <c r="L412" t="s">
        <v>3070</v>
      </c>
      <c r="M412" t="s">
        <v>3256</v>
      </c>
      <c r="N412">
        <v>10</v>
      </c>
      <c r="P412" t="str">
        <f t="shared" si="35"/>
        <v>NO COUPON</v>
      </c>
      <c r="Q412" t="s">
        <v>4279</v>
      </c>
      <c r="R412" s="4">
        <v>2021.95</v>
      </c>
      <c r="S412" t="str">
        <f t="shared" si="34"/>
        <v>No</v>
      </c>
    </row>
    <row r="413" spans="1:19" x14ac:dyDescent="0.25">
      <c r="A413" t="s">
        <v>314</v>
      </c>
      <c r="B413" s="2">
        <v>45537</v>
      </c>
      <c r="C413">
        <f t="shared" si="31"/>
        <v>2024</v>
      </c>
      <c r="D413" t="str">
        <f t="shared" si="32"/>
        <v>September</v>
      </c>
      <c r="E413" t="str">
        <f t="shared" si="33"/>
        <v>Q3</v>
      </c>
      <c r="F413" t="s">
        <v>1514</v>
      </c>
      <c r="G413" t="s">
        <v>2404</v>
      </c>
      <c r="H413">
        <v>1</v>
      </c>
      <c r="I413" s="4">
        <v>287.45999999999998</v>
      </c>
      <c r="J413" t="s">
        <v>2663</v>
      </c>
      <c r="K413" t="s">
        <v>3065</v>
      </c>
      <c r="L413" t="s">
        <v>3072</v>
      </c>
      <c r="M413" t="s">
        <v>3375</v>
      </c>
      <c r="N413">
        <v>3</v>
      </c>
      <c r="O413" t="s">
        <v>4276</v>
      </c>
      <c r="P413" t="str">
        <f t="shared" si="35"/>
        <v>FREESHIP</v>
      </c>
      <c r="Q413" t="s">
        <v>4281</v>
      </c>
      <c r="R413" s="4">
        <v>287.45999999999998</v>
      </c>
      <c r="S413" t="str">
        <f t="shared" si="34"/>
        <v>No</v>
      </c>
    </row>
    <row r="414" spans="1:19" x14ac:dyDescent="0.25">
      <c r="A414" t="s">
        <v>952</v>
      </c>
      <c r="B414" s="2">
        <v>45119</v>
      </c>
      <c r="C414">
        <f t="shared" si="31"/>
        <v>2023</v>
      </c>
      <c r="D414" t="str">
        <f t="shared" si="32"/>
        <v>July</v>
      </c>
      <c r="E414" t="str">
        <f t="shared" si="33"/>
        <v>Q3</v>
      </c>
      <c r="F414" t="s">
        <v>2148</v>
      </c>
      <c r="G414" t="s">
        <v>2406</v>
      </c>
      <c r="H414">
        <v>3</v>
      </c>
      <c r="I414" s="4">
        <v>331.46</v>
      </c>
      <c r="J414" t="s">
        <v>2796</v>
      </c>
      <c r="K414" t="s">
        <v>3067</v>
      </c>
      <c r="L414" t="s">
        <v>3071</v>
      </c>
      <c r="M414" t="s">
        <v>4013</v>
      </c>
      <c r="N414">
        <v>6</v>
      </c>
      <c r="O414" t="s">
        <v>4277</v>
      </c>
      <c r="P414" t="str">
        <f t="shared" si="35"/>
        <v>WINTER15</v>
      </c>
      <c r="Q414" t="s">
        <v>4279</v>
      </c>
      <c r="R414" s="4">
        <v>994.37999999999988</v>
      </c>
      <c r="S414" t="str">
        <f t="shared" si="34"/>
        <v>No</v>
      </c>
    </row>
    <row r="415" spans="1:19" x14ac:dyDescent="0.25">
      <c r="A415" t="s">
        <v>506</v>
      </c>
      <c r="B415" s="2">
        <v>45224</v>
      </c>
      <c r="C415">
        <f t="shared" si="31"/>
        <v>2023</v>
      </c>
      <c r="D415" t="str">
        <f t="shared" si="32"/>
        <v>October</v>
      </c>
      <c r="E415" t="str">
        <f t="shared" si="33"/>
        <v>Q4</v>
      </c>
      <c r="F415" t="s">
        <v>1706</v>
      </c>
      <c r="G415" t="s">
        <v>2408</v>
      </c>
      <c r="H415">
        <v>5</v>
      </c>
      <c r="I415" s="4">
        <v>606.52</v>
      </c>
      <c r="J415" t="s">
        <v>2483</v>
      </c>
      <c r="K415" t="s">
        <v>3065</v>
      </c>
      <c r="L415" t="s">
        <v>3070</v>
      </c>
      <c r="M415" t="s">
        <v>3567</v>
      </c>
      <c r="N415">
        <v>6</v>
      </c>
      <c r="O415" t="s">
        <v>4275</v>
      </c>
      <c r="P415" t="str">
        <f t="shared" si="35"/>
        <v>SAVE10</v>
      </c>
      <c r="Q415" t="s">
        <v>4278</v>
      </c>
      <c r="R415" s="4">
        <v>3032.6</v>
      </c>
      <c r="S415" t="str">
        <f t="shared" si="34"/>
        <v>No</v>
      </c>
    </row>
    <row r="416" spans="1:19" x14ac:dyDescent="0.25">
      <c r="A416" t="s">
        <v>263</v>
      </c>
      <c r="B416" s="2">
        <v>45329</v>
      </c>
      <c r="C416">
        <f t="shared" si="31"/>
        <v>2024</v>
      </c>
      <c r="D416" t="str">
        <f t="shared" si="32"/>
        <v>February</v>
      </c>
      <c r="E416" t="str">
        <f t="shared" si="33"/>
        <v>Q1</v>
      </c>
      <c r="F416" t="s">
        <v>1463</v>
      </c>
      <c r="G416" t="s">
        <v>2407</v>
      </c>
      <c r="H416">
        <v>1</v>
      </c>
      <c r="I416" s="4">
        <v>546.19000000000005</v>
      </c>
      <c r="J416" t="s">
        <v>2626</v>
      </c>
      <c r="K416" t="s">
        <v>3069</v>
      </c>
      <c r="L416" t="s">
        <v>3074</v>
      </c>
      <c r="M416" t="s">
        <v>3324</v>
      </c>
      <c r="N416">
        <v>5</v>
      </c>
      <c r="O416" t="s">
        <v>4276</v>
      </c>
      <c r="P416" t="str">
        <f t="shared" si="35"/>
        <v>FREESHIP</v>
      </c>
      <c r="Q416" t="s">
        <v>4279</v>
      </c>
      <c r="R416" s="4">
        <v>546.19000000000005</v>
      </c>
      <c r="S416" t="str">
        <f t="shared" si="34"/>
        <v>No</v>
      </c>
    </row>
    <row r="417" spans="1:19" x14ac:dyDescent="0.25">
      <c r="A417" t="s">
        <v>800</v>
      </c>
      <c r="B417" s="2">
        <v>45161</v>
      </c>
      <c r="C417">
        <f t="shared" si="31"/>
        <v>2023</v>
      </c>
      <c r="D417" t="str">
        <f t="shared" si="32"/>
        <v>August</v>
      </c>
      <c r="E417" t="str">
        <f t="shared" si="33"/>
        <v>Q3</v>
      </c>
      <c r="F417" t="s">
        <v>1997</v>
      </c>
      <c r="G417" t="s">
        <v>2406</v>
      </c>
      <c r="H417">
        <v>5</v>
      </c>
      <c r="I417" s="4">
        <v>45.31</v>
      </c>
      <c r="J417" t="s">
        <v>2921</v>
      </c>
      <c r="K417" t="s">
        <v>3066</v>
      </c>
      <c r="L417" t="s">
        <v>3071</v>
      </c>
      <c r="M417" t="s">
        <v>3861</v>
      </c>
      <c r="N417">
        <v>8</v>
      </c>
      <c r="P417" t="str">
        <f t="shared" si="35"/>
        <v>NO COUPON</v>
      </c>
      <c r="Q417" t="s">
        <v>4279</v>
      </c>
      <c r="R417" s="4">
        <v>226.55</v>
      </c>
      <c r="S417" t="str">
        <f t="shared" si="34"/>
        <v>No</v>
      </c>
    </row>
    <row r="418" spans="1:19" x14ac:dyDescent="0.25">
      <c r="A418" t="s">
        <v>478</v>
      </c>
      <c r="B418" s="2">
        <v>44999</v>
      </c>
      <c r="C418">
        <f t="shared" si="31"/>
        <v>2023</v>
      </c>
      <c r="D418" t="str">
        <f t="shared" si="32"/>
        <v>March</v>
      </c>
      <c r="E418" t="str">
        <f t="shared" si="33"/>
        <v>Q1</v>
      </c>
      <c r="F418" t="s">
        <v>1678</v>
      </c>
      <c r="G418" t="s">
        <v>2405</v>
      </c>
      <c r="H418">
        <v>4</v>
      </c>
      <c r="I418" s="4">
        <v>434.42</v>
      </c>
      <c r="J418" t="s">
        <v>2771</v>
      </c>
      <c r="K418" t="s">
        <v>3066</v>
      </c>
      <c r="L418" t="s">
        <v>3071</v>
      </c>
      <c r="M418" t="s">
        <v>3539</v>
      </c>
      <c r="N418">
        <v>6</v>
      </c>
      <c r="O418" t="s">
        <v>4276</v>
      </c>
      <c r="P418" t="str">
        <f t="shared" si="35"/>
        <v>FREESHIP</v>
      </c>
      <c r="Q418" t="s">
        <v>4282</v>
      </c>
      <c r="R418" s="4">
        <v>1737.68</v>
      </c>
      <c r="S418" t="str">
        <f t="shared" si="34"/>
        <v>No</v>
      </c>
    </row>
    <row r="419" spans="1:19" x14ac:dyDescent="0.25">
      <c r="A419" t="s">
        <v>197</v>
      </c>
      <c r="B419" s="2">
        <v>45400</v>
      </c>
      <c r="C419">
        <f t="shared" si="31"/>
        <v>2024</v>
      </c>
      <c r="D419" t="str">
        <f t="shared" si="32"/>
        <v>April</v>
      </c>
      <c r="E419" t="str">
        <f t="shared" si="33"/>
        <v>Q2</v>
      </c>
      <c r="F419" t="s">
        <v>1397</v>
      </c>
      <c r="G419" t="s">
        <v>2403</v>
      </c>
      <c r="H419">
        <v>5</v>
      </c>
      <c r="I419" s="4">
        <v>186.28</v>
      </c>
      <c r="J419" t="s">
        <v>2575</v>
      </c>
      <c r="K419" t="s">
        <v>3065</v>
      </c>
      <c r="L419" t="s">
        <v>3073</v>
      </c>
      <c r="M419" t="s">
        <v>3258</v>
      </c>
      <c r="N419">
        <v>8</v>
      </c>
      <c r="O419" t="s">
        <v>4275</v>
      </c>
      <c r="P419" t="str">
        <f t="shared" si="35"/>
        <v>SAVE10</v>
      </c>
      <c r="Q419" t="s">
        <v>4280</v>
      </c>
      <c r="R419" s="4">
        <v>931.4</v>
      </c>
      <c r="S419" t="str">
        <f t="shared" si="34"/>
        <v>No</v>
      </c>
    </row>
    <row r="420" spans="1:19" x14ac:dyDescent="0.25">
      <c r="A420" t="s">
        <v>74</v>
      </c>
      <c r="B420" s="2">
        <v>45525</v>
      </c>
      <c r="C420">
        <f t="shared" si="31"/>
        <v>2024</v>
      </c>
      <c r="D420" t="str">
        <f t="shared" si="32"/>
        <v>August</v>
      </c>
      <c r="E420" t="str">
        <f t="shared" si="33"/>
        <v>Q3</v>
      </c>
      <c r="F420" t="s">
        <v>1274</v>
      </c>
      <c r="G420" t="s">
        <v>2409</v>
      </c>
      <c r="H420">
        <v>1</v>
      </c>
      <c r="I420" s="4">
        <v>417.1</v>
      </c>
      <c r="J420" t="s">
        <v>2466</v>
      </c>
      <c r="K420" t="s">
        <v>3065</v>
      </c>
      <c r="L420" t="s">
        <v>3072</v>
      </c>
      <c r="M420" t="s">
        <v>3135</v>
      </c>
      <c r="N420">
        <v>3</v>
      </c>
      <c r="O420" t="s">
        <v>4276</v>
      </c>
      <c r="P420" t="str">
        <f t="shared" si="35"/>
        <v>FREESHIP</v>
      </c>
      <c r="Q420" t="s">
        <v>4279</v>
      </c>
      <c r="R420" s="4">
        <v>417.1</v>
      </c>
      <c r="S420" t="str">
        <f t="shared" si="34"/>
        <v>No</v>
      </c>
    </row>
    <row r="421" spans="1:19" x14ac:dyDescent="0.25">
      <c r="A421" t="s">
        <v>1190</v>
      </c>
      <c r="B421" s="2">
        <v>45151</v>
      </c>
      <c r="C421">
        <f t="shared" si="31"/>
        <v>2023</v>
      </c>
      <c r="D421" t="str">
        <f t="shared" si="32"/>
        <v>August</v>
      </c>
      <c r="E421" t="str">
        <f t="shared" si="33"/>
        <v>Q3</v>
      </c>
      <c r="F421" t="s">
        <v>2379</v>
      </c>
      <c r="G421" t="s">
        <v>2405</v>
      </c>
      <c r="H421">
        <v>2</v>
      </c>
      <c r="I421" s="4">
        <v>213.83</v>
      </c>
      <c r="J421" t="s">
        <v>3056</v>
      </c>
      <c r="K421" t="s">
        <v>3065</v>
      </c>
      <c r="L421" t="s">
        <v>3071</v>
      </c>
      <c r="M421" t="s">
        <v>4251</v>
      </c>
      <c r="N421">
        <v>2</v>
      </c>
      <c r="O421" t="s">
        <v>4277</v>
      </c>
      <c r="P421" t="str">
        <f t="shared" si="35"/>
        <v>WINTER15</v>
      </c>
      <c r="Q421" t="s">
        <v>4280</v>
      </c>
      <c r="R421" s="4">
        <v>427.66</v>
      </c>
      <c r="S421" t="str">
        <f t="shared" si="34"/>
        <v>No</v>
      </c>
    </row>
    <row r="422" spans="1:19" x14ac:dyDescent="0.25">
      <c r="A422" t="s">
        <v>29</v>
      </c>
      <c r="B422" s="2">
        <v>45124</v>
      </c>
      <c r="C422">
        <f t="shared" si="31"/>
        <v>2023</v>
      </c>
      <c r="D422" t="str">
        <f t="shared" si="32"/>
        <v>July</v>
      </c>
      <c r="E422" t="str">
        <f t="shared" si="33"/>
        <v>Q3</v>
      </c>
      <c r="F422" t="s">
        <v>1229</v>
      </c>
      <c r="G422" t="s">
        <v>2407</v>
      </c>
      <c r="H422">
        <v>1</v>
      </c>
      <c r="I422" s="4">
        <v>473.96</v>
      </c>
      <c r="J422" t="s">
        <v>2425</v>
      </c>
      <c r="K422" t="s">
        <v>3069</v>
      </c>
      <c r="L422" t="s">
        <v>3073</v>
      </c>
      <c r="M422" t="s">
        <v>3090</v>
      </c>
      <c r="N422">
        <v>3</v>
      </c>
      <c r="P422" t="str">
        <f t="shared" si="35"/>
        <v>NO COUPON</v>
      </c>
      <c r="Q422" t="s">
        <v>4282</v>
      </c>
      <c r="R422" s="4">
        <v>473.96</v>
      </c>
      <c r="S422" t="str">
        <f t="shared" si="34"/>
        <v>No</v>
      </c>
    </row>
    <row r="423" spans="1:19" x14ac:dyDescent="0.25">
      <c r="A423" t="s">
        <v>866</v>
      </c>
      <c r="B423" s="2">
        <v>45589</v>
      </c>
      <c r="C423">
        <f t="shared" si="31"/>
        <v>2024</v>
      </c>
      <c r="D423" t="str">
        <f t="shared" si="32"/>
        <v>October</v>
      </c>
      <c r="E423" t="str">
        <f t="shared" si="33"/>
        <v>Q4</v>
      </c>
      <c r="F423" t="s">
        <v>2062</v>
      </c>
      <c r="G423" t="s">
        <v>2409</v>
      </c>
      <c r="H423">
        <v>3</v>
      </c>
      <c r="I423" s="4">
        <v>568.04999999999995</v>
      </c>
      <c r="J423" t="s">
        <v>2955</v>
      </c>
      <c r="K423" t="s">
        <v>3068</v>
      </c>
      <c r="L423" t="s">
        <v>3074</v>
      </c>
      <c r="M423" t="s">
        <v>3927</v>
      </c>
      <c r="N423">
        <v>6</v>
      </c>
      <c r="O423" t="s">
        <v>4275</v>
      </c>
      <c r="P423" t="str">
        <f t="shared" si="35"/>
        <v>SAVE10</v>
      </c>
      <c r="Q423" t="s">
        <v>4282</v>
      </c>
      <c r="R423" s="4">
        <v>1704.15</v>
      </c>
      <c r="S423" t="str">
        <f t="shared" si="34"/>
        <v>No</v>
      </c>
    </row>
    <row r="424" spans="1:19" x14ac:dyDescent="0.25">
      <c r="A424" t="s">
        <v>522</v>
      </c>
      <c r="B424" s="2">
        <v>45791</v>
      </c>
      <c r="C424">
        <f t="shared" si="31"/>
        <v>2025</v>
      </c>
      <c r="D424" t="str">
        <f t="shared" si="32"/>
        <v>May</v>
      </c>
      <c r="E424" t="str">
        <f t="shared" si="33"/>
        <v>Q2</v>
      </c>
      <c r="F424" t="s">
        <v>1722</v>
      </c>
      <c r="G424" t="s">
        <v>2404</v>
      </c>
      <c r="H424">
        <v>1</v>
      </c>
      <c r="I424" s="4">
        <v>558.27</v>
      </c>
      <c r="J424" t="s">
        <v>2797</v>
      </c>
      <c r="K424" t="s">
        <v>3066</v>
      </c>
      <c r="L424" t="s">
        <v>3073</v>
      </c>
      <c r="M424" t="s">
        <v>3583</v>
      </c>
      <c r="N424">
        <v>1</v>
      </c>
      <c r="P424" t="str">
        <f t="shared" si="35"/>
        <v>NO COUPON</v>
      </c>
      <c r="Q424" t="s">
        <v>4279</v>
      </c>
      <c r="R424" s="4">
        <v>558.27</v>
      </c>
      <c r="S424" t="str">
        <f t="shared" si="34"/>
        <v>No</v>
      </c>
    </row>
    <row r="425" spans="1:19" x14ac:dyDescent="0.25">
      <c r="A425" t="s">
        <v>843</v>
      </c>
      <c r="B425" s="2">
        <v>44962</v>
      </c>
      <c r="C425">
        <f t="shared" si="31"/>
        <v>2023</v>
      </c>
      <c r="D425" t="str">
        <f t="shared" si="32"/>
        <v>February</v>
      </c>
      <c r="E425" t="str">
        <f t="shared" si="33"/>
        <v>Q1</v>
      </c>
      <c r="F425" t="s">
        <v>2039</v>
      </c>
      <c r="G425" t="s">
        <v>2403</v>
      </c>
      <c r="H425">
        <v>1</v>
      </c>
      <c r="I425" s="4">
        <v>76.930000000000007</v>
      </c>
      <c r="J425" t="s">
        <v>2946</v>
      </c>
      <c r="K425" t="s">
        <v>3065</v>
      </c>
      <c r="L425" t="s">
        <v>3073</v>
      </c>
      <c r="M425" t="s">
        <v>3904</v>
      </c>
      <c r="N425">
        <v>6</v>
      </c>
      <c r="O425" t="s">
        <v>4277</v>
      </c>
      <c r="P425" t="str">
        <f t="shared" si="35"/>
        <v>WINTER15</v>
      </c>
      <c r="Q425" t="s">
        <v>4278</v>
      </c>
      <c r="R425" s="4">
        <v>76.930000000000007</v>
      </c>
      <c r="S425" t="str">
        <f t="shared" si="34"/>
        <v>No</v>
      </c>
    </row>
    <row r="426" spans="1:19" x14ac:dyDescent="0.25">
      <c r="A426" t="s">
        <v>949</v>
      </c>
      <c r="B426" s="2">
        <v>45254</v>
      </c>
      <c r="C426">
        <f t="shared" si="31"/>
        <v>2023</v>
      </c>
      <c r="D426" t="str">
        <f t="shared" si="32"/>
        <v>November</v>
      </c>
      <c r="E426" t="str">
        <f t="shared" si="33"/>
        <v>Q4</v>
      </c>
      <c r="F426" t="s">
        <v>2145</v>
      </c>
      <c r="G426" t="s">
        <v>2404</v>
      </c>
      <c r="H426">
        <v>3</v>
      </c>
      <c r="I426" s="4">
        <v>692.71</v>
      </c>
      <c r="J426" t="s">
        <v>2692</v>
      </c>
      <c r="K426" t="s">
        <v>3067</v>
      </c>
      <c r="L426" t="s">
        <v>3073</v>
      </c>
      <c r="M426" t="s">
        <v>4010</v>
      </c>
      <c r="N426">
        <v>3</v>
      </c>
      <c r="O426" t="s">
        <v>4276</v>
      </c>
      <c r="P426" t="str">
        <f t="shared" si="35"/>
        <v>FREESHIP</v>
      </c>
      <c r="Q426" t="s">
        <v>4278</v>
      </c>
      <c r="R426" s="4">
        <v>2078.13</v>
      </c>
      <c r="S426" t="str">
        <f t="shared" si="34"/>
        <v>No</v>
      </c>
    </row>
    <row r="427" spans="1:19" x14ac:dyDescent="0.25">
      <c r="A427" t="s">
        <v>297</v>
      </c>
      <c r="B427" s="2">
        <v>45716</v>
      </c>
      <c r="C427">
        <f t="shared" si="31"/>
        <v>2025</v>
      </c>
      <c r="D427" t="str">
        <f t="shared" si="32"/>
        <v>February</v>
      </c>
      <c r="E427" t="str">
        <f t="shared" si="33"/>
        <v>Q1</v>
      </c>
      <c r="F427" t="s">
        <v>1497</v>
      </c>
      <c r="G427" t="s">
        <v>2408</v>
      </c>
      <c r="H427">
        <v>4</v>
      </c>
      <c r="I427" s="4">
        <v>540.33000000000004</v>
      </c>
      <c r="J427" t="s">
        <v>2653</v>
      </c>
      <c r="K427" t="s">
        <v>3069</v>
      </c>
      <c r="L427" t="s">
        <v>3070</v>
      </c>
      <c r="M427" t="s">
        <v>3358</v>
      </c>
      <c r="N427">
        <v>6</v>
      </c>
      <c r="P427" t="str">
        <f t="shared" si="35"/>
        <v>NO COUPON</v>
      </c>
      <c r="Q427" t="s">
        <v>4282</v>
      </c>
      <c r="R427" s="4">
        <v>2161.3200000000002</v>
      </c>
      <c r="S427" t="str">
        <f t="shared" si="34"/>
        <v>No</v>
      </c>
    </row>
    <row r="428" spans="1:19" x14ac:dyDescent="0.25">
      <c r="A428" t="s">
        <v>306</v>
      </c>
      <c r="B428" s="2">
        <v>45672</v>
      </c>
      <c r="C428">
        <f t="shared" si="31"/>
        <v>2025</v>
      </c>
      <c r="D428" t="str">
        <f t="shared" si="32"/>
        <v>January</v>
      </c>
      <c r="E428" t="str">
        <f t="shared" si="33"/>
        <v>Q1</v>
      </c>
      <c r="F428" t="s">
        <v>1506</v>
      </c>
      <c r="G428" t="s">
        <v>2403</v>
      </c>
      <c r="H428">
        <v>1</v>
      </c>
      <c r="I428" s="4">
        <v>65.95</v>
      </c>
      <c r="J428" t="s">
        <v>2594</v>
      </c>
      <c r="K428" t="s">
        <v>3067</v>
      </c>
      <c r="L428" t="s">
        <v>3073</v>
      </c>
      <c r="M428" t="s">
        <v>3367</v>
      </c>
      <c r="N428">
        <v>5</v>
      </c>
      <c r="P428" t="str">
        <f t="shared" si="35"/>
        <v>NO COUPON</v>
      </c>
      <c r="Q428" t="s">
        <v>4281</v>
      </c>
      <c r="R428" s="4">
        <v>65.95</v>
      </c>
      <c r="S428" t="str">
        <f t="shared" si="34"/>
        <v>No</v>
      </c>
    </row>
    <row r="429" spans="1:19" x14ac:dyDescent="0.25">
      <c r="A429" t="s">
        <v>363</v>
      </c>
      <c r="B429" s="2">
        <v>45260</v>
      </c>
      <c r="C429">
        <f t="shared" si="31"/>
        <v>2023</v>
      </c>
      <c r="D429" t="str">
        <f t="shared" si="32"/>
        <v>November</v>
      </c>
      <c r="E429" t="str">
        <f t="shared" si="33"/>
        <v>Q4</v>
      </c>
      <c r="F429" t="s">
        <v>1563</v>
      </c>
      <c r="G429" t="s">
        <v>2406</v>
      </c>
      <c r="H429">
        <v>1</v>
      </c>
      <c r="I429" s="4">
        <v>465.33</v>
      </c>
      <c r="J429" t="s">
        <v>2702</v>
      </c>
      <c r="K429" t="s">
        <v>3068</v>
      </c>
      <c r="L429" t="s">
        <v>3073</v>
      </c>
      <c r="M429" t="s">
        <v>3424</v>
      </c>
      <c r="N429">
        <v>2</v>
      </c>
      <c r="O429" t="s">
        <v>4276</v>
      </c>
      <c r="P429" t="str">
        <f t="shared" si="35"/>
        <v>FREESHIP</v>
      </c>
      <c r="Q429" t="s">
        <v>4282</v>
      </c>
      <c r="R429" s="4">
        <v>465.33</v>
      </c>
      <c r="S429" t="str">
        <f t="shared" si="34"/>
        <v>No</v>
      </c>
    </row>
    <row r="430" spans="1:19" x14ac:dyDescent="0.25">
      <c r="A430" t="s">
        <v>880</v>
      </c>
      <c r="B430" s="2">
        <v>45499</v>
      </c>
      <c r="C430">
        <f t="shared" si="31"/>
        <v>2024</v>
      </c>
      <c r="D430" t="str">
        <f t="shared" si="32"/>
        <v>July</v>
      </c>
      <c r="E430" t="str">
        <f t="shared" si="33"/>
        <v>Q3</v>
      </c>
      <c r="F430" t="s">
        <v>2076</v>
      </c>
      <c r="G430" t="s">
        <v>2409</v>
      </c>
      <c r="H430">
        <v>5</v>
      </c>
      <c r="I430" s="4">
        <v>189.25</v>
      </c>
      <c r="J430" t="s">
        <v>2959</v>
      </c>
      <c r="K430" t="s">
        <v>3065</v>
      </c>
      <c r="L430" t="s">
        <v>3071</v>
      </c>
      <c r="M430" t="s">
        <v>3941</v>
      </c>
      <c r="N430">
        <v>10</v>
      </c>
      <c r="O430" t="s">
        <v>4277</v>
      </c>
      <c r="P430" t="str">
        <f t="shared" si="35"/>
        <v>WINTER15</v>
      </c>
      <c r="Q430" t="s">
        <v>4280</v>
      </c>
      <c r="R430" s="4">
        <v>946.25</v>
      </c>
      <c r="S430" t="str">
        <f t="shared" si="34"/>
        <v>No</v>
      </c>
    </row>
    <row r="431" spans="1:19" x14ac:dyDescent="0.25">
      <c r="A431" t="s">
        <v>163</v>
      </c>
      <c r="B431" s="2">
        <v>45287</v>
      </c>
      <c r="C431">
        <f t="shared" si="31"/>
        <v>2023</v>
      </c>
      <c r="D431" t="str">
        <f t="shared" si="32"/>
        <v>December</v>
      </c>
      <c r="E431" t="str">
        <f t="shared" si="33"/>
        <v>Q4</v>
      </c>
      <c r="F431" t="s">
        <v>1363</v>
      </c>
      <c r="G431" t="s">
        <v>2408</v>
      </c>
      <c r="H431">
        <v>1</v>
      </c>
      <c r="I431" s="4">
        <v>217.56</v>
      </c>
      <c r="J431" t="s">
        <v>2548</v>
      </c>
      <c r="K431" t="s">
        <v>3065</v>
      </c>
      <c r="L431" t="s">
        <v>3073</v>
      </c>
      <c r="M431" t="s">
        <v>3224</v>
      </c>
      <c r="N431">
        <v>3</v>
      </c>
      <c r="P431" t="str">
        <f t="shared" si="35"/>
        <v>NO COUPON</v>
      </c>
      <c r="Q431" t="s">
        <v>4281</v>
      </c>
      <c r="R431" s="4">
        <v>217.56</v>
      </c>
      <c r="S431" t="str">
        <f t="shared" si="34"/>
        <v>No</v>
      </c>
    </row>
    <row r="432" spans="1:19" x14ac:dyDescent="0.25">
      <c r="A432" t="s">
        <v>951</v>
      </c>
      <c r="B432" s="2">
        <v>45307</v>
      </c>
      <c r="C432">
        <f t="shared" si="31"/>
        <v>2024</v>
      </c>
      <c r="D432" t="str">
        <f t="shared" si="32"/>
        <v>January</v>
      </c>
      <c r="E432" t="str">
        <f t="shared" si="33"/>
        <v>Q1</v>
      </c>
      <c r="F432" t="s">
        <v>2147</v>
      </c>
      <c r="G432" t="s">
        <v>2406</v>
      </c>
      <c r="H432">
        <v>2</v>
      </c>
      <c r="I432" s="4">
        <v>298.52999999999997</v>
      </c>
      <c r="J432" t="s">
        <v>2735</v>
      </c>
      <c r="K432" t="s">
        <v>3065</v>
      </c>
      <c r="L432" t="s">
        <v>3071</v>
      </c>
      <c r="M432" t="s">
        <v>4012</v>
      </c>
      <c r="N432">
        <v>5</v>
      </c>
      <c r="O432" t="s">
        <v>4277</v>
      </c>
      <c r="P432" t="str">
        <f t="shared" si="35"/>
        <v>WINTER15</v>
      </c>
      <c r="Q432" t="s">
        <v>4280</v>
      </c>
      <c r="R432" s="4">
        <v>597.05999999999995</v>
      </c>
      <c r="S432" t="str">
        <f t="shared" si="34"/>
        <v>No</v>
      </c>
    </row>
    <row r="433" spans="1:19" x14ac:dyDescent="0.25">
      <c r="A433" t="s">
        <v>407</v>
      </c>
      <c r="B433" s="2">
        <v>45487</v>
      </c>
      <c r="C433">
        <f t="shared" si="31"/>
        <v>2024</v>
      </c>
      <c r="D433" t="str">
        <f t="shared" si="32"/>
        <v>July</v>
      </c>
      <c r="E433" t="str">
        <f t="shared" si="33"/>
        <v>Q3</v>
      </c>
      <c r="F433" t="s">
        <v>1607</v>
      </c>
      <c r="G433" t="s">
        <v>2407</v>
      </c>
      <c r="H433">
        <v>1</v>
      </c>
      <c r="I433" s="4">
        <v>75.010000000000005</v>
      </c>
      <c r="J433" t="s">
        <v>2728</v>
      </c>
      <c r="K433" t="s">
        <v>3067</v>
      </c>
      <c r="L433" t="s">
        <v>3072</v>
      </c>
      <c r="M433" t="s">
        <v>3468</v>
      </c>
      <c r="N433">
        <v>3</v>
      </c>
      <c r="P433" t="str">
        <f t="shared" si="35"/>
        <v>NO COUPON</v>
      </c>
      <c r="Q433" t="s">
        <v>4282</v>
      </c>
      <c r="R433" s="4">
        <v>75.010000000000005</v>
      </c>
      <c r="S433" t="str">
        <f t="shared" si="34"/>
        <v>No</v>
      </c>
    </row>
    <row r="434" spans="1:19" x14ac:dyDescent="0.25">
      <c r="A434" t="s">
        <v>1185</v>
      </c>
      <c r="B434" s="2">
        <v>45166</v>
      </c>
      <c r="C434">
        <f t="shared" si="31"/>
        <v>2023</v>
      </c>
      <c r="D434" t="str">
        <f t="shared" si="32"/>
        <v>August</v>
      </c>
      <c r="E434" t="str">
        <f t="shared" si="33"/>
        <v>Q3</v>
      </c>
      <c r="F434" t="s">
        <v>2374</v>
      </c>
      <c r="G434" t="s">
        <v>2404</v>
      </c>
      <c r="H434">
        <v>4</v>
      </c>
      <c r="I434" s="4">
        <v>518.4</v>
      </c>
      <c r="J434" t="s">
        <v>3054</v>
      </c>
      <c r="K434" t="s">
        <v>3067</v>
      </c>
      <c r="L434" t="s">
        <v>3073</v>
      </c>
      <c r="M434" t="s">
        <v>4246</v>
      </c>
      <c r="N434">
        <v>7</v>
      </c>
      <c r="O434" t="s">
        <v>4275</v>
      </c>
      <c r="P434" t="str">
        <f t="shared" si="35"/>
        <v>SAVE10</v>
      </c>
      <c r="Q434" t="s">
        <v>4281</v>
      </c>
      <c r="R434" s="4">
        <v>2073.6</v>
      </c>
      <c r="S434" t="str">
        <f t="shared" si="34"/>
        <v>No</v>
      </c>
    </row>
    <row r="435" spans="1:19" x14ac:dyDescent="0.25">
      <c r="A435" t="s">
        <v>501</v>
      </c>
      <c r="B435" s="2">
        <v>44994</v>
      </c>
      <c r="C435">
        <f t="shared" si="31"/>
        <v>2023</v>
      </c>
      <c r="D435" t="str">
        <f t="shared" si="32"/>
        <v>March</v>
      </c>
      <c r="E435" t="str">
        <f t="shared" si="33"/>
        <v>Q1</v>
      </c>
      <c r="F435" t="s">
        <v>1701</v>
      </c>
      <c r="G435" t="s">
        <v>2407</v>
      </c>
      <c r="H435">
        <v>3</v>
      </c>
      <c r="I435" s="4">
        <v>346.52</v>
      </c>
      <c r="J435" t="s">
        <v>2784</v>
      </c>
      <c r="K435" t="s">
        <v>3067</v>
      </c>
      <c r="L435" t="s">
        <v>3074</v>
      </c>
      <c r="M435" t="s">
        <v>3562</v>
      </c>
      <c r="N435">
        <v>3</v>
      </c>
      <c r="O435" t="s">
        <v>4275</v>
      </c>
      <c r="P435" t="str">
        <f t="shared" si="35"/>
        <v>SAVE10</v>
      </c>
      <c r="Q435" t="s">
        <v>4282</v>
      </c>
      <c r="R435" s="4">
        <v>1039.56</v>
      </c>
      <c r="S435" t="str">
        <f t="shared" si="34"/>
        <v>No</v>
      </c>
    </row>
    <row r="436" spans="1:19" x14ac:dyDescent="0.25">
      <c r="A436" t="s">
        <v>608</v>
      </c>
      <c r="B436" s="2">
        <v>45343</v>
      </c>
      <c r="C436">
        <f t="shared" si="31"/>
        <v>2024</v>
      </c>
      <c r="D436" t="str">
        <f t="shared" si="32"/>
        <v>February</v>
      </c>
      <c r="E436" t="str">
        <f t="shared" si="33"/>
        <v>Q1</v>
      </c>
      <c r="F436" t="s">
        <v>1808</v>
      </c>
      <c r="G436" t="s">
        <v>2404</v>
      </c>
      <c r="H436">
        <v>5</v>
      </c>
      <c r="I436" s="4">
        <v>72.64</v>
      </c>
      <c r="J436" t="s">
        <v>2538</v>
      </c>
      <c r="K436" t="s">
        <v>3067</v>
      </c>
      <c r="L436" t="s">
        <v>3071</v>
      </c>
      <c r="M436" t="s">
        <v>3669</v>
      </c>
      <c r="N436">
        <v>7</v>
      </c>
      <c r="P436" t="str">
        <f t="shared" si="35"/>
        <v>NO COUPON</v>
      </c>
      <c r="Q436" t="s">
        <v>4280</v>
      </c>
      <c r="R436" s="4">
        <v>363.2</v>
      </c>
      <c r="S436" t="str">
        <f t="shared" si="34"/>
        <v>No</v>
      </c>
    </row>
    <row r="437" spans="1:19" x14ac:dyDescent="0.25">
      <c r="A437" t="s">
        <v>714</v>
      </c>
      <c r="B437" s="2">
        <v>45560</v>
      </c>
      <c r="C437">
        <f t="shared" si="31"/>
        <v>2024</v>
      </c>
      <c r="D437" t="str">
        <f t="shared" si="32"/>
        <v>September</v>
      </c>
      <c r="E437" t="str">
        <f t="shared" si="33"/>
        <v>Q3</v>
      </c>
      <c r="F437" t="s">
        <v>1912</v>
      </c>
      <c r="G437" t="s">
        <v>2408</v>
      </c>
      <c r="H437">
        <v>2</v>
      </c>
      <c r="I437" s="4">
        <v>92.91</v>
      </c>
      <c r="J437" t="s">
        <v>2881</v>
      </c>
      <c r="K437" t="s">
        <v>3069</v>
      </c>
      <c r="L437" t="s">
        <v>3072</v>
      </c>
      <c r="M437" t="s">
        <v>3775</v>
      </c>
      <c r="N437">
        <v>3</v>
      </c>
      <c r="O437" t="s">
        <v>4277</v>
      </c>
      <c r="P437" t="str">
        <f t="shared" si="35"/>
        <v>WINTER15</v>
      </c>
      <c r="Q437" t="s">
        <v>4278</v>
      </c>
      <c r="R437" s="4">
        <v>185.82</v>
      </c>
      <c r="S437" t="str">
        <f t="shared" si="34"/>
        <v>No</v>
      </c>
    </row>
    <row r="438" spans="1:19" x14ac:dyDescent="0.25">
      <c r="A438" t="s">
        <v>948</v>
      </c>
      <c r="B438" s="2">
        <v>45809</v>
      </c>
      <c r="C438">
        <f t="shared" si="31"/>
        <v>2025</v>
      </c>
      <c r="D438" t="str">
        <f t="shared" si="32"/>
        <v>June</v>
      </c>
      <c r="E438" t="str">
        <f t="shared" si="33"/>
        <v>Q2</v>
      </c>
      <c r="F438" t="s">
        <v>2144</v>
      </c>
      <c r="G438" t="s">
        <v>2408</v>
      </c>
      <c r="H438">
        <v>4</v>
      </c>
      <c r="I438" s="4">
        <v>119.84</v>
      </c>
      <c r="J438" t="s">
        <v>2604</v>
      </c>
      <c r="K438" t="s">
        <v>3068</v>
      </c>
      <c r="L438" t="s">
        <v>3070</v>
      </c>
      <c r="M438" t="s">
        <v>4009</v>
      </c>
      <c r="N438">
        <v>8</v>
      </c>
      <c r="O438" t="s">
        <v>4276</v>
      </c>
      <c r="P438" t="str">
        <f t="shared" si="35"/>
        <v>FREESHIP</v>
      </c>
      <c r="Q438" t="s">
        <v>4279</v>
      </c>
      <c r="R438" s="4">
        <v>479.36</v>
      </c>
      <c r="S438" t="str">
        <f t="shared" si="34"/>
        <v>No</v>
      </c>
    </row>
    <row r="439" spans="1:19" x14ac:dyDescent="0.25">
      <c r="A439" t="s">
        <v>561</v>
      </c>
      <c r="B439" s="2">
        <v>45158</v>
      </c>
      <c r="C439">
        <f t="shared" si="31"/>
        <v>2023</v>
      </c>
      <c r="D439" t="str">
        <f t="shared" si="32"/>
        <v>August</v>
      </c>
      <c r="E439" t="str">
        <f t="shared" si="33"/>
        <v>Q3</v>
      </c>
      <c r="F439" t="s">
        <v>1761</v>
      </c>
      <c r="G439" t="s">
        <v>2404</v>
      </c>
      <c r="H439">
        <v>1</v>
      </c>
      <c r="I439" s="4">
        <v>613.98</v>
      </c>
      <c r="J439" t="s">
        <v>2814</v>
      </c>
      <c r="K439" t="s">
        <v>3066</v>
      </c>
      <c r="L439" t="s">
        <v>3073</v>
      </c>
      <c r="M439" t="s">
        <v>3622</v>
      </c>
      <c r="N439">
        <v>4</v>
      </c>
      <c r="O439" t="s">
        <v>4276</v>
      </c>
      <c r="P439" t="str">
        <f t="shared" si="35"/>
        <v>FREESHIP</v>
      </c>
      <c r="Q439" t="s">
        <v>4281</v>
      </c>
      <c r="R439" s="4">
        <v>613.98</v>
      </c>
      <c r="S439" t="str">
        <f t="shared" si="34"/>
        <v>No</v>
      </c>
    </row>
    <row r="440" spans="1:19" x14ac:dyDescent="0.25">
      <c r="A440" t="s">
        <v>1174</v>
      </c>
      <c r="B440" s="2">
        <v>45539</v>
      </c>
      <c r="C440">
        <f t="shared" si="31"/>
        <v>2024</v>
      </c>
      <c r="D440" t="str">
        <f t="shared" si="32"/>
        <v>September</v>
      </c>
      <c r="E440" t="str">
        <f t="shared" si="33"/>
        <v>Q3</v>
      </c>
      <c r="F440" t="s">
        <v>2363</v>
      </c>
      <c r="G440" t="s">
        <v>2409</v>
      </c>
      <c r="H440">
        <v>1</v>
      </c>
      <c r="I440" s="4">
        <v>541.64</v>
      </c>
      <c r="J440" t="s">
        <v>2777</v>
      </c>
      <c r="K440" t="s">
        <v>3065</v>
      </c>
      <c r="L440" t="s">
        <v>3070</v>
      </c>
      <c r="M440" t="s">
        <v>4235</v>
      </c>
      <c r="N440">
        <v>5</v>
      </c>
      <c r="O440" t="s">
        <v>4275</v>
      </c>
      <c r="P440" t="str">
        <f t="shared" si="35"/>
        <v>SAVE10</v>
      </c>
      <c r="Q440" t="s">
        <v>4280</v>
      </c>
      <c r="R440" s="4">
        <v>541.64</v>
      </c>
      <c r="S440" t="str">
        <f t="shared" si="34"/>
        <v>No</v>
      </c>
    </row>
    <row r="441" spans="1:19" x14ac:dyDescent="0.25">
      <c r="A441" t="s">
        <v>611</v>
      </c>
      <c r="B441" s="2">
        <v>45621</v>
      </c>
      <c r="C441">
        <f t="shared" si="31"/>
        <v>2024</v>
      </c>
      <c r="D441" t="str">
        <f t="shared" si="32"/>
        <v>November</v>
      </c>
      <c r="E441" t="str">
        <f t="shared" si="33"/>
        <v>Q4</v>
      </c>
      <c r="F441" t="s">
        <v>1811</v>
      </c>
      <c r="G441" t="s">
        <v>2409</v>
      </c>
      <c r="H441">
        <v>2</v>
      </c>
      <c r="I441" s="4">
        <v>211.82</v>
      </c>
      <c r="J441" t="s">
        <v>2835</v>
      </c>
      <c r="K441" t="s">
        <v>3068</v>
      </c>
      <c r="L441" t="s">
        <v>3071</v>
      </c>
      <c r="M441" t="s">
        <v>3672</v>
      </c>
      <c r="N441">
        <v>4</v>
      </c>
      <c r="O441" t="s">
        <v>4277</v>
      </c>
      <c r="P441" t="str">
        <f t="shared" si="35"/>
        <v>WINTER15</v>
      </c>
      <c r="Q441" t="s">
        <v>4280</v>
      </c>
      <c r="R441" s="4">
        <v>423.64</v>
      </c>
      <c r="S441" t="str">
        <f t="shared" si="34"/>
        <v>No</v>
      </c>
    </row>
    <row r="442" spans="1:19" x14ac:dyDescent="0.25">
      <c r="A442" t="s">
        <v>439</v>
      </c>
      <c r="B442" s="2">
        <v>44994</v>
      </c>
      <c r="C442">
        <f t="shared" si="31"/>
        <v>2023</v>
      </c>
      <c r="D442" t="str">
        <f t="shared" si="32"/>
        <v>March</v>
      </c>
      <c r="E442" t="str">
        <f t="shared" si="33"/>
        <v>Q1</v>
      </c>
      <c r="F442" t="s">
        <v>1639</v>
      </c>
      <c r="G442" t="s">
        <v>2408</v>
      </c>
      <c r="H442">
        <v>2</v>
      </c>
      <c r="I442" s="4">
        <v>301.88</v>
      </c>
      <c r="J442" t="s">
        <v>2746</v>
      </c>
      <c r="K442" t="s">
        <v>3068</v>
      </c>
      <c r="L442" t="s">
        <v>3072</v>
      </c>
      <c r="M442" t="s">
        <v>3500</v>
      </c>
      <c r="N442">
        <v>5</v>
      </c>
      <c r="O442" t="s">
        <v>4277</v>
      </c>
      <c r="P442" t="str">
        <f t="shared" si="35"/>
        <v>WINTER15</v>
      </c>
      <c r="Q442" t="s">
        <v>4280</v>
      </c>
      <c r="R442" s="4">
        <v>603.76</v>
      </c>
      <c r="S442" t="str">
        <f t="shared" si="34"/>
        <v>No</v>
      </c>
    </row>
    <row r="443" spans="1:19" x14ac:dyDescent="0.25">
      <c r="A443" t="s">
        <v>835</v>
      </c>
      <c r="B443" s="2">
        <v>45640</v>
      </c>
      <c r="C443">
        <f t="shared" si="31"/>
        <v>2024</v>
      </c>
      <c r="D443" t="str">
        <f t="shared" si="32"/>
        <v>December</v>
      </c>
      <c r="E443" t="str">
        <f t="shared" si="33"/>
        <v>Q4</v>
      </c>
      <c r="F443" t="s">
        <v>2031</v>
      </c>
      <c r="G443" t="s">
        <v>2408</v>
      </c>
      <c r="H443">
        <v>4</v>
      </c>
      <c r="I443" s="4">
        <v>174.49</v>
      </c>
      <c r="J443" t="s">
        <v>2698</v>
      </c>
      <c r="K443" t="s">
        <v>3067</v>
      </c>
      <c r="L443" t="s">
        <v>3073</v>
      </c>
      <c r="M443" t="s">
        <v>3896</v>
      </c>
      <c r="N443">
        <v>5</v>
      </c>
      <c r="O443" t="s">
        <v>4275</v>
      </c>
      <c r="P443" t="str">
        <f t="shared" si="35"/>
        <v>SAVE10</v>
      </c>
      <c r="Q443" t="s">
        <v>4281</v>
      </c>
      <c r="R443" s="4">
        <v>697.96</v>
      </c>
      <c r="S443" t="str">
        <f t="shared" si="34"/>
        <v>No</v>
      </c>
    </row>
    <row r="444" spans="1:19" x14ac:dyDescent="0.25">
      <c r="A444" t="s">
        <v>693</v>
      </c>
      <c r="B444" s="2">
        <v>44959</v>
      </c>
      <c r="C444">
        <f t="shared" si="31"/>
        <v>2023</v>
      </c>
      <c r="D444" t="str">
        <f t="shared" si="32"/>
        <v>February</v>
      </c>
      <c r="E444" t="str">
        <f t="shared" si="33"/>
        <v>Q1</v>
      </c>
      <c r="F444" t="s">
        <v>1891</v>
      </c>
      <c r="G444" t="s">
        <v>2405</v>
      </c>
      <c r="H444">
        <v>3</v>
      </c>
      <c r="I444" s="4">
        <v>360.66</v>
      </c>
      <c r="J444" t="s">
        <v>2733</v>
      </c>
      <c r="K444" t="s">
        <v>3066</v>
      </c>
      <c r="L444" t="s">
        <v>3072</v>
      </c>
      <c r="M444" t="s">
        <v>3754</v>
      </c>
      <c r="N444">
        <v>5</v>
      </c>
      <c r="O444" t="s">
        <v>4276</v>
      </c>
      <c r="P444" t="str">
        <f t="shared" si="35"/>
        <v>FREESHIP</v>
      </c>
      <c r="Q444" t="s">
        <v>4278</v>
      </c>
      <c r="R444" s="4">
        <v>1081.98</v>
      </c>
      <c r="S444" t="str">
        <f t="shared" si="34"/>
        <v>No</v>
      </c>
    </row>
    <row r="445" spans="1:19" x14ac:dyDescent="0.25">
      <c r="A445" t="s">
        <v>692</v>
      </c>
      <c r="B445" s="2">
        <v>45620</v>
      </c>
      <c r="C445">
        <f t="shared" si="31"/>
        <v>2024</v>
      </c>
      <c r="D445" t="str">
        <f t="shared" si="32"/>
        <v>November</v>
      </c>
      <c r="E445" t="str">
        <f t="shared" si="33"/>
        <v>Q4</v>
      </c>
      <c r="F445" t="s">
        <v>1890</v>
      </c>
      <c r="G445" t="s">
        <v>2406</v>
      </c>
      <c r="H445">
        <v>3</v>
      </c>
      <c r="I445" s="4">
        <v>163.13</v>
      </c>
      <c r="J445" t="s">
        <v>2600</v>
      </c>
      <c r="K445" t="s">
        <v>3068</v>
      </c>
      <c r="L445" t="s">
        <v>3070</v>
      </c>
      <c r="M445" t="s">
        <v>3753</v>
      </c>
      <c r="N445">
        <v>5</v>
      </c>
      <c r="O445" t="s">
        <v>4277</v>
      </c>
      <c r="P445" t="str">
        <f t="shared" si="35"/>
        <v>WINTER15</v>
      </c>
      <c r="Q445" t="s">
        <v>4281</v>
      </c>
      <c r="R445" s="4">
        <v>489.39</v>
      </c>
      <c r="S445" t="str">
        <f t="shared" si="34"/>
        <v>No</v>
      </c>
    </row>
    <row r="446" spans="1:19" x14ac:dyDescent="0.25">
      <c r="A446" t="s">
        <v>210</v>
      </c>
      <c r="B446" s="2">
        <v>45681</v>
      </c>
      <c r="C446">
        <f t="shared" si="31"/>
        <v>2025</v>
      </c>
      <c r="D446" t="str">
        <f t="shared" si="32"/>
        <v>January</v>
      </c>
      <c r="E446" t="str">
        <f t="shared" si="33"/>
        <v>Q1</v>
      </c>
      <c r="F446" t="s">
        <v>1410</v>
      </c>
      <c r="G446" t="s">
        <v>2409</v>
      </c>
      <c r="H446">
        <v>4</v>
      </c>
      <c r="I446" s="4">
        <v>217.13</v>
      </c>
      <c r="J446" t="s">
        <v>2587</v>
      </c>
      <c r="K446" t="s">
        <v>3069</v>
      </c>
      <c r="L446" t="s">
        <v>3073</v>
      </c>
      <c r="M446" t="s">
        <v>3271</v>
      </c>
      <c r="N446">
        <v>8</v>
      </c>
      <c r="O446" t="s">
        <v>4277</v>
      </c>
      <c r="P446" t="str">
        <f t="shared" si="35"/>
        <v>WINTER15</v>
      </c>
      <c r="Q446" t="s">
        <v>4280</v>
      </c>
      <c r="R446" s="4">
        <v>868.52</v>
      </c>
      <c r="S446" t="str">
        <f t="shared" si="34"/>
        <v>No</v>
      </c>
    </row>
    <row r="447" spans="1:19" x14ac:dyDescent="0.25">
      <c r="A447" t="s">
        <v>1089</v>
      </c>
      <c r="B447" s="2">
        <v>45535</v>
      </c>
      <c r="C447">
        <f t="shared" si="31"/>
        <v>2024</v>
      </c>
      <c r="D447" t="str">
        <f t="shared" si="32"/>
        <v>August</v>
      </c>
      <c r="E447" t="str">
        <f t="shared" si="33"/>
        <v>Q3</v>
      </c>
      <c r="F447" t="s">
        <v>2281</v>
      </c>
      <c r="G447" t="s">
        <v>2403</v>
      </c>
      <c r="H447">
        <v>2</v>
      </c>
      <c r="I447" s="4">
        <v>552.63</v>
      </c>
      <c r="J447" t="s">
        <v>2591</v>
      </c>
      <c r="K447" t="s">
        <v>3065</v>
      </c>
      <c r="L447" t="s">
        <v>3073</v>
      </c>
      <c r="M447" t="s">
        <v>4150</v>
      </c>
      <c r="N447">
        <v>7</v>
      </c>
      <c r="O447" t="s">
        <v>4277</v>
      </c>
      <c r="P447" t="str">
        <f t="shared" si="35"/>
        <v>WINTER15</v>
      </c>
      <c r="Q447" t="s">
        <v>4278</v>
      </c>
      <c r="R447" s="4">
        <v>1105.26</v>
      </c>
      <c r="S447" t="str">
        <f t="shared" si="34"/>
        <v>No</v>
      </c>
    </row>
    <row r="448" spans="1:19" x14ac:dyDescent="0.25">
      <c r="A448" t="s">
        <v>440</v>
      </c>
      <c r="B448" s="2">
        <v>45732</v>
      </c>
      <c r="C448">
        <f t="shared" si="31"/>
        <v>2025</v>
      </c>
      <c r="D448" t="str">
        <f t="shared" si="32"/>
        <v>March</v>
      </c>
      <c r="E448" t="str">
        <f t="shared" si="33"/>
        <v>Q1</v>
      </c>
      <c r="F448" t="s">
        <v>1640</v>
      </c>
      <c r="G448" t="s">
        <v>2403</v>
      </c>
      <c r="H448">
        <v>5</v>
      </c>
      <c r="I448" s="4">
        <v>57.45</v>
      </c>
      <c r="J448" t="s">
        <v>2747</v>
      </c>
      <c r="K448" t="s">
        <v>3069</v>
      </c>
      <c r="L448" t="s">
        <v>3071</v>
      </c>
      <c r="M448" t="s">
        <v>3501</v>
      </c>
      <c r="N448">
        <v>10</v>
      </c>
      <c r="P448" t="str">
        <f t="shared" si="35"/>
        <v>NO COUPON</v>
      </c>
      <c r="Q448" t="s">
        <v>4281</v>
      </c>
      <c r="R448" s="4">
        <v>287.25</v>
      </c>
      <c r="S448" t="str">
        <f t="shared" si="34"/>
        <v>No</v>
      </c>
    </row>
    <row r="449" spans="1:19" x14ac:dyDescent="0.25">
      <c r="A449" t="s">
        <v>1157</v>
      </c>
      <c r="B449" s="2">
        <v>45019</v>
      </c>
      <c r="C449">
        <f t="shared" si="31"/>
        <v>2023</v>
      </c>
      <c r="D449" t="str">
        <f t="shared" si="32"/>
        <v>April</v>
      </c>
      <c r="E449" t="str">
        <f t="shared" si="33"/>
        <v>Q2</v>
      </c>
      <c r="F449" t="s">
        <v>2346</v>
      </c>
      <c r="G449" t="s">
        <v>2406</v>
      </c>
      <c r="H449">
        <v>1</v>
      </c>
      <c r="I449" s="4">
        <v>381.61</v>
      </c>
      <c r="J449" t="s">
        <v>3042</v>
      </c>
      <c r="K449" t="s">
        <v>3065</v>
      </c>
      <c r="L449" t="s">
        <v>3074</v>
      </c>
      <c r="M449" t="s">
        <v>4218</v>
      </c>
      <c r="N449">
        <v>5</v>
      </c>
      <c r="P449" t="str">
        <f t="shared" si="35"/>
        <v>NO COUPON</v>
      </c>
      <c r="Q449" t="s">
        <v>4280</v>
      </c>
      <c r="R449" s="4">
        <v>381.61</v>
      </c>
      <c r="S449" t="str">
        <f t="shared" si="34"/>
        <v>No</v>
      </c>
    </row>
    <row r="450" spans="1:19" x14ac:dyDescent="0.25">
      <c r="A450" t="s">
        <v>623</v>
      </c>
      <c r="B450" s="2">
        <v>45684</v>
      </c>
      <c r="C450">
        <f t="shared" ref="C450:C513" si="36">YEAR(B450)</f>
        <v>2025</v>
      </c>
      <c r="D450" t="str">
        <f t="shared" ref="D450:D513" si="37">TEXT(B450,"mmmm")</f>
        <v>January</v>
      </c>
      <c r="E450" t="str">
        <f t="shared" ref="E450:E513" si="38">"Q"&amp;ROUNDUP(MONTH(B450)/3,0)</f>
        <v>Q1</v>
      </c>
      <c r="F450" t="s">
        <v>1822</v>
      </c>
      <c r="G450" t="s">
        <v>2406</v>
      </c>
      <c r="H450">
        <v>3</v>
      </c>
      <c r="I450" s="4">
        <v>449.13</v>
      </c>
      <c r="J450" t="s">
        <v>2841</v>
      </c>
      <c r="K450" t="s">
        <v>3069</v>
      </c>
      <c r="L450" t="s">
        <v>3072</v>
      </c>
      <c r="M450" t="s">
        <v>3684</v>
      </c>
      <c r="N450">
        <v>5</v>
      </c>
      <c r="O450" t="s">
        <v>4277</v>
      </c>
      <c r="P450" t="str">
        <f t="shared" si="35"/>
        <v>WINTER15</v>
      </c>
      <c r="Q450" t="s">
        <v>4279</v>
      </c>
      <c r="R450" s="4">
        <v>1347.39</v>
      </c>
      <c r="S450" t="str">
        <f t="shared" si="34"/>
        <v>No</v>
      </c>
    </row>
    <row r="451" spans="1:19" x14ac:dyDescent="0.25">
      <c r="A451" t="s">
        <v>794</v>
      </c>
      <c r="B451" s="2">
        <v>45382</v>
      </c>
      <c r="C451">
        <f t="shared" si="36"/>
        <v>2024</v>
      </c>
      <c r="D451" t="str">
        <f t="shared" si="37"/>
        <v>March</v>
      </c>
      <c r="E451" t="str">
        <f t="shared" si="38"/>
        <v>Q1</v>
      </c>
      <c r="F451" t="s">
        <v>1991</v>
      </c>
      <c r="G451" t="s">
        <v>2408</v>
      </c>
      <c r="H451">
        <v>4</v>
      </c>
      <c r="I451" s="4">
        <v>184.48</v>
      </c>
      <c r="J451" t="s">
        <v>2755</v>
      </c>
      <c r="K451" t="s">
        <v>3066</v>
      </c>
      <c r="L451" t="s">
        <v>3071</v>
      </c>
      <c r="M451" t="s">
        <v>3855</v>
      </c>
      <c r="N451">
        <v>4</v>
      </c>
      <c r="O451" t="s">
        <v>4277</v>
      </c>
      <c r="P451" t="str">
        <f t="shared" si="35"/>
        <v>WINTER15</v>
      </c>
      <c r="Q451" t="s">
        <v>4282</v>
      </c>
      <c r="R451" s="4">
        <v>737.92</v>
      </c>
      <c r="S451" t="str">
        <f t="shared" ref="S451:S514" si="39">IF(OR(R451&gt;$Z$4,R451&lt;Z454),"No","Yes")</f>
        <v>No</v>
      </c>
    </row>
    <row r="452" spans="1:19" x14ac:dyDescent="0.25">
      <c r="A452" t="s">
        <v>829</v>
      </c>
      <c r="B452" s="2">
        <v>45508</v>
      </c>
      <c r="C452">
        <f t="shared" si="36"/>
        <v>2024</v>
      </c>
      <c r="D452" t="str">
        <f t="shared" si="37"/>
        <v>August</v>
      </c>
      <c r="E452" t="str">
        <f t="shared" si="38"/>
        <v>Q3</v>
      </c>
      <c r="F452" t="s">
        <v>2025</v>
      </c>
      <c r="G452" t="s">
        <v>2407</v>
      </c>
      <c r="H452">
        <v>3</v>
      </c>
      <c r="I452" s="4">
        <v>569.84</v>
      </c>
      <c r="J452" t="s">
        <v>2939</v>
      </c>
      <c r="K452" t="s">
        <v>3068</v>
      </c>
      <c r="L452" t="s">
        <v>3071</v>
      </c>
      <c r="M452" t="s">
        <v>3890</v>
      </c>
      <c r="N452">
        <v>8</v>
      </c>
      <c r="O452" t="s">
        <v>4277</v>
      </c>
      <c r="P452" t="str">
        <f t="shared" si="35"/>
        <v>WINTER15</v>
      </c>
      <c r="Q452" t="s">
        <v>4278</v>
      </c>
      <c r="R452" s="4">
        <v>1709.52</v>
      </c>
      <c r="S452" t="str">
        <f t="shared" si="39"/>
        <v>No</v>
      </c>
    </row>
    <row r="453" spans="1:19" x14ac:dyDescent="0.25">
      <c r="A453" t="s">
        <v>869</v>
      </c>
      <c r="B453" s="2">
        <v>45071</v>
      </c>
      <c r="C453">
        <f t="shared" si="36"/>
        <v>2023</v>
      </c>
      <c r="D453" t="str">
        <f t="shared" si="37"/>
        <v>May</v>
      </c>
      <c r="E453" t="str">
        <f t="shared" si="38"/>
        <v>Q2</v>
      </c>
      <c r="F453" t="s">
        <v>2065</v>
      </c>
      <c r="G453" t="s">
        <v>2403</v>
      </c>
      <c r="H453">
        <v>5</v>
      </c>
      <c r="I453" s="4">
        <v>240.61</v>
      </c>
      <c r="J453" t="s">
        <v>2624</v>
      </c>
      <c r="K453" t="s">
        <v>3067</v>
      </c>
      <c r="L453" t="s">
        <v>3070</v>
      </c>
      <c r="M453" t="s">
        <v>3930</v>
      </c>
      <c r="N453">
        <v>10</v>
      </c>
      <c r="O453" t="s">
        <v>4276</v>
      </c>
      <c r="P453" t="str">
        <f t="shared" si="35"/>
        <v>FREESHIP</v>
      </c>
      <c r="Q453" t="s">
        <v>4280</v>
      </c>
      <c r="R453" s="4">
        <v>1203.05</v>
      </c>
      <c r="S453" t="str">
        <f t="shared" si="39"/>
        <v>No</v>
      </c>
    </row>
    <row r="454" spans="1:19" x14ac:dyDescent="0.25">
      <c r="A454" t="s">
        <v>21</v>
      </c>
      <c r="B454" s="2">
        <v>45058</v>
      </c>
      <c r="C454">
        <f t="shared" si="36"/>
        <v>2023</v>
      </c>
      <c r="D454" t="str">
        <f t="shared" si="37"/>
        <v>May</v>
      </c>
      <c r="E454" t="str">
        <f t="shared" si="38"/>
        <v>Q2</v>
      </c>
      <c r="F454" t="s">
        <v>1221</v>
      </c>
      <c r="G454" t="s">
        <v>2403</v>
      </c>
      <c r="H454">
        <v>5</v>
      </c>
      <c r="I454" s="4">
        <v>149.55000000000001</v>
      </c>
      <c r="J454" t="s">
        <v>2417</v>
      </c>
      <c r="K454" t="s">
        <v>3069</v>
      </c>
      <c r="L454" t="s">
        <v>3070</v>
      </c>
      <c r="M454" t="s">
        <v>3082</v>
      </c>
      <c r="N454">
        <v>9</v>
      </c>
      <c r="O454" t="s">
        <v>4276</v>
      </c>
      <c r="P454" t="str">
        <f t="shared" si="35"/>
        <v>FREESHIP</v>
      </c>
      <c r="Q454" t="s">
        <v>4281</v>
      </c>
      <c r="R454" s="4">
        <v>747.75</v>
      </c>
      <c r="S454" t="str">
        <f t="shared" si="39"/>
        <v>No</v>
      </c>
    </row>
    <row r="455" spans="1:19" x14ac:dyDescent="0.25">
      <c r="A455" t="s">
        <v>1169</v>
      </c>
      <c r="B455" s="2">
        <v>45151</v>
      </c>
      <c r="C455">
        <f t="shared" si="36"/>
        <v>2023</v>
      </c>
      <c r="D455" t="str">
        <f t="shared" si="37"/>
        <v>August</v>
      </c>
      <c r="E455" t="str">
        <f t="shared" si="38"/>
        <v>Q3</v>
      </c>
      <c r="F455" t="s">
        <v>2358</v>
      </c>
      <c r="G455" t="s">
        <v>2407</v>
      </c>
      <c r="H455">
        <v>4</v>
      </c>
      <c r="I455" s="4">
        <v>534.57000000000005</v>
      </c>
      <c r="J455" t="s">
        <v>2558</v>
      </c>
      <c r="K455" t="s">
        <v>3067</v>
      </c>
      <c r="L455" t="s">
        <v>3073</v>
      </c>
      <c r="M455" t="s">
        <v>4230</v>
      </c>
      <c r="N455">
        <v>6</v>
      </c>
      <c r="O455" t="s">
        <v>4276</v>
      </c>
      <c r="P455" t="str">
        <f t="shared" si="35"/>
        <v>FREESHIP</v>
      </c>
      <c r="Q455" t="s">
        <v>4281</v>
      </c>
      <c r="R455" s="4">
        <v>2138.2800000000002</v>
      </c>
      <c r="S455" t="str">
        <f t="shared" si="39"/>
        <v>No</v>
      </c>
    </row>
    <row r="456" spans="1:19" x14ac:dyDescent="0.25">
      <c r="A456" t="s">
        <v>992</v>
      </c>
      <c r="B456" s="2">
        <v>45468</v>
      </c>
      <c r="C456">
        <f t="shared" si="36"/>
        <v>2024</v>
      </c>
      <c r="D456" t="str">
        <f t="shared" si="37"/>
        <v>June</v>
      </c>
      <c r="E456" t="str">
        <f t="shared" si="38"/>
        <v>Q2</v>
      </c>
      <c r="F456" t="s">
        <v>2185</v>
      </c>
      <c r="G456" t="s">
        <v>2407</v>
      </c>
      <c r="H456">
        <v>4</v>
      </c>
      <c r="I456" s="4">
        <v>107.49</v>
      </c>
      <c r="J456" t="s">
        <v>2887</v>
      </c>
      <c r="K456" t="s">
        <v>3069</v>
      </c>
      <c r="L456" t="s">
        <v>3073</v>
      </c>
      <c r="M456" t="s">
        <v>4053</v>
      </c>
      <c r="N456">
        <v>5</v>
      </c>
      <c r="P456" t="str">
        <f t="shared" si="35"/>
        <v>NO COUPON</v>
      </c>
      <c r="Q456" t="s">
        <v>4282</v>
      </c>
      <c r="R456" s="4">
        <v>429.96</v>
      </c>
      <c r="S456" t="str">
        <f t="shared" si="39"/>
        <v>No</v>
      </c>
    </row>
    <row r="457" spans="1:19" x14ac:dyDescent="0.25">
      <c r="A457" t="s">
        <v>82</v>
      </c>
      <c r="B457" s="2">
        <v>45271</v>
      </c>
      <c r="C457">
        <f t="shared" si="36"/>
        <v>2023</v>
      </c>
      <c r="D457" t="str">
        <f t="shared" si="37"/>
        <v>December</v>
      </c>
      <c r="E457" t="str">
        <f t="shared" si="38"/>
        <v>Q4</v>
      </c>
      <c r="F457" t="s">
        <v>1282</v>
      </c>
      <c r="G457" t="s">
        <v>2406</v>
      </c>
      <c r="H457">
        <v>3</v>
      </c>
      <c r="I457" s="4">
        <v>490.92</v>
      </c>
      <c r="J457" t="s">
        <v>2435</v>
      </c>
      <c r="K457" t="s">
        <v>3067</v>
      </c>
      <c r="L457" t="s">
        <v>3074</v>
      </c>
      <c r="M457" t="s">
        <v>3143</v>
      </c>
      <c r="N457">
        <v>5</v>
      </c>
      <c r="O457" t="s">
        <v>4276</v>
      </c>
      <c r="P457" t="str">
        <f t="shared" si="35"/>
        <v>FREESHIP</v>
      </c>
      <c r="Q457" t="s">
        <v>4280</v>
      </c>
      <c r="R457" s="4">
        <v>1472.76</v>
      </c>
      <c r="S457" t="str">
        <f t="shared" si="39"/>
        <v>No</v>
      </c>
    </row>
    <row r="458" spans="1:19" x14ac:dyDescent="0.25">
      <c r="A458" t="s">
        <v>806</v>
      </c>
      <c r="B458" s="2">
        <v>45093</v>
      </c>
      <c r="C458">
        <f t="shared" si="36"/>
        <v>2023</v>
      </c>
      <c r="D458" t="str">
        <f t="shared" si="37"/>
        <v>June</v>
      </c>
      <c r="E458" t="str">
        <f t="shared" si="38"/>
        <v>Q2</v>
      </c>
      <c r="F458" t="s">
        <v>2003</v>
      </c>
      <c r="G458" t="s">
        <v>2409</v>
      </c>
      <c r="H458">
        <v>2</v>
      </c>
      <c r="I458" s="4">
        <v>356.35</v>
      </c>
      <c r="J458" t="s">
        <v>2926</v>
      </c>
      <c r="K458" t="s">
        <v>3065</v>
      </c>
      <c r="L458" t="s">
        <v>3072</v>
      </c>
      <c r="M458" t="s">
        <v>3867</v>
      </c>
      <c r="N458">
        <v>6</v>
      </c>
      <c r="O458" t="s">
        <v>4277</v>
      </c>
      <c r="P458" t="str">
        <f t="shared" si="35"/>
        <v>WINTER15</v>
      </c>
      <c r="Q458" t="s">
        <v>4281</v>
      </c>
      <c r="R458" s="4">
        <v>712.7</v>
      </c>
      <c r="S458" t="str">
        <f t="shared" si="39"/>
        <v>No</v>
      </c>
    </row>
    <row r="459" spans="1:19" x14ac:dyDescent="0.25">
      <c r="A459" t="s">
        <v>700</v>
      </c>
      <c r="B459" s="2">
        <v>45208</v>
      </c>
      <c r="C459">
        <f t="shared" si="36"/>
        <v>2023</v>
      </c>
      <c r="D459" t="str">
        <f t="shared" si="37"/>
        <v>October</v>
      </c>
      <c r="E459" t="str">
        <f t="shared" si="38"/>
        <v>Q4</v>
      </c>
      <c r="F459" t="s">
        <v>1898</v>
      </c>
      <c r="G459" t="s">
        <v>2409</v>
      </c>
      <c r="H459">
        <v>3</v>
      </c>
      <c r="I459" s="4">
        <v>53.6</v>
      </c>
      <c r="J459" t="s">
        <v>2874</v>
      </c>
      <c r="K459" t="s">
        <v>3069</v>
      </c>
      <c r="L459" t="s">
        <v>3074</v>
      </c>
      <c r="M459" t="s">
        <v>3761</v>
      </c>
      <c r="N459">
        <v>4</v>
      </c>
      <c r="O459" t="s">
        <v>4277</v>
      </c>
      <c r="P459" t="str">
        <f t="shared" ref="P459:P522" si="40">IF(ISBLANK(O459),"NO COUPON",O459)</f>
        <v>WINTER15</v>
      </c>
      <c r="Q459" t="s">
        <v>4281</v>
      </c>
      <c r="R459" s="4">
        <v>160.80000000000001</v>
      </c>
      <c r="S459" t="str">
        <f t="shared" si="39"/>
        <v>No</v>
      </c>
    </row>
    <row r="460" spans="1:19" x14ac:dyDescent="0.25">
      <c r="A460" t="s">
        <v>756</v>
      </c>
      <c r="B460" s="2">
        <v>45626</v>
      </c>
      <c r="C460">
        <f t="shared" si="36"/>
        <v>2024</v>
      </c>
      <c r="D460" t="str">
        <f t="shared" si="37"/>
        <v>November</v>
      </c>
      <c r="E460" t="str">
        <f t="shared" si="38"/>
        <v>Q4</v>
      </c>
      <c r="F460" t="s">
        <v>1953</v>
      </c>
      <c r="G460" t="s">
        <v>2408</v>
      </c>
      <c r="H460">
        <v>3</v>
      </c>
      <c r="I460" s="4">
        <v>699.93</v>
      </c>
      <c r="J460" t="s">
        <v>2664</v>
      </c>
      <c r="K460" t="s">
        <v>3069</v>
      </c>
      <c r="L460" t="s">
        <v>3072</v>
      </c>
      <c r="M460" t="s">
        <v>3817</v>
      </c>
      <c r="N460">
        <v>7</v>
      </c>
      <c r="O460" t="s">
        <v>4275</v>
      </c>
      <c r="P460" t="str">
        <f t="shared" si="40"/>
        <v>SAVE10</v>
      </c>
      <c r="Q460" t="s">
        <v>4282</v>
      </c>
      <c r="R460" s="4">
        <v>2099.79</v>
      </c>
      <c r="S460" t="str">
        <f t="shared" si="39"/>
        <v>No</v>
      </c>
    </row>
    <row r="461" spans="1:19" x14ac:dyDescent="0.25">
      <c r="A461" t="s">
        <v>1077</v>
      </c>
      <c r="B461" s="2">
        <v>45462</v>
      </c>
      <c r="C461">
        <f t="shared" si="36"/>
        <v>2024</v>
      </c>
      <c r="D461" t="str">
        <f t="shared" si="37"/>
        <v>June</v>
      </c>
      <c r="E461" t="str">
        <f t="shared" si="38"/>
        <v>Q2</v>
      </c>
      <c r="F461" t="s">
        <v>2269</v>
      </c>
      <c r="G461" t="s">
        <v>2409</v>
      </c>
      <c r="H461">
        <v>2</v>
      </c>
      <c r="I461" s="4">
        <v>320.68</v>
      </c>
      <c r="J461" t="s">
        <v>2564</v>
      </c>
      <c r="K461" t="s">
        <v>3067</v>
      </c>
      <c r="L461" t="s">
        <v>3070</v>
      </c>
      <c r="M461" t="s">
        <v>4138</v>
      </c>
      <c r="N461">
        <v>5</v>
      </c>
      <c r="O461" t="s">
        <v>4276</v>
      </c>
      <c r="P461" t="str">
        <f t="shared" si="40"/>
        <v>FREESHIP</v>
      </c>
      <c r="Q461" t="s">
        <v>4279</v>
      </c>
      <c r="R461" s="4">
        <v>641.36</v>
      </c>
      <c r="S461" t="str">
        <f t="shared" si="39"/>
        <v>No</v>
      </c>
    </row>
    <row r="462" spans="1:19" x14ac:dyDescent="0.25">
      <c r="A462" t="s">
        <v>1194</v>
      </c>
      <c r="B462" s="2">
        <v>45230</v>
      </c>
      <c r="C462">
        <f t="shared" si="36"/>
        <v>2023</v>
      </c>
      <c r="D462" t="str">
        <f t="shared" si="37"/>
        <v>October</v>
      </c>
      <c r="E462" t="str">
        <f t="shared" si="38"/>
        <v>Q4</v>
      </c>
      <c r="F462" t="s">
        <v>2383</v>
      </c>
      <c r="G462" t="s">
        <v>2406</v>
      </c>
      <c r="H462">
        <v>4</v>
      </c>
      <c r="I462" s="4">
        <v>298.36</v>
      </c>
      <c r="J462" t="s">
        <v>2805</v>
      </c>
      <c r="K462" t="s">
        <v>3065</v>
      </c>
      <c r="L462" t="s">
        <v>3074</v>
      </c>
      <c r="M462" t="s">
        <v>4255</v>
      </c>
      <c r="N462">
        <v>8</v>
      </c>
      <c r="O462" t="s">
        <v>4276</v>
      </c>
      <c r="P462" t="str">
        <f t="shared" si="40"/>
        <v>FREESHIP</v>
      </c>
      <c r="Q462" t="s">
        <v>4282</v>
      </c>
      <c r="R462" s="4">
        <v>1193.44</v>
      </c>
      <c r="S462" t="str">
        <f t="shared" si="39"/>
        <v>No</v>
      </c>
    </row>
    <row r="463" spans="1:19" x14ac:dyDescent="0.25">
      <c r="A463" t="s">
        <v>767</v>
      </c>
      <c r="B463" s="2">
        <v>45406</v>
      </c>
      <c r="C463">
        <f t="shared" si="36"/>
        <v>2024</v>
      </c>
      <c r="D463" t="str">
        <f t="shared" si="37"/>
        <v>April</v>
      </c>
      <c r="E463" t="str">
        <f t="shared" si="38"/>
        <v>Q2</v>
      </c>
      <c r="F463" t="s">
        <v>1964</v>
      </c>
      <c r="G463" t="s">
        <v>2404</v>
      </c>
      <c r="H463">
        <v>2</v>
      </c>
      <c r="I463" s="4">
        <v>241.49</v>
      </c>
      <c r="J463" t="s">
        <v>2907</v>
      </c>
      <c r="K463" t="s">
        <v>3065</v>
      </c>
      <c r="L463" t="s">
        <v>3072</v>
      </c>
      <c r="M463" t="s">
        <v>3828</v>
      </c>
      <c r="N463">
        <v>7</v>
      </c>
      <c r="O463" t="s">
        <v>4276</v>
      </c>
      <c r="P463" t="str">
        <f t="shared" si="40"/>
        <v>FREESHIP</v>
      </c>
      <c r="Q463" t="s">
        <v>4278</v>
      </c>
      <c r="R463" s="4">
        <v>482.98</v>
      </c>
      <c r="S463" t="str">
        <f t="shared" si="39"/>
        <v>No</v>
      </c>
    </row>
    <row r="464" spans="1:19" x14ac:dyDescent="0.25">
      <c r="A464" t="s">
        <v>606</v>
      </c>
      <c r="B464" s="2">
        <v>45405</v>
      </c>
      <c r="C464">
        <f t="shared" si="36"/>
        <v>2024</v>
      </c>
      <c r="D464" t="str">
        <f t="shared" si="37"/>
        <v>April</v>
      </c>
      <c r="E464" t="str">
        <f t="shared" si="38"/>
        <v>Q2</v>
      </c>
      <c r="F464" t="s">
        <v>1806</v>
      </c>
      <c r="G464" t="s">
        <v>2404</v>
      </c>
      <c r="H464">
        <v>3</v>
      </c>
      <c r="I464" s="4">
        <v>204.27</v>
      </c>
      <c r="J464" t="s">
        <v>2803</v>
      </c>
      <c r="K464" t="s">
        <v>3066</v>
      </c>
      <c r="L464" t="s">
        <v>3072</v>
      </c>
      <c r="M464" t="s">
        <v>3667</v>
      </c>
      <c r="N464">
        <v>4</v>
      </c>
      <c r="P464" t="str">
        <f t="shared" si="40"/>
        <v>NO COUPON</v>
      </c>
      <c r="Q464" t="s">
        <v>4282</v>
      </c>
      <c r="R464" s="4">
        <v>612.81000000000006</v>
      </c>
      <c r="S464" t="str">
        <f t="shared" si="39"/>
        <v>No</v>
      </c>
    </row>
    <row r="465" spans="1:19" x14ac:dyDescent="0.25">
      <c r="A465" t="s">
        <v>585</v>
      </c>
      <c r="B465" s="2">
        <v>45619</v>
      </c>
      <c r="C465">
        <f t="shared" si="36"/>
        <v>2024</v>
      </c>
      <c r="D465" t="str">
        <f t="shared" si="37"/>
        <v>November</v>
      </c>
      <c r="E465" t="str">
        <f t="shared" si="38"/>
        <v>Q4</v>
      </c>
      <c r="F465" t="s">
        <v>1785</v>
      </c>
      <c r="G465" t="s">
        <v>2405</v>
      </c>
      <c r="H465">
        <v>1</v>
      </c>
      <c r="I465" s="4">
        <v>214.08</v>
      </c>
      <c r="J465" t="s">
        <v>2779</v>
      </c>
      <c r="K465" t="s">
        <v>3068</v>
      </c>
      <c r="L465" t="s">
        <v>3072</v>
      </c>
      <c r="M465" t="s">
        <v>3646</v>
      </c>
      <c r="N465">
        <v>2</v>
      </c>
      <c r="O465" t="s">
        <v>4277</v>
      </c>
      <c r="P465" t="str">
        <f t="shared" si="40"/>
        <v>WINTER15</v>
      </c>
      <c r="Q465" t="s">
        <v>4282</v>
      </c>
      <c r="R465" s="4">
        <v>214.08</v>
      </c>
      <c r="S465" t="str">
        <f t="shared" si="39"/>
        <v>No</v>
      </c>
    </row>
    <row r="466" spans="1:19" x14ac:dyDescent="0.25">
      <c r="A466" t="s">
        <v>37</v>
      </c>
      <c r="B466" s="2">
        <v>45756</v>
      </c>
      <c r="C466">
        <f t="shared" si="36"/>
        <v>2025</v>
      </c>
      <c r="D466" t="str">
        <f t="shared" si="37"/>
        <v>April</v>
      </c>
      <c r="E466" t="str">
        <f t="shared" si="38"/>
        <v>Q2</v>
      </c>
      <c r="F466" t="s">
        <v>1237</v>
      </c>
      <c r="G466" t="s">
        <v>2404</v>
      </c>
      <c r="H466">
        <v>4</v>
      </c>
      <c r="I466" s="4">
        <v>273.25</v>
      </c>
      <c r="J466" t="s">
        <v>2433</v>
      </c>
      <c r="K466" t="s">
        <v>3065</v>
      </c>
      <c r="L466" t="s">
        <v>3071</v>
      </c>
      <c r="M466" t="s">
        <v>3098</v>
      </c>
      <c r="N466">
        <v>5</v>
      </c>
      <c r="O466" t="s">
        <v>4276</v>
      </c>
      <c r="P466" t="str">
        <f t="shared" si="40"/>
        <v>FREESHIP</v>
      </c>
      <c r="Q466" t="s">
        <v>4279</v>
      </c>
      <c r="R466" s="4">
        <v>1093</v>
      </c>
      <c r="S466" t="str">
        <f t="shared" si="39"/>
        <v>No</v>
      </c>
    </row>
    <row r="467" spans="1:19" x14ac:dyDescent="0.25">
      <c r="A467" t="s">
        <v>426</v>
      </c>
      <c r="B467" s="2">
        <v>45758</v>
      </c>
      <c r="C467">
        <f t="shared" si="36"/>
        <v>2025</v>
      </c>
      <c r="D467" t="str">
        <f t="shared" si="37"/>
        <v>April</v>
      </c>
      <c r="E467" t="str">
        <f t="shared" si="38"/>
        <v>Q2</v>
      </c>
      <c r="F467" t="s">
        <v>1626</v>
      </c>
      <c r="G467" t="s">
        <v>2405</v>
      </c>
      <c r="H467">
        <v>5</v>
      </c>
      <c r="I467" s="4">
        <v>133.01</v>
      </c>
      <c r="J467" t="s">
        <v>2738</v>
      </c>
      <c r="K467" t="s">
        <v>3067</v>
      </c>
      <c r="L467" t="s">
        <v>3072</v>
      </c>
      <c r="M467" t="s">
        <v>3487</v>
      </c>
      <c r="N467">
        <v>10</v>
      </c>
      <c r="P467" t="str">
        <f t="shared" si="40"/>
        <v>NO COUPON</v>
      </c>
      <c r="Q467" t="s">
        <v>4281</v>
      </c>
      <c r="R467" s="4">
        <v>665.05</v>
      </c>
      <c r="S467" t="str">
        <f t="shared" si="39"/>
        <v>No</v>
      </c>
    </row>
    <row r="468" spans="1:19" x14ac:dyDescent="0.25">
      <c r="A468" t="s">
        <v>39</v>
      </c>
      <c r="B468" s="2">
        <v>45497</v>
      </c>
      <c r="C468">
        <f t="shared" si="36"/>
        <v>2024</v>
      </c>
      <c r="D468" t="str">
        <f t="shared" si="37"/>
        <v>July</v>
      </c>
      <c r="E468" t="str">
        <f t="shared" si="38"/>
        <v>Q3</v>
      </c>
      <c r="F468" t="s">
        <v>1239</v>
      </c>
      <c r="G468" t="s">
        <v>2403</v>
      </c>
      <c r="H468">
        <v>1</v>
      </c>
      <c r="I468" s="4">
        <v>399.98</v>
      </c>
      <c r="J468" t="s">
        <v>2435</v>
      </c>
      <c r="K468" t="s">
        <v>3065</v>
      </c>
      <c r="L468" t="s">
        <v>3073</v>
      </c>
      <c r="M468" t="s">
        <v>3100</v>
      </c>
      <c r="N468">
        <v>3</v>
      </c>
      <c r="O468" t="s">
        <v>4277</v>
      </c>
      <c r="P468" t="str">
        <f t="shared" si="40"/>
        <v>WINTER15</v>
      </c>
      <c r="Q468" t="s">
        <v>4280</v>
      </c>
      <c r="R468" s="4">
        <v>399.98</v>
      </c>
      <c r="S468" t="str">
        <f t="shared" si="39"/>
        <v>No</v>
      </c>
    </row>
    <row r="469" spans="1:19" x14ac:dyDescent="0.25">
      <c r="A469" t="s">
        <v>1068</v>
      </c>
      <c r="B469" s="2">
        <v>45259</v>
      </c>
      <c r="C469">
        <f t="shared" si="36"/>
        <v>2023</v>
      </c>
      <c r="D469" t="str">
        <f t="shared" si="37"/>
        <v>November</v>
      </c>
      <c r="E469" t="str">
        <f t="shared" si="38"/>
        <v>Q4</v>
      </c>
      <c r="F469" t="s">
        <v>2260</v>
      </c>
      <c r="G469" t="s">
        <v>2407</v>
      </c>
      <c r="H469">
        <v>1</v>
      </c>
      <c r="I469" s="4">
        <v>660.66</v>
      </c>
      <c r="J469" t="s">
        <v>2490</v>
      </c>
      <c r="K469" t="s">
        <v>3065</v>
      </c>
      <c r="L469" t="s">
        <v>3073</v>
      </c>
      <c r="M469" t="s">
        <v>4129</v>
      </c>
      <c r="N469">
        <v>3</v>
      </c>
      <c r="O469" t="s">
        <v>4277</v>
      </c>
      <c r="P469" t="str">
        <f t="shared" si="40"/>
        <v>WINTER15</v>
      </c>
      <c r="Q469" t="s">
        <v>4278</v>
      </c>
      <c r="R469" s="4">
        <v>660.66</v>
      </c>
      <c r="S469" t="str">
        <f t="shared" si="39"/>
        <v>No</v>
      </c>
    </row>
    <row r="470" spans="1:19" x14ac:dyDescent="0.25">
      <c r="A470" t="s">
        <v>236</v>
      </c>
      <c r="B470" s="2">
        <v>45050</v>
      </c>
      <c r="C470">
        <f t="shared" si="36"/>
        <v>2023</v>
      </c>
      <c r="D470" t="str">
        <f t="shared" si="37"/>
        <v>May</v>
      </c>
      <c r="E470" t="str">
        <f t="shared" si="38"/>
        <v>Q2</v>
      </c>
      <c r="F470" t="s">
        <v>1436</v>
      </c>
      <c r="G470" t="s">
        <v>2406</v>
      </c>
      <c r="H470">
        <v>4</v>
      </c>
      <c r="I470" s="4">
        <v>693.36</v>
      </c>
      <c r="J470" t="s">
        <v>2602</v>
      </c>
      <c r="K470" t="s">
        <v>3066</v>
      </c>
      <c r="L470" t="s">
        <v>3070</v>
      </c>
      <c r="M470" t="s">
        <v>3297</v>
      </c>
      <c r="N470">
        <v>8</v>
      </c>
      <c r="P470" t="str">
        <f t="shared" si="40"/>
        <v>NO COUPON</v>
      </c>
      <c r="Q470" t="s">
        <v>4278</v>
      </c>
      <c r="R470" s="4">
        <v>2773.44</v>
      </c>
      <c r="S470" t="str">
        <f t="shared" si="39"/>
        <v>No</v>
      </c>
    </row>
    <row r="471" spans="1:19" x14ac:dyDescent="0.25">
      <c r="A471" t="s">
        <v>60</v>
      </c>
      <c r="B471" s="2">
        <v>45469</v>
      </c>
      <c r="C471">
        <f t="shared" si="36"/>
        <v>2024</v>
      </c>
      <c r="D471" t="str">
        <f t="shared" si="37"/>
        <v>June</v>
      </c>
      <c r="E471" t="str">
        <f t="shared" si="38"/>
        <v>Q2</v>
      </c>
      <c r="F471" t="s">
        <v>1260</v>
      </c>
      <c r="G471" t="s">
        <v>2403</v>
      </c>
      <c r="H471">
        <v>4</v>
      </c>
      <c r="I471" s="4">
        <v>550.14</v>
      </c>
      <c r="J471" t="s">
        <v>2454</v>
      </c>
      <c r="K471" t="s">
        <v>3065</v>
      </c>
      <c r="L471" t="s">
        <v>3074</v>
      </c>
      <c r="M471" t="s">
        <v>3121</v>
      </c>
      <c r="N471">
        <v>4</v>
      </c>
      <c r="O471" t="s">
        <v>4276</v>
      </c>
      <c r="P471" t="str">
        <f t="shared" si="40"/>
        <v>FREESHIP</v>
      </c>
      <c r="Q471" t="s">
        <v>4278</v>
      </c>
      <c r="R471" s="4">
        <v>2200.56</v>
      </c>
      <c r="S471" t="str">
        <f t="shared" si="39"/>
        <v>No</v>
      </c>
    </row>
    <row r="472" spans="1:19" x14ac:dyDescent="0.25">
      <c r="A472" t="s">
        <v>840</v>
      </c>
      <c r="B472" s="2">
        <v>45724</v>
      </c>
      <c r="C472">
        <f t="shared" si="36"/>
        <v>2025</v>
      </c>
      <c r="D472" t="str">
        <f t="shared" si="37"/>
        <v>March</v>
      </c>
      <c r="E472" t="str">
        <f t="shared" si="38"/>
        <v>Q1</v>
      </c>
      <c r="F472" t="s">
        <v>2036</v>
      </c>
      <c r="G472" t="s">
        <v>2407</v>
      </c>
      <c r="H472">
        <v>3</v>
      </c>
      <c r="I472" s="4">
        <v>463.81</v>
      </c>
      <c r="J472" t="s">
        <v>2570</v>
      </c>
      <c r="K472" t="s">
        <v>3066</v>
      </c>
      <c r="L472" t="s">
        <v>3072</v>
      </c>
      <c r="M472" t="s">
        <v>3901</v>
      </c>
      <c r="N472">
        <v>8</v>
      </c>
      <c r="O472" t="s">
        <v>4277</v>
      </c>
      <c r="P472" t="str">
        <f t="shared" si="40"/>
        <v>WINTER15</v>
      </c>
      <c r="Q472" t="s">
        <v>4280</v>
      </c>
      <c r="R472" s="4">
        <v>1391.43</v>
      </c>
      <c r="S472" t="str">
        <f t="shared" si="39"/>
        <v>No</v>
      </c>
    </row>
    <row r="473" spans="1:19" x14ac:dyDescent="0.25">
      <c r="A473" t="s">
        <v>957</v>
      </c>
      <c r="B473" s="2">
        <v>45287</v>
      </c>
      <c r="C473">
        <f t="shared" si="36"/>
        <v>2023</v>
      </c>
      <c r="D473" t="str">
        <f t="shared" si="37"/>
        <v>December</v>
      </c>
      <c r="E473" t="str">
        <f t="shared" si="38"/>
        <v>Q4</v>
      </c>
      <c r="F473" t="s">
        <v>2152</v>
      </c>
      <c r="G473" t="s">
        <v>2403</v>
      </c>
      <c r="H473">
        <v>3</v>
      </c>
      <c r="I473" s="4">
        <v>193.49</v>
      </c>
      <c r="J473" t="s">
        <v>2985</v>
      </c>
      <c r="K473" t="s">
        <v>3068</v>
      </c>
      <c r="L473" t="s">
        <v>3072</v>
      </c>
      <c r="M473" t="s">
        <v>4018</v>
      </c>
      <c r="N473">
        <v>6</v>
      </c>
      <c r="O473" t="s">
        <v>4276</v>
      </c>
      <c r="P473" t="str">
        <f t="shared" si="40"/>
        <v>FREESHIP</v>
      </c>
      <c r="Q473" t="s">
        <v>4281</v>
      </c>
      <c r="R473" s="4">
        <v>580.47</v>
      </c>
      <c r="S473" t="str">
        <f t="shared" si="39"/>
        <v>No</v>
      </c>
    </row>
    <row r="474" spans="1:19" x14ac:dyDescent="0.25">
      <c r="A474" t="s">
        <v>896</v>
      </c>
      <c r="B474" s="2">
        <v>45836</v>
      </c>
      <c r="C474">
        <f t="shared" si="36"/>
        <v>2025</v>
      </c>
      <c r="D474" t="str">
        <f t="shared" si="37"/>
        <v>June</v>
      </c>
      <c r="E474" t="str">
        <f t="shared" si="38"/>
        <v>Q2</v>
      </c>
      <c r="F474" t="s">
        <v>2092</v>
      </c>
      <c r="G474" t="s">
        <v>2404</v>
      </c>
      <c r="H474">
        <v>2</v>
      </c>
      <c r="I474" s="4">
        <v>274.12</v>
      </c>
      <c r="J474" t="s">
        <v>2501</v>
      </c>
      <c r="K474" t="s">
        <v>3069</v>
      </c>
      <c r="L474" t="s">
        <v>3073</v>
      </c>
      <c r="M474" t="s">
        <v>3957</v>
      </c>
      <c r="N474">
        <v>6</v>
      </c>
      <c r="O474" t="s">
        <v>4276</v>
      </c>
      <c r="P474" t="str">
        <f t="shared" si="40"/>
        <v>FREESHIP</v>
      </c>
      <c r="Q474" t="s">
        <v>4279</v>
      </c>
      <c r="R474" s="4">
        <v>548.24</v>
      </c>
      <c r="S474" t="str">
        <f t="shared" si="39"/>
        <v>No</v>
      </c>
    </row>
    <row r="475" spans="1:19" x14ac:dyDescent="0.25">
      <c r="A475" t="s">
        <v>83</v>
      </c>
      <c r="B475" s="2">
        <v>45057</v>
      </c>
      <c r="C475">
        <f t="shared" si="36"/>
        <v>2023</v>
      </c>
      <c r="D475" t="str">
        <f t="shared" si="37"/>
        <v>May</v>
      </c>
      <c r="E475" t="str">
        <f t="shared" si="38"/>
        <v>Q2</v>
      </c>
      <c r="F475" t="s">
        <v>1283</v>
      </c>
      <c r="G475" t="s">
        <v>2403</v>
      </c>
      <c r="H475">
        <v>3</v>
      </c>
      <c r="I475" s="4">
        <v>478.65</v>
      </c>
      <c r="J475" t="s">
        <v>2474</v>
      </c>
      <c r="K475" t="s">
        <v>3066</v>
      </c>
      <c r="L475" t="s">
        <v>3070</v>
      </c>
      <c r="M475" t="s">
        <v>3144</v>
      </c>
      <c r="N475">
        <v>4</v>
      </c>
      <c r="P475" t="str">
        <f t="shared" si="40"/>
        <v>NO COUPON</v>
      </c>
      <c r="Q475" t="s">
        <v>4279</v>
      </c>
      <c r="R475" s="4">
        <v>1435.95</v>
      </c>
      <c r="S475" t="str">
        <f t="shared" si="39"/>
        <v>No</v>
      </c>
    </row>
    <row r="476" spans="1:19" x14ac:dyDescent="0.25">
      <c r="A476" t="s">
        <v>24</v>
      </c>
      <c r="B476" s="2">
        <v>45289</v>
      </c>
      <c r="C476">
        <f t="shared" si="36"/>
        <v>2023</v>
      </c>
      <c r="D476" t="str">
        <f t="shared" si="37"/>
        <v>December</v>
      </c>
      <c r="E476" t="str">
        <f t="shared" si="38"/>
        <v>Q4</v>
      </c>
      <c r="F476" t="s">
        <v>1224</v>
      </c>
      <c r="G476" t="s">
        <v>2405</v>
      </c>
      <c r="H476">
        <v>5</v>
      </c>
      <c r="I476" s="4">
        <v>625.97</v>
      </c>
      <c r="J476" t="s">
        <v>2420</v>
      </c>
      <c r="K476" t="s">
        <v>3067</v>
      </c>
      <c r="L476" t="s">
        <v>3072</v>
      </c>
      <c r="M476" t="s">
        <v>3085</v>
      </c>
      <c r="N476">
        <v>9</v>
      </c>
      <c r="O476" t="s">
        <v>4277</v>
      </c>
      <c r="P476" t="str">
        <f t="shared" si="40"/>
        <v>WINTER15</v>
      </c>
      <c r="Q476" t="s">
        <v>4278</v>
      </c>
      <c r="R476" s="4">
        <v>3129.85</v>
      </c>
      <c r="S476" t="str">
        <f t="shared" si="39"/>
        <v>No</v>
      </c>
    </row>
    <row r="477" spans="1:19" x14ac:dyDescent="0.25">
      <c r="A477" t="s">
        <v>795</v>
      </c>
      <c r="B477" s="2">
        <v>45301</v>
      </c>
      <c r="C477">
        <f t="shared" si="36"/>
        <v>2024</v>
      </c>
      <c r="D477" t="str">
        <f t="shared" si="37"/>
        <v>January</v>
      </c>
      <c r="E477" t="str">
        <f t="shared" si="38"/>
        <v>Q1</v>
      </c>
      <c r="F477" t="s">
        <v>1992</v>
      </c>
      <c r="G477" t="s">
        <v>2404</v>
      </c>
      <c r="H477">
        <v>5</v>
      </c>
      <c r="I477" s="4">
        <v>524.26</v>
      </c>
      <c r="J477" t="s">
        <v>2415</v>
      </c>
      <c r="K477" t="s">
        <v>3068</v>
      </c>
      <c r="L477" t="s">
        <v>3073</v>
      </c>
      <c r="M477" t="s">
        <v>3856</v>
      </c>
      <c r="N477">
        <v>5</v>
      </c>
      <c r="O477" t="s">
        <v>4276</v>
      </c>
      <c r="P477" t="str">
        <f t="shared" si="40"/>
        <v>FREESHIP</v>
      </c>
      <c r="Q477" t="s">
        <v>4279</v>
      </c>
      <c r="R477" s="4">
        <v>2621.3000000000002</v>
      </c>
      <c r="S477" t="str">
        <f t="shared" si="39"/>
        <v>No</v>
      </c>
    </row>
    <row r="478" spans="1:19" x14ac:dyDescent="0.25">
      <c r="A478" t="s">
        <v>857</v>
      </c>
      <c r="B478" s="2">
        <v>45790</v>
      </c>
      <c r="C478">
        <f t="shared" si="36"/>
        <v>2025</v>
      </c>
      <c r="D478" t="str">
        <f t="shared" si="37"/>
        <v>May</v>
      </c>
      <c r="E478" t="str">
        <f t="shared" si="38"/>
        <v>Q2</v>
      </c>
      <c r="F478" t="s">
        <v>2053</v>
      </c>
      <c r="G478" t="s">
        <v>2409</v>
      </c>
      <c r="H478">
        <v>3</v>
      </c>
      <c r="I478" s="4">
        <v>430.06</v>
      </c>
      <c r="J478" t="s">
        <v>2951</v>
      </c>
      <c r="K478" t="s">
        <v>3068</v>
      </c>
      <c r="L478" t="s">
        <v>3071</v>
      </c>
      <c r="M478" t="s">
        <v>3918</v>
      </c>
      <c r="N478">
        <v>8</v>
      </c>
      <c r="O478" t="s">
        <v>4276</v>
      </c>
      <c r="P478" t="str">
        <f t="shared" si="40"/>
        <v>FREESHIP</v>
      </c>
      <c r="Q478" t="s">
        <v>4278</v>
      </c>
      <c r="R478" s="4">
        <v>1290.18</v>
      </c>
      <c r="S478" t="str">
        <f t="shared" si="39"/>
        <v>No</v>
      </c>
    </row>
    <row r="479" spans="1:19" x14ac:dyDescent="0.25">
      <c r="A479" t="s">
        <v>383</v>
      </c>
      <c r="B479" s="2">
        <v>45648</v>
      </c>
      <c r="C479">
        <f t="shared" si="36"/>
        <v>2024</v>
      </c>
      <c r="D479" t="str">
        <f t="shared" si="37"/>
        <v>December</v>
      </c>
      <c r="E479" t="str">
        <f t="shared" si="38"/>
        <v>Q4</v>
      </c>
      <c r="F479" t="s">
        <v>1583</v>
      </c>
      <c r="G479" t="s">
        <v>2403</v>
      </c>
      <c r="H479">
        <v>5</v>
      </c>
      <c r="I479" s="4">
        <v>375.25</v>
      </c>
      <c r="J479" t="s">
        <v>2717</v>
      </c>
      <c r="K479" t="s">
        <v>3068</v>
      </c>
      <c r="L479" t="s">
        <v>3074</v>
      </c>
      <c r="M479" t="s">
        <v>3444</v>
      </c>
      <c r="N479">
        <v>9</v>
      </c>
      <c r="O479" t="s">
        <v>4275</v>
      </c>
      <c r="P479" t="str">
        <f t="shared" si="40"/>
        <v>SAVE10</v>
      </c>
      <c r="Q479" t="s">
        <v>4280</v>
      </c>
      <c r="R479" s="4">
        <v>1876.25</v>
      </c>
      <c r="S479" t="str">
        <f t="shared" si="39"/>
        <v>No</v>
      </c>
    </row>
    <row r="480" spans="1:19" x14ac:dyDescent="0.25">
      <c r="A480" t="s">
        <v>1115</v>
      </c>
      <c r="B480" s="2">
        <v>45816</v>
      </c>
      <c r="C480">
        <f t="shared" si="36"/>
        <v>2025</v>
      </c>
      <c r="D480" t="str">
        <f t="shared" si="37"/>
        <v>June</v>
      </c>
      <c r="E480" t="str">
        <f t="shared" si="38"/>
        <v>Q2</v>
      </c>
      <c r="F480" t="s">
        <v>2307</v>
      </c>
      <c r="G480" t="s">
        <v>2403</v>
      </c>
      <c r="H480">
        <v>3</v>
      </c>
      <c r="I480" s="4">
        <v>161.97</v>
      </c>
      <c r="J480" t="s">
        <v>2418</v>
      </c>
      <c r="K480" t="s">
        <v>3069</v>
      </c>
      <c r="L480" t="s">
        <v>3074</v>
      </c>
      <c r="M480" t="s">
        <v>4176</v>
      </c>
      <c r="N480">
        <v>4</v>
      </c>
      <c r="O480" t="s">
        <v>4275</v>
      </c>
      <c r="P480" t="str">
        <f t="shared" si="40"/>
        <v>SAVE10</v>
      </c>
      <c r="Q480" t="s">
        <v>4280</v>
      </c>
      <c r="R480" s="4">
        <v>485.91</v>
      </c>
      <c r="S480" t="str">
        <f t="shared" si="39"/>
        <v>No</v>
      </c>
    </row>
    <row r="481" spans="1:19" x14ac:dyDescent="0.25">
      <c r="A481" t="s">
        <v>897</v>
      </c>
      <c r="B481" s="2">
        <v>45790</v>
      </c>
      <c r="C481">
        <f t="shared" si="36"/>
        <v>2025</v>
      </c>
      <c r="D481" t="str">
        <f t="shared" si="37"/>
        <v>May</v>
      </c>
      <c r="E481" t="str">
        <f t="shared" si="38"/>
        <v>Q2</v>
      </c>
      <c r="F481" t="s">
        <v>2093</v>
      </c>
      <c r="G481" t="s">
        <v>2407</v>
      </c>
      <c r="H481">
        <v>5</v>
      </c>
      <c r="I481" s="4">
        <v>561.48</v>
      </c>
      <c r="J481" t="s">
        <v>2967</v>
      </c>
      <c r="K481" t="s">
        <v>3066</v>
      </c>
      <c r="L481" t="s">
        <v>3073</v>
      </c>
      <c r="M481" t="s">
        <v>3958</v>
      </c>
      <c r="N481">
        <v>9</v>
      </c>
      <c r="O481" t="s">
        <v>4276</v>
      </c>
      <c r="P481" t="str">
        <f t="shared" si="40"/>
        <v>FREESHIP</v>
      </c>
      <c r="Q481" t="s">
        <v>4281</v>
      </c>
      <c r="R481" s="4">
        <v>2807.4</v>
      </c>
      <c r="S481" t="str">
        <f t="shared" si="39"/>
        <v>No</v>
      </c>
    </row>
    <row r="482" spans="1:19" x14ac:dyDescent="0.25">
      <c r="A482" t="s">
        <v>967</v>
      </c>
      <c r="B482" s="2">
        <v>44963</v>
      </c>
      <c r="C482">
        <f t="shared" si="36"/>
        <v>2023</v>
      </c>
      <c r="D482" t="str">
        <f t="shared" si="37"/>
        <v>February</v>
      </c>
      <c r="E482" t="str">
        <f t="shared" si="38"/>
        <v>Q1</v>
      </c>
      <c r="F482" t="s">
        <v>2161</v>
      </c>
      <c r="G482" t="s">
        <v>2404</v>
      </c>
      <c r="H482">
        <v>1</v>
      </c>
      <c r="I482" s="4">
        <v>131.61000000000001</v>
      </c>
      <c r="J482" t="s">
        <v>2486</v>
      </c>
      <c r="K482" t="s">
        <v>3069</v>
      </c>
      <c r="L482" t="s">
        <v>3070</v>
      </c>
      <c r="M482" t="s">
        <v>4028</v>
      </c>
      <c r="N482">
        <v>2</v>
      </c>
      <c r="O482" t="s">
        <v>4276</v>
      </c>
      <c r="P482" t="str">
        <f t="shared" si="40"/>
        <v>FREESHIP</v>
      </c>
      <c r="Q482" t="s">
        <v>4281</v>
      </c>
      <c r="R482" s="4">
        <v>131.61000000000001</v>
      </c>
      <c r="S482" t="str">
        <f t="shared" si="39"/>
        <v>No</v>
      </c>
    </row>
    <row r="483" spans="1:19" x14ac:dyDescent="0.25">
      <c r="A483" t="s">
        <v>674</v>
      </c>
      <c r="B483" s="2">
        <v>45584</v>
      </c>
      <c r="C483">
        <f t="shared" si="36"/>
        <v>2024</v>
      </c>
      <c r="D483" t="str">
        <f t="shared" si="37"/>
        <v>October</v>
      </c>
      <c r="E483" t="str">
        <f t="shared" si="38"/>
        <v>Q4</v>
      </c>
      <c r="F483" t="s">
        <v>1873</v>
      </c>
      <c r="G483" t="s">
        <v>2406</v>
      </c>
      <c r="H483">
        <v>2</v>
      </c>
      <c r="I483" s="4">
        <v>651.57000000000005</v>
      </c>
      <c r="J483" t="s">
        <v>2543</v>
      </c>
      <c r="K483" t="s">
        <v>3065</v>
      </c>
      <c r="L483" t="s">
        <v>3070</v>
      </c>
      <c r="M483" t="s">
        <v>3735</v>
      </c>
      <c r="N483">
        <v>7</v>
      </c>
      <c r="O483" t="s">
        <v>4277</v>
      </c>
      <c r="P483" t="str">
        <f t="shared" si="40"/>
        <v>WINTER15</v>
      </c>
      <c r="Q483" t="s">
        <v>4281</v>
      </c>
      <c r="R483" s="4">
        <v>1303.1400000000001</v>
      </c>
      <c r="S483" t="str">
        <f t="shared" si="39"/>
        <v>No</v>
      </c>
    </row>
    <row r="484" spans="1:19" x14ac:dyDescent="0.25">
      <c r="A484" t="s">
        <v>891</v>
      </c>
      <c r="B484" s="2">
        <v>45498</v>
      </c>
      <c r="C484">
        <f t="shared" si="36"/>
        <v>2024</v>
      </c>
      <c r="D484" t="str">
        <f t="shared" si="37"/>
        <v>July</v>
      </c>
      <c r="E484" t="str">
        <f t="shared" si="38"/>
        <v>Q3</v>
      </c>
      <c r="F484" t="s">
        <v>2087</v>
      </c>
      <c r="G484" t="s">
        <v>2405</v>
      </c>
      <c r="H484">
        <v>1</v>
      </c>
      <c r="I484" s="4">
        <v>524.05999999999995</v>
      </c>
      <c r="J484" t="s">
        <v>2847</v>
      </c>
      <c r="K484" t="s">
        <v>3065</v>
      </c>
      <c r="L484" t="s">
        <v>3074</v>
      </c>
      <c r="M484" t="s">
        <v>3952</v>
      </c>
      <c r="N484">
        <v>3</v>
      </c>
      <c r="O484" t="s">
        <v>4276</v>
      </c>
      <c r="P484" t="str">
        <f t="shared" si="40"/>
        <v>FREESHIP</v>
      </c>
      <c r="Q484" t="s">
        <v>4280</v>
      </c>
      <c r="R484" s="4">
        <v>524.05999999999995</v>
      </c>
      <c r="S484" t="str">
        <f t="shared" si="39"/>
        <v>No</v>
      </c>
    </row>
    <row r="485" spans="1:19" x14ac:dyDescent="0.25">
      <c r="A485" t="s">
        <v>1143</v>
      </c>
      <c r="B485" s="2">
        <v>45088</v>
      </c>
      <c r="C485">
        <f t="shared" si="36"/>
        <v>2023</v>
      </c>
      <c r="D485" t="str">
        <f t="shared" si="37"/>
        <v>June</v>
      </c>
      <c r="E485" t="str">
        <f t="shared" si="38"/>
        <v>Q2</v>
      </c>
      <c r="F485" t="s">
        <v>2333</v>
      </c>
      <c r="G485" t="s">
        <v>2406</v>
      </c>
      <c r="H485">
        <v>4</v>
      </c>
      <c r="I485" s="4">
        <v>418.71</v>
      </c>
      <c r="J485" t="s">
        <v>2480</v>
      </c>
      <c r="K485" t="s">
        <v>3069</v>
      </c>
      <c r="L485" t="s">
        <v>3074</v>
      </c>
      <c r="M485" t="s">
        <v>4204</v>
      </c>
      <c r="N485">
        <v>8</v>
      </c>
      <c r="O485" t="s">
        <v>4276</v>
      </c>
      <c r="P485" t="str">
        <f t="shared" si="40"/>
        <v>FREESHIP</v>
      </c>
      <c r="Q485" t="s">
        <v>4278</v>
      </c>
      <c r="R485" s="4">
        <v>1674.84</v>
      </c>
      <c r="S485" t="str">
        <f t="shared" si="39"/>
        <v>No</v>
      </c>
    </row>
    <row r="486" spans="1:19" x14ac:dyDescent="0.25">
      <c r="A486" t="s">
        <v>630</v>
      </c>
      <c r="B486" s="2">
        <v>45582</v>
      </c>
      <c r="C486">
        <f t="shared" si="36"/>
        <v>2024</v>
      </c>
      <c r="D486" t="str">
        <f t="shared" si="37"/>
        <v>October</v>
      </c>
      <c r="E486" t="str">
        <f t="shared" si="38"/>
        <v>Q4</v>
      </c>
      <c r="F486" t="s">
        <v>1829</v>
      </c>
      <c r="G486" t="s">
        <v>2405</v>
      </c>
      <c r="H486">
        <v>3</v>
      </c>
      <c r="I486" s="4">
        <v>601.6</v>
      </c>
      <c r="J486" t="s">
        <v>2843</v>
      </c>
      <c r="K486" t="s">
        <v>3067</v>
      </c>
      <c r="L486" t="s">
        <v>3071</v>
      </c>
      <c r="M486" t="s">
        <v>3691</v>
      </c>
      <c r="N486">
        <v>7</v>
      </c>
      <c r="O486" t="s">
        <v>4275</v>
      </c>
      <c r="P486" t="str">
        <f t="shared" si="40"/>
        <v>SAVE10</v>
      </c>
      <c r="Q486" t="s">
        <v>4281</v>
      </c>
      <c r="R486" s="4">
        <v>1804.8</v>
      </c>
      <c r="S486" t="str">
        <f t="shared" si="39"/>
        <v>No</v>
      </c>
    </row>
    <row r="487" spans="1:19" x14ac:dyDescent="0.25">
      <c r="A487" t="s">
        <v>1057</v>
      </c>
      <c r="B487" s="2">
        <v>45668</v>
      </c>
      <c r="C487">
        <f t="shared" si="36"/>
        <v>2025</v>
      </c>
      <c r="D487" t="str">
        <f t="shared" si="37"/>
        <v>January</v>
      </c>
      <c r="E487" t="str">
        <f t="shared" si="38"/>
        <v>Q1</v>
      </c>
      <c r="F487" t="s">
        <v>2249</v>
      </c>
      <c r="G487" t="s">
        <v>2405</v>
      </c>
      <c r="H487">
        <v>2</v>
      </c>
      <c r="I487" s="4">
        <v>179.96</v>
      </c>
      <c r="J487" t="s">
        <v>2991</v>
      </c>
      <c r="K487" t="s">
        <v>3068</v>
      </c>
      <c r="L487" t="s">
        <v>3070</v>
      </c>
      <c r="M487" t="s">
        <v>4118</v>
      </c>
      <c r="N487">
        <v>5</v>
      </c>
      <c r="P487" t="str">
        <f t="shared" si="40"/>
        <v>NO COUPON</v>
      </c>
      <c r="Q487" t="s">
        <v>4278</v>
      </c>
      <c r="R487" s="4">
        <v>359.92</v>
      </c>
      <c r="S487" t="str">
        <f t="shared" si="39"/>
        <v>No</v>
      </c>
    </row>
    <row r="488" spans="1:19" x14ac:dyDescent="0.25">
      <c r="A488" t="s">
        <v>1205</v>
      </c>
      <c r="B488" s="2">
        <v>45698</v>
      </c>
      <c r="C488">
        <f t="shared" si="36"/>
        <v>2025</v>
      </c>
      <c r="D488" t="str">
        <f t="shared" si="37"/>
        <v>February</v>
      </c>
      <c r="E488" t="str">
        <f t="shared" si="38"/>
        <v>Q1</v>
      </c>
      <c r="F488" t="s">
        <v>2394</v>
      </c>
      <c r="G488" t="s">
        <v>2409</v>
      </c>
      <c r="H488">
        <v>4</v>
      </c>
      <c r="I488" s="4">
        <v>376.43</v>
      </c>
      <c r="J488" t="s">
        <v>2841</v>
      </c>
      <c r="K488" t="s">
        <v>3068</v>
      </c>
      <c r="L488" t="s">
        <v>3074</v>
      </c>
      <c r="M488" t="s">
        <v>4266</v>
      </c>
      <c r="N488">
        <v>5</v>
      </c>
      <c r="O488" t="s">
        <v>4277</v>
      </c>
      <c r="P488" t="str">
        <f t="shared" si="40"/>
        <v>WINTER15</v>
      </c>
      <c r="Q488" t="s">
        <v>4278</v>
      </c>
      <c r="R488" s="4">
        <v>1505.72</v>
      </c>
      <c r="S488" t="str">
        <f t="shared" si="39"/>
        <v>No</v>
      </c>
    </row>
    <row r="489" spans="1:19" x14ac:dyDescent="0.25">
      <c r="A489" t="s">
        <v>998</v>
      </c>
      <c r="B489" s="2">
        <v>45716</v>
      </c>
      <c r="C489">
        <f t="shared" si="36"/>
        <v>2025</v>
      </c>
      <c r="D489" t="str">
        <f t="shared" si="37"/>
        <v>February</v>
      </c>
      <c r="E489" t="str">
        <f t="shared" si="38"/>
        <v>Q1</v>
      </c>
      <c r="F489" t="s">
        <v>2191</v>
      </c>
      <c r="G489" t="s">
        <v>2409</v>
      </c>
      <c r="H489">
        <v>1</v>
      </c>
      <c r="I489" s="4">
        <v>77.64</v>
      </c>
      <c r="J489" t="s">
        <v>2417</v>
      </c>
      <c r="K489" t="s">
        <v>3067</v>
      </c>
      <c r="L489" t="s">
        <v>3070</v>
      </c>
      <c r="M489" t="s">
        <v>4059</v>
      </c>
      <c r="N489">
        <v>1</v>
      </c>
      <c r="O489" t="s">
        <v>4276</v>
      </c>
      <c r="P489" t="str">
        <f t="shared" si="40"/>
        <v>FREESHIP</v>
      </c>
      <c r="Q489" t="s">
        <v>4281</v>
      </c>
      <c r="R489" s="4">
        <v>77.64</v>
      </c>
      <c r="S489" t="str">
        <f t="shared" si="39"/>
        <v>No</v>
      </c>
    </row>
    <row r="490" spans="1:19" x14ac:dyDescent="0.25">
      <c r="A490" t="s">
        <v>44</v>
      </c>
      <c r="B490" s="2">
        <v>45738</v>
      </c>
      <c r="C490">
        <f t="shared" si="36"/>
        <v>2025</v>
      </c>
      <c r="D490" t="str">
        <f t="shared" si="37"/>
        <v>March</v>
      </c>
      <c r="E490" t="str">
        <f t="shared" si="38"/>
        <v>Q1</v>
      </c>
      <c r="F490" t="s">
        <v>1244</v>
      </c>
      <c r="G490" t="s">
        <v>2403</v>
      </c>
      <c r="H490">
        <v>2</v>
      </c>
      <c r="I490" s="4">
        <v>426.7</v>
      </c>
      <c r="J490" t="s">
        <v>2440</v>
      </c>
      <c r="K490" t="s">
        <v>3066</v>
      </c>
      <c r="L490" t="s">
        <v>3074</v>
      </c>
      <c r="M490" t="s">
        <v>3105</v>
      </c>
      <c r="N490">
        <v>5</v>
      </c>
      <c r="O490" t="s">
        <v>4275</v>
      </c>
      <c r="P490" t="str">
        <f t="shared" si="40"/>
        <v>SAVE10</v>
      </c>
      <c r="Q490" t="s">
        <v>4279</v>
      </c>
      <c r="R490" s="4">
        <v>853.4</v>
      </c>
      <c r="S490" t="str">
        <f t="shared" si="39"/>
        <v>No</v>
      </c>
    </row>
    <row r="491" spans="1:19" x14ac:dyDescent="0.25">
      <c r="A491" t="s">
        <v>915</v>
      </c>
      <c r="B491" s="2">
        <v>45410</v>
      </c>
      <c r="C491">
        <f t="shared" si="36"/>
        <v>2024</v>
      </c>
      <c r="D491" t="str">
        <f t="shared" si="37"/>
        <v>April</v>
      </c>
      <c r="E491" t="str">
        <f t="shared" si="38"/>
        <v>Q2</v>
      </c>
      <c r="F491" t="s">
        <v>2111</v>
      </c>
      <c r="G491" t="s">
        <v>2405</v>
      </c>
      <c r="H491">
        <v>1</v>
      </c>
      <c r="I491" s="4">
        <v>458.63</v>
      </c>
      <c r="J491" t="s">
        <v>2499</v>
      </c>
      <c r="K491" t="s">
        <v>3065</v>
      </c>
      <c r="L491" t="s">
        <v>3072</v>
      </c>
      <c r="M491" t="s">
        <v>3976</v>
      </c>
      <c r="N491">
        <v>4</v>
      </c>
      <c r="O491" t="s">
        <v>4277</v>
      </c>
      <c r="P491" t="str">
        <f t="shared" si="40"/>
        <v>WINTER15</v>
      </c>
      <c r="Q491" t="s">
        <v>4279</v>
      </c>
      <c r="R491" s="4">
        <v>458.63</v>
      </c>
      <c r="S491" t="str">
        <f t="shared" si="39"/>
        <v>No</v>
      </c>
    </row>
    <row r="492" spans="1:19" x14ac:dyDescent="0.25">
      <c r="A492" t="s">
        <v>712</v>
      </c>
      <c r="B492" s="2">
        <v>44930</v>
      </c>
      <c r="C492">
        <f t="shared" si="36"/>
        <v>2023</v>
      </c>
      <c r="D492" t="str">
        <f t="shared" si="37"/>
        <v>January</v>
      </c>
      <c r="E492" t="str">
        <f t="shared" si="38"/>
        <v>Q1</v>
      </c>
      <c r="F492" t="s">
        <v>1910</v>
      </c>
      <c r="G492" t="s">
        <v>2408</v>
      </c>
      <c r="H492">
        <v>2</v>
      </c>
      <c r="I492" s="4">
        <v>388.22</v>
      </c>
      <c r="J492" t="s">
        <v>2792</v>
      </c>
      <c r="K492" t="s">
        <v>3069</v>
      </c>
      <c r="L492" t="s">
        <v>3073</v>
      </c>
      <c r="M492" t="s">
        <v>3773</v>
      </c>
      <c r="N492">
        <v>2</v>
      </c>
      <c r="O492" t="s">
        <v>4277</v>
      </c>
      <c r="P492" t="str">
        <f t="shared" si="40"/>
        <v>WINTER15</v>
      </c>
      <c r="Q492" t="s">
        <v>4278</v>
      </c>
      <c r="R492" s="4">
        <v>776.44</v>
      </c>
      <c r="S492" t="str">
        <f t="shared" si="39"/>
        <v>No</v>
      </c>
    </row>
    <row r="493" spans="1:19" x14ac:dyDescent="0.25">
      <c r="A493" t="s">
        <v>431</v>
      </c>
      <c r="B493" s="2">
        <v>45223</v>
      </c>
      <c r="C493">
        <f t="shared" si="36"/>
        <v>2023</v>
      </c>
      <c r="D493" t="str">
        <f t="shared" si="37"/>
        <v>October</v>
      </c>
      <c r="E493" t="str">
        <f t="shared" si="38"/>
        <v>Q4</v>
      </c>
      <c r="F493" t="s">
        <v>1631</v>
      </c>
      <c r="G493" t="s">
        <v>2408</v>
      </c>
      <c r="H493">
        <v>5</v>
      </c>
      <c r="I493" s="4">
        <v>55.41</v>
      </c>
      <c r="J493" t="s">
        <v>2742</v>
      </c>
      <c r="K493" t="s">
        <v>3066</v>
      </c>
      <c r="L493" t="s">
        <v>3071</v>
      </c>
      <c r="M493" t="s">
        <v>3492</v>
      </c>
      <c r="N493">
        <v>5</v>
      </c>
      <c r="P493" t="str">
        <f t="shared" si="40"/>
        <v>NO COUPON</v>
      </c>
      <c r="Q493" t="s">
        <v>4282</v>
      </c>
      <c r="R493" s="4">
        <v>277.05</v>
      </c>
      <c r="S493" t="str">
        <f t="shared" si="39"/>
        <v>No</v>
      </c>
    </row>
    <row r="494" spans="1:19" x14ac:dyDescent="0.25">
      <c r="A494" t="s">
        <v>912</v>
      </c>
      <c r="B494" s="2">
        <v>45721</v>
      </c>
      <c r="C494">
        <f t="shared" si="36"/>
        <v>2025</v>
      </c>
      <c r="D494" t="str">
        <f t="shared" si="37"/>
        <v>March</v>
      </c>
      <c r="E494" t="str">
        <f t="shared" si="38"/>
        <v>Q1</v>
      </c>
      <c r="F494" t="s">
        <v>2108</v>
      </c>
      <c r="G494" t="s">
        <v>2403</v>
      </c>
      <c r="H494">
        <v>3</v>
      </c>
      <c r="I494" s="4">
        <v>158.37</v>
      </c>
      <c r="J494" t="s">
        <v>2950</v>
      </c>
      <c r="K494" t="s">
        <v>3069</v>
      </c>
      <c r="L494" t="s">
        <v>3070</v>
      </c>
      <c r="M494" t="s">
        <v>3973</v>
      </c>
      <c r="N494">
        <v>6</v>
      </c>
      <c r="P494" t="str">
        <f t="shared" si="40"/>
        <v>NO COUPON</v>
      </c>
      <c r="Q494" t="s">
        <v>4279</v>
      </c>
      <c r="R494" s="4">
        <v>475.11</v>
      </c>
      <c r="S494" t="str">
        <f t="shared" si="39"/>
        <v>No</v>
      </c>
    </row>
    <row r="495" spans="1:19" x14ac:dyDescent="0.25">
      <c r="A495" t="s">
        <v>595</v>
      </c>
      <c r="B495" s="2">
        <v>45607</v>
      </c>
      <c r="C495">
        <f t="shared" si="36"/>
        <v>2024</v>
      </c>
      <c r="D495" t="str">
        <f t="shared" si="37"/>
        <v>November</v>
      </c>
      <c r="E495" t="str">
        <f t="shared" si="38"/>
        <v>Q4</v>
      </c>
      <c r="F495" t="s">
        <v>1795</v>
      </c>
      <c r="G495" t="s">
        <v>2408</v>
      </c>
      <c r="H495">
        <v>1</v>
      </c>
      <c r="I495" s="4">
        <v>627.34</v>
      </c>
      <c r="J495" t="s">
        <v>2425</v>
      </c>
      <c r="K495" t="s">
        <v>3066</v>
      </c>
      <c r="L495" t="s">
        <v>3073</v>
      </c>
      <c r="M495" t="s">
        <v>3656</v>
      </c>
      <c r="N495">
        <v>1</v>
      </c>
      <c r="P495" t="str">
        <f t="shared" si="40"/>
        <v>NO COUPON</v>
      </c>
      <c r="Q495" t="s">
        <v>4279</v>
      </c>
      <c r="R495" s="4">
        <v>627.34</v>
      </c>
      <c r="S495" t="str">
        <f t="shared" si="39"/>
        <v>No</v>
      </c>
    </row>
    <row r="496" spans="1:19" x14ac:dyDescent="0.25">
      <c r="A496" t="s">
        <v>1043</v>
      </c>
      <c r="B496" s="2">
        <v>45717</v>
      </c>
      <c r="C496">
        <f t="shared" si="36"/>
        <v>2025</v>
      </c>
      <c r="D496" t="str">
        <f t="shared" si="37"/>
        <v>March</v>
      </c>
      <c r="E496" t="str">
        <f t="shared" si="38"/>
        <v>Q1</v>
      </c>
      <c r="F496" t="s">
        <v>2235</v>
      </c>
      <c r="G496" t="s">
        <v>2409</v>
      </c>
      <c r="H496">
        <v>1</v>
      </c>
      <c r="I496" s="4">
        <v>87.06</v>
      </c>
      <c r="J496" t="s">
        <v>2988</v>
      </c>
      <c r="K496" t="s">
        <v>3067</v>
      </c>
      <c r="L496" t="s">
        <v>3070</v>
      </c>
      <c r="M496" t="s">
        <v>4104</v>
      </c>
      <c r="N496">
        <v>4</v>
      </c>
      <c r="O496" t="s">
        <v>4276</v>
      </c>
      <c r="P496" t="str">
        <f t="shared" si="40"/>
        <v>FREESHIP</v>
      </c>
      <c r="Q496" t="s">
        <v>4280</v>
      </c>
      <c r="R496" s="4">
        <v>87.06</v>
      </c>
      <c r="S496" t="str">
        <f t="shared" si="39"/>
        <v>No</v>
      </c>
    </row>
    <row r="497" spans="1:19" x14ac:dyDescent="0.25">
      <c r="A497" t="s">
        <v>538</v>
      </c>
      <c r="B497" s="2">
        <v>45224</v>
      </c>
      <c r="C497">
        <f t="shared" si="36"/>
        <v>2023</v>
      </c>
      <c r="D497" t="str">
        <f t="shared" si="37"/>
        <v>October</v>
      </c>
      <c r="E497" t="str">
        <f t="shared" si="38"/>
        <v>Q4</v>
      </c>
      <c r="F497" t="s">
        <v>1738</v>
      </c>
      <c r="G497" t="s">
        <v>2404</v>
      </c>
      <c r="H497">
        <v>1</v>
      </c>
      <c r="I497" s="4">
        <v>153</v>
      </c>
      <c r="J497" t="s">
        <v>2483</v>
      </c>
      <c r="K497" t="s">
        <v>3067</v>
      </c>
      <c r="L497" t="s">
        <v>3072</v>
      </c>
      <c r="M497" t="s">
        <v>3599</v>
      </c>
      <c r="N497">
        <v>4</v>
      </c>
      <c r="P497" t="str">
        <f t="shared" si="40"/>
        <v>NO COUPON</v>
      </c>
      <c r="Q497" t="s">
        <v>4279</v>
      </c>
      <c r="R497" s="4">
        <v>153</v>
      </c>
      <c r="S497" t="str">
        <f t="shared" si="39"/>
        <v>No</v>
      </c>
    </row>
    <row r="498" spans="1:19" x14ac:dyDescent="0.25">
      <c r="A498" t="s">
        <v>1207</v>
      </c>
      <c r="B498" s="2">
        <v>45824</v>
      </c>
      <c r="C498">
        <f t="shared" si="36"/>
        <v>2025</v>
      </c>
      <c r="D498" t="str">
        <f t="shared" si="37"/>
        <v>June</v>
      </c>
      <c r="E498" t="str">
        <f t="shared" si="38"/>
        <v>Q2</v>
      </c>
      <c r="F498" t="s">
        <v>2396</v>
      </c>
      <c r="G498" t="s">
        <v>2405</v>
      </c>
      <c r="H498">
        <v>1</v>
      </c>
      <c r="I498" s="4">
        <v>687.89</v>
      </c>
      <c r="J498" t="s">
        <v>2481</v>
      </c>
      <c r="K498" t="s">
        <v>3069</v>
      </c>
      <c r="L498" t="s">
        <v>3072</v>
      </c>
      <c r="M498" t="s">
        <v>4268</v>
      </c>
      <c r="N498">
        <v>1</v>
      </c>
      <c r="O498" t="s">
        <v>4276</v>
      </c>
      <c r="P498" t="str">
        <f t="shared" si="40"/>
        <v>FREESHIP</v>
      </c>
      <c r="Q498" t="s">
        <v>4280</v>
      </c>
      <c r="R498" s="4">
        <v>687.89</v>
      </c>
      <c r="S498" t="str">
        <f t="shared" si="39"/>
        <v>No</v>
      </c>
    </row>
    <row r="499" spans="1:19" x14ac:dyDescent="0.25">
      <c r="A499" t="s">
        <v>1098</v>
      </c>
      <c r="B499" s="2">
        <v>44934</v>
      </c>
      <c r="C499">
        <f t="shared" si="36"/>
        <v>2023</v>
      </c>
      <c r="D499" t="str">
        <f t="shared" si="37"/>
        <v>January</v>
      </c>
      <c r="E499" t="str">
        <f t="shared" si="38"/>
        <v>Q1</v>
      </c>
      <c r="F499" t="s">
        <v>2290</v>
      </c>
      <c r="G499" t="s">
        <v>2404</v>
      </c>
      <c r="H499">
        <v>1</v>
      </c>
      <c r="I499" s="4">
        <v>70.819999999999993</v>
      </c>
      <c r="J499" t="s">
        <v>2445</v>
      </c>
      <c r="K499" t="s">
        <v>3068</v>
      </c>
      <c r="L499" t="s">
        <v>3074</v>
      </c>
      <c r="M499" t="s">
        <v>4159</v>
      </c>
      <c r="N499">
        <v>1</v>
      </c>
      <c r="O499" t="s">
        <v>4277</v>
      </c>
      <c r="P499" t="str">
        <f t="shared" si="40"/>
        <v>WINTER15</v>
      </c>
      <c r="Q499" t="s">
        <v>4278</v>
      </c>
      <c r="R499" s="4">
        <v>70.819999999999993</v>
      </c>
      <c r="S499" t="str">
        <f t="shared" si="39"/>
        <v>No</v>
      </c>
    </row>
    <row r="500" spans="1:19" x14ac:dyDescent="0.25">
      <c r="A500" t="s">
        <v>423</v>
      </c>
      <c r="B500" s="2">
        <v>45105</v>
      </c>
      <c r="C500">
        <f t="shared" si="36"/>
        <v>2023</v>
      </c>
      <c r="D500" t="str">
        <f t="shared" si="37"/>
        <v>June</v>
      </c>
      <c r="E500" t="str">
        <f t="shared" si="38"/>
        <v>Q2</v>
      </c>
      <c r="F500" t="s">
        <v>1623</v>
      </c>
      <c r="G500" t="s">
        <v>2409</v>
      </c>
      <c r="H500">
        <v>5</v>
      </c>
      <c r="I500" s="4">
        <v>84.13</v>
      </c>
      <c r="J500" t="s">
        <v>2736</v>
      </c>
      <c r="K500" t="s">
        <v>3066</v>
      </c>
      <c r="L500" t="s">
        <v>3073</v>
      </c>
      <c r="M500" t="s">
        <v>3484</v>
      </c>
      <c r="N500">
        <v>9</v>
      </c>
      <c r="O500" t="s">
        <v>4275</v>
      </c>
      <c r="P500" t="str">
        <f t="shared" si="40"/>
        <v>SAVE10</v>
      </c>
      <c r="Q500" t="s">
        <v>4282</v>
      </c>
      <c r="R500" s="4">
        <v>420.65</v>
      </c>
      <c r="S500" t="str">
        <f t="shared" si="39"/>
        <v>No</v>
      </c>
    </row>
    <row r="501" spans="1:19" x14ac:dyDescent="0.25">
      <c r="A501" t="s">
        <v>418</v>
      </c>
      <c r="B501" s="2">
        <v>44994</v>
      </c>
      <c r="C501">
        <f t="shared" si="36"/>
        <v>2023</v>
      </c>
      <c r="D501" t="str">
        <f t="shared" si="37"/>
        <v>March</v>
      </c>
      <c r="E501" t="str">
        <f t="shared" si="38"/>
        <v>Q1</v>
      </c>
      <c r="F501" t="s">
        <v>1618</v>
      </c>
      <c r="G501" t="s">
        <v>2403</v>
      </c>
      <c r="H501">
        <v>2</v>
      </c>
      <c r="I501" s="4">
        <v>99.1</v>
      </c>
      <c r="J501" t="s">
        <v>2473</v>
      </c>
      <c r="K501" t="s">
        <v>3069</v>
      </c>
      <c r="L501" t="s">
        <v>3073</v>
      </c>
      <c r="M501" t="s">
        <v>3479</v>
      </c>
      <c r="N501">
        <v>6</v>
      </c>
      <c r="P501" t="str">
        <f t="shared" si="40"/>
        <v>NO COUPON</v>
      </c>
      <c r="Q501" t="s">
        <v>4278</v>
      </c>
      <c r="R501" s="4">
        <v>198.2</v>
      </c>
      <c r="S501" t="str">
        <f t="shared" si="39"/>
        <v>No</v>
      </c>
    </row>
    <row r="502" spans="1:19" x14ac:dyDescent="0.25">
      <c r="A502" t="s">
        <v>927</v>
      </c>
      <c r="B502" s="2">
        <v>44973</v>
      </c>
      <c r="C502">
        <f t="shared" si="36"/>
        <v>2023</v>
      </c>
      <c r="D502" t="str">
        <f t="shared" si="37"/>
        <v>February</v>
      </c>
      <c r="E502" t="str">
        <f t="shared" si="38"/>
        <v>Q1</v>
      </c>
      <c r="F502" t="s">
        <v>2123</v>
      </c>
      <c r="G502" t="s">
        <v>2407</v>
      </c>
      <c r="H502">
        <v>5</v>
      </c>
      <c r="I502" s="4">
        <v>475.95</v>
      </c>
      <c r="J502" t="s">
        <v>2583</v>
      </c>
      <c r="K502" t="s">
        <v>3067</v>
      </c>
      <c r="L502" t="s">
        <v>3072</v>
      </c>
      <c r="M502" t="s">
        <v>3988</v>
      </c>
      <c r="N502">
        <v>8</v>
      </c>
      <c r="O502" t="s">
        <v>4277</v>
      </c>
      <c r="P502" t="str">
        <f t="shared" si="40"/>
        <v>WINTER15</v>
      </c>
      <c r="Q502" t="s">
        <v>4281</v>
      </c>
      <c r="R502" s="4">
        <v>2379.75</v>
      </c>
      <c r="S502" t="str">
        <f t="shared" si="39"/>
        <v>No</v>
      </c>
    </row>
    <row r="503" spans="1:19" x14ac:dyDescent="0.25">
      <c r="A503" t="s">
        <v>640</v>
      </c>
      <c r="B503" s="2">
        <v>45352</v>
      </c>
      <c r="C503">
        <f t="shared" si="36"/>
        <v>2024</v>
      </c>
      <c r="D503" t="str">
        <f t="shared" si="37"/>
        <v>March</v>
      </c>
      <c r="E503" t="str">
        <f t="shared" si="38"/>
        <v>Q1</v>
      </c>
      <c r="F503" t="s">
        <v>1839</v>
      </c>
      <c r="G503" t="s">
        <v>2405</v>
      </c>
      <c r="H503">
        <v>2</v>
      </c>
      <c r="I503" s="4">
        <v>657.48</v>
      </c>
      <c r="J503" t="s">
        <v>2745</v>
      </c>
      <c r="K503" t="s">
        <v>3066</v>
      </c>
      <c r="L503" t="s">
        <v>3070</v>
      </c>
      <c r="M503" t="s">
        <v>3701</v>
      </c>
      <c r="N503">
        <v>5</v>
      </c>
      <c r="O503" t="s">
        <v>4275</v>
      </c>
      <c r="P503" t="str">
        <f t="shared" si="40"/>
        <v>SAVE10</v>
      </c>
      <c r="Q503" t="s">
        <v>4279</v>
      </c>
      <c r="R503" s="4">
        <v>1314.96</v>
      </c>
      <c r="S503" t="str">
        <f t="shared" si="39"/>
        <v>No</v>
      </c>
    </row>
    <row r="504" spans="1:19" x14ac:dyDescent="0.25">
      <c r="A504" t="s">
        <v>799</v>
      </c>
      <c r="B504" s="2">
        <v>45136</v>
      </c>
      <c r="C504">
        <f t="shared" si="36"/>
        <v>2023</v>
      </c>
      <c r="D504" t="str">
        <f t="shared" si="37"/>
        <v>July</v>
      </c>
      <c r="E504" t="str">
        <f t="shared" si="38"/>
        <v>Q3</v>
      </c>
      <c r="F504" t="s">
        <v>1996</v>
      </c>
      <c r="G504" t="s">
        <v>2406</v>
      </c>
      <c r="H504">
        <v>1</v>
      </c>
      <c r="I504" s="4">
        <v>176.1</v>
      </c>
      <c r="J504" t="s">
        <v>2920</v>
      </c>
      <c r="K504" t="s">
        <v>3067</v>
      </c>
      <c r="L504" t="s">
        <v>3074</v>
      </c>
      <c r="M504" t="s">
        <v>3860</v>
      </c>
      <c r="N504">
        <v>1</v>
      </c>
      <c r="O504" t="s">
        <v>4275</v>
      </c>
      <c r="P504" t="str">
        <f t="shared" si="40"/>
        <v>SAVE10</v>
      </c>
      <c r="Q504" t="s">
        <v>4278</v>
      </c>
      <c r="R504" s="4">
        <v>176.1</v>
      </c>
      <c r="S504" t="str">
        <f t="shared" si="39"/>
        <v>No</v>
      </c>
    </row>
    <row r="505" spans="1:19" x14ac:dyDescent="0.25">
      <c r="A505" t="s">
        <v>663</v>
      </c>
      <c r="B505" s="2">
        <v>45283</v>
      </c>
      <c r="C505">
        <f t="shared" si="36"/>
        <v>2023</v>
      </c>
      <c r="D505" t="str">
        <f t="shared" si="37"/>
        <v>December</v>
      </c>
      <c r="E505" t="str">
        <f t="shared" si="38"/>
        <v>Q4</v>
      </c>
      <c r="F505" t="s">
        <v>1862</v>
      </c>
      <c r="G505" t="s">
        <v>2403</v>
      </c>
      <c r="H505">
        <v>2</v>
      </c>
      <c r="I505" s="4">
        <v>642.98</v>
      </c>
      <c r="J505" t="s">
        <v>2632</v>
      </c>
      <c r="K505" t="s">
        <v>3065</v>
      </c>
      <c r="L505" t="s">
        <v>3072</v>
      </c>
      <c r="M505" t="s">
        <v>3724</v>
      </c>
      <c r="N505">
        <v>7</v>
      </c>
      <c r="O505" t="s">
        <v>4276</v>
      </c>
      <c r="P505" t="str">
        <f t="shared" si="40"/>
        <v>FREESHIP</v>
      </c>
      <c r="Q505" t="s">
        <v>4280</v>
      </c>
      <c r="R505" s="4">
        <v>1285.96</v>
      </c>
      <c r="S505" t="str">
        <f t="shared" si="39"/>
        <v>No</v>
      </c>
    </row>
    <row r="506" spans="1:19" x14ac:dyDescent="0.25">
      <c r="A506" t="s">
        <v>292</v>
      </c>
      <c r="B506" s="2">
        <v>45614</v>
      </c>
      <c r="C506">
        <f t="shared" si="36"/>
        <v>2024</v>
      </c>
      <c r="D506" t="str">
        <f t="shared" si="37"/>
        <v>November</v>
      </c>
      <c r="E506" t="str">
        <f t="shared" si="38"/>
        <v>Q4</v>
      </c>
      <c r="F506" t="s">
        <v>1492</v>
      </c>
      <c r="G506" t="s">
        <v>2408</v>
      </c>
      <c r="H506">
        <v>5</v>
      </c>
      <c r="I506" s="4">
        <v>362.46</v>
      </c>
      <c r="J506" t="s">
        <v>2648</v>
      </c>
      <c r="K506" t="s">
        <v>3069</v>
      </c>
      <c r="L506" t="s">
        <v>3073</v>
      </c>
      <c r="M506" t="s">
        <v>3353</v>
      </c>
      <c r="N506">
        <v>6</v>
      </c>
      <c r="O506" t="s">
        <v>4276</v>
      </c>
      <c r="P506" t="str">
        <f t="shared" si="40"/>
        <v>FREESHIP</v>
      </c>
      <c r="Q506" t="s">
        <v>4278</v>
      </c>
      <c r="R506" s="4">
        <v>1812.3</v>
      </c>
      <c r="S506" t="str">
        <f t="shared" si="39"/>
        <v>No</v>
      </c>
    </row>
    <row r="507" spans="1:19" x14ac:dyDescent="0.25">
      <c r="A507" t="s">
        <v>1071</v>
      </c>
      <c r="B507" s="2">
        <v>45559</v>
      </c>
      <c r="C507">
        <f t="shared" si="36"/>
        <v>2024</v>
      </c>
      <c r="D507" t="str">
        <f t="shared" si="37"/>
        <v>September</v>
      </c>
      <c r="E507" t="str">
        <f t="shared" si="38"/>
        <v>Q3</v>
      </c>
      <c r="F507" t="s">
        <v>2263</v>
      </c>
      <c r="G507" t="s">
        <v>2408</v>
      </c>
      <c r="H507">
        <v>3</v>
      </c>
      <c r="I507" s="4">
        <v>428.88</v>
      </c>
      <c r="J507" t="s">
        <v>2563</v>
      </c>
      <c r="K507" t="s">
        <v>3065</v>
      </c>
      <c r="L507" t="s">
        <v>3070</v>
      </c>
      <c r="M507" t="s">
        <v>4132</v>
      </c>
      <c r="N507">
        <v>3</v>
      </c>
      <c r="O507" t="s">
        <v>4277</v>
      </c>
      <c r="P507" t="str">
        <f t="shared" si="40"/>
        <v>WINTER15</v>
      </c>
      <c r="Q507" t="s">
        <v>4281</v>
      </c>
      <c r="R507" s="4">
        <v>1286.6400000000001</v>
      </c>
      <c r="S507" t="str">
        <f t="shared" si="39"/>
        <v>No</v>
      </c>
    </row>
    <row r="508" spans="1:19" x14ac:dyDescent="0.25">
      <c r="A508" t="s">
        <v>161</v>
      </c>
      <c r="B508" s="2">
        <v>45783</v>
      </c>
      <c r="C508">
        <f t="shared" si="36"/>
        <v>2025</v>
      </c>
      <c r="D508" t="str">
        <f t="shared" si="37"/>
        <v>May</v>
      </c>
      <c r="E508" t="str">
        <f t="shared" si="38"/>
        <v>Q2</v>
      </c>
      <c r="F508" t="s">
        <v>1361</v>
      </c>
      <c r="G508" t="s">
        <v>2408</v>
      </c>
      <c r="H508">
        <v>2</v>
      </c>
      <c r="I508" s="4">
        <v>465.18</v>
      </c>
      <c r="J508" t="s">
        <v>2546</v>
      </c>
      <c r="K508" t="s">
        <v>3067</v>
      </c>
      <c r="L508" t="s">
        <v>3071</v>
      </c>
      <c r="M508" t="s">
        <v>3222</v>
      </c>
      <c r="N508">
        <v>2</v>
      </c>
      <c r="O508" t="s">
        <v>4275</v>
      </c>
      <c r="P508" t="str">
        <f t="shared" si="40"/>
        <v>SAVE10</v>
      </c>
      <c r="Q508" t="s">
        <v>4282</v>
      </c>
      <c r="R508" s="4">
        <v>930.36</v>
      </c>
      <c r="S508" t="str">
        <f t="shared" si="39"/>
        <v>No</v>
      </c>
    </row>
    <row r="509" spans="1:19" x14ac:dyDescent="0.25">
      <c r="A509" t="s">
        <v>687</v>
      </c>
      <c r="B509" s="2">
        <v>44978</v>
      </c>
      <c r="C509">
        <f t="shared" si="36"/>
        <v>2023</v>
      </c>
      <c r="D509" t="str">
        <f t="shared" si="37"/>
        <v>February</v>
      </c>
      <c r="E509" t="str">
        <f t="shared" si="38"/>
        <v>Q1</v>
      </c>
      <c r="F509" t="s">
        <v>1885</v>
      </c>
      <c r="G509" t="s">
        <v>2405</v>
      </c>
      <c r="H509">
        <v>2</v>
      </c>
      <c r="I509" s="4">
        <v>372.92</v>
      </c>
      <c r="J509" t="s">
        <v>2512</v>
      </c>
      <c r="K509" t="s">
        <v>3067</v>
      </c>
      <c r="L509" t="s">
        <v>3073</v>
      </c>
      <c r="M509" t="s">
        <v>3748</v>
      </c>
      <c r="N509">
        <v>7</v>
      </c>
      <c r="O509" t="s">
        <v>4275</v>
      </c>
      <c r="P509" t="str">
        <f t="shared" si="40"/>
        <v>SAVE10</v>
      </c>
      <c r="Q509" t="s">
        <v>4280</v>
      </c>
      <c r="R509" s="4">
        <v>745.84</v>
      </c>
      <c r="S509" t="str">
        <f t="shared" si="39"/>
        <v>No</v>
      </c>
    </row>
    <row r="510" spans="1:19" x14ac:dyDescent="0.25">
      <c r="A510" t="s">
        <v>654</v>
      </c>
      <c r="B510" s="2">
        <v>45349</v>
      </c>
      <c r="C510">
        <f t="shared" si="36"/>
        <v>2024</v>
      </c>
      <c r="D510" t="str">
        <f t="shared" si="37"/>
        <v>February</v>
      </c>
      <c r="E510" t="str">
        <f t="shared" si="38"/>
        <v>Q1</v>
      </c>
      <c r="F510" t="s">
        <v>1853</v>
      </c>
      <c r="G510" t="s">
        <v>2406</v>
      </c>
      <c r="H510">
        <v>2</v>
      </c>
      <c r="I510" s="4">
        <v>587.49</v>
      </c>
      <c r="J510" t="s">
        <v>2507</v>
      </c>
      <c r="K510" t="s">
        <v>3068</v>
      </c>
      <c r="L510" t="s">
        <v>3072</v>
      </c>
      <c r="M510" t="s">
        <v>3715</v>
      </c>
      <c r="N510">
        <v>6</v>
      </c>
      <c r="O510" t="s">
        <v>4275</v>
      </c>
      <c r="P510" t="str">
        <f t="shared" si="40"/>
        <v>SAVE10</v>
      </c>
      <c r="Q510" t="s">
        <v>4279</v>
      </c>
      <c r="R510" s="4">
        <v>1174.98</v>
      </c>
      <c r="S510" t="str">
        <f t="shared" si="39"/>
        <v>No</v>
      </c>
    </row>
    <row r="511" spans="1:19" x14ac:dyDescent="0.25">
      <c r="A511" t="s">
        <v>735</v>
      </c>
      <c r="B511" s="2">
        <v>45369</v>
      </c>
      <c r="C511">
        <f t="shared" si="36"/>
        <v>2024</v>
      </c>
      <c r="D511" t="str">
        <f t="shared" si="37"/>
        <v>March</v>
      </c>
      <c r="E511" t="str">
        <f t="shared" si="38"/>
        <v>Q1</v>
      </c>
      <c r="F511" t="s">
        <v>1932</v>
      </c>
      <c r="G511" t="s">
        <v>2409</v>
      </c>
      <c r="H511">
        <v>2</v>
      </c>
      <c r="I511" s="4">
        <v>118.59</v>
      </c>
      <c r="J511" t="s">
        <v>2893</v>
      </c>
      <c r="K511" t="s">
        <v>3067</v>
      </c>
      <c r="L511" t="s">
        <v>3073</v>
      </c>
      <c r="M511" t="s">
        <v>3796</v>
      </c>
      <c r="N511">
        <v>2</v>
      </c>
      <c r="P511" t="str">
        <f t="shared" si="40"/>
        <v>NO COUPON</v>
      </c>
      <c r="Q511" t="s">
        <v>4280</v>
      </c>
      <c r="R511" s="4">
        <v>237.18</v>
      </c>
      <c r="S511" t="str">
        <f t="shared" si="39"/>
        <v>No</v>
      </c>
    </row>
    <row r="512" spans="1:19" x14ac:dyDescent="0.25">
      <c r="A512" t="s">
        <v>499</v>
      </c>
      <c r="B512" s="2">
        <v>45139</v>
      </c>
      <c r="C512">
        <f t="shared" si="36"/>
        <v>2023</v>
      </c>
      <c r="D512" t="str">
        <f t="shared" si="37"/>
        <v>August</v>
      </c>
      <c r="E512" t="str">
        <f t="shared" si="38"/>
        <v>Q3</v>
      </c>
      <c r="F512" t="s">
        <v>1699</v>
      </c>
      <c r="G512" t="s">
        <v>2406</v>
      </c>
      <c r="H512">
        <v>3</v>
      </c>
      <c r="I512" s="4">
        <v>404.79</v>
      </c>
      <c r="J512" t="s">
        <v>2783</v>
      </c>
      <c r="K512" t="s">
        <v>3069</v>
      </c>
      <c r="L512" t="s">
        <v>3070</v>
      </c>
      <c r="M512" t="s">
        <v>3560</v>
      </c>
      <c r="N512">
        <v>6</v>
      </c>
      <c r="O512" t="s">
        <v>4275</v>
      </c>
      <c r="P512" t="str">
        <f t="shared" si="40"/>
        <v>SAVE10</v>
      </c>
      <c r="Q512" t="s">
        <v>4278</v>
      </c>
      <c r="R512" s="4">
        <v>1214.3699999999999</v>
      </c>
      <c r="S512" t="str">
        <f t="shared" si="39"/>
        <v>No</v>
      </c>
    </row>
    <row r="513" spans="1:19" x14ac:dyDescent="0.25">
      <c r="A513" t="s">
        <v>1021</v>
      </c>
      <c r="B513" s="2">
        <v>45371</v>
      </c>
      <c r="C513">
        <f t="shared" si="36"/>
        <v>2024</v>
      </c>
      <c r="D513" t="str">
        <f t="shared" si="37"/>
        <v>March</v>
      </c>
      <c r="E513" t="str">
        <f t="shared" si="38"/>
        <v>Q1</v>
      </c>
      <c r="F513" t="s">
        <v>1699</v>
      </c>
      <c r="G513" t="s">
        <v>2403</v>
      </c>
      <c r="H513">
        <v>2</v>
      </c>
      <c r="I513" s="4">
        <v>73.260000000000005</v>
      </c>
      <c r="J513" t="s">
        <v>2499</v>
      </c>
      <c r="K513" t="s">
        <v>3069</v>
      </c>
      <c r="L513" t="s">
        <v>3074</v>
      </c>
      <c r="M513" t="s">
        <v>4082</v>
      </c>
      <c r="N513">
        <v>4</v>
      </c>
      <c r="O513" t="s">
        <v>4277</v>
      </c>
      <c r="P513" t="str">
        <f t="shared" si="40"/>
        <v>WINTER15</v>
      </c>
      <c r="Q513" t="s">
        <v>4281</v>
      </c>
      <c r="R513" s="4">
        <v>146.52000000000001</v>
      </c>
      <c r="S513" t="str">
        <f t="shared" si="39"/>
        <v>No</v>
      </c>
    </row>
    <row r="514" spans="1:19" x14ac:dyDescent="0.25">
      <c r="A514" t="s">
        <v>1084</v>
      </c>
      <c r="B514" s="2">
        <v>45541</v>
      </c>
      <c r="C514">
        <f t="shared" ref="C514:C577" si="41">YEAR(B514)</f>
        <v>2024</v>
      </c>
      <c r="D514" t="str">
        <f t="shared" ref="D514:D577" si="42">TEXT(B514,"mmmm")</f>
        <v>September</v>
      </c>
      <c r="E514" t="str">
        <f t="shared" ref="E514:E577" si="43">"Q"&amp;ROUNDUP(MONTH(B514)/3,0)</f>
        <v>Q3</v>
      </c>
      <c r="F514" t="s">
        <v>2276</v>
      </c>
      <c r="G514" t="s">
        <v>2409</v>
      </c>
      <c r="H514">
        <v>4</v>
      </c>
      <c r="I514" s="4">
        <v>491.29</v>
      </c>
      <c r="J514" t="s">
        <v>2485</v>
      </c>
      <c r="K514" t="s">
        <v>3065</v>
      </c>
      <c r="L514" t="s">
        <v>3074</v>
      </c>
      <c r="M514" t="s">
        <v>4145</v>
      </c>
      <c r="N514">
        <v>6</v>
      </c>
      <c r="P514" t="str">
        <f t="shared" si="40"/>
        <v>NO COUPON</v>
      </c>
      <c r="Q514" t="s">
        <v>4280</v>
      </c>
      <c r="R514" s="4">
        <v>1965.16</v>
      </c>
      <c r="S514" t="str">
        <f t="shared" si="39"/>
        <v>No</v>
      </c>
    </row>
    <row r="515" spans="1:19" x14ac:dyDescent="0.25">
      <c r="A515" t="s">
        <v>199</v>
      </c>
      <c r="B515" s="2">
        <v>45690</v>
      </c>
      <c r="C515">
        <f t="shared" si="41"/>
        <v>2025</v>
      </c>
      <c r="D515" t="str">
        <f t="shared" si="42"/>
        <v>February</v>
      </c>
      <c r="E515" t="str">
        <f t="shared" si="43"/>
        <v>Q1</v>
      </c>
      <c r="F515" t="s">
        <v>1399</v>
      </c>
      <c r="G515" t="s">
        <v>2408</v>
      </c>
      <c r="H515">
        <v>1</v>
      </c>
      <c r="I515" s="4">
        <v>210.7</v>
      </c>
      <c r="J515" t="s">
        <v>2577</v>
      </c>
      <c r="K515" t="s">
        <v>3066</v>
      </c>
      <c r="L515" t="s">
        <v>3070</v>
      </c>
      <c r="M515" t="s">
        <v>3260</v>
      </c>
      <c r="N515">
        <v>2</v>
      </c>
      <c r="O515" t="s">
        <v>4277</v>
      </c>
      <c r="P515" t="str">
        <f t="shared" si="40"/>
        <v>WINTER15</v>
      </c>
      <c r="Q515" t="s">
        <v>4279</v>
      </c>
      <c r="R515" s="4">
        <v>210.7</v>
      </c>
      <c r="S515" t="str">
        <f t="shared" ref="S515:S578" si="44">IF(OR(R515&gt;$Z$4,R515&lt;Z518),"No","Yes")</f>
        <v>No</v>
      </c>
    </row>
    <row r="516" spans="1:19" x14ac:dyDescent="0.25">
      <c r="A516" t="s">
        <v>1204</v>
      </c>
      <c r="B516" s="2">
        <v>45816</v>
      </c>
      <c r="C516">
        <f t="shared" si="41"/>
        <v>2025</v>
      </c>
      <c r="D516" t="str">
        <f t="shared" si="42"/>
        <v>June</v>
      </c>
      <c r="E516" t="str">
        <f t="shared" si="43"/>
        <v>Q2</v>
      </c>
      <c r="F516" t="s">
        <v>2393</v>
      </c>
      <c r="G516" t="s">
        <v>2409</v>
      </c>
      <c r="H516">
        <v>3</v>
      </c>
      <c r="I516" s="4">
        <v>616.39</v>
      </c>
      <c r="J516" t="s">
        <v>3061</v>
      </c>
      <c r="K516" t="s">
        <v>3067</v>
      </c>
      <c r="L516" t="s">
        <v>3070</v>
      </c>
      <c r="M516" t="s">
        <v>4265</v>
      </c>
      <c r="N516">
        <v>6</v>
      </c>
      <c r="O516" t="s">
        <v>4276</v>
      </c>
      <c r="P516" t="str">
        <f t="shared" si="40"/>
        <v>FREESHIP</v>
      </c>
      <c r="Q516" t="s">
        <v>4278</v>
      </c>
      <c r="R516" s="4">
        <v>1849.17</v>
      </c>
      <c r="S516" t="str">
        <f t="shared" si="44"/>
        <v>No</v>
      </c>
    </row>
    <row r="517" spans="1:19" x14ac:dyDescent="0.25">
      <c r="A517" t="s">
        <v>733</v>
      </c>
      <c r="B517" s="2">
        <v>45312</v>
      </c>
      <c r="C517">
        <f t="shared" si="41"/>
        <v>2024</v>
      </c>
      <c r="D517" t="str">
        <f t="shared" si="42"/>
        <v>January</v>
      </c>
      <c r="E517" t="str">
        <f t="shared" si="43"/>
        <v>Q1</v>
      </c>
      <c r="F517" t="s">
        <v>1930</v>
      </c>
      <c r="G517" t="s">
        <v>2408</v>
      </c>
      <c r="H517">
        <v>2</v>
      </c>
      <c r="I517" s="4">
        <v>681.06</v>
      </c>
      <c r="J517" t="s">
        <v>2891</v>
      </c>
      <c r="K517" t="s">
        <v>3065</v>
      </c>
      <c r="L517" t="s">
        <v>3070</v>
      </c>
      <c r="M517" t="s">
        <v>3794</v>
      </c>
      <c r="N517">
        <v>3</v>
      </c>
      <c r="O517" t="s">
        <v>4276</v>
      </c>
      <c r="P517" t="str">
        <f t="shared" si="40"/>
        <v>FREESHIP</v>
      </c>
      <c r="Q517" t="s">
        <v>4281</v>
      </c>
      <c r="R517" s="4">
        <v>1362.12</v>
      </c>
      <c r="S517" t="str">
        <f t="shared" si="44"/>
        <v>No</v>
      </c>
    </row>
    <row r="518" spans="1:19" x14ac:dyDescent="0.25">
      <c r="A518" t="s">
        <v>1100</v>
      </c>
      <c r="B518" s="2">
        <v>45283</v>
      </c>
      <c r="C518">
        <f t="shared" si="41"/>
        <v>2023</v>
      </c>
      <c r="D518" t="str">
        <f t="shared" si="42"/>
        <v>December</v>
      </c>
      <c r="E518" t="str">
        <f t="shared" si="43"/>
        <v>Q4</v>
      </c>
      <c r="F518" t="s">
        <v>2292</v>
      </c>
      <c r="G518" t="s">
        <v>2405</v>
      </c>
      <c r="H518">
        <v>2</v>
      </c>
      <c r="I518" s="4">
        <v>513.41999999999996</v>
      </c>
      <c r="J518" t="s">
        <v>3023</v>
      </c>
      <c r="K518" t="s">
        <v>3066</v>
      </c>
      <c r="L518" t="s">
        <v>3074</v>
      </c>
      <c r="M518" t="s">
        <v>4161</v>
      </c>
      <c r="N518">
        <v>5</v>
      </c>
      <c r="O518" t="s">
        <v>4277</v>
      </c>
      <c r="P518" t="str">
        <f t="shared" si="40"/>
        <v>WINTER15</v>
      </c>
      <c r="Q518" t="s">
        <v>4278</v>
      </c>
      <c r="R518" s="4">
        <v>1026.8399999999999</v>
      </c>
      <c r="S518" t="str">
        <f t="shared" si="44"/>
        <v>No</v>
      </c>
    </row>
    <row r="519" spans="1:19" x14ac:dyDescent="0.25">
      <c r="A519" t="s">
        <v>530</v>
      </c>
      <c r="B519" s="2">
        <v>45389</v>
      </c>
      <c r="C519">
        <f t="shared" si="41"/>
        <v>2024</v>
      </c>
      <c r="D519" t="str">
        <f t="shared" si="42"/>
        <v>April</v>
      </c>
      <c r="E519" t="str">
        <f t="shared" si="43"/>
        <v>Q2</v>
      </c>
      <c r="F519" t="s">
        <v>1730</v>
      </c>
      <c r="G519" t="s">
        <v>2403</v>
      </c>
      <c r="H519">
        <v>3</v>
      </c>
      <c r="I519" s="4">
        <v>166.99</v>
      </c>
      <c r="J519" t="s">
        <v>2659</v>
      </c>
      <c r="K519" t="s">
        <v>3069</v>
      </c>
      <c r="L519" t="s">
        <v>3072</v>
      </c>
      <c r="M519" t="s">
        <v>3591</v>
      </c>
      <c r="N519">
        <v>8</v>
      </c>
      <c r="P519" t="str">
        <f t="shared" si="40"/>
        <v>NO COUPON</v>
      </c>
      <c r="Q519" t="s">
        <v>4281</v>
      </c>
      <c r="R519" s="4">
        <v>500.97</v>
      </c>
      <c r="S519" t="str">
        <f t="shared" si="44"/>
        <v>No</v>
      </c>
    </row>
    <row r="520" spans="1:19" x14ac:dyDescent="0.25">
      <c r="A520" t="s">
        <v>335</v>
      </c>
      <c r="B520" s="2">
        <v>45147</v>
      </c>
      <c r="C520">
        <f t="shared" si="41"/>
        <v>2023</v>
      </c>
      <c r="D520" t="str">
        <f t="shared" si="42"/>
        <v>August</v>
      </c>
      <c r="E520" t="str">
        <f t="shared" si="43"/>
        <v>Q3</v>
      </c>
      <c r="F520" t="s">
        <v>1535</v>
      </c>
      <c r="G520" t="s">
        <v>2404</v>
      </c>
      <c r="H520">
        <v>4</v>
      </c>
      <c r="I520" s="4">
        <v>152.29</v>
      </c>
      <c r="J520" t="s">
        <v>2670</v>
      </c>
      <c r="K520" t="s">
        <v>3065</v>
      </c>
      <c r="L520" t="s">
        <v>3071</v>
      </c>
      <c r="M520" t="s">
        <v>3396</v>
      </c>
      <c r="N520">
        <v>6</v>
      </c>
      <c r="O520" t="s">
        <v>4277</v>
      </c>
      <c r="P520" t="str">
        <f t="shared" si="40"/>
        <v>WINTER15</v>
      </c>
      <c r="Q520" t="s">
        <v>4282</v>
      </c>
      <c r="R520" s="4">
        <v>609.16</v>
      </c>
      <c r="S520" t="str">
        <f t="shared" si="44"/>
        <v>No</v>
      </c>
    </row>
    <row r="521" spans="1:19" x14ac:dyDescent="0.25">
      <c r="A521" t="s">
        <v>269</v>
      </c>
      <c r="B521" s="2">
        <v>45425</v>
      </c>
      <c r="C521">
        <f t="shared" si="41"/>
        <v>2024</v>
      </c>
      <c r="D521" t="str">
        <f t="shared" si="42"/>
        <v>May</v>
      </c>
      <c r="E521" t="str">
        <f t="shared" si="43"/>
        <v>Q2</v>
      </c>
      <c r="F521" t="s">
        <v>1469</v>
      </c>
      <c r="G521" t="s">
        <v>2403</v>
      </c>
      <c r="H521">
        <v>1</v>
      </c>
      <c r="I521" s="4">
        <v>263.95999999999998</v>
      </c>
      <c r="J521" t="s">
        <v>2565</v>
      </c>
      <c r="K521" t="s">
        <v>3068</v>
      </c>
      <c r="L521" t="s">
        <v>3072</v>
      </c>
      <c r="M521" t="s">
        <v>3330</v>
      </c>
      <c r="N521">
        <v>2</v>
      </c>
      <c r="O521" t="s">
        <v>4275</v>
      </c>
      <c r="P521" t="str">
        <f t="shared" si="40"/>
        <v>SAVE10</v>
      </c>
      <c r="Q521" t="s">
        <v>4282</v>
      </c>
      <c r="R521" s="4">
        <v>263.95999999999998</v>
      </c>
      <c r="S521" t="str">
        <f t="shared" si="44"/>
        <v>No</v>
      </c>
    </row>
    <row r="522" spans="1:19" x14ac:dyDescent="0.25">
      <c r="A522" t="s">
        <v>393</v>
      </c>
      <c r="B522" s="2">
        <v>45556</v>
      </c>
      <c r="C522">
        <f t="shared" si="41"/>
        <v>2024</v>
      </c>
      <c r="D522" t="str">
        <f t="shared" si="42"/>
        <v>September</v>
      </c>
      <c r="E522" t="str">
        <f t="shared" si="43"/>
        <v>Q3</v>
      </c>
      <c r="F522" t="s">
        <v>1593</v>
      </c>
      <c r="G522" t="s">
        <v>2404</v>
      </c>
      <c r="H522">
        <v>3</v>
      </c>
      <c r="I522" s="4">
        <v>297.67</v>
      </c>
      <c r="J522" t="s">
        <v>2571</v>
      </c>
      <c r="K522" t="s">
        <v>3066</v>
      </c>
      <c r="L522" t="s">
        <v>3070</v>
      </c>
      <c r="M522" t="s">
        <v>3454</v>
      </c>
      <c r="N522">
        <v>6</v>
      </c>
      <c r="P522" t="str">
        <f t="shared" si="40"/>
        <v>NO COUPON</v>
      </c>
      <c r="Q522" t="s">
        <v>4282</v>
      </c>
      <c r="R522" s="4">
        <v>893.01</v>
      </c>
      <c r="S522" t="str">
        <f t="shared" si="44"/>
        <v>No</v>
      </c>
    </row>
    <row r="523" spans="1:19" x14ac:dyDescent="0.25">
      <c r="A523" t="s">
        <v>802</v>
      </c>
      <c r="B523" s="2">
        <v>45232</v>
      </c>
      <c r="C523">
        <f t="shared" si="41"/>
        <v>2023</v>
      </c>
      <c r="D523" t="str">
        <f t="shared" si="42"/>
        <v>November</v>
      </c>
      <c r="E523" t="str">
        <f t="shared" si="43"/>
        <v>Q4</v>
      </c>
      <c r="F523" t="s">
        <v>1999</v>
      </c>
      <c r="G523" t="s">
        <v>2406</v>
      </c>
      <c r="H523">
        <v>2</v>
      </c>
      <c r="I523" s="4">
        <v>601.42999999999995</v>
      </c>
      <c r="J523" t="s">
        <v>2923</v>
      </c>
      <c r="K523" t="s">
        <v>3066</v>
      </c>
      <c r="L523" t="s">
        <v>3074</v>
      </c>
      <c r="M523" t="s">
        <v>3863</v>
      </c>
      <c r="N523">
        <v>5</v>
      </c>
      <c r="O523" t="s">
        <v>4276</v>
      </c>
      <c r="P523" t="str">
        <f t="shared" ref="P523:P586" si="45">IF(ISBLANK(O523),"NO COUPON",O523)</f>
        <v>FREESHIP</v>
      </c>
      <c r="Q523" t="s">
        <v>4278</v>
      </c>
      <c r="R523" s="4">
        <v>1202.8599999999999</v>
      </c>
      <c r="S523" t="str">
        <f t="shared" si="44"/>
        <v>No</v>
      </c>
    </row>
    <row r="524" spans="1:19" x14ac:dyDescent="0.25">
      <c r="A524" t="s">
        <v>546</v>
      </c>
      <c r="B524" s="2">
        <v>45780</v>
      </c>
      <c r="C524">
        <f t="shared" si="41"/>
        <v>2025</v>
      </c>
      <c r="D524" t="str">
        <f t="shared" si="42"/>
        <v>May</v>
      </c>
      <c r="E524" t="str">
        <f t="shared" si="43"/>
        <v>Q2</v>
      </c>
      <c r="F524" t="s">
        <v>1746</v>
      </c>
      <c r="G524" t="s">
        <v>2408</v>
      </c>
      <c r="H524">
        <v>2</v>
      </c>
      <c r="I524" s="4">
        <v>41</v>
      </c>
      <c r="J524" t="s">
        <v>2806</v>
      </c>
      <c r="K524" t="s">
        <v>3066</v>
      </c>
      <c r="L524" t="s">
        <v>3073</v>
      </c>
      <c r="M524" t="s">
        <v>3607</v>
      </c>
      <c r="N524">
        <v>7</v>
      </c>
      <c r="P524" t="str">
        <f t="shared" si="45"/>
        <v>NO COUPON</v>
      </c>
      <c r="Q524" t="s">
        <v>4280</v>
      </c>
      <c r="R524" s="4">
        <v>82</v>
      </c>
      <c r="S524" t="str">
        <f t="shared" si="44"/>
        <v>No</v>
      </c>
    </row>
    <row r="525" spans="1:19" x14ac:dyDescent="0.25">
      <c r="A525" t="s">
        <v>858</v>
      </c>
      <c r="B525" s="2">
        <v>45630</v>
      </c>
      <c r="C525">
        <f t="shared" si="41"/>
        <v>2024</v>
      </c>
      <c r="D525" t="str">
        <f t="shared" si="42"/>
        <v>December</v>
      </c>
      <c r="E525" t="str">
        <f t="shared" si="43"/>
        <v>Q4</v>
      </c>
      <c r="F525" t="s">
        <v>2054</v>
      </c>
      <c r="G525" t="s">
        <v>2406</v>
      </c>
      <c r="H525">
        <v>1</v>
      </c>
      <c r="I525" s="4">
        <v>320.92</v>
      </c>
      <c r="J525" t="s">
        <v>2952</v>
      </c>
      <c r="K525" t="s">
        <v>3066</v>
      </c>
      <c r="L525" t="s">
        <v>3072</v>
      </c>
      <c r="M525" t="s">
        <v>3919</v>
      </c>
      <c r="N525">
        <v>5</v>
      </c>
      <c r="O525" t="s">
        <v>4276</v>
      </c>
      <c r="P525" t="str">
        <f t="shared" si="45"/>
        <v>FREESHIP</v>
      </c>
      <c r="Q525" t="s">
        <v>4281</v>
      </c>
      <c r="R525" s="4">
        <v>320.92</v>
      </c>
      <c r="S525" t="str">
        <f t="shared" si="44"/>
        <v>No</v>
      </c>
    </row>
    <row r="526" spans="1:19" x14ac:dyDescent="0.25">
      <c r="A526" t="s">
        <v>130</v>
      </c>
      <c r="B526" s="2">
        <v>45004</v>
      </c>
      <c r="C526">
        <f t="shared" si="41"/>
        <v>2023</v>
      </c>
      <c r="D526" t="str">
        <f t="shared" si="42"/>
        <v>March</v>
      </c>
      <c r="E526" t="str">
        <f t="shared" si="43"/>
        <v>Q1</v>
      </c>
      <c r="F526" t="s">
        <v>1330</v>
      </c>
      <c r="G526" t="s">
        <v>2407</v>
      </c>
      <c r="H526">
        <v>4</v>
      </c>
      <c r="I526" s="4">
        <v>291.35000000000002</v>
      </c>
      <c r="J526" t="s">
        <v>2519</v>
      </c>
      <c r="K526" t="s">
        <v>3067</v>
      </c>
      <c r="L526" t="s">
        <v>3071</v>
      </c>
      <c r="M526" t="s">
        <v>3191</v>
      </c>
      <c r="N526">
        <v>6</v>
      </c>
      <c r="O526" t="s">
        <v>4277</v>
      </c>
      <c r="P526" t="str">
        <f t="shared" si="45"/>
        <v>WINTER15</v>
      </c>
      <c r="Q526" t="s">
        <v>4281</v>
      </c>
      <c r="R526" s="4">
        <v>1165.4000000000001</v>
      </c>
      <c r="S526" t="str">
        <f t="shared" si="44"/>
        <v>No</v>
      </c>
    </row>
    <row r="527" spans="1:19" x14ac:dyDescent="0.25">
      <c r="A527" t="s">
        <v>1079</v>
      </c>
      <c r="B527" s="2">
        <v>45229</v>
      </c>
      <c r="C527">
        <f t="shared" si="41"/>
        <v>2023</v>
      </c>
      <c r="D527" t="str">
        <f t="shared" si="42"/>
        <v>October</v>
      </c>
      <c r="E527" t="str">
        <f t="shared" si="43"/>
        <v>Q4</v>
      </c>
      <c r="F527" t="s">
        <v>2271</v>
      </c>
      <c r="G527" t="s">
        <v>2407</v>
      </c>
      <c r="H527">
        <v>5</v>
      </c>
      <c r="I527" s="4">
        <v>666.8</v>
      </c>
      <c r="J527" t="s">
        <v>2746</v>
      </c>
      <c r="K527" t="s">
        <v>3065</v>
      </c>
      <c r="L527" t="s">
        <v>3073</v>
      </c>
      <c r="M527" t="s">
        <v>4140</v>
      </c>
      <c r="N527">
        <v>7</v>
      </c>
      <c r="O527" t="s">
        <v>4275</v>
      </c>
      <c r="P527" t="str">
        <f t="shared" si="45"/>
        <v>SAVE10</v>
      </c>
      <c r="Q527" t="s">
        <v>4279</v>
      </c>
      <c r="R527" s="4">
        <v>3334</v>
      </c>
      <c r="S527" t="str">
        <f t="shared" si="44"/>
        <v>No</v>
      </c>
    </row>
    <row r="528" spans="1:19" x14ac:dyDescent="0.25">
      <c r="A528" t="s">
        <v>1025</v>
      </c>
      <c r="B528" s="2">
        <v>45629</v>
      </c>
      <c r="C528">
        <f t="shared" si="41"/>
        <v>2024</v>
      </c>
      <c r="D528" t="str">
        <f t="shared" si="42"/>
        <v>December</v>
      </c>
      <c r="E528" t="str">
        <f t="shared" si="43"/>
        <v>Q4</v>
      </c>
      <c r="F528" t="s">
        <v>2217</v>
      </c>
      <c r="G528" t="s">
        <v>2404</v>
      </c>
      <c r="H528">
        <v>2</v>
      </c>
      <c r="I528" s="4">
        <v>478.36</v>
      </c>
      <c r="J528" t="s">
        <v>2646</v>
      </c>
      <c r="K528" t="s">
        <v>3066</v>
      </c>
      <c r="L528" t="s">
        <v>3070</v>
      </c>
      <c r="M528" t="s">
        <v>4086</v>
      </c>
      <c r="N528">
        <v>3</v>
      </c>
      <c r="P528" t="str">
        <f t="shared" si="45"/>
        <v>NO COUPON</v>
      </c>
      <c r="Q528" t="s">
        <v>4282</v>
      </c>
      <c r="R528" s="4">
        <v>956.72</v>
      </c>
      <c r="S528" t="str">
        <f t="shared" si="44"/>
        <v>No</v>
      </c>
    </row>
    <row r="529" spans="1:19" x14ac:dyDescent="0.25">
      <c r="A529" t="s">
        <v>68</v>
      </c>
      <c r="B529" s="2">
        <v>45743</v>
      </c>
      <c r="C529">
        <f t="shared" si="41"/>
        <v>2025</v>
      </c>
      <c r="D529" t="str">
        <f t="shared" si="42"/>
        <v>March</v>
      </c>
      <c r="E529" t="str">
        <f t="shared" si="43"/>
        <v>Q1</v>
      </c>
      <c r="F529" t="s">
        <v>1268</v>
      </c>
      <c r="G529" t="s">
        <v>2406</v>
      </c>
      <c r="H529">
        <v>1</v>
      </c>
      <c r="I529" s="4">
        <v>280.25</v>
      </c>
      <c r="J529" t="s">
        <v>2460</v>
      </c>
      <c r="K529" t="s">
        <v>3066</v>
      </c>
      <c r="L529" t="s">
        <v>3074</v>
      </c>
      <c r="M529" t="s">
        <v>3129</v>
      </c>
      <c r="N529">
        <v>5</v>
      </c>
      <c r="O529" t="s">
        <v>4277</v>
      </c>
      <c r="P529" t="str">
        <f t="shared" si="45"/>
        <v>WINTER15</v>
      </c>
      <c r="Q529" t="s">
        <v>4280</v>
      </c>
      <c r="R529" s="4">
        <v>280.25</v>
      </c>
      <c r="S529" t="str">
        <f t="shared" si="44"/>
        <v>No</v>
      </c>
    </row>
    <row r="530" spans="1:19" x14ac:dyDescent="0.25">
      <c r="A530" t="s">
        <v>861</v>
      </c>
      <c r="B530" s="2">
        <v>45614</v>
      </c>
      <c r="C530">
        <f t="shared" si="41"/>
        <v>2024</v>
      </c>
      <c r="D530" t="str">
        <f t="shared" si="42"/>
        <v>November</v>
      </c>
      <c r="E530" t="str">
        <f t="shared" si="43"/>
        <v>Q4</v>
      </c>
      <c r="F530" t="s">
        <v>2057</v>
      </c>
      <c r="G530" t="s">
        <v>2407</v>
      </c>
      <c r="H530">
        <v>4</v>
      </c>
      <c r="I530" s="4">
        <v>434.23</v>
      </c>
      <c r="J530" t="s">
        <v>2657</v>
      </c>
      <c r="K530" t="s">
        <v>3066</v>
      </c>
      <c r="L530" t="s">
        <v>3070</v>
      </c>
      <c r="M530" t="s">
        <v>3922</v>
      </c>
      <c r="N530">
        <v>8</v>
      </c>
      <c r="O530" t="s">
        <v>4276</v>
      </c>
      <c r="P530" t="str">
        <f t="shared" si="45"/>
        <v>FREESHIP</v>
      </c>
      <c r="Q530" t="s">
        <v>4280</v>
      </c>
      <c r="R530" s="4">
        <v>1736.92</v>
      </c>
      <c r="S530" t="str">
        <f t="shared" si="44"/>
        <v>No</v>
      </c>
    </row>
    <row r="531" spans="1:19" x14ac:dyDescent="0.25">
      <c r="A531" t="s">
        <v>461</v>
      </c>
      <c r="B531" s="2">
        <v>45389</v>
      </c>
      <c r="C531">
        <f t="shared" si="41"/>
        <v>2024</v>
      </c>
      <c r="D531" t="str">
        <f t="shared" si="42"/>
        <v>April</v>
      </c>
      <c r="E531" t="str">
        <f t="shared" si="43"/>
        <v>Q2</v>
      </c>
      <c r="F531" t="s">
        <v>1661</v>
      </c>
      <c r="G531" t="s">
        <v>2407</v>
      </c>
      <c r="H531">
        <v>2</v>
      </c>
      <c r="I531" s="4">
        <v>416.81</v>
      </c>
      <c r="J531" t="s">
        <v>2759</v>
      </c>
      <c r="K531" t="s">
        <v>3069</v>
      </c>
      <c r="L531" t="s">
        <v>3072</v>
      </c>
      <c r="M531" t="s">
        <v>3522</v>
      </c>
      <c r="N531">
        <v>2</v>
      </c>
      <c r="P531" t="str">
        <f t="shared" si="45"/>
        <v>NO COUPON</v>
      </c>
      <c r="Q531" t="s">
        <v>4281</v>
      </c>
      <c r="R531" s="4">
        <v>833.62</v>
      </c>
      <c r="S531" t="str">
        <f t="shared" si="44"/>
        <v>No</v>
      </c>
    </row>
    <row r="532" spans="1:19" x14ac:dyDescent="0.25">
      <c r="A532" t="s">
        <v>310</v>
      </c>
      <c r="B532" s="2">
        <v>45462</v>
      </c>
      <c r="C532">
        <f t="shared" si="41"/>
        <v>2024</v>
      </c>
      <c r="D532" t="str">
        <f t="shared" si="42"/>
        <v>June</v>
      </c>
      <c r="E532" t="str">
        <f t="shared" si="43"/>
        <v>Q2</v>
      </c>
      <c r="F532" t="s">
        <v>1510</v>
      </c>
      <c r="G532" t="s">
        <v>2409</v>
      </c>
      <c r="H532">
        <v>5</v>
      </c>
      <c r="I532" s="4">
        <v>638.79999999999995</v>
      </c>
      <c r="J532" t="s">
        <v>2458</v>
      </c>
      <c r="K532" t="s">
        <v>3065</v>
      </c>
      <c r="L532" t="s">
        <v>3071</v>
      </c>
      <c r="M532" t="s">
        <v>3371</v>
      </c>
      <c r="N532">
        <v>10</v>
      </c>
      <c r="O532" t="s">
        <v>4277</v>
      </c>
      <c r="P532" t="str">
        <f t="shared" si="45"/>
        <v>WINTER15</v>
      </c>
      <c r="Q532" t="s">
        <v>4279</v>
      </c>
      <c r="R532" s="4">
        <v>3194</v>
      </c>
      <c r="S532" t="str">
        <f t="shared" si="44"/>
        <v>No</v>
      </c>
    </row>
    <row r="533" spans="1:19" x14ac:dyDescent="0.25">
      <c r="A533" t="s">
        <v>953</v>
      </c>
      <c r="B533" s="2">
        <v>45763</v>
      </c>
      <c r="C533">
        <f t="shared" si="41"/>
        <v>2025</v>
      </c>
      <c r="D533" t="str">
        <f t="shared" si="42"/>
        <v>April</v>
      </c>
      <c r="E533" t="str">
        <f t="shared" si="43"/>
        <v>Q2</v>
      </c>
      <c r="F533" t="s">
        <v>2149</v>
      </c>
      <c r="G533" t="s">
        <v>2408</v>
      </c>
      <c r="H533">
        <v>2</v>
      </c>
      <c r="I533" s="4">
        <v>521.4</v>
      </c>
      <c r="J533" t="s">
        <v>2983</v>
      </c>
      <c r="K533" t="s">
        <v>3069</v>
      </c>
      <c r="L533" t="s">
        <v>3073</v>
      </c>
      <c r="M533" t="s">
        <v>4014</v>
      </c>
      <c r="N533">
        <v>7</v>
      </c>
      <c r="O533" t="s">
        <v>4275</v>
      </c>
      <c r="P533" t="str">
        <f t="shared" si="45"/>
        <v>SAVE10</v>
      </c>
      <c r="Q533" t="s">
        <v>4278</v>
      </c>
      <c r="R533" s="4">
        <v>1042.8</v>
      </c>
      <c r="S533" t="str">
        <f t="shared" si="44"/>
        <v>No</v>
      </c>
    </row>
    <row r="534" spans="1:19" x14ac:dyDescent="0.25">
      <c r="A534" t="s">
        <v>317</v>
      </c>
      <c r="B534" s="2">
        <v>45633</v>
      </c>
      <c r="C534">
        <f t="shared" si="41"/>
        <v>2024</v>
      </c>
      <c r="D534" t="str">
        <f t="shared" si="42"/>
        <v>December</v>
      </c>
      <c r="E534" t="str">
        <f t="shared" si="43"/>
        <v>Q4</v>
      </c>
      <c r="F534" t="s">
        <v>1517</v>
      </c>
      <c r="G534" t="s">
        <v>2405</v>
      </c>
      <c r="H534">
        <v>1</v>
      </c>
      <c r="I534" s="4">
        <v>30.54</v>
      </c>
      <c r="J534" t="s">
        <v>2666</v>
      </c>
      <c r="K534" t="s">
        <v>3065</v>
      </c>
      <c r="L534" t="s">
        <v>3072</v>
      </c>
      <c r="M534" t="s">
        <v>3378</v>
      </c>
      <c r="N534">
        <v>1</v>
      </c>
      <c r="P534" t="str">
        <f t="shared" si="45"/>
        <v>NO COUPON</v>
      </c>
      <c r="Q534" t="s">
        <v>4282</v>
      </c>
      <c r="R534" s="4">
        <v>30.54</v>
      </c>
      <c r="S534" t="str">
        <f t="shared" si="44"/>
        <v>No</v>
      </c>
    </row>
    <row r="535" spans="1:19" x14ac:dyDescent="0.25">
      <c r="A535" t="s">
        <v>1151</v>
      </c>
      <c r="B535" s="2">
        <v>45502</v>
      </c>
      <c r="C535">
        <f t="shared" si="41"/>
        <v>2024</v>
      </c>
      <c r="D535" t="str">
        <f t="shared" si="42"/>
        <v>July</v>
      </c>
      <c r="E535" t="str">
        <f t="shared" si="43"/>
        <v>Q3</v>
      </c>
      <c r="F535" t="s">
        <v>2341</v>
      </c>
      <c r="G535" t="s">
        <v>2407</v>
      </c>
      <c r="H535">
        <v>4</v>
      </c>
      <c r="I535" s="4">
        <v>410.21</v>
      </c>
      <c r="J535" t="s">
        <v>3040</v>
      </c>
      <c r="K535" t="s">
        <v>3069</v>
      </c>
      <c r="L535" t="s">
        <v>3074</v>
      </c>
      <c r="M535" t="s">
        <v>4212</v>
      </c>
      <c r="N535">
        <v>5</v>
      </c>
      <c r="O535" t="s">
        <v>4277</v>
      </c>
      <c r="P535" t="str">
        <f t="shared" si="45"/>
        <v>WINTER15</v>
      </c>
      <c r="Q535" t="s">
        <v>4278</v>
      </c>
      <c r="R535" s="4">
        <v>1640.84</v>
      </c>
      <c r="S535" t="str">
        <f t="shared" si="44"/>
        <v>No</v>
      </c>
    </row>
    <row r="536" spans="1:19" x14ac:dyDescent="0.25">
      <c r="A536" t="s">
        <v>449</v>
      </c>
      <c r="B536" s="2">
        <v>45073</v>
      </c>
      <c r="C536">
        <f t="shared" si="41"/>
        <v>2023</v>
      </c>
      <c r="D536" t="str">
        <f t="shared" si="42"/>
        <v>May</v>
      </c>
      <c r="E536" t="str">
        <f t="shared" si="43"/>
        <v>Q2</v>
      </c>
      <c r="F536" t="s">
        <v>1649</v>
      </c>
      <c r="G536" t="s">
        <v>2407</v>
      </c>
      <c r="H536">
        <v>1</v>
      </c>
      <c r="I536" s="4">
        <v>414.47</v>
      </c>
      <c r="J536" t="s">
        <v>2677</v>
      </c>
      <c r="K536" t="s">
        <v>3065</v>
      </c>
      <c r="L536" t="s">
        <v>3072</v>
      </c>
      <c r="M536" t="s">
        <v>3510</v>
      </c>
      <c r="N536">
        <v>3</v>
      </c>
      <c r="O536" t="s">
        <v>4276</v>
      </c>
      <c r="P536" t="str">
        <f t="shared" si="45"/>
        <v>FREESHIP</v>
      </c>
      <c r="Q536" t="s">
        <v>4278</v>
      </c>
      <c r="R536" s="4">
        <v>414.47</v>
      </c>
      <c r="S536" t="str">
        <f t="shared" si="44"/>
        <v>No</v>
      </c>
    </row>
    <row r="537" spans="1:19" x14ac:dyDescent="0.25">
      <c r="A537" t="s">
        <v>336</v>
      </c>
      <c r="B537" s="2">
        <v>45457</v>
      </c>
      <c r="C537">
        <f t="shared" si="41"/>
        <v>2024</v>
      </c>
      <c r="D537" t="str">
        <f t="shared" si="42"/>
        <v>June</v>
      </c>
      <c r="E537" t="str">
        <f t="shared" si="43"/>
        <v>Q2</v>
      </c>
      <c r="F537" t="s">
        <v>1536</v>
      </c>
      <c r="G537" t="s">
        <v>2404</v>
      </c>
      <c r="H537">
        <v>5</v>
      </c>
      <c r="I537" s="4">
        <v>231.82</v>
      </c>
      <c r="J537" t="s">
        <v>2678</v>
      </c>
      <c r="K537" t="s">
        <v>3065</v>
      </c>
      <c r="L537" t="s">
        <v>3073</v>
      </c>
      <c r="M537" t="s">
        <v>3397</v>
      </c>
      <c r="N537">
        <v>6</v>
      </c>
      <c r="O537" t="s">
        <v>4275</v>
      </c>
      <c r="P537" t="str">
        <f t="shared" si="45"/>
        <v>SAVE10</v>
      </c>
      <c r="Q537" t="s">
        <v>4281</v>
      </c>
      <c r="R537" s="4">
        <v>1159.0999999999999</v>
      </c>
      <c r="S537" t="str">
        <f t="shared" si="44"/>
        <v>No</v>
      </c>
    </row>
    <row r="538" spans="1:19" x14ac:dyDescent="0.25">
      <c r="A538" t="s">
        <v>549</v>
      </c>
      <c r="B538" s="2">
        <v>45497</v>
      </c>
      <c r="C538">
        <f t="shared" si="41"/>
        <v>2024</v>
      </c>
      <c r="D538" t="str">
        <f t="shared" si="42"/>
        <v>July</v>
      </c>
      <c r="E538" t="str">
        <f t="shared" si="43"/>
        <v>Q3</v>
      </c>
      <c r="F538" t="s">
        <v>1749</v>
      </c>
      <c r="G538" t="s">
        <v>2403</v>
      </c>
      <c r="H538">
        <v>3</v>
      </c>
      <c r="I538" s="4">
        <v>68.12</v>
      </c>
      <c r="J538" t="s">
        <v>2567</v>
      </c>
      <c r="K538" t="s">
        <v>3066</v>
      </c>
      <c r="L538" t="s">
        <v>3071</v>
      </c>
      <c r="M538" t="s">
        <v>3610</v>
      </c>
      <c r="N538">
        <v>3</v>
      </c>
      <c r="O538" t="s">
        <v>4276</v>
      </c>
      <c r="P538" t="str">
        <f t="shared" si="45"/>
        <v>FREESHIP</v>
      </c>
      <c r="Q538" t="s">
        <v>4280</v>
      </c>
      <c r="R538" s="4">
        <v>204.36</v>
      </c>
      <c r="S538" t="str">
        <f t="shared" si="44"/>
        <v>No</v>
      </c>
    </row>
    <row r="539" spans="1:19" x14ac:dyDescent="0.25">
      <c r="A539" t="s">
        <v>558</v>
      </c>
      <c r="B539" s="2">
        <v>45361</v>
      </c>
      <c r="C539">
        <f t="shared" si="41"/>
        <v>2024</v>
      </c>
      <c r="D539" t="str">
        <f t="shared" si="42"/>
        <v>March</v>
      </c>
      <c r="E539" t="str">
        <f t="shared" si="43"/>
        <v>Q1</v>
      </c>
      <c r="F539" t="s">
        <v>1758</v>
      </c>
      <c r="G539" t="s">
        <v>2407</v>
      </c>
      <c r="H539">
        <v>5</v>
      </c>
      <c r="I539" s="4">
        <v>31.96</v>
      </c>
      <c r="J539" t="s">
        <v>2726</v>
      </c>
      <c r="K539" t="s">
        <v>3067</v>
      </c>
      <c r="L539" t="s">
        <v>3072</v>
      </c>
      <c r="M539" t="s">
        <v>3619</v>
      </c>
      <c r="N539">
        <v>5</v>
      </c>
      <c r="O539" t="s">
        <v>4276</v>
      </c>
      <c r="P539" t="str">
        <f t="shared" si="45"/>
        <v>FREESHIP</v>
      </c>
      <c r="Q539" t="s">
        <v>4279</v>
      </c>
      <c r="R539" s="4">
        <v>159.80000000000001</v>
      </c>
      <c r="S539" t="str">
        <f t="shared" si="44"/>
        <v>No</v>
      </c>
    </row>
    <row r="540" spans="1:19" x14ac:dyDescent="0.25">
      <c r="A540" t="s">
        <v>724</v>
      </c>
      <c r="B540" s="2">
        <v>45495</v>
      </c>
      <c r="C540">
        <f t="shared" si="41"/>
        <v>2024</v>
      </c>
      <c r="D540" t="str">
        <f t="shared" si="42"/>
        <v>July</v>
      </c>
      <c r="E540" t="str">
        <f t="shared" si="43"/>
        <v>Q3</v>
      </c>
      <c r="F540" t="s">
        <v>1922</v>
      </c>
      <c r="G540" t="s">
        <v>2408</v>
      </c>
      <c r="H540">
        <v>5</v>
      </c>
      <c r="I540" s="4">
        <v>21.54</v>
      </c>
      <c r="J540" t="s">
        <v>2885</v>
      </c>
      <c r="K540" t="s">
        <v>3068</v>
      </c>
      <c r="L540" t="s">
        <v>3072</v>
      </c>
      <c r="M540" t="s">
        <v>3785</v>
      </c>
      <c r="N540">
        <v>10</v>
      </c>
      <c r="P540" t="str">
        <f t="shared" si="45"/>
        <v>NO COUPON</v>
      </c>
      <c r="Q540" t="s">
        <v>4282</v>
      </c>
      <c r="R540" s="4">
        <v>107.7</v>
      </c>
      <c r="S540" t="str">
        <f t="shared" si="44"/>
        <v>No</v>
      </c>
    </row>
    <row r="541" spans="1:19" x14ac:dyDescent="0.25">
      <c r="A541" t="s">
        <v>768</v>
      </c>
      <c r="B541" s="2">
        <v>45808</v>
      </c>
      <c r="C541">
        <f t="shared" si="41"/>
        <v>2025</v>
      </c>
      <c r="D541" t="str">
        <f t="shared" si="42"/>
        <v>May</v>
      </c>
      <c r="E541" t="str">
        <f t="shared" si="43"/>
        <v>Q2</v>
      </c>
      <c r="F541" t="s">
        <v>1965</v>
      </c>
      <c r="G541" t="s">
        <v>2407</v>
      </c>
      <c r="H541">
        <v>2</v>
      </c>
      <c r="I541" s="4">
        <v>452.05</v>
      </c>
      <c r="J541" t="s">
        <v>2908</v>
      </c>
      <c r="K541" t="s">
        <v>3067</v>
      </c>
      <c r="L541" t="s">
        <v>3072</v>
      </c>
      <c r="M541" t="s">
        <v>3829</v>
      </c>
      <c r="N541">
        <v>3</v>
      </c>
      <c r="O541" t="s">
        <v>4277</v>
      </c>
      <c r="P541" t="str">
        <f t="shared" si="45"/>
        <v>WINTER15</v>
      </c>
      <c r="Q541" t="s">
        <v>4280</v>
      </c>
      <c r="R541" s="4">
        <v>904.1</v>
      </c>
      <c r="S541" t="str">
        <f t="shared" si="44"/>
        <v>No</v>
      </c>
    </row>
    <row r="542" spans="1:19" x14ac:dyDescent="0.25">
      <c r="A542" t="s">
        <v>203</v>
      </c>
      <c r="B542" s="2">
        <v>45112</v>
      </c>
      <c r="C542">
        <f t="shared" si="41"/>
        <v>2023</v>
      </c>
      <c r="D542" t="str">
        <f t="shared" si="42"/>
        <v>July</v>
      </c>
      <c r="E542" t="str">
        <f t="shared" si="43"/>
        <v>Q3</v>
      </c>
      <c r="F542" t="s">
        <v>1403</v>
      </c>
      <c r="G542" t="s">
        <v>2407</v>
      </c>
      <c r="H542">
        <v>5</v>
      </c>
      <c r="I542" s="4">
        <v>429.45</v>
      </c>
      <c r="J542" t="s">
        <v>2581</v>
      </c>
      <c r="K542" t="s">
        <v>3068</v>
      </c>
      <c r="L542" t="s">
        <v>3071</v>
      </c>
      <c r="M542" t="s">
        <v>3264</v>
      </c>
      <c r="N542">
        <v>5</v>
      </c>
      <c r="O542" t="s">
        <v>4277</v>
      </c>
      <c r="P542" t="str">
        <f t="shared" si="45"/>
        <v>WINTER15</v>
      </c>
      <c r="Q542" t="s">
        <v>4280</v>
      </c>
      <c r="R542" s="4">
        <v>2147.25</v>
      </c>
      <c r="S542" t="str">
        <f t="shared" si="44"/>
        <v>No</v>
      </c>
    </row>
    <row r="543" spans="1:19" x14ac:dyDescent="0.25">
      <c r="A543" t="s">
        <v>283</v>
      </c>
      <c r="B543" s="2">
        <v>45255</v>
      </c>
      <c r="C543">
        <f t="shared" si="41"/>
        <v>2023</v>
      </c>
      <c r="D543" t="str">
        <f t="shared" si="42"/>
        <v>November</v>
      </c>
      <c r="E543" t="str">
        <f t="shared" si="43"/>
        <v>Q4</v>
      </c>
      <c r="F543" t="s">
        <v>1483</v>
      </c>
      <c r="G543" t="s">
        <v>2405</v>
      </c>
      <c r="H543">
        <v>4</v>
      </c>
      <c r="I543" s="4">
        <v>663.67</v>
      </c>
      <c r="J543" t="s">
        <v>2477</v>
      </c>
      <c r="K543" t="s">
        <v>3067</v>
      </c>
      <c r="L543" t="s">
        <v>3074</v>
      </c>
      <c r="M543" t="s">
        <v>3344</v>
      </c>
      <c r="N543">
        <v>7</v>
      </c>
      <c r="O543" t="s">
        <v>4276</v>
      </c>
      <c r="P543" t="str">
        <f t="shared" si="45"/>
        <v>FREESHIP</v>
      </c>
      <c r="Q543" t="s">
        <v>4282</v>
      </c>
      <c r="R543" s="4">
        <v>2654.68</v>
      </c>
      <c r="S543" t="str">
        <f t="shared" si="44"/>
        <v>No</v>
      </c>
    </row>
    <row r="544" spans="1:19" x14ac:dyDescent="0.25">
      <c r="A544" t="s">
        <v>233</v>
      </c>
      <c r="B544" s="2">
        <v>45779</v>
      </c>
      <c r="C544">
        <f t="shared" si="41"/>
        <v>2025</v>
      </c>
      <c r="D544" t="str">
        <f t="shared" si="42"/>
        <v>May</v>
      </c>
      <c r="E544" t="str">
        <f t="shared" si="43"/>
        <v>Q2</v>
      </c>
      <c r="F544" t="s">
        <v>1433</v>
      </c>
      <c r="G544" t="s">
        <v>2408</v>
      </c>
      <c r="H544">
        <v>5</v>
      </c>
      <c r="I544" s="4">
        <v>61.97</v>
      </c>
      <c r="J544" t="s">
        <v>2600</v>
      </c>
      <c r="K544" t="s">
        <v>3069</v>
      </c>
      <c r="L544" t="s">
        <v>3073</v>
      </c>
      <c r="M544" t="s">
        <v>3294</v>
      </c>
      <c r="N544">
        <v>6</v>
      </c>
      <c r="O544" t="s">
        <v>4275</v>
      </c>
      <c r="P544" t="str">
        <f t="shared" si="45"/>
        <v>SAVE10</v>
      </c>
      <c r="Q544" t="s">
        <v>4280</v>
      </c>
      <c r="R544" s="4">
        <v>309.85000000000002</v>
      </c>
      <c r="S544" t="str">
        <f t="shared" si="44"/>
        <v>No</v>
      </c>
    </row>
    <row r="545" spans="1:19" x14ac:dyDescent="0.25">
      <c r="A545" t="s">
        <v>173</v>
      </c>
      <c r="B545" s="2">
        <v>45230</v>
      </c>
      <c r="C545">
        <f t="shared" si="41"/>
        <v>2023</v>
      </c>
      <c r="D545" t="str">
        <f t="shared" si="42"/>
        <v>October</v>
      </c>
      <c r="E545" t="str">
        <f t="shared" si="43"/>
        <v>Q4</v>
      </c>
      <c r="F545" t="s">
        <v>1373</v>
      </c>
      <c r="G545" t="s">
        <v>2407</v>
      </c>
      <c r="H545">
        <v>1</v>
      </c>
      <c r="I545" s="4">
        <v>299.35000000000002</v>
      </c>
      <c r="J545" t="s">
        <v>2555</v>
      </c>
      <c r="K545" t="s">
        <v>3067</v>
      </c>
      <c r="L545" t="s">
        <v>3071</v>
      </c>
      <c r="M545" t="s">
        <v>3234</v>
      </c>
      <c r="N545">
        <v>5</v>
      </c>
      <c r="O545" t="s">
        <v>4277</v>
      </c>
      <c r="P545" t="str">
        <f t="shared" si="45"/>
        <v>WINTER15</v>
      </c>
      <c r="Q545" t="s">
        <v>4280</v>
      </c>
      <c r="R545" s="4">
        <v>299.35000000000002</v>
      </c>
      <c r="S545" t="str">
        <f t="shared" si="44"/>
        <v>No</v>
      </c>
    </row>
    <row r="546" spans="1:19" x14ac:dyDescent="0.25">
      <c r="A546" t="s">
        <v>309</v>
      </c>
      <c r="B546" s="2">
        <v>44951</v>
      </c>
      <c r="C546">
        <f t="shared" si="41"/>
        <v>2023</v>
      </c>
      <c r="D546" t="str">
        <f t="shared" si="42"/>
        <v>January</v>
      </c>
      <c r="E546" t="str">
        <f t="shared" si="43"/>
        <v>Q1</v>
      </c>
      <c r="F546" t="s">
        <v>1509</v>
      </c>
      <c r="G546" t="s">
        <v>2407</v>
      </c>
      <c r="H546">
        <v>5</v>
      </c>
      <c r="I546" s="4">
        <v>107.48</v>
      </c>
      <c r="J546" t="s">
        <v>2660</v>
      </c>
      <c r="K546" t="s">
        <v>3065</v>
      </c>
      <c r="L546" t="s">
        <v>3071</v>
      </c>
      <c r="M546" t="s">
        <v>3370</v>
      </c>
      <c r="N546">
        <v>9</v>
      </c>
      <c r="O546" t="s">
        <v>4276</v>
      </c>
      <c r="P546" t="str">
        <f t="shared" si="45"/>
        <v>FREESHIP</v>
      </c>
      <c r="Q546" t="s">
        <v>4280</v>
      </c>
      <c r="R546" s="4">
        <v>537.4</v>
      </c>
      <c r="S546" t="str">
        <f t="shared" si="44"/>
        <v>No</v>
      </c>
    </row>
    <row r="547" spans="1:19" x14ac:dyDescent="0.25">
      <c r="A547" t="s">
        <v>966</v>
      </c>
      <c r="B547" s="2">
        <v>45715</v>
      </c>
      <c r="C547">
        <f t="shared" si="41"/>
        <v>2025</v>
      </c>
      <c r="D547" t="str">
        <f t="shared" si="42"/>
        <v>February</v>
      </c>
      <c r="E547" t="str">
        <f t="shared" si="43"/>
        <v>Q1</v>
      </c>
      <c r="F547" t="s">
        <v>2160</v>
      </c>
      <c r="G547" t="s">
        <v>2403</v>
      </c>
      <c r="H547">
        <v>3</v>
      </c>
      <c r="I547" s="4">
        <v>503.39</v>
      </c>
      <c r="J547" t="s">
        <v>2986</v>
      </c>
      <c r="K547" t="s">
        <v>3066</v>
      </c>
      <c r="L547" t="s">
        <v>3074</v>
      </c>
      <c r="M547" t="s">
        <v>4027</v>
      </c>
      <c r="N547">
        <v>5</v>
      </c>
      <c r="P547" t="str">
        <f t="shared" si="45"/>
        <v>NO COUPON</v>
      </c>
      <c r="Q547" t="s">
        <v>4281</v>
      </c>
      <c r="R547" s="4">
        <v>1510.17</v>
      </c>
      <c r="S547" t="str">
        <f t="shared" si="44"/>
        <v>No</v>
      </c>
    </row>
    <row r="548" spans="1:19" x14ac:dyDescent="0.25">
      <c r="A548" t="s">
        <v>1053</v>
      </c>
      <c r="B548" s="2">
        <v>45836</v>
      </c>
      <c r="C548">
        <f t="shared" si="41"/>
        <v>2025</v>
      </c>
      <c r="D548" t="str">
        <f t="shared" si="42"/>
        <v>June</v>
      </c>
      <c r="E548" t="str">
        <f t="shared" si="43"/>
        <v>Q2</v>
      </c>
      <c r="F548" t="s">
        <v>2245</v>
      </c>
      <c r="G548" t="s">
        <v>2409</v>
      </c>
      <c r="H548">
        <v>2</v>
      </c>
      <c r="I548" s="4">
        <v>299.23</v>
      </c>
      <c r="J548" t="s">
        <v>3011</v>
      </c>
      <c r="K548" t="s">
        <v>3067</v>
      </c>
      <c r="L548" t="s">
        <v>3071</v>
      </c>
      <c r="M548" t="s">
        <v>4114</v>
      </c>
      <c r="N548">
        <v>2</v>
      </c>
      <c r="O548" t="s">
        <v>4277</v>
      </c>
      <c r="P548" t="str">
        <f t="shared" si="45"/>
        <v>WINTER15</v>
      </c>
      <c r="Q548" t="s">
        <v>4278</v>
      </c>
      <c r="R548" s="4">
        <v>598.46</v>
      </c>
      <c r="S548" t="str">
        <f t="shared" si="44"/>
        <v>No</v>
      </c>
    </row>
    <row r="549" spans="1:19" x14ac:dyDescent="0.25">
      <c r="A549" t="s">
        <v>131</v>
      </c>
      <c r="B549" s="2">
        <v>44993</v>
      </c>
      <c r="C549">
        <f t="shared" si="41"/>
        <v>2023</v>
      </c>
      <c r="D549" t="str">
        <f t="shared" si="42"/>
        <v>March</v>
      </c>
      <c r="E549" t="str">
        <f t="shared" si="43"/>
        <v>Q1</v>
      </c>
      <c r="F549" t="s">
        <v>1331</v>
      </c>
      <c r="G549" t="s">
        <v>2405</v>
      </c>
      <c r="H549">
        <v>1</v>
      </c>
      <c r="I549" s="4">
        <v>535.5</v>
      </c>
      <c r="J549" t="s">
        <v>2520</v>
      </c>
      <c r="K549" t="s">
        <v>3068</v>
      </c>
      <c r="L549" t="s">
        <v>3071</v>
      </c>
      <c r="M549" t="s">
        <v>3192</v>
      </c>
      <c r="N549">
        <v>5</v>
      </c>
      <c r="O549" t="s">
        <v>4277</v>
      </c>
      <c r="P549" t="str">
        <f t="shared" si="45"/>
        <v>WINTER15</v>
      </c>
      <c r="Q549" t="s">
        <v>4279</v>
      </c>
      <c r="R549" s="4">
        <v>535.5</v>
      </c>
      <c r="S549" t="str">
        <f t="shared" si="44"/>
        <v>No</v>
      </c>
    </row>
    <row r="550" spans="1:19" x14ac:dyDescent="0.25">
      <c r="A550" t="s">
        <v>1142</v>
      </c>
      <c r="B550" s="2">
        <v>45155</v>
      </c>
      <c r="C550">
        <f t="shared" si="41"/>
        <v>2023</v>
      </c>
      <c r="D550" t="str">
        <f t="shared" si="42"/>
        <v>August</v>
      </c>
      <c r="E550" t="str">
        <f t="shared" si="43"/>
        <v>Q3</v>
      </c>
      <c r="F550" t="s">
        <v>2332</v>
      </c>
      <c r="G550" t="s">
        <v>2403</v>
      </c>
      <c r="H550">
        <v>3</v>
      </c>
      <c r="I550" s="4">
        <v>646.79</v>
      </c>
      <c r="J550" t="s">
        <v>2490</v>
      </c>
      <c r="K550" t="s">
        <v>3069</v>
      </c>
      <c r="L550" t="s">
        <v>3071</v>
      </c>
      <c r="M550" t="s">
        <v>4203</v>
      </c>
      <c r="N550">
        <v>5</v>
      </c>
      <c r="O550" t="s">
        <v>4277</v>
      </c>
      <c r="P550" t="str">
        <f t="shared" si="45"/>
        <v>WINTER15</v>
      </c>
      <c r="Q550" t="s">
        <v>4282</v>
      </c>
      <c r="R550" s="4">
        <v>1940.37</v>
      </c>
      <c r="S550" t="str">
        <f t="shared" si="44"/>
        <v>No</v>
      </c>
    </row>
    <row r="551" spans="1:19" x14ac:dyDescent="0.25">
      <c r="A551" t="s">
        <v>685</v>
      </c>
      <c r="B551" s="2">
        <v>45092</v>
      </c>
      <c r="C551">
        <f t="shared" si="41"/>
        <v>2023</v>
      </c>
      <c r="D551" t="str">
        <f t="shared" si="42"/>
        <v>June</v>
      </c>
      <c r="E551" t="str">
        <f t="shared" si="43"/>
        <v>Q2</v>
      </c>
      <c r="F551" t="s">
        <v>1883</v>
      </c>
      <c r="G551" t="s">
        <v>2406</v>
      </c>
      <c r="H551">
        <v>5</v>
      </c>
      <c r="I551" s="4">
        <v>50.74</v>
      </c>
      <c r="J551" t="s">
        <v>2554</v>
      </c>
      <c r="K551" t="s">
        <v>3068</v>
      </c>
      <c r="L551" t="s">
        <v>3071</v>
      </c>
      <c r="M551" t="s">
        <v>3746</v>
      </c>
      <c r="N551">
        <v>7</v>
      </c>
      <c r="O551" t="s">
        <v>4277</v>
      </c>
      <c r="P551" t="str">
        <f t="shared" si="45"/>
        <v>WINTER15</v>
      </c>
      <c r="Q551" t="s">
        <v>4282</v>
      </c>
      <c r="R551" s="4">
        <v>253.7</v>
      </c>
      <c r="S551" t="str">
        <f t="shared" si="44"/>
        <v>No</v>
      </c>
    </row>
    <row r="552" spans="1:19" x14ac:dyDescent="0.25">
      <c r="A552" t="s">
        <v>438</v>
      </c>
      <c r="B552" s="2">
        <v>45028</v>
      </c>
      <c r="C552">
        <f t="shared" si="41"/>
        <v>2023</v>
      </c>
      <c r="D552" t="str">
        <f t="shared" si="42"/>
        <v>April</v>
      </c>
      <c r="E552" t="str">
        <f t="shared" si="43"/>
        <v>Q2</v>
      </c>
      <c r="F552" t="s">
        <v>1638</v>
      </c>
      <c r="G552" t="s">
        <v>2406</v>
      </c>
      <c r="H552">
        <v>5</v>
      </c>
      <c r="I552" s="4">
        <v>22.94</v>
      </c>
      <c r="J552" t="s">
        <v>2678</v>
      </c>
      <c r="K552" t="s">
        <v>3069</v>
      </c>
      <c r="L552" t="s">
        <v>3074</v>
      </c>
      <c r="M552" t="s">
        <v>3499</v>
      </c>
      <c r="N552">
        <v>10</v>
      </c>
      <c r="P552" t="str">
        <f t="shared" si="45"/>
        <v>NO COUPON</v>
      </c>
      <c r="Q552" t="s">
        <v>4280</v>
      </c>
      <c r="R552" s="4">
        <v>114.7</v>
      </c>
      <c r="S552" t="str">
        <f t="shared" si="44"/>
        <v>No</v>
      </c>
    </row>
    <row r="553" spans="1:19" x14ac:dyDescent="0.25">
      <c r="A553" t="s">
        <v>182</v>
      </c>
      <c r="B553" s="2">
        <v>45661</v>
      </c>
      <c r="C553">
        <f t="shared" si="41"/>
        <v>2025</v>
      </c>
      <c r="D553" t="str">
        <f t="shared" si="42"/>
        <v>January</v>
      </c>
      <c r="E553" t="str">
        <f t="shared" si="43"/>
        <v>Q1</v>
      </c>
      <c r="F553" t="s">
        <v>1382</v>
      </c>
      <c r="G553" t="s">
        <v>2407</v>
      </c>
      <c r="H553">
        <v>1</v>
      </c>
      <c r="I553" s="4">
        <v>594.96</v>
      </c>
      <c r="J553" t="s">
        <v>2561</v>
      </c>
      <c r="K553" t="s">
        <v>3069</v>
      </c>
      <c r="L553" t="s">
        <v>3072</v>
      </c>
      <c r="M553" t="s">
        <v>3243</v>
      </c>
      <c r="N553">
        <v>6</v>
      </c>
      <c r="P553" t="str">
        <f t="shared" si="45"/>
        <v>NO COUPON</v>
      </c>
      <c r="Q553" t="s">
        <v>4281</v>
      </c>
      <c r="R553" s="4">
        <v>594.96</v>
      </c>
      <c r="S553" t="str">
        <f t="shared" si="44"/>
        <v>No</v>
      </c>
    </row>
    <row r="554" spans="1:19" x14ac:dyDescent="0.25">
      <c r="A554" t="s">
        <v>619</v>
      </c>
      <c r="B554" s="2">
        <v>45422</v>
      </c>
      <c r="C554">
        <f t="shared" si="41"/>
        <v>2024</v>
      </c>
      <c r="D554" t="str">
        <f t="shared" si="42"/>
        <v>May</v>
      </c>
      <c r="E554" t="str">
        <f t="shared" si="43"/>
        <v>Q2</v>
      </c>
      <c r="F554" t="s">
        <v>1818</v>
      </c>
      <c r="G554" t="s">
        <v>2403</v>
      </c>
      <c r="H554">
        <v>2</v>
      </c>
      <c r="I554" s="4">
        <v>228.91</v>
      </c>
      <c r="J554" t="s">
        <v>2838</v>
      </c>
      <c r="K554" t="s">
        <v>3065</v>
      </c>
      <c r="L554" t="s">
        <v>3070</v>
      </c>
      <c r="M554" t="s">
        <v>3680</v>
      </c>
      <c r="N554">
        <v>4</v>
      </c>
      <c r="O554" t="s">
        <v>4275</v>
      </c>
      <c r="P554" t="str">
        <f t="shared" si="45"/>
        <v>SAVE10</v>
      </c>
      <c r="Q554" t="s">
        <v>4279</v>
      </c>
      <c r="R554" s="4">
        <v>457.82</v>
      </c>
      <c r="S554" t="str">
        <f t="shared" si="44"/>
        <v>No</v>
      </c>
    </row>
    <row r="555" spans="1:19" x14ac:dyDescent="0.25">
      <c r="A555" t="s">
        <v>805</v>
      </c>
      <c r="B555" s="2">
        <v>45304</v>
      </c>
      <c r="C555">
        <f t="shared" si="41"/>
        <v>2024</v>
      </c>
      <c r="D555" t="str">
        <f t="shared" si="42"/>
        <v>January</v>
      </c>
      <c r="E555" t="str">
        <f t="shared" si="43"/>
        <v>Q1</v>
      </c>
      <c r="F555" t="s">
        <v>2002</v>
      </c>
      <c r="G555" t="s">
        <v>2406</v>
      </c>
      <c r="H555">
        <v>4</v>
      </c>
      <c r="I555" s="4">
        <v>409.28</v>
      </c>
      <c r="J555" t="s">
        <v>2434</v>
      </c>
      <c r="K555" t="s">
        <v>3069</v>
      </c>
      <c r="L555" t="s">
        <v>3074</v>
      </c>
      <c r="M555" t="s">
        <v>3866</v>
      </c>
      <c r="N555">
        <v>8</v>
      </c>
      <c r="P555" t="str">
        <f t="shared" si="45"/>
        <v>NO COUPON</v>
      </c>
      <c r="Q555" t="s">
        <v>4280</v>
      </c>
      <c r="R555" s="4">
        <v>1637.12</v>
      </c>
      <c r="S555" t="str">
        <f t="shared" si="44"/>
        <v>No</v>
      </c>
    </row>
    <row r="556" spans="1:19" x14ac:dyDescent="0.25">
      <c r="A556" t="s">
        <v>78</v>
      </c>
      <c r="B556" s="2">
        <v>45833</v>
      </c>
      <c r="C556">
        <f t="shared" si="41"/>
        <v>2025</v>
      </c>
      <c r="D556" t="str">
        <f t="shared" si="42"/>
        <v>June</v>
      </c>
      <c r="E556" t="str">
        <f t="shared" si="43"/>
        <v>Q2</v>
      </c>
      <c r="F556" t="s">
        <v>1278</v>
      </c>
      <c r="G556" t="s">
        <v>2407</v>
      </c>
      <c r="H556">
        <v>3</v>
      </c>
      <c r="I556" s="4">
        <v>130.61000000000001</v>
      </c>
      <c r="J556" t="s">
        <v>2470</v>
      </c>
      <c r="K556" t="s">
        <v>3065</v>
      </c>
      <c r="L556" t="s">
        <v>3071</v>
      </c>
      <c r="M556" t="s">
        <v>3139</v>
      </c>
      <c r="N556">
        <v>4</v>
      </c>
      <c r="O556" t="s">
        <v>4276</v>
      </c>
      <c r="P556" t="str">
        <f t="shared" si="45"/>
        <v>FREESHIP</v>
      </c>
      <c r="Q556" t="s">
        <v>4281</v>
      </c>
      <c r="R556" s="4">
        <v>391.83</v>
      </c>
      <c r="S556" t="str">
        <f t="shared" si="44"/>
        <v>No</v>
      </c>
    </row>
    <row r="557" spans="1:19" x14ac:dyDescent="0.25">
      <c r="A557" t="s">
        <v>556</v>
      </c>
      <c r="B557" s="2">
        <v>45244</v>
      </c>
      <c r="C557">
        <f t="shared" si="41"/>
        <v>2023</v>
      </c>
      <c r="D557" t="str">
        <f t="shared" si="42"/>
        <v>November</v>
      </c>
      <c r="E557" t="str">
        <f t="shared" si="43"/>
        <v>Q4</v>
      </c>
      <c r="F557" t="s">
        <v>1756</v>
      </c>
      <c r="G557" t="s">
        <v>2405</v>
      </c>
      <c r="H557">
        <v>1</v>
      </c>
      <c r="I557" s="4">
        <v>17.98</v>
      </c>
      <c r="J557" t="s">
        <v>2415</v>
      </c>
      <c r="K557" t="s">
        <v>3069</v>
      </c>
      <c r="L557" t="s">
        <v>3071</v>
      </c>
      <c r="M557" t="s">
        <v>3617</v>
      </c>
      <c r="N557">
        <v>6</v>
      </c>
      <c r="O557" t="s">
        <v>4276</v>
      </c>
      <c r="P557" t="str">
        <f t="shared" si="45"/>
        <v>FREESHIP</v>
      </c>
      <c r="Q557" t="s">
        <v>4280</v>
      </c>
      <c r="R557" s="4">
        <v>17.98</v>
      </c>
      <c r="S557" t="str">
        <f t="shared" si="44"/>
        <v>No</v>
      </c>
    </row>
    <row r="558" spans="1:19" x14ac:dyDescent="0.25">
      <c r="A558" t="s">
        <v>1102</v>
      </c>
      <c r="B558" s="2">
        <v>45260</v>
      </c>
      <c r="C558">
        <f t="shared" si="41"/>
        <v>2023</v>
      </c>
      <c r="D558" t="str">
        <f t="shared" si="42"/>
        <v>November</v>
      </c>
      <c r="E558" t="str">
        <f t="shared" si="43"/>
        <v>Q4</v>
      </c>
      <c r="F558" t="s">
        <v>2294</v>
      </c>
      <c r="G558" t="s">
        <v>2409</v>
      </c>
      <c r="H558">
        <v>3</v>
      </c>
      <c r="I558" s="4">
        <v>491.43</v>
      </c>
      <c r="J558" t="s">
        <v>3025</v>
      </c>
      <c r="K558" t="s">
        <v>3068</v>
      </c>
      <c r="L558" t="s">
        <v>3070</v>
      </c>
      <c r="M558" t="s">
        <v>4163</v>
      </c>
      <c r="N558">
        <v>6</v>
      </c>
      <c r="O558" t="s">
        <v>4277</v>
      </c>
      <c r="P558" t="str">
        <f t="shared" si="45"/>
        <v>WINTER15</v>
      </c>
      <c r="Q558" t="s">
        <v>4278</v>
      </c>
      <c r="R558" s="4">
        <v>1474.29</v>
      </c>
      <c r="S558" t="str">
        <f t="shared" si="44"/>
        <v>No</v>
      </c>
    </row>
    <row r="559" spans="1:19" x14ac:dyDescent="0.25">
      <c r="A559" t="s">
        <v>1154</v>
      </c>
      <c r="B559" s="2">
        <v>45467</v>
      </c>
      <c r="C559">
        <f t="shared" si="41"/>
        <v>2024</v>
      </c>
      <c r="D559" t="str">
        <f t="shared" si="42"/>
        <v>June</v>
      </c>
      <c r="E559" t="str">
        <f t="shared" si="43"/>
        <v>Q2</v>
      </c>
      <c r="F559" t="s">
        <v>2343</v>
      </c>
      <c r="G559" t="s">
        <v>2407</v>
      </c>
      <c r="H559">
        <v>2</v>
      </c>
      <c r="I559" s="4">
        <v>552.83000000000004</v>
      </c>
      <c r="J559" t="s">
        <v>2418</v>
      </c>
      <c r="K559" t="s">
        <v>3067</v>
      </c>
      <c r="L559" t="s">
        <v>3071</v>
      </c>
      <c r="M559" t="s">
        <v>4215</v>
      </c>
      <c r="N559">
        <v>3</v>
      </c>
      <c r="P559" t="str">
        <f t="shared" si="45"/>
        <v>NO COUPON</v>
      </c>
      <c r="Q559" t="s">
        <v>4279</v>
      </c>
      <c r="R559" s="4">
        <v>1105.6600000000001</v>
      </c>
      <c r="S559" t="str">
        <f t="shared" si="44"/>
        <v>No</v>
      </c>
    </row>
    <row r="560" spans="1:19" x14ac:dyDescent="0.25">
      <c r="A560" t="s">
        <v>920</v>
      </c>
      <c r="B560" s="2">
        <v>45538</v>
      </c>
      <c r="C560">
        <f t="shared" si="41"/>
        <v>2024</v>
      </c>
      <c r="D560" t="str">
        <f t="shared" si="42"/>
        <v>September</v>
      </c>
      <c r="E560" t="str">
        <f t="shared" si="43"/>
        <v>Q3</v>
      </c>
      <c r="F560" t="s">
        <v>2116</v>
      </c>
      <c r="G560" t="s">
        <v>2403</v>
      </c>
      <c r="H560">
        <v>1</v>
      </c>
      <c r="I560" s="4">
        <v>62.12</v>
      </c>
      <c r="J560" t="s">
        <v>2977</v>
      </c>
      <c r="K560" t="s">
        <v>3069</v>
      </c>
      <c r="L560" t="s">
        <v>3072</v>
      </c>
      <c r="M560" t="s">
        <v>3981</v>
      </c>
      <c r="N560">
        <v>2</v>
      </c>
      <c r="P560" t="str">
        <f t="shared" si="45"/>
        <v>NO COUPON</v>
      </c>
      <c r="Q560" t="s">
        <v>4280</v>
      </c>
      <c r="R560" s="4">
        <v>62.12</v>
      </c>
      <c r="S560" t="str">
        <f t="shared" si="44"/>
        <v>No</v>
      </c>
    </row>
    <row r="561" spans="1:19" x14ac:dyDescent="0.25">
      <c r="A561" t="s">
        <v>1003</v>
      </c>
      <c r="B561" s="2">
        <v>45008</v>
      </c>
      <c r="C561">
        <f t="shared" si="41"/>
        <v>2023</v>
      </c>
      <c r="D561" t="str">
        <f t="shared" si="42"/>
        <v>March</v>
      </c>
      <c r="E561" t="str">
        <f t="shared" si="43"/>
        <v>Q1</v>
      </c>
      <c r="F561" t="s">
        <v>2196</v>
      </c>
      <c r="G561" t="s">
        <v>2408</v>
      </c>
      <c r="H561">
        <v>4</v>
      </c>
      <c r="I561" s="4">
        <v>246.11</v>
      </c>
      <c r="J561" t="s">
        <v>2998</v>
      </c>
      <c r="K561" t="s">
        <v>3067</v>
      </c>
      <c r="L561" t="s">
        <v>3074</v>
      </c>
      <c r="M561" t="s">
        <v>4064</v>
      </c>
      <c r="N561">
        <v>4</v>
      </c>
      <c r="O561" t="s">
        <v>4275</v>
      </c>
      <c r="P561" t="str">
        <f t="shared" si="45"/>
        <v>SAVE10</v>
      </c>
      <c r="Q561" t="s">
        <v>4278</v>
      </c>
      <c r="R561" s="4">
        <v>984.44</v>
      </c>
      <c r="S561" t="str">
        <f t="shared" si="44"/>
        <v>No</v>
      </c>
    </row>
    <row r="562" spans="1:19" x14ac:dyDescent="0.25">
      <c r="A562" t="s">
        <v>731</v>
      </c>
      <c r="B562" s="2">
        <v>45215</v>
      </c>
      <c r="C562">
        <f t="shared" si="41"/>
        <v>2023</v>
      </c>
      <c r="D562" t="str">
        <f t="shared" si="42"/>
        <v>October</v>
      </c>
      <c r="E562" t="str">
        <f t="shared" si="43"/>
        <v>Q4</v>
      </c>
      <c r="F562" t="s">
        <v>1928</v>
      </c>
      <c r="G562" t="s">
        <v>2406</v>
      </c>
      <c r="H562">
        <v>3</v>
      </c>
      <c r="I562" s="4">
        <v>122.11</v>
      </c>
      <c r="J562" t="s">
        <v>2889</v>
      </c>
      <c r="K562" t="s">
        <v>3066</v>
      </c>
      <c r="L562" t="s">
        <v>3073</v>
      </c>
      <c r="M562" t="s">
        <v>3792</v>
      </c>
      <c r="N562">
        <v>4</v>
      </c>
      <c r="O562" t="s">
        <v>4277</v>
      </c>
      <c r="P562" t="str">
        <f t="shared" si="45"/>
        <v>WINTER15</v>
      </c>
      <c r="Q562" t="s">
        <v>4280</v>
      </c>
      <c r="R562" s="4">
        <v>366.33</v>
      </c>
      <c r="S562" t="str">
        <f t="shared" si="44"/>
        <v>No</v>
      </c>
    </row>
    <row r="563" spans="1:19" x14ac:dyDescent="0.25">
      <c r="A563" t="s">
        <v>504</v>
      </c>
      <c r="B563" s="2">
        <v>45495</v>
      </c>
      <c r="C563">
        <f t="shared" si="41"/>
        <v>2024</v>
      </c>
      <c r="D563" t="str">
        <f t="shared" si="42"/>
        <v>July</v>
      </c>
      <c r="E563" t="str">
        <f t="shared" si="43"/>
        <v>Q3</v>
      </c>
      <c r="F563" t="s">
        <v>1704</v>
      </c>
      <c r="G563" t="s">
        <v>2406</v>
      </c>
      <c r="H563">
        <v>5</v>
      </c>
      <c r="I563" s="4">
        <v>467.81</v>
      </c>
      <c r="J563" t="s">
        <v>2786</v>
      </c>
      <c r="K563" t="s">
        <v>3066</v>
      </c>
      <c r="L563" t="s">
        <v>3071</v>
      </c>
      <c r="M563" t="s">
        <v>3565</v>
      </c>
      <c r="N563">
        <v>10</v>
      </c>
      <c r="P563" t="str">
        <f t="shared" si="45"/>
        <v>NO COUPON</v>
      </c>
      <c r="Q563" t="s">
        <v>4281</v>
      </c>
      <c r="R563" s="4">
        <v>2339.0500000000002</v>
      </c>
      <c r="S563" t="str">
        <f t="shared" si="44"/>
        <v>No</v>
      </c>
    </row>
    <row r="564" spans="1:19" x14ac:dyDescent="0.25">
      <c r="A564" t="s">
        <v>719</v>
      </c>
      <c r="B564" s="2">
        <v>45746</v>
      </c>
      <c r="C564">
        <f t="shared" si="41"/>
        <v>2025</v>
      </c>
      <c r="D564" t="str">
        <f t="shared" si="42"/>
        <v>March</v>
      </c>
      <c r="E564" t="str">
        <f t="shared" si="43"/>
        <v>Q1</v>
      </c>
      <c r="F564" t="s">
        <v>1917</v>
      </c>
      <c r="G564" t="s">
        <v>2403</v>
      </c>
      <c r="H564">
        <v>2</v>
      </c>
      <c r="I564" s="4">
        <v>49.08</v>
      </c>
      <c r="J564" t="s">
        <v>2883</v>
      </c>
      <c r="K564" t="s">
        <v>3065</v>
      </c>
      <c r="L564" t="s">
        <v>3072</v>
      </c>
      <c r="M564" t="s">
        <v>3780</v>
      </c>
      <c r="N564">
        <v>7</v>
      </c>
      <c r="O564" t="s">
        <v>4276</v>
      </c>
      <c r="P564" t="str">
        <f t="shared" si="45"/>
        <v>FREESHIP</v>
      </c>
      <c r="Q564" t="s">
        <v>4278</v>
      </c>
      <c r="R564" s="4">
        <v>98.16</v>
      </c>
      <c r="S564" t="str">
        <f t="shared" si="44"/>
        <v>No</v>
      </c>
    </row>
    <row r="565" spans="1:19" x14ac:dyDescent="0.25">
      <c r="A565" t="s">
        <v>91</v>
      </c>
      <c r="B565" s="2">
        <v>45436</v>
      </c>
      <c r="C565">
        <f t="shared" si="41"/>
        <v>2024</v>
      </c>
      <c r="D565" t="str">
        <f t="shared" si="42"/>
        <v>May</v>
      </c>
      <c r="E565" t="str">
        <f t="shared" si="43"/>
        <v>Q2</v>
      </c>
      <c r="F565" t="s">
        <v>1291</v>
      </c>
      <c r="G565" t="s">
        <v>2404</v>
      </c>
      <c r="H565">
        <v>1</v>
      </c>
      <c r="I565" s="4">
        <v>583.17999999999995</v>
      </c>
      <c r="J565" t="s">
        <v>2481</v>
      </c>
      <c r="K565" t="s">
        <v>3067</v>
      </c>
      <c r="L565" t="s">
        <v>3072</v>
      </c>
      <c r="M565" t="s">
        <v>3152</v>
      </c>
      <c r="N565">
        <v>5</v>
      </c>
      <c r="P565" t="str">
        <f t="shared" si="45"/>
        <v>NO COUPON</v>
      </c>
      <c r="Q565" t="s">
        <v>4282</v>
      </c>
      <c r="R565" s="4">
        <v>583.17999999999995</v>
      </c>
      <c r="S565" t="str">
        <f t="shared" si="44"/>
        <v>No</v>
      </c>
    </row>
    <row r="566" spans="1:19" x14ac:dyDescent="0.25">
      <c r="A566" t="s">
        <v>643</v>
      </c>
      <c r="B566" s="2">
        <v>45114</v>
      </c>
      <c r="C566">
        <f t="shared" si="41"/>
        <v>2023</v>
      </c>
      <c r="D566" t="str">
        <f t="shared" si="42"/>
        <v>July</v>
      </c>
      <c r="E566" t="str">
        <f t="shared" si="43"/>
        <v>Q3</v>
      </c>
      <c r="F566" t="s">
        <v>1842</v>
      </c>
      <c r="G566" t="s">
        <v>2404</v>
      </c>
      <c r="H566">
        <v>3</v>
      </c>
      <c r="I566" s="4">
        <v>19.73</v>
      </c>
      <c r="J566" t="s">
        <v>2850</v>
      </c>
      <c r="K566" t="s">
        <v>3066</v>
      </c>
      <c r="L566" t="s">
        <v>3074</v>
      </c>
      <c r="M566" t="s">
        <v>3704</v>
      </c>
      <c r="N566">
        <v>3</v>
      </c>
      <c r="P566" t="str">
        <f t="shared" si="45"/>
        <v>NO COUPON</v>
      </c>
      <c r="Q566" t="s">
        <v>4279</v>
      </c>
      <c r="R566" s="4">
        <v>59.19</v>
      </c>
      <c r="S566" t="str">
        <f t="shared" si="44"/>
        <v>No</v>
      </c>
    </row>
    <row r="567" spans="1:19" x14ac:dyDescent="0.25">
      <c r="A567" t="s">
        <v>1188</v>
      </c>
      <c r="B567" s="2">
        <v>45257</v>
      </c>
      <c r="C567">
        <f t="shared" si="41"/>
        <v>2023</v>
      </c>
      <c r="D567" t="str">
        <f t="shared" si="42"/>
        <v>November</v>
      </c>
      <c r="E567" t="str">
        <f t="shared" si="43"/>
        <v>Q4</v>
      </c>
      <c r="F567" t="s">
        <v>2377</v>
      </c>
      <c r="G567" t="s">
        <v>2407</v>
      </c>
      <c r="H567">
        <v>3</v>
      </c>
      <c r="I567" s="4">
        <v>222.34</v>
      </c>
      <c r="J567" t="s">
        <v>3055</v>
      </c>
      <c r="K567" t="s">
        <v>3067</v>
      </c>
      <c r="L567" t="s">
        <v>3072</v>
      </c>
      <c r="M567" t="s">
        <v>4249</v>
      </c>
      <c r="N567">
        <v>5</v>
      </c>
      <c r="O567" t="s">
        <v>4277</v>
      </c>
      <c r="P567" t="str">
        <f t="shared" si="45"/>
        <v>WINTER15</v>
      </c>
      <c r="Q567" t="s">
        <v>4280</v>
      </c>
      <c r="R567" s="4">
        <v>667.02</v>
      </c>
      <c r="S567" t="str">
        <f t="shared" si="44"/>
        <v>No</v>
      </c>
    </row>
    <row r="568" spans="1:19" x14ac:dyDescent="0.25">
      <c r="A568" t="s">
        <v>1034</v>
      </c>
      <c r="B568" s="2">
        <v>45404</v>
      </c>
      <c r="C568">
        <f t="shared" si="41"/>
        <v>2024</v>
      </c>
      <c r="D568" t="str">
        <f t="shared" si="42"/>
        <v>April</v>
      </c>
      <c r="E568" t="str">
        <f t="shared" si="43"/>
        <v>Q2</v>
      </c>
      <c r="F568" t="s">
        <v>2226</v>
      </c>
      <c r="G568" t="s">
        <v>2405</v>
      </c>
      <c r="H568">
        <v>2</v>
      </c>
      <c r="I568" s="4">
        <v>26.5</v>
      </c>
      <c r="J568" t="s">
        <v>2714</v>
      </c>
      <c r="K568" t="s">
        <v>3066</v>
      </c>
      <c r="L568" t="s">
        <v>3073</v>
      </c>
      <c r="M568" t="s">
        <v>4095</v>
      </c>
      <c r="N568">
        <v>3</v>
      </c>
      <c r="O568" t="s">
        <v>4275</v>
      </c>
      <c r="P568" t="str">
        <f t="shared" si="45"/>
        <v>SAVE10</v>
      </c>
      <c r="Q568" t="s">
        <v>4278</v>
      </c>
      <c r="R568" s="4">
        <v>53</v>
      </c>
      <c r="S568" t="str">
        <f t="shared" si="44"/>
        <v>No</v>
      </c>
    </row>
    <row r="569" spans="1:19" x14ac:dyDescent="0.25">
      <c r="A569" t="s">
        <v>471</v>
      </c>
      <c r="B569" s="2">
        <v>45802</v>
      </c>
      <c r="C569">
        <f t="shared" si="41"/>
        <v>2025</v>
      </c>
      <c r="D569" t="str">
        <f t="shared" si="42"/>
        <v>May</v>
      </c>
      <c r="E569" t="str">
        <f t="shared" si="43"/>
        <v>Q2</v>
      </c>
      <c r="F569" t="s">
        <v>1671</v>
      </c>
      <c r="G569" t="s">
        <v>2409</v>
      </c>
      <c r="H569">
        <v>4</v>
      </c>
      <c r="I569" s="4">
        <v>615.83000000000004</v>
      </c>
      <c r="J569" t="s">
        <v>2767</v>
      </c>
      <c r="K569" t="s">
        <v>3066</v>
      </c>
      <c r="L569" t="s">
        <v>3072</v>
      </c>
      <c r="M569" t="s">
        <v>3532</v>
      </c>
      <c r="N569">
        <v>4</v>
      </c>
      <c r="O569" t="s">
        <v>4277</v>
      </c>
      <c r="P569" t="str">
        <f t="shared" si="45"/>
        <v>WINTER15</v>
      </c>
      <c r="Q569" t="s">
        <v>4278</v>
      </c>
      <c r="R569" s="4">
        <v>2463.3200000000002</v>
      </c>
      <c r="S569" t="str">
        <f t="shared" si="44"/>
        <v>No</v>
      </c>
    </row>
    <row r="570" spans="1:19" x14ac:dyDescent="0.25">
      <c r="A570" t="s">
        <v>696</v>
      </c>
      <c r="B570" s="2">
        <v>45130</v>
      </c>
      <c r="C570">
        <f t="shared" si="41"/>
        <v>2023</v>
      </c>
      <c r="D570" t="str">
        <f t="shared" si="42"/>
        <v>July</v>
      </c>
      <c r="E570" t="str">
        <f t="shared" si="43"/>
        <v>Q3</v>
      </c>
      <c r="F570" t="s">
        <v>1894</v>
      </c>
      <c r="G570" t="s">
        <v>2403</v>
      </c>
      <c r="H570">
        <v>3</v>
      </c>
      <c r="I570" s="4">
        <v>509.42</v>
      </c>
      <c r="J570" t="s">
        <v>2777</v>
      </c>
      <c r="K570" t="s">
        <v>3067</v>
      </c>
      <c r="L570" t="s">
        <v>3071</v>
      </c>
      <c r="M570" t="s">
        <v>3757</v>
      </c>
      <c r="N570">
        <v>5</v>
      </c>
      <c r="O570" t="s">
        <v>4276</v>
      </c>
      <c r="P570" t="str">
        <f t="shared" si="45"/>
        <v>FREESHIP</v>
      </c>
      <c r="Q570" t="s">
        <v>4282</v>
      </c>
      <c r="R570" s="4">
        <v>1528.26</v>
      </c>
      <c r="S570" t="str">
        <f t="shared" si="44"/>
        <v>No</v>
      </c>
    </row>
    <row r="571" spans="1:19" x14ac:dyDescent="0.25">
      <c r="A571" t="s">
        <v>412</v>
      </c>
      <c r="B571" s="2">
        <v>45539</v>
      </c>
      <c r="C571">
        <f t="shared" si="41"/>
        <v>2024</v>
      </c>
      <c r="D571" t="str">
        <f t="shared" si="42"/>
        <v>September</v>
      </c>
      <c r="E571" t="str">
        <f t="shared" si="43"/>
        <v>Q3</v>
      </c>
      <c r="F571" t="s">
        <v>1612</v>
      </c>
      <c r="G571" t="s">
        <v>2404</v>
      </c>
      <c r="H571">
        <v>5</v>
      </c>
      <c r="I571" s="4">
        <v>53.93</v>
      </c>
      <c r="J571" t="s">
        <v>2592</v>
      </c>
      <c r="K571" t="s">
        <v>3068</v>
      </c>
      <c r="L571" t="s">
        <v>3070</v>
      </c>
      <c r="M571" t="s">
        <v>3473</v>
      </c>
      <c r="N571">
        <v>7</v>
      </c>
      <c r="O571" t="s">
        <v>4275</v>
      </c>
      <c r="P571" t="str">
        <f t="shared" si="45"/>
        <v>SAVE10</v>
      </c>
      <c r="Q571" t="s">
        <v>4278</v>
      </c>
      <c r="R571" s="4">
        <v>269.64999999999998</v>
      </c>
      <c r="S571" t="str">
        <f t="shared" si="44"/>
        <v>No</v>
      </c>
    </row>
    <row r="572" spans="1:19" x14ac:dyDescent="0.25">
      <c r="A572" t="s">
        <v>49</v>
      </c>
      <c r="B572" s="2">
        <v>45633</v>
      </c>
      <c r="C572">
        <f t="shared" si="41"/>
        <v>2024</v>
      </c>
      <c r="D572" t="str">
        <f t="shared" si="42"/>
        <v>December</v>
      </c>
      <c r="E572" t="str">
        <f t="shared" si="43"/>
        <v>Q4</v>
      </c>
      <c r="F572" t="s">
        <v>1249</v>
      </c>
      <c r="G572" t="s">
        <v>2403</v>
      </c>
      <c r="H572">
        <v>2</v>
      </c>
      <c r="I572" s="4">
        <v>465.15</v>
      </c>
      <c r="J572" t="s">
        <v>2445</v>
      </c>
      <c r="K572" t="s">
        <v>3066</v>
      </c>
      <c r="L572" t="s">
        <v>3070</v>
      </c>
      <c r="M572" t="s">
        <v>3110</v>
      </c>
      <c r="N572">
        <v>2</v>
      </c>
      <c r="O572" t="s">
        <v>4275</v>
      </c>
      <c r="P572" t="str">
        <f t="shared" si="45"/>
        <v>SAVE10</v>
      </c>
      <c r="Q572" t="s">
        <v>4281</v>
      </c>
      <c r="R572" s="4">
        <v>930.3</v>
      </c>
      <c r="S572" t="str">
        <f t="shared" si="44"/>
        <v>No</v>
      </c>
    </row>
    <row r="573" spans="1:19" x14ac:dyDescent="0.25">
      <c r="A573" t="s">
        <v>592</v>
      </c>
      <c r="B573" s="2">
        <v>45575</v>
      </c>
      <c r="C573">
        <f t="shared" si="41"/>
        <v>2024</v>
      </c>
      <c r="D573" t="str">
        <f t="shared" si="42"/>
        <v>October</v>
      </c>
      <c r="E573" t="str">
        <f t="shared" si="43"/>
        <v>Q4</v>
      </c>
      <c r="F573" t="s">
        <v>1792</v>
      </c>
      <c r="G573" t="s">
        <v>2403</v>
      </c>
      <c r="H573">
        <v>5</v>
      </c>
      <c r="I573" s="4">
        <v>566.07000000000005</v>
      </c>
      <c r="J573" t="s">
        <v>2430</v>
      </c>
      <c r="K573" t="s">
        <v>3067</v>
      </c>
      <c r="L573" t="s">
        <v>3073</v>
      </c>
      <c r="M573" t="s">
        <v>3653</v>
      </c>
      <c r="N573">
        <v>6</v>
      </c>
      <c r="O573" t="s">
        <v>4275</v>
      </c>
      <c r="P573" t="str">
        <f t="shared" si="45"/>
        <v>SAVE10</v>
      </c>
      <c r="Q573" t="s">
        <v>4278</v>
      </c>
      <c r="R573" s="4">
        <v>2830.35</v>
      </c>
      <c r="S573" t="str">
        <f t="shared" si="44"/>
        <v>No</v>
      </c>
    </row>
    <row r="574" spans="1:19" x14ac:dyDescent="0.25">
      <c r="A574" t="s">
        <v>171</v>
      </c>
      <c r="B574" s="2">
        <v>45709</v>
      </c>
      <c r="C574">
        <f t="shared" si="41"/>
        <v>2025</v>
      </c>
      <c r="D574" t="str">
        <f t="shared" si="42"/>
        <v>February</v>
      </c>
      <c r="E574" t="str">
        <f t="shared" si="43"/>
        <v>Q1</v>
      </c>
      <c r="F574" t="s">
        <v>1371</v>
      </c>
      <c r="G574" t="s">
        <v>2403</v>
      </c>
      <c r="H574">
        <v>2</v>
      </c>
      <c r="I574" s="4">
        <v>564.58000000000004</v>
      </c>
      <c r="J574" t="s">
        <v>2535</v>
      </c>
      <c r="K574" t="s">
        <v>3066</v>
      </c>
      <c r="L574" t="s">
        <v>3072</v>
      </c>
      <c r="M574" t="s">
        <v>3232</v>
      </c>
      <c r="N574">
        <v>4</v>
      </c>
      <c r="O574" t="s">
        <v>4277</v>
      </c>
      <c r="P574" t="str">
        <f t="shared" si="45"/>
        <v>WINTER15</v>
      </c>
      <c r="Q574" t="s">
        <v>4281</v>
      </c>
      <c r="R574" s="4">
        <v>1129.1600000000001</v>
      </c>
      <c r="S574" t="str">
        <f t="shared" si="44"/>
        <v>No</v>
      </c>
    </row>
    <row r="575" spans="1:19" x14ac:dyDescent="0.25">
      <c r="A575" t="s">
        <v>632</v>
      </c>
      <c r="B575" s="2">
        <v>45538</v>
      </c>
      <c r="C575">
        <f t="shared" si="41"/>
        <v>2024</v>
      </c>
      <c r="D575" t="str">
        <f t="shared" si="42"/>
        <v>September</v>
      </c>
      <c r="E575" t="str">
        <f t="shared" si="43"/>
        <v>Q3</v>
      </c>
      <c r="F575" t="s">
        <v>1831</v>
      </c>
      <c r="G575" t="s">
        <v>2405</v>
      </c>
      <c r="H575">
        <v>1</v>
      </c>
      <c r="I575" s="4">
        <v>411.34</v>
      </c>
      <c r="J575" t="s">
        <v>2845</v>
      </c>
      <c r="K575" t="s">
        <v>3065</v>
      </c>
      <c r="L575" t="s">
        <v>3072</v>
      </c>
      <c r="M575" t="s">
        <v>3693</v>
      </c>
      <c r="N575">
        <v>5</v>
      </c>
      <c r="P575" t="str">
        <f t="shared" si="45"/>
        <v>NO COUPON</v>
      </c>
      <c r="Q575" t="s">
        <v>4278</v>
      </c>
      <c r="R575" s="4">
        <v>411.34</v>
      </c>
      <c r="S575" t="str">
        <f t="shared" si="44"/>
        <v>No</v>
      </c>
    </row>
    <row r="576" spans="1:19" x14ac:dyDescent="0.25">
      <c r="A576" t="s">
        <v>950</v>
      </c>
      <c r="B576" s="2">
        <v>45303</v>
      </c>
      <c r="C576">
        <f t="shared" si="41"/>
        <v>2024</v>
      </c>
      <c r="D576" t="str">
        <f t="shared" si="42"/>
        <v>January</v>
      </c>
      <c r="E576" t="str">
        <f t="shared" si="43"/>
        <v>Q1</v>
      </c>
      <c r="F576" t="s">
        <v>2146</v>
      </c>
      <c r="G576" t="s">
        <v>2406</v>
      </c>
      <c r="H576">
        <v>4</v>
      </c>
      <c r="I576" s="4">
        <v>56.66</v>
      </c>
      <c r="J576" t="s">
        <v>2554</v>
      </c>
      <c r="K576" t="s">
        <v>3066</v>
      </c>
      <c r="L576" t="s">
        <v>3073</v>
      </c>
      <c r="M576" t="s">
        <v>4011</v>
      </c>
      <c r="N576">
        <v>4</v>
      </c>
      <c r="O576" t="s">
        <v>4275</v>
      </c>
      <c r="P576" t="str">
        <f t="shared" si="45"/>
        <v>SAVE10</v>
      </c>
      <c r="Q576" t="s">
        <v>4278</v>
      </c>
      <c r="R576" s="4">
        <v>226.64</v>
      </c>
      <c r="S576" t="str">
        <f t="shared" si="44"/>
        <v>No</v>
      </c>
    </row>
    <row r="577" spans="1:19" x14ac:dyDescent="0.25">
      <c r="A577" t="s">
        <v>151</v>
      </c>
      <c r="B577" s="2">
        <v>45622</v>
      </c>
      <c r="C577">
        <f t="shared" si="41"/>
        <v>2024</v>
      </c>
      <c r="D577" t="str">
        <f t="shared" si="42"/>
        <v>November</v>
      </c>
      <c r="E577" t="str">
        <f t="shared" si="43"/>
        <v>Q4</v>
      </c>
      <c r="F577" t="s">
        <v>1351</v>
      </c>
      <c r="G577" t="s">
        <v>2403</v>
      </c>
      <c r="H577">
        <v>2</v>
      </c>
      <c r="I577" s="4">
        <v>250.98</v>
      </c>
      <c r="J577" t="s">
        <v>2538</v>
      </c>
      <c r="K577" t="s">
        <v>3067</v>
      </c>
      <c r="L577" t="s">
        <v>3073</v>
      </c>
      <c r="M577" t="s">
        <v>3212</v>
      </c>
      <c r="N577">
        <v>5</v>
      </c>
      <c r="P577" t="str">
        <f t="shared" si="45"/>
        <v>NO COUPON</v>
      </c>
      <c r="Q577" t="s">
        <v>4282</v>
      </c>
      <c r="R577" s="4">
        <v>501.96</v>
      </c>
      <c r="S577" t="str">
        <f t="shared" si="44"/>
        <v>No</v>
      </c>
    </row>
    <row r="578" spans="1:19" x14ac:dyDescent="0.25">
      <c r="A578" t="s">
        <v>435</v>
      </c>
      <c r="B578" s="2">
        <v>45214</v>
      </c>
      <c r="C578">
        <f t="shared" ref="C578:C641" si="46">YEAR(B578)</f>
        <v>2023</v>
      </c>
      <c r="D578" t="str">
        <f t="shared" ref="D578:D641" si="47">TEXT(B578,"mmmm")</f>
        <v>October</v>
      </c>
      <c r="E578" t="str">
        <f t="shared" ref="E578:E641" si="48">"Q"&amp;ROUNDUP(MONTH(B578)/3,0)</f>
        <v>Q4</v>
      </c>
      <c r="F578" t="s">
        <v>1635</v>
      </c>
      <c r="G578" t="s">
        <v>2406</v>
      </c>
      <c r="H578">
        <v>2</v>
      </c>
      <c r="I578" s="4">
        <v>288.20999999999998</v>
      </c>
      <c r="J578" t="s">
        <v>2745</v>
      </c>
      <c r="K578" t="s">
        <v>3065</v>
      </c>
      <c r="L578" t="s">
        <v>3071</v>
      </c>
      <c r="M578" t="s">
        <v>3496</v>
      </c>
      <c r="N578">
        <v>5</v>
      </c>
      <c r="P578" t="str">
        <f t="shared" si="45"/>
        <v>NO COUPON</v>
      </c>
      <c r="Q578" t="s">
        <v>4280</v>
      </c>
      <c r="R578" s="4">
        <v>576.41999999999996</v>
      </c>
      <c r="S578" t="str">
        <f t="shared" si="44"/>
        <v>No</v>
      </c>
    </row>
    <row r="579" spans="1:19" x14ac:dyDescent="0.25">
      <c r="A579" t="s">
        <v>828</v>
      </c>
      <c r="B579" s="2">
        <v>45637</v>
      </c>
      <c r="C579">
        <f t="shared" si="46"/>
        <v>2024</v>
      </c>
      <c r="D579" t="str">
        <f t="shared" si="47"/>
        <v>December</v>
      </c>
      <c r="E579" t="str">
        <f t="shared" si="48"/>
        <v>Q4</v>
      </c>
      <c r="F579" t="s">
        <v>2024</v>
      </c>
      <c r="G579" t="s">
        <v>2406</v>
      </c>
      <c r="H579">
        <v>4</v>
      </c>
      <c r="I579" s="4">
        <v>147.51</v>
      </c>
      <c r="J579" t="s">
        <v>2938</v>
      </c>
      <c r="K579" t="s">
        <v>3065</v>
      </c>
      <c r="L579" t="s">
        <v>3074</v>
      </c>
      <c r="M579" t="s">
        <v>3889</v>
      </c>
      <c r="N579">
        <v>4</v>
      </c>
      <c r="O579" t="s">
        <v>4277</v>
      </c>
      <c r="P579" t="str">
        <f t="shared" si="45"/>
        <v>WINTER15</v>
      </c>
      <c r="Q579" t="s">
        <v>4278</v>
      </c>
      <c r="R579" s="4">
        <v>590.04</v>
      </c>
      <c r="S579" t="str">
        <f t="shared" ref="S579:S642" si="49">IF(OR(R579&gt;$Z$4,R579&lt;Z582),"No","Yes")</f>
        <v>No</v>
      </c>
    </row>
    <row r="580" spans="1:19" x14ac:dyDescent="0.25">
      <c r="A580" t="s">
        <v>288</v>
      </c>
      <c r="B580" s="2">
        <v>44961</v>
      </c>
      <c r="C580">
        <f t="shared" si="46"/>
        <v>2023</v>
      </c>
      <c r="D580" t="str">
        <f t="shared" si="47"/>
        <v>February</v>
      </c>
      <c r="E580" t="str">
        <f t="shared" si="48"/>
        <v>Q1</v>
      </c>
      <c r="F580" t="s">
        <v>1488</v>
      </c>
      <c r="G580" t="s">
        <v>2404</v>
      </c>
      <c r="H580">
        <v>2</v>
      </c>
      <c r="I580" s="4">
        <v>182.4</v>
      </c>
      <c r="J580" t="s">
        <v>2644</v>
      </c>
      <c r="K580" t="s">
        <v>3068</v>
      </c>
      <c r="L580" t="s">
        <v>3071</v>
      </c>
      <c r="M580" t="s">
        <v>3349</v>
      </c>
      <c r="N580">
        <v>5</v>
      </c>
      <c r="O580" t="s">
        <v>4275</v>
      </c>
      <c r="P580" t="str">
        <f t="shared" si="45"/>
        <v>SAVE10</v>
      </c>
      <c r="Q580" t="s">
        <v>4279</v>
      </c>
      <c r="R580" s="4">
        <v>364.8</v>
      </c>
      <c r="S580" t="str">
        <f t="shared" si="49"/>
        <v>No</v>
      </c>
    </row>
    <row r="581" spans="1:19" x14ac:dyDescent="0.25">
      <c r="A581" t="s">
        <v>607</v>
      </c>
      <c r="B581" s="2">
        <v>45140</v>
      </c>
      <c r="C581">
        <f t="shared" si="46"/>
        <v>2023</v>
      </c>
      <c r="D581" t="str">
        <f t="shared" si="47"/>
        <v>August</v>
      </c>
      <c r="E581" t="str">
        <f t="shared" si="48"/>
        <v>Q3</v>
      </c>
      <c r="F581" t="s">
        <v>1807</v>
      </c>
      <c r="G581" t="s">
        <v>2403</v>
      </c>
      <c r="H581">
        <v>1</v>
      </c>
      <c r="I581" s="4">
        <v>489.8</v>
      </c>
      <c r="J581" t="s">
        <v>2535</v>
      </c>
      <c r="K581" t="s">
        <v>3068</v>
      </c>
      <c r="L581" t="s">
        <v>3070</v>
      </c>
      <c r="M581" t="s">
        <v>3668</v>
      </c>
      <c r="N581">
        <v>4</v>
      </c>
      <c r="O581" t="s">
        <v>4276</v>
      </c>
      <c r="P581" t="str">
        <f t="shared" si="45"/>
        <v>FREESHIP</v>
      </c>
      <c r="Q581" t="s">
        <v>4281</v>
      </c>
      <c r="R581" s="4">
        <v>489.8</v>
      </c>
      <c r="S581" t="str">
        <f t="shared" si="49"/>
        <v>No</v>
      </c>
    </row>
    <row r="582" spans="1:19" x14ac:dyDescent="0.25">
      <c r="A582" t="s">
        <v>188</v>
      </c>
      <c r="B582" s="2">
        <v>45398</v>
      </c>
      <c r="C582">
        <f t="shared" si="46"/>
        <v>2024</v>
      </c>
      <c r="D582" t="str">
        <f t="shared" si="47"/>
        <v>April</v>
      </c>
      <c r="E582" t="str">
        <f t="shared" si="48"/>
        <v>Q2</v>
      </c>
      <c r="F582" t="s">
        <v>1388</v>
      </c>
      <c r="G582" t="s">
        <v>2407</v>
      </c>
      <c r="H582">
        <v>4</v>
      </c>
      <c r="I582" s="4">
        <v>600.80999999999995</v>
      </c>
      <c r="J582" t="s">
        <v>2566</v>
      </c>
      <c r="K582" t="s">
        <v>3065</v>
      </c>
      <c r="L582" t="s">
        <v>3073</v>
      </c>
      <c r="M582" t="s">
        <v>3249</v>
      </c>
      <c r="N582">
        <v>9</v>
      </c>
      <c r="O582" t="s">
        <v>4275</v>
      </c>
      <c r="P582" t="str">
        <f t="shared" si="45"/>
        <v>SAVE10</v>
      </c>
      <c r="Q582" t="s">
        <v>4280</v>
      </c>
      <c r="R582" s="4">
        <v>2403.2399999999998</v>
      </c>
      <c r="S582" t="str">
        <f t="shared" si="49"/>
        <v>No</v>
      </c>
    </row>
    <row r="583" spans="1:19" x14ac:dyDescent="0.25">
      <c r="A583" t="s">
        <v>123</v>
      </c>
      <c r="B583" s="2">
        <v>45186</v>
      </c>
      <c r="C583">
        <f t="shared" si="46"/>
        <v>2023</v>
      </c>
      <c r="D583" t="str">
        <f t="shared" si="47"/>
        <v>September</v>
      </c>
      <c r="E583" t="str">
        <f t="shared" si="48"/>
        <v>Q3</v>
      </c>
      <c r="F583" t="s">
        <v>1323</v>
      </c>
      <c r="G583" t="s">
        <v>2409</v>
      </c>
      <c r="H583">
        <v>3</v>
      </c>
      <c r="I583" s="4">
        <v>592.87</v>
      </c>
      <c r="J583" t="s">
        <v>2512</v>
      </c>
      <c r="K583" t="s">
        <v>3068</v>
      </c>
      <c r="L583" t="s">
        <v>3070</v>
      </c>
      <c r="M583" t="s">
        <v>3184</v>
      </c>
      <c r="N583">
        <v>3</v>
      </c>
      <c r="O583" t="s">
        <v>4276</v>
      </c>
      <c r="P583" t="str">
        <f t="shared" si="45"/>
        <v>FREESHIP</v>
      </c>
      <c r="Q583" t="s">
        <v>4279</v>
      </c>
      <c r="R583" s="4">
        <v>1778.61</v>
      </c>
      <c r="S583" t="str">
        <f t="shared" si="49"/>
        <v>No</v>
      </c>
    </row>
    <row r="584" spans="1:19" x14ac:dyDescent="0.25">
      <c r="A584" t="s">
        <v>670</v>
      </c>
      <c r="B584" s="2">
        <v>45309</v>
      </c>
      <c r="C584">
        <f t="shared" si="46"/>
        <v>2024</v>
      </c>
      <c r="D584" t="str">
        <f t="shared" si="47"/>
        <v>January</v>
      </c>
      <c r="E584" t="str">
        <f t="shared" si="48"/>
        <v>Q1</v>
      </c>
      <c r="F584" t="s">
        <v>1869</v>
      </c>
      <c r="G584" t="s">
        <v>2403</v>
      </c>
      <c r="H584">
        <v>2</v>
      </c>
      <c r="I584" s="4">
        <v>189.06</v>
      </c>
      <c r="J584" t="s">
        <v>2862</v>
      </c>
      <c r="K584" t="s">
        <v>3068</v>
      </c>
      <c r="L584" t="s">
        <v>3070</v>
      </c>
      <c r="M584" t="s">
        <v>3731</v>
      </c>
      <c r="N584">
        <v>7</v>
      </c>
      <c r="O584" t="s">
        <v>4275</v>
      </c>
      <c r="P584" t="str">
        <f t="shared" si="45"/>
        <v>SAVE10</v>
      </c>
      <c r="Q584" t="s">
        <v>4281</v>
      </c>
      <c r="R584" s="4">
        <v>378.12</v>
      </c>
      <c r="S584" t="str">
        <f t="shared" si="49"/>
        <v>No</v>
      </c>
    </row>
    <row r="585" spans="1:19" x14ac:dyDescent="0.25">
      <c r="A585" t="s">
        <v>644</v>
      </c>
      <c r="B585" s="2">
        <v>45100</v>
      </c>
      <c r="C585">
        <f t="shared" si="46"/>
        <v>2023</v>
      </c>
      <c r="D585" t="str">
        <f t="shared" si="47"/>
        <v>June</v>
      </c>
      <c r="E585" t="str">
        <f t="shared" si="48"/>
        <v>Q2</v>
      </c>
      <c r="F585" t="s">
        <v>1843</v>
      </c>
      <c r="G585" t="s">
        <v>2403</v>
      </c>
      <c r="H585">
        <v>5</v>
      </c>
      <c r="I585" s="4">
        <v>248.84</v>
      </c>
      <c r="J585" t="s">
        <v>2851</v>
      </c>
      <c r="K585" t="s">
        <v>3065</v>
      </c>
      <c r="L585" t="s">
        <v>3071</v>
      </c>
      <c r="M585" t="s">
        <v>3705</v>
      </c>
      <c r="N585">
        <v>10</v>
      </c>
      <c r="P585" t="str">
        <f t="shared" si="45"/>
        <v>NO COUPON</v>
      </c>
      <c r="Q585" t="s">
        <v>4278</v>
      </c>
      <c r="R585" s="4">
        <v>1244.2</v>
      </c>
      <c r="S585" t="str">
        <f t="shared" si="49"/>
        <v>No</v>
      </c>
    </row>
    <row r="586" spans="1:19" x14ac:dyDescent="0.25">
      <c r="A586" t="s">
        <v>205</v>
      </c>
      <c r="B586" s="2">
        <v>45724</v>
      </c>
      <c r="C586">
        <f t="shared" si="46"/>
        <v>2025</v>
      </c>
      <c r="D586" t="str">
        <f t="shared" si="47"/>
        <v>March</v>
      </c>
      <c r="E586" t="str">
        <f t="shared" si="48"/>
        <v>Q1</v>
      </c>
      <c r="F586" t="s">
        <v>1405</v>
      </c>
      <c r="G586" t="s">
        <v>2408</v>
      </c>
      <c r="H586">
        <v>2</v>
      </c>
      <c r="I586" s="4">
        <v>488.87</v>
      </c>
      <c r="J586" t="s">
        <v>2583</v>
      </c>
      <c r="K586" t="s">
        <v>3066</v>
      </c>
      <c r="L586" t="s">
        <v>3071</v>
      </c>
      <c r="M586" t="s">
        <v>3266</v>
      </c>
      <c r="N586">
        <v>4</v>
      </c>
      <c r="O586" t="s">
        <v>4276</v>
      </c>
      <c r="P586" t="str">
        <f t="shared" si="45"/>
        <v>FREESHIP</v>
      </c>
      <c r="Q586" t="s">
        <v>4282</v>
      </c>
      <c r="R586" s="4">
        <v>977.74</v>
      </c>
      <c r="S586" t="str">
        <f t="shared" si="49"/>
        <v>No</v>
      </c>
    </row>
    <row r="587" spans="1:19" x14ac:dyDescent="0.25">
      <c r="A587" t="s">
        <v>1031</v>
      </c>
      <c r="B587" s="2">
        <v>45529</v>
      </c>
      <c r="C587">
        <f t="shared" si="46"/>
        <v>2024</v>
      </c>
      <c r="D587" t="str">
        <f t="shared" si="47"/>
        <v>August</v>
      </c>
      <c r="E587" t="str">
        <f t="shared" si="48"/>
        <v>Q3</v>
      </c>
      <c r="F587" t="s">
        <v>2223</v>
      </c>
      <c r="G587" t="s">
        <v>2406</v>
      </c>
      <c r="H587">
        <v>2</v>
      </c>
      <c r="I587" s="4">
        <v>680.85</v>
      </c>
      <c r="J587" t="s">
        <v>3003</v>
      </c>
      <c r="K587" t="s">
        <v>3068</v>
      </c>
      <c r="L587" t="s">
        <v>3073</v>
      </c>
      <c r="M587" t="s">
        <v>4092</v>
      </c>
      <c r="N587">
        <v>6</v>
      </c>
      <c r="O587" t="s">
        <v>4276</v>
      </c>
      <c r="P587" t="str">
        <f t="shared" ref="P587:P650" si="50">IF(ISBLANK(O587),"NO COUPON",O587)</f>
        <v>FREESHIP</v>
      </c>
      <c r="Q587" t="s">
        <v>4279</v>
      </c>
      <c r="R587" s="4">
        <v>1361.7</v>
      </c>
      <c r="S587" t="str">
        <f t="shared" si="49"/>
        <v>No</v>
      </c>
    </row>
    <row r="588" spans="1:19" x14ac:dyDescent="0.25">
      <c r="A588" t="s">
        <v>626</v>
      </c>
      <c r="B588" s="2">
        <v>45079</v>
      </c>
      <c r="C588">
        <f t="shared" si="46"/>
        <v>2023</v>
      </c>
      <c r="D588" t="str">
        <f t="shared" si="47"/>
        <v>June</v>
      </c>
      <c r="E588" t="str">
        <f t="shared" si="48"/>
        <v>Q2</v>
      </c>
      <c r="F588" t="s">
        <v>1825</v>
      </c>
      <c r="G588" t="s">
        <v>2406</v>
      </c>
      <c r="H588">
        <v>3</v>
      </c>
      <c r="I588" s="4">
        <v>445.12</v>
      </c>
      <c r="J588" t="s">
        <v>2678</v>
      </c>
      <c r="K588" t="s">
        <v>3068</v>
      </c>
      <c r="L588" t="s">
        <v>3071</v>
      </c>
      <c r="M588" t="s">
        <v>3687</v>
      </c>
      <c r="N588">
        <v>8</v>
      </c>
      <c r="P588" t="str">
        <f t="shared" si="50"/>
        <v>NO COUPON</v>
      </c>
      <c r="Q588" t="s">
        <v>4282</v>
      </c>
      <c r="R588" s="4">
        <v>1335.36</v>
      </c>
      <c r="S588" t="str">
        <f t="shared" si="49"/>
        <v>No</v>
      </c>
    </row>
    <row r="589" spans="1:19" x14ac:dyDescent="0.25">
      <c r="A589" t="s">
        <v>748</v>
      </c>
      <c r="B589" s="2">
        <v>45314</v>
      </c>
      <c r="C589">
        <f t="shared" si="46"/>
        <v>2024</v>
      </c>
      <c r="D589" t="str">
        <f t="shared" si="47"/>
        <v>January</v>
      </c>
      <c r="E589" t="str">
        <f t="shared" si="48"/>
        <v>Q1</v>
      </c>
      <c r="F589" t="s">
        <v>1945</v>
      </c>
      <c r="G589" t="s">
        <v>2407</v>
      </c>
      <c r="H589">
        <v>4</v>
      </c>
      <c r="I589" s="4">
        <v>224.61</v>
      </c>
      <c r="J589" t="s">
        <v>2655</v>
      </c>
      <c r="K589" t="s">
        <v>3067</v>
      </c>
      <c r="L589" t="s">
        <v>3072</v>
      </c>
      <c r="M589" t="s">
        <v>3809</v>
      </c>
      <c r="N589">
        <v>6</v>
      </c>
      <c r="O589" t="s">
        <v>4277</v>
      </c>
      <c r="P589" t="str">
        <f t="shared" si="50"/>
        <v>WINTER15</v>
      </c>
      <c r="Q589" t="s">
        <v>4281</v>
      </c>
      <c r="R589" s="4">
        <v>898.44</v>
      </c>
      <c r="S589" t="str">
        <f t="shared" si="49"/>
        <v>No</v>
      </c>
    </row>
    <row r="590" spans="1:19" x14ac:dyDescent="0.25">
      <c r="A590" t="s">
        <v>904</v>
      </c>
      <c r="B590" s="2">
        <v>45149</v>
      </c>
      <c r="C590">
        <f t="shared" si="46"/>
        <v>2023</v>
      </c>
      <c r="D590" t="str">
        <f t="shared" si="47"/>
        <v>August</v>
      </c>
      <c r="E590" t="str">
        <f t="shared" si="48"/>
        <v>Q3</v>
      </c>
      <c r="F590" t="s">
        <v>2100</v>
      </c>
      <c r="G590" t="s">
        <v>2408</v>
      </c>
      <c r="H590">
        <v>3</v>
      </c>
      <c r="I590" s="4">
        <v>439.53</v>
      </c>
      <c r="J590" t="s">
        <v>2781</v>
      </c>
      <c r="K590" t="s">
        <v>3065</v>
      </c>
      <c r="L590" t="s">
        <v>3074</v>
      </c>
      <c r="M590" t="s">
        <v>3965</v>
      </c>
      <c r="N590">
        <v>5</v>
      </c>
      <c r="P590" t="str">
        <f t="shared" si="50"/>
        <v>NO COUPON</v>
      </c>
      <c r="Q590" t="s">
        <v>4282</v>
      </c>
      <c r="R590" s="4">
        <v>1318.59</v>
      </c>
      <c r="S590" t="str">
        <f t="shared" si="49"/>
        <v>No</v>
      </c>
    </row>
    <row r="591" spans="1:19" x14ac:dyDescent="0.25">
      <c r="A591" t="s">
        <v>47</v>
      </c>
      <c r="B591" s="2">
        <v>45082</v>
      </c>
      <c r="C591">
        <f t="shared" si="46"/>
        <v>2023</v>
      </c>
      <c r="D591" t="str">
        <f t="shared" si="47"/>
        <v>June</v>
      </c>
      <c r="E591" t="str">
        <f t="shared" si="48"/>
        <v>Q2</v>
      </c>
      <c r="F591" t="s">
        <v>1247</v>
      </c>
      <c r="G591" t="s">
        <v>2406</v>
      </c>
      <c r="H591">
        <v>1</v>
      </c>
      <c r="I591" s="4">
        <v>162.77000000000001</v>
      </c>
      <c r="J591" t="s">
        <v>2443</v>
      </c>
      <c r="K591" t="s">
        <v>3066</v>
      </c>
      <c r="L591" t="s">
        <v>3071</v>
      </c>
      <c r="M591" t="s">
        <v>3108</v>
      </c>
      <c r="N591">
        <v>4</v>
      </c>
      <c r="O591" t="s">
        <v>4277</v>
      </c>
      <c r="P591" t="str">
        <f t="shared" si="50"/>
        <v>WINTER15</v>
      </c>
      <c r="Q591" t="s">
        <v>4281</v>
      </c>
      <c r="R591" s="4">
        <v>162.77000000000001</v>
      </c>
      <c r="S591" t="str">
        <f t="shared" si="49"/>
        <v>No</v>
      </c>
    </row>
    <row r="592" spans="1:19" x14ac:dyDescent="0.25">
      <c r="A592" t="s">
        <v>1004</v>
      </c>
      <c r="B592" s="2">
        <v>45249</v>
      </c>
      <c r="C592">
        <f t="shared" si="46"/>
        <v>2023</v>
      </c>
      <c r="D592" t="str">
        <f t="shared" si="47"/>
        <v>November</v>
      </c>
      <c r="E592" t="str">
        <f t="shared" si="48"/>
        <v>Q4</v>
      </c>
      <c r="F592" t="s">
        <v>2197</v>
      </c>
      <c r="G592" t="s">
        <v>2404</v>
      </c>
      <c r="H592">
        <v>2</v>
      </c>
      <c r="I592" s="4">
        <v>418.26</v>
      </c>
      <c r="J592" t="s">
        <v>2999</v>
      </c>
      <c r="K592" t="s">
        <v>3065</v>
      </c>
      <c r="L592" t="s">
        <v>3074</v>
      </c>
      <c r="M592" t="s">
        <v>4065</v>
      </c>
      <c r="N592">
        <v>2</v>
      </c>
      <c r="O592" t="s">
        <v>4275</v>
      </c>
      <c r="P592" t="str">
        <f t="shared" si="50"/>
        <v>SAVE10</v>
      </c>
      <c r="Q592" t="s">
        <v>4282</v>
      </c>
      <c r="R592" s="4">
        <v>836.52</v>
      </c>
      <c r="S592" t="str">
        <f t="shared" si="49"/>
        <v>No</v>
      </c>
    </row>
    <row r="593" spans="1:19" x14ac:dyDescent="0.25">
      <c r="A593" t="s">
        <v>914</v>
      </c>
      <c r="B593" s="2">
        <v>45695</v>
      </c>
      <c r="C593">
        <f t="shared" si="46"/>
        <v>2025</v>
      </c>
      <c r="D593" t="str">
        <f t="shared" si="47"/>
        <v>February</v>
      </c>
      <c r="E593" t="str">
        <f t="shared" si="48"/>
        <v>Q1</v>
      </c>
      <c r="F593" t="s">
        <v>2110</v>
      </c>
      <c r="G593" t="s">
        <v>2408</v>
      </c>
      <c r="H593">
        <v>5</v>
      </c>
      <c r="I593" s="4">
        <v>73.83</v>
      </c>
      <c r="J593" t="s">
        <v>2802</v>
      </c>
      <c r="K593" t="s">
        <v>3065</v>
      </c>
      <c r="L593" t="s">
        <v>3074</v>
      </c>
      <c r="M593" t="s">
        <v>3975</v>
      </c>
      <c r="N593">
        <v>9</v>
      </c>
      <c r="P593" t="str">
        <f t="shared" si="50"/>
        <v>NO COUPON</v>
      </c>
      <c r="Q593" t="s">
        <v>4278</v>
      </c>
      <c r="R593" s="4">
        <v>369.15</v>
      </c>
      <c r="S593" t="str">
        <f t="shared" si="49"/>
        <v>No</v>
      </c>
    </row>
    <row r="594" spans="1:19" x14ac:dyDescent="0.25">
      <c r="A594" t="s">
        <v>709</v>
      </c>
      <c r="B594" s="2">
        <v>45619</v>
      </c>
      <c r="C594">
        <f t="shared" si="46"/>
        <v>2024</v>
      </c>
      <c r="D594" t="str">
        <f t="shared" si="47"/>
        <v>November</v>
      </c>
      <c r="E594" t="str">
        <f t="shared" si="48"/>
        <v>Q4</v>
      </c>
      <c r="F594" t="s">
        <v>1907</v>
      </c>
      <c r="G594" t="s">
        <v>2407</v>
      </c>
      <c r="H594">
        <v>5</v>
      </c>
      <c r="I594" s="4">
        <v>101.3</v>
      </c>
      <c r="J594" t="s">
        <v>2568</v>
      </c>
      <c r="K594" t="s">
        <v>3066</v>
      </c>
      <c r="L594" t="s">
        <v>3070</v>
      </c>
      <c r="M594" t="s">
        <v>3770</v>
      </c>
      <c r="N594">
        <v>7</v>
      </c>
      <c r="O594" t="s">
        <v>4276</v>
      </c>
      <c r="P594" t="str">
        <f t="shared" si="50"/>
        <v>FREESHIP</v>
      </c>
      <c r="Q594" t="s">
        <v>4280</v>
      </c>
      <c r="R594" s="4">
        <v>506.5</v>
      </c>
      <c r="S594" t="str">
        <f t="shared" si="49"/>
        <v>No</v>
      </c>
    </row>
    <row r="595" spans="1:19" x14ac:dyDescent="0.25">
      <c r="A595" t="s">
        <v>485</v>
      </c>
      <c r="B595" s="2">
        <v>45766</v>
      </c>
      <c r="C595">
        <f t="shared" si="46"/>
        <v>2025</v>
      </c>
      <c r="D595" t="str">
        <f t="shared" si="47"/>
        <v>April</v>
      </c>
      <c r="E595" t="str">
        <f t="shared" si="48"/>
        <v>Q2</v>
      </c>
      <c r="F595" t="s">
        <v>1685</v>
      </c>
      <c r="G595" t="s">
        <v>2409</v>
      </c>
      <c r="H595">
        <v>5</v>
      </c>
      <c r="I595" s="4">
        <v>551.27</v>
      </c>
      <c r="J595" t="s">
        <v>2775</v>
      </c>
      <c r="K595" t="s">
        <v>3066</v>
      </c>
      <c r="L595" t="s">
        <v>3071</v>
      </c>
      <c r="M595" t="s">
        <v>3546</v>
      </c>
      <c r="N595">
        <v>7</v>
      </c>
      <c r="O595" t="s">
        <v>4276</v>
      </c>
      <c r="P595" t="str">
        <f t="shared" si="50"/>
        <v>FREESHIP</v>
      </c>
      <c r="Q595" t="s">
        <v>4279</v>
      </c>
      <c r="R595" s="4">
        <v>2756.35</v>
      </c>
      <c r="S595" t="str">
        <f t="shared" si="49"/>
        <v>No</v>
      </c>
    </row>
    <row r="596" spans="1:19" x14ac:dyDescent="0.25">
      <c r="A596" t="s">
        <v>143</v>
      </c>
      <c r="B596" s="2">
        <v>45226</v>
      </c>
      <c r="C596">
        <f t="shared" si="46"/>
        <v>2023</v>
      </c>
      <c r="D596" t="str">
        <f t="shared" si="47"/>
        <v>October</v>
      </c>
      <c r="E596" t="str">
        <f t="shared" si="48"/>
        <v>Q4</v>
      </c>
      <c r="F596" t="s">
        <v>1343</v>
      </c>
      <c r="G596" t="s">
        <v>2408</v>
      </c>
      <c r="H596">
        <v>4</v>
      </c>
      <c r="I596" s="4">
        <v>263.93</v>
      </c>
      <c r="J596" t="s">
        <v>2531</v>
      </c>
      <c r="K596" t="s">
        <v>3065</v>
      </c>
      <c r="L596" t="s">
        <v>3070</v>
      </c>
      <c r="M596" t="s">
        <v>3204</v>
      </c>
      <c r="N596">
        <v>4</v>
      </c>
      <c r="O596" t="s">
        <v>4276</v>
      </c>
      <c r="P596" t="str">
        <f t="shared" si="50"/>
        <v>FREESHIP</v>
      </c>
      <c r="Q596" t="s">
        <v>4281</v>
      </c>
      <c r="R596" s="4">
        <v>1055.72</v>
      </c>
      <c r="S596" t="str">
        <f t="shared" si="49"/>
        <v>No</v>
      </c>
    </row>
    <row r="597" spans="1:19" x14ac:dyDescent="0.25">
      <c r="A597" t="s">
        <v>981</v>
      </c>
      <c r="B597" s="2">
        <v>45783</v>
      </c>
      <c r="C597">
        <f t="shared" si="46"/>
        <v>2025</v>
      </c>
      <c r="D597" t="str">
        <f t="shared" si="47"/>
        <v>May</v>
      </c>
      <c r="E597" t="str">
        <f t="shared" si="48"/>
        <v>Q2</v>
      </c>
      <c r="F597" t="s">
        <v>2174</v>
      </c>
      <c r="G597" t="s">
        <v>2405</v>
      </c>
      <c r="H597">
        <v>5</v>
      </c>
      <c r="I597" s="4">
        <v>638.91999999999996</v>
      </c>
      <c r="J597" t="s">
        <v>2990</v>
      </c>
      <c r="K597" t="s">
        <v>3067</v>
      </c>
      <c r="L597" t="s">
        <v>3072</v>
      </c>
      <c r="M597" t="s">
        <v>4042</v>
      </c>
      <c r="N597">
        <v>5</v>
      </c>
      <c r="O597" t="s">
        <v>4276</v>
      </c>
      <c r="P597" t="str">
        <f t="shared" si="50"/>
        <v>FREESHIP</v>
      </c>
      <c r="Q597" t="s">
        <v>4282</v>
      </c>
      <c r="R597" s="4">
        <v>3194.6</v>
      </c>
      <c r="S597" t="str">
        <f t="shared" si="49"/>
        <v>No</v>
      </c>
    </row>
    <row r="598" spans="1:19" x14ac:dyDescent="0.25">
      <c r="A598" t="s">
        <v>1127</v>
      </c>
      <c r="B598" s="2">
        <v>45004</v>
      </c>
      <c r="C598">
        <f t="shared" si="46"/>
        <v>2023</v>
      </c>
      <c r="D598" t="str">
        <f t="shared" si="47"/>
        <v>March</v>
      </c>
      <c r="E598" t="str">
        <f t="shared" si="48"/>
        <v>Q1</v>
      </c>
      <c r="F598" t="s">
        <v>2318</v>
      </c>
      <c r="G598" t="s">
        <v>2409</v>
      </c>
      <c r="H598">
        <v>4</v>
      </c>
      <c r="I598" s="4">
        <v>209.99</v>
      </c>
      <c r="J598" t="s">
        <v>2982</v>
      </c>
      <c r="K598" t="s">
        <v>3069</v>
      </c>
      <c r="L598" t="s">
        <v>3073</v>
      </c>
      <c r="M598" t="s">
        <v>4188</v>
      </c>
      <c r="N598">
        <v>8</v>
      </c>
      <c r="P598" t="str">
        <f t="shared" si="50"/>
        <v>NO COUPON</v>
      </c>
      <c r="Q598" t="s">
        <v>4282</v>
      </c>
      <c r="R598" s="4">
        <v>839.96</v>
      </c>
      <c r="S598" t="str">
        <f t="shared" si="49"/>
        <v>No</v>
      </c>
    </row>
    <row r="599" spans="1:19" x14ac:dyDescent="0.25">
      <c r="A599" t="s">
        <v>455</v>
      </c>
      <c r="B599" s="2">
        <v>45273</v>
      </c>
      <c r="C599">
        <f t="shared" si="46"/>
        <v>2023</v>
      </c>
      <c r="D599" t="str">
        <f t="shared" si="47"/>
        <v>December</v>
      </c>
      <c r="E599" t="str">
        <f t="shared" si="48"/>
        <v>Q4</v>
      </c>
      <c r="F599" t="s">
        <v>1655</v>
      </c>
      <c r="G599" t="s">
        <v>2407</v>
      </c>
      <c r="H599">
        <v>2</v>
      </c>
      <c r="I599" s="4">
        <v>328.54</v>
      </c>
      <c r="J599" t="s">
        <v>2754</v>
      </c>
      <c r="K599" t="s">
        <v>3068</v>
      </c>
      <c r="L599" t="s">
        <v>3072</v>
      </c>
      <c r="M599" t="s">
        <v>3516</v>
      </c>
      <c r="N599">
        <v>6</v>
      </c>
      <c r="O599" t="s">
        <v>4276</v>
      </c>
      <c r="P599" t="str">
        <f t="shared" si="50"/>
        <v>FREESHIP</v>
      </c>
      <c r="Q599" t="s">
        <v>4280</v>
      </c>
      <c r="R599" s="4">
        <v>657.08</v>
      </c>
      <c r="S599" t="str">
        <f t="shared" si="49"/>
        <v>No</v>
      </c>
    </row>
    <row r="600" spans="1:19" x14ac:dyDescent="0.25">
      <c r="A600" t="s">
        <v>333</v>
      </c>
      <c r="B600" s="2">
        <v>45262</v>
      </c>
      <c r="C600">
        <f t="shared" si="46"/>
        <v>2023</v>
      </c>
      <c r="D600" t="str">
        <f t="shared" si="47"/>
        <v>December</v>
      </c>
      <c r="E600" t="str">
        <f t="shared" si="48"/>
        <v>Q4</v>
      </c>
      <c r="F600" t="s">
        <v>1533</v>
      </c>
      <c r="G600" t="s">
        <v>2408</v>
      </c>
      <c r="H600">
        <v>2</v>
      </c>
      <c r="I600" s="4">
        <v>563.05999999999995</v>
      </c>
      <c r="J600" t="s">
        <v>2679</v>
      </c>
      <c r="K600" t="s">
        <v>3069</v>
      </c>
      <c r="L600" t="s">
        <v>3072</v>
      </c>
      <c r="M600" t="s">
        <v>3394</v>
      </c>
      <c r="N600">
        <v>6</v>
      </c>
      <c r="P600" t="str">
        <f t="shared" si="50"/>
        <v>NO COUPON</v>
      </c>
      <c r="Q600" t="s">
        <v>4278</v>
      </c>
      <c r="R600" s="4">
        <v>1126.1199999999999</v>
      </c>
      <c r="S600" t="str">
        <f t="shared" si="49"/>
        <v>No</v>
      </c>
    </row>
    <row r="601" spans="1:19" x14ac:dyDescent="0.25">
      <c r="A601" t="s">
        <v>192</v>
      </c>
      <c r="B601" s="2">
        <v>45393</v>
      </c>
      <c r="C601">
        <f t="shared" si="46"/>
        <v>2024</v>
      </c>
      <c r="D601" t="str">
        <f t="shared" si="47"/>
        <v>April</v>
      </c>
      <c r="E601" t="str">
        <f t="shared" si="48"/>
        <v>Q2</v>
      </c>
      <c r="F601" t="s">
        <v>1392</v>
      </c>
      <c r="G601" t="s">
        <v>2406</v>
      </c>
      <c r="H601">
        <v>4</v>
      </c>
      <c r="I601" s="4">
        <v>512.05999999999995</v>
      </c>
      <c r="J601" t="s">
        <v>2570</v>
      </c>
      <c r="K601" t="s">
        <v>3066</v>
      </c>
      <c r="L601" t="s">
        <v>3073</v>
      </c>
      <c r="M601" t="s">
        <v>3253</v>
      </c>
      <c r="N601">
        <v>5</v>
      </c>
      <c r="O601" t="s">
        <v>4275</v>
      </c>
      <c r="P601" t="str">
        <f t="shared" si="50"/>
        <v>SAVE10</v>
      </c>
      <c r="Q601" t="s">
        <v>4282</v>
      </c>
      <c r="R601" s="4">
        <v>2048.2399999999998</v>
      </c>
      <c r="S601" t="str">
        <f t="shared" si="49"/>
        <v>No</v>
      </c>
    </row>
    <row r="602" spans="1:19" x14ac:dyDescent="0.25">
      <c r="A602" t="s">
        <v>226</v>
      </c>
      <c r="B602" s="2">
        <v>45097</v>
      </c>
      <c r="C602">
        <f t="shared" si="46"/>
        <v>2023</v>
      </c>
      <c r="D602" t="str">
        <f t="shared" si="47"/>
        <v>June</v>
      </c>
      <c r="E602" t="str">
        <f t="shared" si="48"/>
        <v>Q2</v>
      </c>
      <c r="F602" t="s">
        <v>1426</v>
      </c>
      <c r="G602" t="s">
        <v>2403</v>
      </c>
      <c r="H602">
        <v>1</v>
      </c>
      <c r="I602" s="4">
        <v>265.38</v>
      </c>
      <c r="J602" t="s">
        <v>2595</v>
      </c>
      <c r="K602" t="s">
        <v>3067</v>
      </c>
      <c r="L602" t="s">
        <v>3071</v>
      </c>
      <c r="M602" t="s">
        <v>3287</v>
      </c>
      <c r="N602">
        <v>6</v>
      </c>
      <c r="O602" t="s">
        <v>4277</v>
      </c>
      <c r="P602" t="str">
        <f t="shared" si="50"/>
        <v>WINTER15</v>
      </c>
      <c r="Q602" t="s">
        <v>4280</v>
      </c>
      <c r="R602" s="4">
        <v>265.38</v>
      </c>
      <c r="S602" t="str">
        <f t="shared" si="49"/>
        <v>No</v>
      </c>
    </row>
    <row r="603" spans="1:19" x14ac:dyDescent="0.25">
      <c r="A603" t="s">
        <v>881</v>
      </c>
      <c r="B603" s="2">
        <v>45438</v>
      </c>
      <c r="C603">
        <f t="shared" si="46"/>
        <v>2024</v>
      </c>
      <c r="D603" t="str">
        <f t="shared" si="47"/>
        <v>May</v>
      </c>
      <c r="E603" t="str">
        <f t="shared" si="48"/>
        <v>Q2</v>
      </c>
      <c r="F603" t="s">
        <v>2077</v>
      </c>
      <c r="G603" t="s">
        <v>2407</v>
      </c>
      <c r="H603">
        <v>4</v>
      </c>
      <c r="I603" s="4">
        <v>142.58000000000001</v>
      </c>
      <c r="J603" t="s">
        <v>2960</v>
      </c>
      <c r="K603" t="s">
        <v>3069</v>
      </c>
      <c r="L603" t="s">
        <v>3073</v>
      </c>
      <c r="M603" t="s">
        <v>3942</v>
      </c>
      <c r="N603">
        <v>4</v>
      </c>
      <c r="O603" t="s">
        <v>4276</v>
      </c>
      <c r="P603" t="str">
        <f t="shared" si="50"/>
        <v>FREESHIP</v>
      </c>
      <c r="Q603" t="s">
        <v>4281</v>
      </c>
      <c r="R603" s="4">
        <v>570.32000000000005</v>
      </c>
      <c r="S603" t="str">
        <f t="shared" si="49"/>
        <v>No</v>
      </c>
    </row>
    <row r="604" spans="1:19" x14ac:dyDescent="0.25">
      <c r="A604" t="s">
        <v>553</v>
      </c>
      <c r="B604" s="2">
        <v>45706</v>
      </c>
      <c r="C604">
        <f t="shared" si="46"/>
        <v>2025</v>
      </c>
      <c r="D604" t="str">
        <f t="shared" si="47"/>
        <v>February</v>
      </c>
      <c r="E604" t="str">
        <f t="shared" si="48"/>
        <v>Q1</v>
      </c>
      <c r="F604" t="s">
        <v>1753</v>
      </c>
      <c r="G604" t="s">
        <v>2409</v>
      </c>
      <c r="H604">
        <v>3</v>
      </c>
      <c r="I604" s="4">
        <v>531.72</v>
      </c>
      <c r="J604" t="s">
        <v>2810</v>
      </c>
      <c r="K604" t="s">
        <v>3068</v>
      </c>
      <c r="L604" t="s">
        <v>3073</v>
      </c>
      <c r="M604" t="s">
        <v>3614</v>
      </c>
      <c r="N604">
        <v>7</v>
      </c>
      <c r="O604" t="s">
        <v>4275</v>
      </c>
      <c r="P604" t="str">
        <f t="shared" si="50"/>
        <v>SAVE10</v>
      </c>
      <c r="Q604" t="s">
        <v>4282</v>
      </c>
      <c r="R604" s="4">
        <v>1595.16</v>
      </c>
      <c r="S604" t="str">
        <f t="shared" si="49"/>
        <v>No</v>
      </c>
    </row>
    <row r="605" spans="1:19" x14ac:dyDescent="0.25">
      <c r="A605" t="s">
        <v>641</v>
      </c>
      <c r="B605" s="2">
        <v>45144</v>
      </c>
      <c r="C605">
        <f t="shared" si="46"/>
        <v>2023</v>
      </c>
      <c r="D605" t="str">
        <f t="shared" si="47"/>
        <v>August</v>
      </c>
      <c r="E605" t="str">
        <f t="shared" si="48"/>
        <v>Q3</v>
      </c>
      <c r="F605" t="s">
        <v>1840</v>
      </c>
      <c r="G605" t="s">
        <v>2406</v>
      </c>
      <c r="H605">
        <v>3</v>
      </c>
      <c r="I605" s="4">
        <v>498.68</v>
      </c>
      <c r="J605" t="s">
        <v>2812</v>
      </c>
      <c r="K605" t="s">
        <v>3066</v>
      </c>
      <c r="L605" t="s">
        <v>3072</v>
      </c>
      <c r="M605" t="s">
        <v>3702</v>
      </c>
      <c r="N605">
        <v>4</v>
      </c>
      <c r="O605" t="s">
        <v>4276</v>
      </c>
      <c r="P605" t="str">
        <f t="shared" si="50"/>
        <v>FREESHIP</v>
      </c>
      <c r="Q605" t="s">
        <v>4280</v>
      </c>
      <c r="R605" s="4">
        <v>1496.04</v>
      </c>
      <c r="S605" t="str">
        <f t="shared" si="49"/>
        <v>No</v>
      </c>
    </row>
    <row r="606" spans="1:19" x14ac:dyDescent="0.25">
      <c r="A606" t="s">
        <v>375</v>
      </c>
      <c r="B606" s="2">
        <v>45472</v>
      </c>
      <c r="C606">
        <f t="shared" si="46"/>
        <v>2024</v>
      </c>
      <c r="D606" t="str">
        <f t="shared" si="47"/>
        <v>June</v>
      </c>
      <c r="E606" t="str">
        <f t="shared" si="48"/>
        <v>Q2</v>
      </c>
      <c r="F606" t="s">
        <v>1575</v>
      </c>
      <c r="G606" t="s">
        <v>2407</v>
      </c>
      <c r="H606">
        <v>5</v>
      </c>
      <c r="I606" s="4">
        <v>659.85</v>
      </c>
      <c r="J606" t="s">
        <v>2713</v>
      </c>
      <c r="K606" t="s">
        <v>3067</v>
      </c>
      <c r="L606" t="s">
        <v>3073</v>
      </c>
      <c r="M606" t="s">
        <v>3436</v>
      </c>
      <c r="N606">
        <v>9</v>
      </c>
      <c r="O606" t="s">
        <v>4275</v>
      </c>
      <c r="P606" t="str">
        <f t="shared" si="50"/>
        <v>SAVE10</v>
      </c>
      <c r="Q606" t="s">
        <v>4281</v>
      </c>
      <c r="R606" s="4">
        <v>3299.25</v>
      </c>
      <c r="S606" t="str">
        <f t="shared" si="49"/>
        <v>No</v>
      </c>
    </row>
    <row r="607" spans="1:19" x14ac:dyDescent="0.25">
      <c r="A607" t="s">
        <v>887</v>
      </c>
      <c r="B607" s="2">
        <v>45424</v>
      </c>
      <c r="C607">
        <f t="shared" si="46"/>
        <v>2024</v>
      </c>
      <c r="D607" t="str">
        <f t="shared" si="47"/>
        <v>May</v>
      </c>
      <c r="E607" t="str">
        <f t="shared" si="48"/>
        <v>Q2</v>
      </c>
      <c r="F607" t="s">
        <v>2083</v>
      </c>
      <c r="G607" t="s">
        <v>2409</v>
      </c>
      <c r="H607">
        <v>3</v>
      </c>
      <c r="I607" s="4">
        <v>136.84</v>
      </c>
      <c r="J607" t="s">
        <v>2964</v>
      </c>
      <c r="K607" t="s">
        <v>3069</v>
      </c>
      <c r="L607" t="s">
        <v>3073</v>
      </c>
      <c r="M607" t="s">
        <v>3948</v>
      </c>
      <c r="N607">
        <v>3</v>
      </c>
      <c r="O607" t="s">
        <v>4275</v>
      </c>
      <c r="P607" t="str">
        <f t="shared" si="50"/>
        <v>SAVE10</v>
      </c>
      <c r="Q607" t="s">
        <v>4281</v>
      </c>
      <c r="R607" s="4">
        <v>410.52</v>
      </c>
      <c r="S607" t="str">
        <f t="shared" si="49"/>
        <v>No</v>
      </c>
    </row>
    <row r="608" spans="1:19" x14ac:dyDescent="0.25">
      <c r="A608" t="s">
        <v>208</v>
      </c>
      <c r="B608" s="2">
        <v>45451</v>
      </c>
      <c r="C608">
        <f t="shared" si="46"/>
        <v>2024</v>
      </c>
      <c r="D608" t="str">
        <f t="shared" si="47"/>
        <v>June</v>
      </c>
      <c r="E608" t="str">
        <f t="shared" si="48"/>
        <v>Q2</v>
      </c>
      <c r="F608" t="s">
        <v>1408</v>
      </c>
      <c r="G608" t="s">
        <v>2403</v>
      </c>
      <c r="H608">
        <v>1</v>
      </c>
      <c r="I608" s="4">
        <v>249.57</v>
      </c>
      <c r="J608" t="s">
        <v>2585</v>
      </c>
      <c r="K608" t="s">
        <v>3069</v>
      </c>
      <c r="L608" t="s">
        <v>3070</v>
      </c>
      <c r="M608" t="s">
        <v>3269</v>
      </c>
      <c r="N608">
        <v>3</v>
      </c>
      <c r="O608" t="s">
        <v>4276</v>
      </c>
      <c r="P608" t="str">
        <f t="shared" si="50"/>
        <v>FREESHIP</v>
      </c>
      <c r="Q608" t="s">
        <v>4282</v>
      </c>
      <c r="R608" s="4">
        <v>249.57</v>
      </c>
      <c r="S608" t="str">
        <f t="shared" si="49"/>
        <v>No</v>
      </c>
    </row>
    <row r="609" spans="1:19" x14ac:dyDescent="0.25">
      <c r="A609" t="s">
        <v>339</v>
      </c>
      <c r="B609" s="2">
        <v>45106</v>
      </c>
      <c r="C609">
        <f t="shared" si="46"/>
        <v>2023</v>
      </c>
      <c r="D609" t="str">
        <f t="shared" si="47"/>
        <v>June</v>
      </c>
      <c r="E609" t="str">
        <f t="shared" si="48"/>
        <v>Q2</v>
      </c>
      <c r="F609" t="s">
        <v>1539</v>
      </c>
      <c r="G609" t="s">
        <v>2409</v>
      </c>
      <c r="H609">
        <v>3</v>
      </c>
      <c r="I609" s="4">
        <v>361.39</v>
      </c>
      <c r="J609" t="s">
        <v>2683</v>
      </c>
      <c r="K609" t="s">
        <v>3067</v>
      </c>
      <c r="L609" t="s">
        <v>3070</v>
      </c>
      <c r="M609" t="s">
        <v>3400</v>
      </c>
      <c r="N609">
        <v>8</v>
      </c>
      <c r="P609" t="str">
        <f t="shared" si="50"/>
        <v>NO COUPON</v>
      </c>
      <c r="Q609" t="s">
        <v>4279</v>
      </c>
      <c r="R609" s="4">
        <v>1084.17</v>
      </c>
      <c r="S609" t="str">
        <f t="shared" si="49"/>
        <v>No</v>
      </c>
    </row>
    <row r="610" spans="1:19" x14ac:dyDescent="0.25">
      <c r="A610" t="s">
        <v>352</v>
      </c>
      <c r="B610" s="2">
        <v>45238</v>
      </c>
      <c r="C610">
        <f t="shared" si="46"/>
        <v>2023</v>
      </c>
      <c r="D610" t="str">
        <f t="shared" si="47"/>
        <v>November</v>
      </c>
      <c r="E610" t="str">
        <f t="shared" si="48"/>
        <v>Q4</v>
      </c>
      <c r="F610" t="s">
        <v>1552</v>
      </c>
      <c r="G610" t="s">
        <v>2404</v>
      </c>
      <c r="H610">
        <v>5</v>
      </c>
      <c r="I610" s="4">
        <v>305.49</v>
      </c>
      <c r="J610" t="s">
        <v>2691</v>
      </c>
      <c r="K610" t="s">
        <v>3065</v>
      </c>
      <c r="L610" t="s">
        <v>3070</v>
      </c>
      <c r="M610" t="s">
        <v>3413</v>
      </c>
      <c r="N610">
        <v>10</v>
      </c>
      <c r="P610" t="str">
        <f t="shared" si="50"/>
        <v>NO COUPON</v>
      </c>
      <c r="Q610" t="s">
        <v>4279</v>
      </c>
      <c r="R610" s="4">
        <v>1527.45</v>
      </c>
      <c r="S610" t="str">
        <f t="shared" si="49"/>
        <v>No</v>
      </c>
    </row>
    <row r="611" spans="1:19" x14ac:dyDescent="0.25">
      <c r="A611" t="s">
        <v>1168</v>
      </c>
      <c r="B611" s="2">
        <v>45819</v>
      </c>
      <c r="C611">
        <f t="shared" si="46"/>
        <v>2025</v>
      </c>
      <c r="D611" t="str">
        <f t="shared" si="47"/>
        <v>June</v>
      </c>
      <c r="E611" t="str">
        <f t="shared" si="48"/>
        <v>Q2</v>
      </c>
      <c r="F611" t="s">
        <v>2357</v>
      </c>
      <c r="G611" t="s">
        <v>2403</v>
      </c>
      <c r="H611">
        <v>3</v>
      </c>
      <c r="I611" s="4">
        <v>198.63</v>
      </c>
      <c r="J611" t="s">
        <v>2520</v>
      </c>
      <c r="K611" t="s">
        <v>3069</v>
      </c>
      <c r="L611" t="s">
        <v>3074</v>
      </c>
      <c r="M611" t="s">
        <v>4229</v>
      </c>
      <c r="N611">
        <v>8</v>
      </c>
      <c r="O611" t="s">
        <v>4275</v>
      </c>
      <c r="P611" t="str">
        <f t="shared" si="50"/>
        <v>SAVE10</v>
      </c>
      <c r="Q611" t="s">
        <v>4278</v>
      </c>
      <c r="R611" s="4">
        <v>595.89</v>
      </c>
      <c r="S611" t="str">
        <f t="shared" si="49"/>
        <v>No</v>
      </c>
    </row>
    <row r="612" spans="1:19" x14ac:dyDescent="0.25">
      <c r="A612" t="s">
        <v>386</v>
      </c>
      <c r="B612" s="2">
        <v>45702</v>
      </c>
      <c r="C612">
        <f t="shared" si="46"/>
        <v>2025</v>
      </c>
      <c r="D612" t="str">
        <f t="shared" si="47"/>
        <v>February</v>
      </c>
      <c r="E612" t="str">
        <f t="shared" si="48"/>
        <v>Q1</v>
      </c>
      <c r="F612" t="s">
        <v>1586</v>
      </c>
      <c r="G612" t="s">
        <v>2406</v>
      </c>
      <c r="H612">
        <v>3</v>
      </c>
      <c r="I612" s="4">
        <v>483.53</v>
      </c>
      <c r="J612" t="s">
        <v>2719</v>
      </c>
      <c r="K612" t="s">
        <v>3069</v>
      </c>
      <c r="L612" t="s">
        <v>3072</v>
      </c>
      <c r="M612" t="s">
        <v>3447</v>
      </c>
      <c r="N612">
        <v>4</v>
      </c>
      <c r="P612" t="str">
        <f t="shared" si="50"/>
        <v>NO COUPON</v>
      </c>
      <c r="Q612" t="s">
        <v>4279</v>
      </c>
      <c r="R612" s="4">
        <v>1450.59</v>
      </c>
      <c r="S612" t="str">
        <f t="shared" si="49"/>
        <v>No</v>
      </c>
    </row>
    <row r="613" spans="1:19" x14ac:dyDescent="0.25">
      <c r="A613" t="s">
        <v>376</v>
      </c>
      <c r="B613" s="2">
        <v>45104</v>
      </c>
      <c r="C613">
        <f t="shared" si="46"/>
        <v>2023</v>
      </c>
      <c r="D613" t="str">
        <f t="shared" si="47"/>
        <v>June</v>
      </c>
      <c r="E613" t="str">
        <f t="shared" si="48"/>
        <v>Q2</v>
      </c>
      <c r="F613" t="s">
        <v>1576</v>
      </c>
      <c r="G613" t="s">
        <v>2403</v>
      </c>
      <c r="H613">
        <v>4</v>
      </c>
      <c r="I613" s="4">
        <v>206.84</v>
      </c>
      <c r="J613" t="s">
        <v>2714</v>
      </c>
      <c r="K613" t="s">
        <v>3069</v>
      </c>
      <c r="L613" t="s">
        <v>3071</v>
      </c>
      <c r="M613" t="s">
        <v>3437</v>
      </c>
      <c r="N613">
        <v>5</v>
      </c>
      <c r="O613" t="s">
        <v>4277</v>
      </c>
      <c r="P613" t="str">
        <f t="shared" si="50"/>
        <v>WINTER15</v>
      </c>
      <c r="Q613" t="s">
        <v>4278</v>
      </c>
      <c r="R613" s="4">
        <v>827.36</v>
      </c>
      <c r="S613" t="str">
        <f t="shared" si="49"/>
        <v>No</v>
      </c>
    </row>
    <row r="614" spans="1:19" x14ac:dyDescent="0.25">
      <c r="A614" t="s">
        <v>374</v>
      </c>
      <c r="B614" s="2">
        <v>45449</v>
      </c>
      <c r="C614">
        <f t="shared" si="46"/>
        <v>2024</v>
      </c>
      <c r="D614" t="str">
        <f t="shared" si="47"/>
        <v>June</v>
      </c>
      <c r="E614" t="str">
        <f t="shared" si="48"/>
        <v>Q2</v>
      </c>
      <c r="F614" t="s">
        <v>1574</v>
      </c>
      <c r="G614" t="s">
        <v>2404</v>
      </c>
      <c r="H614">
        <v>4</v>
      </c>
      <c r="I614" s="4">
        <v>589.57000000000005</v>
      </c>
      <c r="J614" t="s">
        <v>2712</v>
      </c>
      <c r="K614" t="s">
        <v>3069</v>
      </c>
      <c r="L614" t="s">
        <v>3074</v>
      </c>
      <c r="M614" t="s">
        <v>3435</v>
      </c>
      <c r="N614">
        <v>8</v>
      </c>
      <c r="P614" t="str">
        <f t="shared" si="50"/>
        <v>NO COUPON</v>
      </c>
      <c r="Q614" t="s">
        <v>4278</v>
      </c>
      <c r="R614" s="4">
        <v>2358.2800000000002</v>
      </c>
      <c r="S614" t="str">
        <f t="shared" si="49"/>
        <v>No</v>
      </c>
    </row>
    <row r="615" spans="1:19" x14ac:dyDescent="0.25">
      <c r="A615" t="s">
        <v>769</v>
      </c>
      <c r="B615" s="2">
        <v>45090</v>
      </c>
      <c r="C615">
        <f t="shared" si="46"/>
        <v>2023</v>
      </c>
      <c r="D615" t="str">
        <f t="shared" si="47"/>
        <v>June</v>
      </c>
      <c r="E615" t="str">
        <f t="shared" si="48"/>
        <v>Q2</v>
      </c>
      <c r="F615" t="s">
        <v>1966</v>
      </c>
      <c r="G615" t="s">
        <v>2409</v>
      </c>
      <c r="H615">
        <v>3</v>
      </c>
      <c r="I615" s="4">
        <v>336.71</v>
      </c>
      <c r="J615" t="s">
        <v>2909</v>
      </c>
      <c r="K615" t="s">
        <v>3067</v>
      </c>
      <c r="L615" t="s">
        <v>3074</v>
      </c>
      <c r="M615" t="s">
        <v>3830</v>
      </c>
      <c r="N615">
        <v>4</v>
      </c>
      <c r="P615" t="str">
        <f t="shared" si="50"/>
        <v>NO COUPON</v>
      </c>
      <c r="Q615" t="s">
        <v>4280</v>
      </c>
      <c r="R615" s="4">
        <v>1010.13</v>
      </c>
      <c r="S615" t="str">
        <f t="shared" si="49"/>
        <v>No</v>
      </c>
    </row>
    <row r="616" spans="1:19" x14ac:dyDescent="0.25">
      <c r="A616" t="s">
        <v>761</v>
      </c>
      <c r="B616" s="2">
        <v>45728</v>
      </c>
      <c r="C616">
        <f t="shared" si="46"/>
        <v>2025</v>
      </c>
      <c r="D616" t="str">
        <f t="shared" si="47"/>
        <v>March</v>
      </c>
      <c r="E616" t="str">
        <f t="shared" si="48"/>
        <v>Q1</v>
      </c>
      <c r="F616" t="s">
        <v>1958</v>
      </c>
      <c r="G616" t="s">
        <v>2405</v>
      </c>
      <c r="H616">
        <v>2</v>
      </c>
      <c r="I616" s="4">
        <v>259.58</v>
      </c>
      <c r="J616" t="s">
        <v>2903</v>
      </c>
      <c r="K616" t="s">
        <v>3065</v>
      </c>
      <c r="L616" t="s">
        <v>3073</v>
      </c>
      <c r="M616" t="s">
        <v>3822</v>
      </c>
      <c r="N616">
        <v>7</v>
      </c>
      <c r="O616" t="s">
        <v>4276</v>
      </c>
      <c r="P616" t="str">
        <f t="shared" si="50"/>
        <v>FREESHIP</v>
      </c>
      <c r="Q616" t="s">
        <v>4278</v>
      </c>
      <c r="R616" s="4">
        <v>519.16</v>
      </c>
      <c r="S616" t="str">
        <f t="shared" si="49"/>
        <v>No</v>
      </c>
    </row>
    <row r="617" spans="1:19" x14ac:dyDescent="0.25">
      <c r="A617" t="s">
        <v>70</v>
      </c>
      <c r="B617" s="2">
        <v>45067</v>
      </c>
      <c r="C617">
        <f t="shared" si="46"/>
        <v>2023</v>
      </c>
      <c r="D617" t="str">
        <f t="shared" si="47"/>
        <v>May</v>
      </c>
      <c r="E617" t="str">
        <f t="shared" si="48"/>
        <v>Q2</v>
      </c>
      <c r="F617" t="s">
        <v>1270</v>
      </c>
      <c r="G617" t="s">
        <v>2405</v>
      </c>
      <c r="H617">
        <v>3</v>
      </c>
      <c r="I617" s="4">
        <v>479.21</v>
      </c>
      <c r="J617" t="s">
        <v>2462</v>
      </c>
      <c r="K617" t="s">
        <v>3069</v>
      </c>
      <c r="L617" t="s">
        <v>3071</v>
      </c>
      <c r="M617" t="s">
        <v>3131</v>
      </c>
      <c r="N617">
        <v>5</v>
      </c>
      <c r="O617" t="s">
        <v>4277</v>
      </c>
      <c r="P617" t="str">
        <f t="shared" si="50"/>
        <v>WINTER15</v>
      </c>
      <c r="Q617" t="s">
        <v>4279</v>
      </c>
      <c r="R617" s="4">
        <v>1437.63</v>
      </c>
      <c r="S617" t="str">
        <f t="shared" si="49"/>
        <v>No</v>
      </c>
    </row>
    <row r="618" spans="1:19" x14ac:dyDescent="0.25">
      <c r="A618" t="s">
        <v>225</v>
      </c>
      <c r="B618" s="2">
        <v>45660</v>
      </c>
      <c r="C618">
        <f t="shared" si="46"/>
        <v>2025</v>
      </c>
      <c r="D618" t="str">
        <f t="shared" si="47"/>
        <v>January</v>
      </c>
      <c r="E618" t="str">
        <f t="shared" si="48"/>
        <v>Q1</v>
      </c>
      <c r="F618" t="s">
        <v>1425</v>
      </c>
      <c r="G618" t="s">
        <v>2407</v>
      </c>
      <c r="H618">
        <v>3</v>
      </c>
      <c r="I618" s="4">
        <v>193.58</v>
      </c>
      <c r="J618" t="s">
        <v>2594</v>
      </c>
      <c r="K618" t="s">
        <v>3068</v>
      </c>
      <c r="L618" t="s">
        <v>3074</v>
      </c>
      <c r="M618" t="s">
        <v>3286</v>
      </c>
      <c r="N618">
        <v>7</v>
      </c>
      <c r="O618" t="s">
        <v>4276</v>
      </c>
      <c r="P618" t="str">
        <f t="shared" si="50"/>
        <v>FREESHIP</v>
      </c>
      <c r="Q618" t="s">
        <v>4280</v>
      </c>
      <c r="R618" s="4">
        <v>580.74</v>
      </c>
      <c r="S618" t="str">
        <f t="shared" si="49"/>
        <v>No</v>
      </c>
    </row>
    <row r="619" spans="1:19" x14ac:dyDescent="0.25">
      <c r="A619" t="s">
        <v>661</v>
      </c>
      <c r="B619" s="2">
        <v>45771</v>
      </c>
      <c r="C619">
        <f t="shared" si="46"/>
        <v>2025</v>
      </c>
      <c r="D619" t="str">
        <f t="shared" si="47"/>
        <v>April</v>
      </c>
      <c r="E619" t="str">
        <f t="shared" si="48"/>
        <v>Q2</v>
      </c>
      <c r="F619" t="s">
        <v>1860</v>
      </c>
      <c r="G619" t="s">
        <v>2409</v>
      </c>
      <c r="H619">
        <v>3</v>
      </c>
      <c r="I619" s="4">
        <v>339.39</v>
      </c>
      <c r="J619" t="s">
        <v>2558</v>
      </c>
      <c r="K619" t="s">
        <v>3069</v>
      </c>
      <c r="L619" t="s">
        <v>3072</v>
      </c>
      <c r="M619" t="s">
        <v>3722</v>
      </c>
      <c r="N619">
        <v>7</v>
      </c>
      <c r="O619" t="s">
        <v>4276</v>
      </c>
      <c r="P619" t="str">
        <f t="shared" si="50"/>
        <v>FREESHIP</v>
      </c>
      <c r="Q619" t="s">
        <v>4282</v>
      </c>
      <c r="R619" s="4">
        <v>1018.17</v>
      </c>
      <c r="S619" t="str">
        <f t="shared" si="49"/>
        <v>No</v>
      </c>
    </row>
    <row r="620" spans="1:19" x14ac:dyDescent="0.25">
      <c r="A620" t="s">
        <v>1023</v>
      </c>
      <c r="B620" s="2">
        <v>45171</v>
      </c>
      <c r="C620">
        <f t="shared" si="46"/>
        <v>2023</v>
      </c>
      <c r="D620" t="str">
        <f t="shared" si="47"/>
        <v>September</v>
      </c>
      <c r="E620" t="str">
        <f t="shared" si="48"/>
        <v>Q3</v>
      </c>
      <c r="F620" t="s">
        <v>2215</v>
      </c>
      <c r="G620" t="s">
        <v>2405</v>
      </c>
      <c r="H620">
        <v>2</v>
      </c>
      <c r="I620" s="4">
        <v>176.46</v>
      </c>
      <c r="J620" t="s">
        <v>2796</v>
      </c>
      <c r="K620" t="s">
        <v>3067</v>
      </c>
      <c r="L620" t="s">
        <v>3073</v>
      </c>
      <c r="M620" t="s">
        <v>4084</v>
      </c>
      <c r="N620">
        <v>2</v>
      </c>
      <c r="O620" t="s">
        <v>4276</v>
      </c>
      <c r="P620" t="str">
        <f t="shared" si="50"/>
        <v>FREESHIP</v>
      </c>
      <c r="Q620" t="s">
        <v>4280</v>
      </c>
      <c r="R620" s="4">
        <v>352.92</v>
      </c>
      <c r="S620" t="str">
        <f t="shared" si="49"/>
        <v>No</v>
      </c>
    </row>
    <row r="621" spans="1:19" x14ac:dyDescent="0.25">
      <c r="A621" t="s">
        <v>539</v>
      </c>
      <c r="B621" s="2">
        <v>45263</v>
      </c>
      <c r="C621">
        <f t="shared" si="46"/>
        <v>2023</v>
      </c>
      <c r="D621" t="str">
        <f t="shared" si="47"/>
        <v>December</v>
      </c>
      <c r="E621" t="str">
        <f t="shared" si="48"/>
        <v>Q4</v>
      </c>
      <c r="F621" t="s">
        <v>1739</v>
      </c>
      <c r="G621" t="s">
        <v>2403</v>
      </c>
      <c r="H621">
        <v>1</v>
      </c>
      <c r="I621" s="4">
        <v>668.48</v>
      </c>
      <c r="J621" t="s">
        <v>2762</v>
      </c>
      <c r="K621" t="s">
        <v>3065</v>
      </c>
      <c r="L621" t="s">
        <v>3070</v>
      </c>
      <c r="M621" t="s">
        <v>3600</v>
      </c>
      <c r="N621">
        <v>1</v>
      </c>
      <c r="O621" t="s">
        <v>4275</v>
      </c>
      <c r="P621" t="str">
        <f t="shared" si="50"/>
        <v>SAVE10</v>
      </c>
      <c r="Q621" t="s">
        <v>4280</v>
      </c>
      <c r="R621" s="4">
        <v>668.48</v>
      </c>
      <c r="S621" t="str">
        <f t="shared" si="49"/>
        <v>No</v>
      </c>
    </row>
    <row r="622" spans="1:19" x14ac:dyDescent="0.25">
      <c r="A622" t="s">
        <v>221</v>
      </c>
      <c r="B622" s="2">
        <v>45734</v>
      </c>
      <c r="C622">
        <f t="shared" si="46"/>
        <v>2025</v>
      </c>
      <c r="D622" t="str">
        <f t="shared" si="47"/>
        <v>March</v>
      </c>
      <c r="E622" t="str">
        <f t="shared" si="48"/>
        <v>Q1</v>
      </c>
      <c r="F622" t="s">
        <v>1421</v>
      </c>
      <c r="G622" t="s">
        <v>2404</v>
      </c>
      <c r="H622">
        <v>1</v>
      </c>
      <c r="I622" s="4">
        <v>121.96</v>
      </c>
      <c r="J622" t="s">
        <v>2593</v>
      </c>
      <c r="K622" t="s">
        <v>3065</v>
      </c>
      <c r="L622" t="s">
        <v>3073</v>
      </c>
      <c r="M622" t="s">
        <v>3282</v>
      </c>
      <c r="N622">
        <v>3</v>
      </c>
      <c r="P622" t="str">
        <f t="shared" si="50"/>
        <v>NO COUPON</v>
      </c>
      <c r="Q622" t="s">
        <v>4282</v>
      </c>
      <c r="R622" s="4">
        <v>121.96</v>
      </c>
      <c r="S622" t="str">
        <f t="shared" si="49"/>
        <v>No</v>
      </c>
    </row>
    <row r="623" spans="1:19" x14ac:dyDescent="0.25">
      <c r="A623" t="s">
        <v>862</v>
      </c>
      <c r="B623" s="2">
        <v>44927</v>
      </c>
      <c r="C623">
        <f t="shared" si="46"/>
        <v>2023</v>
      </c>
      <c r="D623" t="str">
        <f t="shared" si="47"/>
        <v>January</v>
      </c>
      <c r="E623" t="str">
        <f t="shared" si="48"/>
        <v>Q1</v>
      </c>
      <c r="F623" t="s">
        <v>2058</v>
      </c>
      <c r="G623" t="s">
        <v>2406</v>
      </c>
      <c r="H623">
        <v>2</v>
      </c>
      <c r="I623" s="4">
        <v>645.85</v>
      </c>
      <c r="J623" t="s">
        <v>2466</v>
      </c>
      <c r="K623" t="s">
        <v>3066</v>
      </c>
      <c r="L623" t="s">
        <v>3070</v>
      </c>
      <c r="M623" t="s">
        <v>3923</v>
      </c>
      <c r="N623">
        <v>5</v>
      </c>
      <c r="P623" t="str">
        <f t="shared" si="50"/>
        <v>NO COUPON</v>
      </c>
      <c r="Q623" t="s">
        <v>4279</v>
      </c>
      <c r="R623" s="4">
        <v>1291.7</v>
      </c>
      <c r="S623" t="str">
        <f t="shared" si="49"/>
        <v>No</v>
      </c>
    </row>
    <row r="624" spans="1:19" x14ac:dyDescent="0.25">
      <c r="A624" t="s">
        <v>257</v>
      </c>
      <c r="B624" s="2">
        <v>45786</v>
      </c>
      <c r="C624">
        <f t="shared" si="46"/>
        <v>2025</v>
      </c>
      <c r="D624" t="str">
        <f t="shared" si="47"/>
        <v>May</v>
      </c>
      <c r="E624" t="str">
        <f t="shared" si="48"/>
        <v>Q2</v>
      </c>
      <c r="F624" t="s">
        <v>1457</v>
      </c>
      <c r="G624" t="s">
        <v>2406</v>
      </c>
      <c r="H624">
        <v>2</v>
      </c>
      <c r="I624" s="4">
        <v>144.66</v>
      </c>
      <c r="J624" t="s">
        <v>2620</v>
      </c>
      <c r="K624" t="s">
        <v>3066</v>
      </c>
      <c r="L624" t="s">
        <v>3071</v>
      </c>
      <c r="M624" t="s">
        <v>3318</v>
      </c>
      <c r="N624">
        <v>7</v>
      </c>
      <c r="O624" t="s">
        <v>4276</v>
      </c>
      <c r="P624" t="str">
        <f t="shared" si="50"/>
        <v>FREESHIP</v>
      </c>
      <c r="Q624" t="s">
        <v>4282</v>
      </c>
      <c r="R624" s="4">
        <v>289.32</v>
      </c>
      <c r="S624" t="str">
        <f t="shared" si="49"/>
        <v>No</v>
      </c>
    </row>
    <row r="625" spans="1:19" x14ac:dyDescent="0.25">
      <c r="A625" t="s">
        <v>468</v>
      </c>
      <c r="B625" s="2">
        <v>45623</v>
      </c>
      <c r="C625">
        <f t="shared" si="46"/>
        <v>2024</v>
      </c>
      <c r="D625" t="str">
        <f t="shared" si="47"/>
        <v>November</v>
      </c>
      <c r="E625" t="str">
        <f t="shared" si="48"/>
        <v>Q4</v>
      </c>
      <c r="F625" t="s">
        <v>1668</v>
      </c>
      <c r="G625" t="s">
        <v>2408</v>
      </c>
      <c r="H625">
        <v>1</v>
      </c>
      <c r="I625" s="4">
        <v>109.29</v>
      </c>
      <c r="J625" t="s">
        <v>2765</v>
      </c>
      <c r="K625" t="s">
        <v>3065</v>
      </c>
      <c r="L625" t="s">
        <v>3071</v>
      </c>
      <c r="M625" t="s">
        <v>3529</v>
      </c>
      <c r="N625">
        <v>5</v>
      </c>
      <c r="O625" t="s">
        <v>4276</v>
      </c>
      <c r="P625" t="str">
        <f t="shared" si="50"/>
        <v>FREESHIP</v>
      </c>
      <c r="Q625" t="s">
        <v>4282</v>
      </c>
      <c r="R625" s="4">
        <v>109.29</v>
      </c>
      <c r="S625" t="str">
        <f t="shared" si="49"/>
        <v>No</v>
      </c>
    </row>
    <row r="626" spans="1:19" x14ac:dyDescent="0.25">
      <c r="A626" t="s">
        <v>34</v>
      </c>
      <c r="B626" s="2">
        <v>45054</v>
      </c>
      <c r="C626">
        <f t="shared" si="46"/>
        <v>2023</v>
      </c>
      <c r="D626" t="str">
        <f t="shared" si="47"/>
        <v>May</v>
      </c>
      <c r="E626" t="str">
        <f t="shared" si="48"/>
        <v>Q2</v>
      </c>
      <c r="F626" t="s">
        <v>1234</v>
      </c>
      <c r="G626" t="s">
        <v>2406</v>
      </c>
      <c r="H626">
        <v>5</v>
      </c>
      <c r="I626" s="4">
        <v>62.51</v>
      </c>
      <c r="J626" t="s">
        <v>2430</v>
      </c>
      <c r="K626" t="s">
        <v>3069</v>
      </c>
      <c r="L626" t="s">
        <v>3074</v>
      </c>
      <c r="M626" t="s">
        <v>3095</v>
      </c>
      <c r="N626">
        <v>9</v>
      </c>
      <c r="O626" t="s">
        <v>4277</v>
      </c>
      <c r="P626" t="str">
        <f t="shared" si="50"/>
        <v>WINTER15</v>
      </c>
      <c r="Q626" t="s">
        <v>4278</v>
      </c>
      <c r="R626" s="4">
        <v>312.55</v>
      </c>
      <c r="S626" t="str">
        <f t="shared" si="49"/>
        <v>No</v>
      </c>
    </row>
    <row r="627" spans="1:19" x14ac:dyDescent="0.25">
      <c r="A627" t="s">
        <v>1162</v>
      </c>
      <c r="B627" s="2">
        <v>45468</v>
      </c>
      <c r="C627">
        <f t="shared" si="46"/>
        <v>2024</v>
      </c>
      <c r="D627" t="str">
        <f t="shared" si="47"/>
        <v>June</v>
      </c>
      <c r="E627" t="str">
        <f t="shared" si="48"/>
        <v>Q2</v>
      </c>
      <c r="F627" t="s">
        <v>2351</v>
      </c>
      <c r="G627" t="s">
        <v>2404</v>
      </c>
      <c r="H627">
        <v>1</v>
      </c>
      <c r="I627" s="4">
        <v>355.15</v>
      </c>
      <c r="J627" t="s">
        <v>3045</v>
      </c>
      <c r="K627" t="s">
        <v>3069</v>
      </c>
      <c r="L627" t="s">
        <v>3072</v>
      </c>
      <c r="M627" t="s">
        <v>4223</v>
      </c>
      <c r="N627">
        <v>2</v>
      </c>
      <c r="O627" t="s">
        <v>4275</v>
      </c>
      <c r="P627" t="str">
        <f t="shared" si="50"/>
        <v>SAVE10</v>
      </c>
      <c r="Q627" t="s">
        <v>4280</v>
      </c>
      <c r="R627" s="4">
        <v>355.15</v>
      </c>
      <c r="S627" t="str">
        <f t="shared" si="49"/>
        <v>No</v>
      </c>
    </row>
    <row r="628" spans="1:19" x14ac:dyDescent="0.25">
      <c r="A628" t="s">
        <v>1128</v>
      </c>
      <c r="B628" s="2">
        <v>45001</v>
      </c>
      <c r="C628">
        <f t="shared" si="46"/>
        <v>2023</v>
      </c>
      <c r="D628" t="str">
        <f t="shared" si="47"/>
        <v>March</v>
      </c>
      <c r="E628" t="str">
        <f t="shared" si="48"/>
        <v>Q1</v>
      </c>
      <c r="F628" t="s">
        <v>2319</v>
      </c>
      <c r="G628" t="s">
        <v>2405</v>
      </c>
      <c r="H628">
        <v>3</v>
      </c>
      <c r="I628" s="4">
        <v>659.88</v>
      </c>
      <c r="J628" t="s">
        <v>2591</v>
      </c>
      <c r="K628" t="s">
        <v>3068</v>
      </c>
      <c r="L628" t="s">
        <v>3071</v>
      </c>
      <c r="M628" t="s">
        <v>4189</v>
      </c>
      <c r="N628">
        <v>3</v>
      </c>
      <c r="P628" t="str">
        <f t="shared" si="50"/>
        <v>NO COUPON</v>
      </c>
      <c r="Q628" t="s">
        <v>4282</v>
      </c>
      <c r="R628" s="4">
        <v>1979.64</v>
      </c>
      <c r="S628" t="str">
        <f t="shared" si="49"/>
        <v>No</v>
      </c>
    </row>
    <row r="629" spans="1:19" x14ac:dyDescent="0.25">
      <c r="A629" t="s">
        <v>531</v>
      </c>
      <c r="B629" s="2">
        <v>45391</v>
      </c>
      <c r="C629">
        <f t="shared" si="46"/>
        <v>2024</v>
      </c>
      <c r="D629" t="str">
        <f t="shared" si="47"/>
        <v>April</v>
      </c>
      <c r="E629" t="str">
        <f t="shared" si="48"/>
        <v>Q2</v>
      </c>
      <c r="F629" t="s">
        <v>1731</v>
      </c>
      <c r="G629" t="s">
        <v>2405</v>
      </c>
      <c r="H629">
        <v>4</v>
      </c>
      <c r="I629" s="4">
        <v>198.35</v>
      </c>
      <c r="J629" t="s">
        <v>2781</v>
      </c>
      <c r="K629" t="s">
        <v>3069</v>
      </c>
      <c r="L629" t="s">
        <v>3071</v>
      </c>
      <c r="M629" t="s">
        <v>3592</v>
      </c>
      <c r="N629">
        <v>7</v>
      </c>
      <c r="O629" t="s">
        <v>4276</v>
      </c>
      <c r="P629" t="str">
        <f t="shared" si="50"/>
        <v>FREESHIP</v>
      </c>
      <c r="Q629" t="s">
        <v>4282</v>
      </c>
      <c r="R629" s="4">
        <v>793.4</v>
      </c>
      <c r="S629" t="str">
        <f t="shared" si="49"/>
        <v>No</v>
      </c>
    </row>
    <row r="630" spans="1:19" x14ac:dyDescent="0.25">
      <c r="A630" t="s">
        <v>830</v>
      </c>
      <c r="B630" s="2">
        <v>45343</v>
      </c>
      <c r="C630">
        <f t="shared" si="46"/>
        <v>2024</v>
      </c>
      <c r="D630" t="str">
        <f t="shared" si="47"/>
        <v>February</v>
      </c>
      <c r="E630" t="str">
        <f t="shared" si="48"/>
        <v>Q1</v>
      </c>
      <c r="F630" t="s">
        <v>2026</v>
      </c>
      <c r="G630" t="s">
        <v>2405</v>
      </c>
      <c r="H630">
        <v>5</v>
      </c>
      <c r="I630" s="4">
        <v>574.79</v>
      </c>
      <c r="J630" t="s">
        <v>2601</v>
      </c>
      <c r="K630" t="s">
        <v>3067</v>
      </c>
      <c r="L630" t="s">
        <v>3074</v>
      </c>
      <c r="M630" t="s">
        <v>3891</v>
      </c>
      <c r="N630">
        <v>8</v>
      </c>
      <c r="O630" t="s">
        <v>4277</v>
      </c>
      <c r="P630" t="str">
        <f t="shared" si="50"/>
        <v>WINTER15</v>
      </c>
      <c r="Q630" t="s">
        <v>4279</v>
      </c>
      <c r="R630" s="4">
        <v>2873.95</v>
      </c>
      <c r="S630" t="str">
        <f t="shared" si="49"/>
        <v>No</v>
      </c>
    </row>
    <row r="631" spans="1:19" x14ac:dyDescent="0.25">
      <c r="A631" t="s">
        <v>260</v>
      </c>
      <c r="B631" s="2">
        <v>45534</v>
      </c>
      <c r="C631">
        <f t="shared" si="46"/>
        <v>2024</v>
      </c>
      <c r="D631" t="str">
        <f t="shared" si="47"/>
        <v>August</v>
      </c>
      <c r="E631" t="str">
        <f t="shared" si="48"/>
        <v>Q3</v>
      </c>
      <c r="F631" t="s">
        <v>1460</v>
      </c>
      <c r="G631" t="s">
        <v>2409</v>
      </c>
      <c r="H631">
        <v>2</v>
      </c>
      <c r="I631" s="4">
        <v>342.11</v>
      </c>
      <c r="J631" t="s">
        <v>2623</v>
      </c>
      <c r="K631" t="s">
        <v>3068</v>
      </c>
      <c r="L631" t="s">
        <v>3070</v>
      </c>
      <c r="M631" t="s">
        <v>3321</v>
      </c>
      <c r="N631">
        <v>2</v>
      </c>
      <c r="O631" t="s">
        <v>4277</v>
      </c>
      <c r="P631" t="str">
        <f t="shared" si="50"/>
        <v>WINTER15</v>
      </c>
      <c r="Q631" t="s">
        <v>4278</v>
      </c>
      <c r="R631" s="4">
        <v>684.22</v>
      </c>
      <c r="S631" t="str">
        <f t="shared" si="49"/>
        <v>No</v>
      </c>
    </row>
    <row r="632" spans="1:19" x14ac:dyDescent="0.25">
      <c r="A632" t="s">
        <v>294</v>
      </c>
      <c r="B632" s="2">
        <v>45012</v>
      </c>
      <c r="C632">
        <f t="shared" si="46"/>
        <v>2023</v>
      </c>
      <c r="D632" t="str">
        <f t="shared" si="47"/>
        <v>March</v>
      </c>
      <c r="E632" t="str">
        <f t="shared" si="48"/>
        <v>Q1</v>
      </c>
      <c r="F632" t="s">
        <v>1494</v>
      </c>
      <c r="G632" t="s">
        <v>2405</v>
      </c>
      <c r="H632">
        <v>3</v>
      </c>
      <c r="I632" s="4">
        <v>404.62</v>
      </c>
      <c r="J632" t="s">
        <v>2650</v>
      </c>
      <c r="K632" t="s">
        <v>3068</v>
      </c>
      <c r="L632" t="s">
        <v>3073</v>
      </c>
      <c r="M632" t="s">
        <v>3355</v>
      </c>
      <c r="N632">
        <v>6</v>
      </c>
      <c r="O632" t="s">
        <v>4276</v>
      </c>
      <c r="P632" t="str">
        <f t="shared" si="50"/>
        <v>FREESHIP</v>
      </c>
      <c r="Q632" t="s">
        <v>4278</v>
      </c>
      <c r="R632" s="4">
        <v>1213.8599999999999</v>
      </c>
      <c r="S632" t="str">
        <f t="shared" si="49"/>
        <v>No</v>
      </c>
    </row>
    <row r="633" spans="1:19" x14ac:dyDescent="0.25">
      <c r="A633" t="s">
        <v>1040</v>
      </c>
      <c r="B633" s="2">
        <v>45047</v>
      </c>
      <c r="C633">
        <f t="shared" si="46"/>
        <v>2023</v>
      </c>
      <c r="D633" t="str">
        <f t="shared" si="47"/>
        <v>May</v>
      </c>
      <c r="E633" t="str">
        <f t="shared" si="48"/>
        <v>Q2</v>
      </c>
      <c r="F633" t="s">
        <v>2232</v>
      </c>
      <c r="G633" t="s">
        <v>2403</v>
      </c>
      <c r="H633">
        <v>1</v>
      </c>
      <c r="I633" s="4">
        <v>677.48</v>
      </c>
      <c r="J633" t="s">
        <v>2521</v>
      </c>
      <c r="K633" t="s">
        <v>3066</v>
      </c>
      <c r="L633" t="s">
        <v>3073</v>
      </c>
      <c r="M633" t="s">
        <v>4101</v>
      </c>
      <c r="N633">
        <v>1</v>
      </c>
      <c r="O633" t="s">
        <v>4277</v>
      </c>
      <c r="P633" t="str">
        <f t="shared" si="50"/>
        <v>WINTER15</v>
      </c>
      <c r="Q633" t="s">
        <v>4281</v>
      </c>
      <c r="R633" s="4">
        <v>677.48</v>
      </c>
      <c r="S633" t="str">
        <f t="shared" si="49"/>
        <v>No</v>
      </c>
    </row>
    <row r="634" spans="1:19" x14ac:dyDescent="0.25">
      <c r="A634" t="s">
        <v>975</v>
      </c>
      <c r="B634" s="2">
        <v>45607</v>
      </c>
      <c r="C634">
        <f t="shared" si="46"/>
        <v>2024</v>
      </c>
      <c r="D634" t="str">
        <f t="shared" si="47"/>
        <v>November</v>
      </c>
      <c r="E634" t="str">
        <f t="shared" si="48"/>
        <v>Q4</v>
      </c>
      <c r="F634" t="s">
        <v>2168</v>
      </c>
      <c r="G634" t="s">
        <v>2404</v>
      </c>
      <c r="H634">
        <v>1</v>
      </c>
      <c r="I634" s="4">
        <v>601.36</v>
      </c>
      <c r="J634" t="s">
        <v>2685</v>
      </c>
      <c r="K634" t="s">
        <v>3066</v>
      </c>
      <c r="L634" t="s">
        <v>3070</v>
      </c>
      <c r="M634" t="s">
        <v>4036</v>
      </c>
      <c r="N634">
        <v>1</v>
      </c>
      <c r="P634" t="str">
        <f t="shared" si="50"/>
        <v>NO COUPON</v>
      </c>
      <c r="Q634" t="s">
        <v>4281</v>
      </c>
      <c r="R634" s="4">
        <v>601.36</v>
      </c>
      <c r="S634" t="str">
        <f t="shared" si="49"/>
        <v>No</v>
      </c>
    </row>
    <row r="635" spans="1:19" x14ac:dyDescent="0.25">
      <c r="A635" t="s">
        <v>334</v>
      </c>
      <c r="B635" s="2">
        <v>45645</v>
      </c>
      <c r="C635">
        <f t="shared" si="46"/>
        <v>2024</v>
      </c>
      <c r="D635" t="str">
        <f t="shared" si="47"/>
        <v>December</v>
      </c>
      <c r="E635" t="str">
        <f t="shared" si="48"/>
        <v>Q4</v>
      </c>
      <c r="F635" t="s">
        <v>1534</v>
      </c>
      <c r="G635" t="s">
        <v>2407</v>
      </c>
      <c r="H635">
        <v>1</v>
      </c>
      <c r="I635" s="4">
        <v>625.51</v>
      </c>
      <c r="J635" t="s">
        <v>2680</v>
      </c>
      <c r="K635" t="s">
        <v>3067</v>
      </c>
      <c r="L635" t="s">
        <v>3070</v>
      </c>
      <c r="M635" t="s">
        <v>3395</v>
      </c>
      <c r="N635">
        <v>1</v>
      </c>
      <c r="O635" t="s">
        <v>4276</v>
      </c>
      <c r="P635" t="str">
        <f t="shared" si="50"/>
        <v>FREESHIP</v>
      </c>
      <c r="Q635" t="s">
        <v>4281</v>
      </c>
      <c r="R635" s="4">
        <v>625.51</v>
      </c>
      <c r="S635" t="str">
        <f t="shared" si="49"/>
        <v>No</v>
      </c>
    </row>
    <row r="636" spans="1:19" x14ac:dyDescent="0.25">
      <c r="A636" t="s">
        <v>140</v>
      </c>
      <c r="B636" s="2">
        <v>45780</v>
      </c>
      <c r="C636">
        <f t="shared" si="46"/>
        <v>2025</v>
      </c>
      <c r="D636" t="str">
        <f t="shared" si="47"/>
        <v>May</v>
      </c>
      <c r="E636" t="str">
        <f t="shared" si="48"/>
        <v>Q2</v>
      </c>
      <c r="F636" t="s">
        <v>1340</v>
      </c>
      <c r="G636" t="s">
        <v>2409</v>
      </c>
      <c r="H636">
        <v>4</v>
      </c>
      <c r="I636" s="4">
        <v>275.5</v>
      </c>
      <c r="J636" t="s">
        <v>2528</v>
      </c>
      <c r="K636" t="s">
        <v>3068</v>
      </c>
      <c r="L636" t="s">
        <v>3070</v>
      </c>
      <c r="M636" t="s">
        <v>3201</v>
      </c>
      <c r="N636">
        <v>8</v>
      </c>
      <c r="O636" t="s">
        <v>4276</v>
      </c>
      <c r="P636" t="str">
        <f t="shared" si="50"/>
        <v>FREESHIP</v>
      </c>
      <c r="Q636" t="s">
        <v>4282</v>
      </c>
      <c r="R636" s="4">
        <v>1102</v>
      </c>
      <c r="S636" t="str">
        <f t="shared" si="49"/>
        <v>No</v>
      </c>
    </row>
    <row r="637" spans="1:19" x14ac:dyDescent="0.25">
      <c r="A637" t="s">
        <v>191</v>
      </c>
      <c r="B637" s="2">
        <v>45143</v>
      </c>
      <c r="C637">
        <f t="shared" si="46"/>
        <v>2023</v>
      </c>
      <c r="D637" t="str">
        <f t="shared" si="47"/>
        <v>August</v>
      </c>
      <c r="E637" t="str">
        <f t="shared" si="48"/>
        <v>Q3</v>
      </c>
      <c r="F637" t="s">
        <v>1391</v>
      </c>
      <c r="G637" t="s">
        <v>2406</v>
      </c>
      <c r="H637">
        <v>5</v>
      </c>
      <c r="I637" s="4">
        <v>431.69</v>
      </c>
      <c r="J637" t="s">
        <v>2569</v>
      </c>
      <c r="K637" t="s">
        <v>3067</v>
      </c>
      <c r="L637" t="s">
        <v>3074</v>
      </c>
      <c r="M637" t="s">
        <v>3252</v>
      </c>
      <c r="N637">
        <v>10</v>
      </c>
      <c r="P637" t="str">
        <f t="shared" si="50"/>
        <v>NO COUPON</v>
      </c>
      <c r="Q637" t="s">
        <v>4281</v>
      </c>
      <c r="R637" s="4">
        <v>2158.4499999999998</v>
      </c>
      <c r="S637" t="str">
        <f t="shared" si="49"/>
        <v>No</v>
      </c>
    </row>
    <row r="638" spans="1:19" x14ac:dyDescent="0.25">
      <c r="A638" t="s">
        <v>1095</v>
      </c>
      <c r="B638" s="2">
        <v>45037</v>
      </c>
      <c r="C638">
        <f t="shared" si="46"/>
        <v>2023</v>
      </c>
      <c r="D638" t="str">
        <f t="shared" si="47"/>
        <v>April</v>
      </c>
      <c r="E638" t="str">
        <f t="shared" si="48"/>
        <v>Q2</v>
      </c>
      <c r="F638" t="s">
        <v>2287</v>
      </c>
      <c r="G638" t="s">
        <v>2403</v>
      </c>
      <c r="H638">
        <v>4</v>
      </c>
      <c r="I638" s="4">
        <v>425.6</v>
      </c>
      <c r="J638" t="s">
        <v>2704</v>
      </c>
      <c r="K638" t="s">
        <v>3067</v>
      </c>
      <c r="L638" t="s">
        <v>3074</v>
      </c>
      <c r="M638" t="s">
        <v>4156</v>
      </c>
      <c r="N638">
        <v>5</v>
      </c>
      <c r="O638" t="s">
        <v>4276</v>
      </c>
      <c r="P638" t="str">
        <f t="shared" si="50"/>
        <v>FREESHIP</v>
      </c>
      <c r="Q638" t="s">
        <v>4282</v>
      </c>
      <c r="R638" s="4">
        <v>1702.4</v>
      </c>
      <c r="S638" t="str">
        <f t="shared" si="49"/>
        <v>No</v>
      </c>
    </row>
    <row r="639" spans="1:19" x14ac:dyDescent="0.25">
      <c r="A639" t="s">
        <v>604</v>
      </c>
      <c r="B639" s="2">
        <v>45179</v>
      </c>
      <c r="C639">
        <f t="shared" si="46"/>
        <v>2023</v>
      </c>
      <c r="D639" t="str">
        <f t="shared" si="47"/>
        <v>September</v>
      </c>
      <c r="E639" t="str">
        <f t="shared" si="48"/>
        <v>Q3</v>
      </c>
      <c r="F639" t="s">
        <v>1804</v>
      </c>
      <c r="G639" t="s">
        <v>2407</v>
      </c>
      <c r="H639">
        <v>2</v>
      </c>
      <c r="I639" s="4">
        <v>461.13</v>
      </c>
      <c r="J639" t="s">
        <v>2831</v>
      </c>
      <c r="K639" t="s">
        <v>3068</v>
      </c>
      <c r="L639" t="s">
        <v>3072</v>
      </c>
      <c r="M639" t="s">
        <v>3665</v>
      </c>
      <c r="N639">
        <v>4</v>
      </c>
      <c r="P639" t="str">
        <f t="shared" si="50"/>
        <v>NO COUPON</v>
      </c>
      <c r="Q639" t="s">
        <v>4280</v>
      </c>
      <c r="R639" s="4">
        <v>922.26</v>
      </c>
      <c r="S639" t="str">
        <f t="shared" si="49"/>
        <v>No</v>
      </c>
    </row>
    <row r="640" spans="1:19" x14ac:dyDescent="0.25">
      <c r="A640" t="s">
        <v>963</v>
      </c>
      <c r="B640" s="2">
        <v>45239</v>
      </c>
      <c r="C640">
        <f t="shared" si="46"/>
        <v>2023</v>
      </c>
      <c r="D640" t="str">
        <f t="shared" si="47"/>
        <v>November</v>
      </c>
      <c r="E640" t="str">
        <f t="shared" si="48"/>
        <v>Q4</v>
      </c>
      <c r="F640" t="s">
        <v>2157</v>
      </c>
      <c r="G640" t="s">
        <v>2409</v>
      </c>
      <c r="H640">
        <v>5</v>
      </c>
      <c r="I640" s="4">
        <v>110.38</v>
      </c>
      <c r="J640" t="s">
        <v>2732</v>
      </c>
      <c r="K640" t="s">
        <v>3069</v>
      </c>
      <c r="L640" t="s">
        <v>3074</v>
      </c>
      <c r="M640" t="s">
        <v>4024</v>
      </c>
      <c r="N640">
        <v>10</v>
      </c>
      <c r="P640" t="str">
        <f t="shared" si="50"/>
        <v>NO COUPON</v>
      </c>
      <c r="Q640" t="s">
        <v>4279</v>
      </c>
      <c r="R640" s="4">
        <v>551.9</v>
      </c>
      <c r="S640" t="str">
        <f t="shared" si="49"/>
        <v>No</v>
      </c>
    </row>
    <row r="641" spans="1:19" x14ac:dyDescent="0.25">
      <c r="A641" t="s">
        <v>820</v>
      </c>
      <c r="B641" s="2">
        <v>45170</v>
      </c>
      <c r="C641">
        <f t="shared" si="46"/>
        <v>2023</v>
      </c>
      <c r="D641" t="str">
        <f t="shared" si="47"/>
        <v>September</v>
      </c>
      <c r="E641" t="str">
        <f t="shared" si="48"/>
        <v>Q3</v>
      </c>
      <c r="F641" t="s">
        <v>2016</v>
      </c>
      <c r="G641" t="s">
        <v>2406</v>
      </c>
      <c r="H641">
        <v>5</v>
      </c>
      <c r="I641" s="4">
        <v>253.75</v>
      </c>
      <c r="J641" t="s">
        <v>2650</v>
      </c>
      <c r="K641" t="s">
        <v>3066</v>
      </c>
      <c r="L641" t="s">
        <v>3074</v>
      </c>
      <c r="M641" t="s">
        <v>3881</v>
      </c>
      <c r="N641">
        <v>9</v>
      </c>
      <c r="O641" t="s">
        <v>4277</v>
      </c>
      <c r="P641" t="str">
        <f t="shared" si="50"/>
        <v>WINTER15</v>
      </c>
      <c r="Q641" t="s">
        <v>4278</v>
      </c>
      <c r="R641" s="4">
        <v>1268.75</v>
      </c>
      <c r="S641" t="str">
        <f t="shared" si="49"/>
        <v>No</v>
      </c>
    </row>
    <row r="642" spans="1:19" x14ac:dyDescent="0.25">
      <c r="A642" t="s">
        <v>404</v>
      </c>
      <c r="B642" s="2">
        <v>45121</v>
      </c>
      <c r="C642">
        <f t="shared" ref="C642:C705" si="51">YEAR(B642)</f>
        <v>2023</v>
      </c>
      <c r="D642" t="str">
        <f t="shared" ref="D642:D705" si="52">TEXT(B642,"mmmm")</f>
        <v>July</v>
      </c>
      <c r="E642" t="str">
        <f t="shared" ref="E642:E705" si="53">"Q"&amp;ROUNDUP(MONTH(B642)/3,0)</f>
        <v>Q3</v>
      </c>
      <c r="F642" t="s">
        <v>1604</v>
      </c>
      <c r="G642" t="s">
        <v>2407</v>
      </c>
      <c r="H642">
        <v>5</v>
      </c>
      <c r="I642" s="4">
        <v>508.69</v>
      </c>
      <c r="J642" t="s">
        <v>2701</v>
      </c>
      <c r="K642" t="s">
        <v>3069</v>
      </c>
      <c r="L642" t="s">
        <v>3073</v>
      </c>
      <c r="M642" t="s">
        <v>3465</v>
      </c>
      <c r="N642">
        <v>10</v>
      </c>
      <c r="O642" t="s">
        <v>4276</v>
      </c>
      <c r="P642" t="str">
        <f t="shared" si="50"/>
        <v>FREESHIP</v>
      </c>
      <c r="Q642" t="s">
        <v>4282</v>
      </c>
      <c r="R642" s="4">
        <v>2543.4499999999998</v>
      </c>
      <c r="S642" t="str">
        <f t="shared" si="49"/>
        <v>No</v>
      </c>
    </row>
    <row r="643" spans="1:19" x14ac:dyDescent="0.25">
      <c r="A643" t="s">
        <v>414</v>
      </c>
      <c r="B643" s="2">
        <v>45563</v>
      </c>
      <c r="C643">
        <f t="shared" si="51"/>
        <v>2024</v>
      </c>
      <c r="D643" t="str">
        <f t="shared" si="52"/>
        <v>September</v>
      </c>
      <c r="E643" t="str">
        <f t="shared" si="53"/>
        <v>Q3</v>
      </c>
      <c r="F643" t="s">
        <v>1614</v>
      </c>
      <c r="G643" t="s">
        <v>2409</v>
      </c>
      <c r="H643">
        <v>4</v>
      </c>
      <c r="I643" s="4">
        <v>160.22</v>
      </c>
      <c r="J643" t="s">
        <v>2733</v>
      </c>
      <c r="K643" t="s">
        <v>3065</v>
      </c>
      <c r="L643" t="s">
        <v>3072</v>
      </c>
      <c r="M643" t="s">
        <v>3475</v>
      </c>
      <c r="N643">
        <v>9</v>
      </c>
      <c r="O643" t="s">
        <v>4277</v>
      </c>
      <c r="P643" t="str">
        <f t="shared" si="50"/>
        <v>WINTER15</v>
      </c>
      <c r="Q643" t="s">
        <v>4278</v>
      </c>
      <c r="R643" s="4">
        <v>640.88</v>
      </c>
      <c r="S643" t="str">
        <f t="shared" ref="S643:S706" si="54">IF(OR(R643&gt;$Z$4,R643&lt;Z646),"No","Yes")</f>
        <v>No</v>
      </c>
    </row>
    <row r="644" spans="1:19" x14ac:dyDescent="0.25">
      <c r="A644" t="s">
        <v>871</v>
      </c>
      <c r="B644" s="2">
        <v>45361</v>
      </c>
      <c r="C644">
        <f t="shared" si="51"/>
        <v>2024</v>
      </c>
      <c r="D644" t="str">
        <f t="shared" si="52"/>
        <v>March</v>
      </c>
      <c r="E644" t="str">
        <f t="shared" si="53"/>
        <v>Q1</v>
      </c>
      <c r="F644" t="s">
        <v>2067</v>
      </c>
      <c r="G644" t="s">
        <v>2404</v>
      </c>
      <c r="H644">
        <v>3</v>
      </c>
      <c r="I644" s="4">
        <v>257.83999999999997</v>
      </c>
      <c r="J644" t="s">
        <v>2594</v>
      </c>
      <c r="K644" t="s">
        <v>3066</v>
      </c>
      <c r="L644" t="s">
        <v>3073</v>
      </c>
      <c r="M644" t="s">
        <v>3932</v>
      </c>
      <c r="N644">
        <v>4</v>
      </c>
      <c r="P644" t="str">
        <f t="shared" si="50"/>
        <v>NO COUPON</v>
      </c>
      <c r="Q644" t="s">
        <v>4278</v>
      </c>
      <c r="R644" s="4">
        <v>773.52</v>
      </c>
      <c r="S644" t="str">
        <f t="shared" si="54"/>
        <v>No</v>
      </c>
    </row>
    <row r="645" spans="1:19" x14ac:dyDescent="0.25">
      <c r="A645" t="s">
        <v>762</v>
      </c>
      <c r="B645" s="2">
        <v>45488</v>
      </c>
      <c r="C645">
        <f t="shared" si="51"/>
        <v>2024</v>
      </c>
      <c r="D645" t="str">
        <f t="shared" si="52"/>
        <v>July</v>
      </c>
      <c r="E645" t="str">
        <f t="shared" si="53"/>
        <v>Q3</v>
      </c>
      <c r="F645" t="s">
        <v>1959</v>
      </c>
      <c r="G645" t="s">
        <v>2405</v>
      </c>
      <c r="H645">
        <v>3</v>
      </c>
      <c r="I645" s="4">
        <v>70.81</v>
      </c>
      <c r="J645" t="s">
        <v>2789</v>
      </c>
      <c r="K645" t="s">
        <v>3067</v>
      </c>
      <c r="L645" t="s">
        <v>3070</v>
      </c>
      <c r="M645" t="s">
        <v>3823</v>
      </c>
      <c r="N645">
        <v>8</v>
      </c>
      <c r="O645" t="s">
        <v>4276</v>
      </c>
      <c r="P645" t="str">
        <f t="shared" si="50"/>
        <v>FREESHIP</v>
      </c>
      <c r="Q645" t="s">
        <v>4279</v>
      </c>
      <c r="R645" s="4">
        <v>212.43</v>
      </c>
      <c r="S645" t="str">
        <f t="shared" si="54"/>
        <v>No</v>
      </c>
    </row>
    <row r="646" spans="1:19" x14ac:dyDescent="0.25">
      <c r="A646" t="s">
        <v>491</v>
      </c>
      <c r="B646" s="2">
        <v>45721</v>
      </c>
      <c r="C646">
        <f t="shared" si="51"/>
        <v>2025</v>
      </c>
      <c r="D646" t="str">
        <f t="shared" si="52"/>
        <v>March</v>
      </c>
      <c r="E646" t="str">
        <f t="shared" si="53"/>
        <v>Q1</v>
      </c>
      <c r="F646" t="s">
        <v>1691</v>
      </c>
      <c r="G646" t="s">
        <v>2404</v>
      </c>
      <c r="H646">
        <v>2</v>
      </c>
      <c r="I646" s="4">
        <v>253.74</v>
      </c>
      <c r="J646" t="s">
        <v>2780</v>
      </c>
      <c r="K646" t="s">
        <v>3066</v>
      </c>
      <c r="L646" t="s">
        <v>3070</v>
      </c>
      <c r="M646" t="s">
        <v>3552</v>
      </c>
      <c r="N646">
        <v>5</v>
      </c>
      <c r="O646" t="s">
        <v>4275</v>
      </c>
      <c r="P646" t="str">
        <f t="shared" si="50"/>
        <v>SAVE10</v>
      </c>
      <c r="Q646" t="s">
        <v>4282</v>
      </c>
      <c r="R646" s="4">
        <v>507.48</v>
      </c>
      <c r="S646" t="str">
        <f t="shared" si="54"/>
        <v>No</v>
      </c>
    </row>
    <row r="647" spans="1:19" x14ac:dyDescent="0.25">
      <c r="A647" t="s">
        <v>893</v>
      </c>
      <c r="B647" s="2">
        <v>45755</v>
      </c>
      <c r="C647">
        <f t="shared" si="51"/>
        <v>2025</v>
      </c>
      <c r="D647" t="str">
        <f t="shared" si="52"/>
        <v>April</v>
      </c>
      <c r="E647" t="str">
        <f t="shared" si="53"/>
        <v>Q2</v>
      </c>
      <c r="F647" t="s">
        <v>2089</v>
      </c>
      <c r="G647" t="s">
        <v>2404</v>
      </c>
      <c r="H647">
        <v>2</v>
      </c>
      <c r="I647" s="4">
        <v>547.66999999999996</v>
      </c>
      <c r="J647" t="s">
        <v>2817</v>
      </c>
      <c r="K647" t="s">
        <v>3068</v>
      </c>
      <c r="L647" t="s">
        <v>3070</v>
      </c>
      <c r="M647" t="s">
        <v>3954</v>
      </c>
      <c r="N647">
        <v>3</v>
      </c>
      <c r="P647" t="str">
        <f t="shared" si="50"/>
        <v>NO COUPON</v>
      </c>
      <c r="Q647" t="s">
        <v>4278</v>
      </c>
      <c r="R647" s="4">
        <v>1095.3399999999999</v>
      </c>
      <c r="S647" t="str">
        <f t="shared" si="54"/>
        <v>No</v>
      </c>
    </row>
    <row r="648" spans="1:19" x14ac:dyDescent="0.25">
      <c r="A648" t="s">
        <v>691</v>
      </c>
      <c r="B648" s="2">
        <v>45750</v>
      </c>
      <c r="C648">
        <f t="shared" si="51"/>
        <v>2025</v>
      </c>
      <c r="D648" t="str">
        <f t="shared" si="52"/>
        <v>April</v>
      </c>
      <c r="E648" t="str">
        <f t="shared" si="53"/>
        <v>Q2</v>
      </c>
      <c r="F648" t="s">
        <v>1889</v>
      </c>
      <c r="G648" t="s">
        <v>2405</v>
      </c>
      <c r="H648">
        <v>5</v>
      </c>
      <c r="I648" s="4">
        <v>22.07</v>
      </c>
      <c r="J648" t="s">
        <v>2422</v>
      </c>
      <c r="K648" t="s">
        <v>3066</v>
      </c>
      <c r="L648" t="s">
        <v>3071</v>
      </c>
      <c r="M648" t="s">
        <v>3752</v>
      </c>
      <c r="N648">
        <v>7</v>
      </c>
      <c r="O648" t="s">
        <v>4276</v>
      </c>
      <c r="P648" t="str">
        <f t="shared" si="50"/>
        <v>FREESHIP</v>
      </c>
      <c r="Q648" t="s">
        <v>4278</v>
      </c>
      <c r="R648" s="4">
        <v>110.35</v>
      </c>
      <c r="S648" t="str">
        <f t="shared" si="54"/>
        <v>No</v>
      </c>
    </row>
    <row r="649" spans="1:19" x14ac:dyDescent="0.25">
      <c r="A649" t="s">
        <v>379</v>
      </c>
      <c r="B649" s="2">
        <v>45702</v>
      </c>
      <c r="C649">
        <f t="shared" si="51"/>
        <v>2025</v>
      </c>
      <c r="D649" t="str">
        <f t="shared" si="52"/>
        <v>February</v>
      </c>
      <c r="E649" t="str">
        <f t="shared" si="53"/>
        <v>Q1</v>
      </c>
      <c r="F649" t="s">
        <v>1579</v>
      </c>
      <c r="G649" t="s">
        <v>2404</v>
      </c>
      <c r="H649">
        <v>1</v>
      </c>
      <c r="I649" s="4">
        <v>678.38</v>
      </c>
      <c r="J649" t="s">
        <v>2686</v>
      </c>
      <c r="K649" t="s">
        <v>3067</v>
      </c>
      <c r="L649" t="s">
        <v>3071</v>
      </c>
      <c r="M649" t="s">
        <v>3440</v>
      </c>
      <c r="N649">
        <v>4</v>
      </c>
      <c r="O649" t="s">
        <v>4275</v>
      </c>
      <c r="P649" t="str">
        <f t="shared" si="50"/>
        <v>SAVE10</v>
      </c>
      <c r="Q649" t="s">
        <v>4279</v>
      </c>
      <c r="R649" s="4">
        <v>678.38</v>
      </c>
      <c r="S649" t="str">
        <f t="shared" si="54"/>
        <v>No</v>
      </c>
    </row>
    <row r="650" spans="1:19" x14ac:dyDescent="0.25">
      <c r="A650" t="s">
        <v>399</v>
      </c>
      <c r="B650" s="2">
        <v>45230</v>
      </c>
      <c r="C650">
        <f t="shared" si="51"/>
        <v>2023</v>
      </c>
      <c r="D650" t="str">
        <f t="shared" si="52"/>
        <v>October</v>
      </c>
      <c r="E650" t="str">
        <f t="shared" si="53"/>
        <v>Q4</v>
      </c>
      <c r="F650" t="s">
        <v>1599</v>
      </c>
      <c r="G650" t="s">
        <v>2406</v>
      </c>
      <c r="H650">
        <v>5</v>
      </c>
      <c r="I650" s="4">
        <v>191.63</v>
      </c>
      <c r="J650" t="s">
        <v>2470</v>
      </c>
      <c r="K650" t="s">
        <v>3068</v>
      </c>
      <c r="L650" t="s">
        <v>3073</v>
      </c>
      <c r="M650" t="s">
        <v>3460</v>
      </c>
      <c r="N650">
        <v>6</v>
      </c>
      <c r="O650" t="s">
        <v>4276</v>
      </c>
      <c r="P650" t="str">
        <f t="shared" si="50"/>
        <v>FREESHIP</v>
      </c>
      <c r="Q650" t="s">
        <v>4281</v>
      </c>
      <c r="R650" s="4">
        <v>958.15</v>
      </c>
      <c r="S650" t="str">
        <f t="shared" si="54"/>
        <v>No</v>
      </c>
    </row>
    <row r="651" spans="1:19" x14ac:dyDescent="0.25">
      <c r="A651" t="s">
        <v>688</v>
      </c>
      <c r="B651" s="2">
        <v>45300</v>
      </c>
      <c r="C651">
        <f t="shared" si="51"/>
        <v>2024</v>
      </c>
      <c r="D651" t="str">
        <f t="shared" si="52"/>
        <v>January</v>
      </c>
      <c r="E651" t="str">
        <f t="shared" si="53"/>
        <v>Q1</v>
      </c>
      <c r="F651" t="s">
        <v>1886</v>
      </c>
      <c r="G651" t="s">
        <v>2408</v>
      </c>
      <c r="H651">
        <v>4</v>
      </c>
      <c r="I651" s="4">
        <v>358.75</v>
      </c>
      <c r="J651" t="s">
        <v>2868</v>
      </c>
      <c r="K651" t="s">
        <v>3068</v>
      </c>
      <c r="L651" t="s">
        <v>3073</v>
      </c>
      <c r="M651" t="s">
        <v>3749</v>
      </c>
      <c r="N651">
        <v>9</v>
      </c>
      <c r="O651" t="s">
        <v>4275</v>
      </c>
      <c r="P651" t="str">
        <f t="shared" ref="P651:P714" si="55">IF(ISBLANK(O651),"NO COUPON",O651)</f>
        <v>SAVE10</v>
      </c>
      <c r="Q651" t="s">
        <v>4281</v>
      </c>
      <c r="R651" s="4">
        <v>1435</v>
      </c>
      <c r="S651" t="str">
        <f t="shared" si="54"/>
        <v>No</v>
      </c>
    </row>
    <row r="652" spans="1:19" x14ac:dyDescent="0.25">
      <c r="A652" t="s">
        <v>868</v>
      </c>
      <c r="B652" s="2">
        <v>45821</v>
      </c>
      <c r="C652">
        <f t="shared" si="51"/>
        <v>2025</v>
      </c>
      <c r="D652" t="str">
        <f t="shared" si="52"/>
        <v>June</v>
      </c>
      <c r="E652" t="str">
        <f t="shared" si="53"/>
        <v>Q2</v>
      </c>
      <c r="F652" t="s">
        <v>2064</v>
      </c>
      <c r="G652" t="s">
        <v>2408</v>
      </c>
      <c r="H652">
        <v>3</v>
      </c>
      <c r="I652" s="4">
        <v>372.6</v>
      </c>
      <c r="J652" t="s">
        <v>2759</v>
      </c>
      <c r="K652" t="s">
        <v>3067</v>
      </c>
      <c r="L652" t="s">
        <v>3073</v>
      </c>
      <c r="M652" t="s">
        <v>3929</v>
      </c>
      <c r="N652">
        <v>7</v>
      </c>
      <c r="O652" t="s">
        <v>4277</v>
      </c>
      <c r="P652" t="str">
        <f t="shared" si="55"/>
        <v>WINTER15</v>
      </c>
      <c r="Q652" t="s">
        <v>4279</v>
      </c>
      <c r="R652" s="4">
        <v>1117.8</v>
      </c>
      <c r="S652" t="str">
        <f t="shared" si="54"/>
        <v>No</v>
      </c>
    </row>
    <row r="653" spans="1:19" x14ac:dyDescent="0.25">
      <c r="A653" t="s">
        <v>571</v>
      </c>
      <c r="B653" s="2">
        <v>45106</v>
      </c>
      <c r="C653">
        <f t="shared" si="51"/>
        <v>2023</v>
      </c>
      <c r="D653" t="str">
        <f t="shared" si="52"/>
        <v>June</v>
      </c>
      <c r="E653" t="str">
        <f t="shared" si="53"/>
        <v>Q2</v>
      </c>
      <c r="F653" t="s">
        <v>1771</v>
      </c>
      <c r="G653" t="s">
        <v>2405</v>
      </c>
      <c r="H653">
        <v>1</v>
      </c>
      <c r="I653" s="4">
        <v>56.2</v>
      </c>
      <c r="J653" t="s">
        <v>2818</v>
      </c>
      <c r="K653" t="s">
        <v>3065</v>
      </c>
      <c r="L653" t="s">
        <v>3074</v>
      </c>
      <c r="M653" t="s">
        <v>3632</v>
      </c>
      <c r="N653">
        <v>1</v>
      </c>
      <c r="O653" t="s">
        <v>4277</v>
      </c>
      <c r="P653" t="str">
        <f t="shared" si="55"/>
        <v>WINTER15</v>
      </c>
      <c r="Q653" t="s">
        <v>4281</v>
      </c>
      <c r="R653" s="4">
        <v>56.2</v>
      </c>
      <c r="S653" t="str">
        <f t="shared" si="54"/>
        <v>No</v>
      </c>
    </row>
    <row r="654" spans="1:19" x14ac:dyDescent="0.25">
      <c r="A654" t="s">
        <v>726</v>
      </c>
      <c r="B654" s="2">
        <v>45300</v>
      </c>
      <c r="C654">
        <f t="shared" si="51"/>
        <v>2024</v>
      </c>
      <c r="D654" t="str">
        <f t="shared" si="52"/>
        <v>January</v>
      </c>
      <c r="E654" t="str">
        <f t="shared" si="53"/>
        <v>Q1</v>
      </c>
      <c r="F654" t="s">
        <v>1771</v>
      </c>
      <c r="G654" t="s">
        <v>2405</v>
      </c>
      <c r="H654">
        <v>2</v>
      </c>
      <c r="I654" s="4">
        <v>68.400000000000006</v>
      </c>
      <c r="J654" t="s">
        <v>2887</v>
      </c>
      <c r="K654" t="s">
        <v>3068</v>
      </c>
      <c r="L654" t="s">
        <v>3074</v>
      </c>
      <c r="M654" t="s">
        <v>3787</v>
      </c>
      <c r="N654">
        <v>7</v>
      </c>
      <c r="O654" t="s">
        <v>4276</v>
      </c>
      <c r="P654" t="str">
        <f t="shared" si="55"/>
        <v>FREESHIP</v>
      </c>
      <c r="Q654" t="s">
        <v>4280</v>
      </c>
      <c r="R654" s="4">
        <v>136.80000000000001</v>
      </c>
      <c r="S654" t="str">
        <f t="shared" si="54"/>
        <v>No</v>
      </c>
    </row>
    <row r="655" spans="1:19" x14ac:dyDescent="0.25">
      <c r="A655" t="s">
        <v>631</v>
      </c>
      <c r="B655" s="2">
        <v>45330</v>
      </c>
      <c r="C655">
        <f t="shared" si="51"/>
        <v>2024</v>
      </c>
      <c r="D655" t="str">
        <f t="shared" si="52"/>
        <v>February</v>
      </c>
      <c r="E655" t="str">
        <f t="shared" si="53"/>
        <v>Q1</v>
      </c>
      <c r="F655" t="s">
        <v>1830</v>
      </c>
      <c r="G655" t="s">
        <v>2405</v>
      </c>
      <c r="H655">
        <v>3</v>
      </c>
      <c r="I655" s="4">
        <v>184.47</v>
      </c>
      <c r="J655" t="s">
        <v>2844</v>
      </c>
      <c r="K655" t="s">
        <v>3066</v>
      </c>
      <c r="L655" t="s">
        <v>3071</v>
      </c>
      <c r="M655" t="s">
        <v>3692</v>
      </c>
      <c r="N655">
        <v>4</v>
      </c>
      <c r="P655" t="str">
        <f t="shared" si="55"/>
        <v>NO COUPON</v>
      </c>
      <c r="Q655" t="s">
        <v>4279</v>
      </c>
      <c r="R655" s="4">
        <v>553.41</v>
      </c>
      <c r="S655" t="str">
        <f t="shared" si="54"/>
        <v>No</v>
      </c>
    </row>
    <row r="656" spans="1:19" x14ac:dyDescent="0.25">
      <c r="A656" t="s">
        <v>803</v>
      </c>
      <c r="B656" s="2">
        <v>45155</v>
      </c>
      <c r="C656">
        <f t="shared" si="51"/>
        <v>2023</v>
      </c>
      <c r="D656" t="str">
        <f t="shared" si="52"/>
        <v>August</v>
      </c>
      <c r="E656" t="str">
        <f t="shared" si="53"/>
        <v>Q3</v>
      </c>
      <c r="F656" t="s">
        <v>2000</v>
      </c>
      <c r="G656" t="s">
        <v>2405</v>
      </c>
      <c r="H656">
        <v>5</v>
      </c>
      <c r="I656" s="4">
        <v>691.28</v>
      </c>
      <c r="J656" t="s">
        <v>2924</v>
      </c>
      <c r="K656" t="s">
        <v>3066</v>
      </c>
      <c r="L656" t="s">
        <v>3073</v>
      </c>
      <c r="M656" t="s">
        <v>3864</v>
      </c>
      <c r="N656">
        <v>10</v>
      </c>
      <c r="O656" t="s">
        <v>4275</v>
      </c>
      <c r="P656" t="str">
        <f t="shared" si="55"/>
        <v>SAVE10</v>
      </c>
      <c r="Q656" t="s">
        <v>4280</v>
      </c>
      <c r="R656" s="4">
        <v>3456.4</v>
      </c>
      <c r="S656" t="str">
        <f t="shared" si="54"/>
        <v>No</v>
      </c>
    </row>
    <row r="657" spans="1:19" x14ac:dyDescent="0.25">
      <c r="A657" t="s">
        <v>1213</v>
      </c>
      <c r="B657" s="2">
        <v>45088</v>
      </c>
      <c r="C657">
        <f t="shared" si="51"/>
        <v>2023</v>
      </c>
      <c r="D657" t="str">
        <f t="shared" si="52"/>
        <v>June</v>
      </c>
      <c r="E657" t="str">
        <f t="shared" si="53"/>
        <v>Q2</v>
      </c>
      <c r="F657" t="s">
        <v>2402</v>
      </c>
      <c r="G657" t="s">
        <v>2405</v>
      </c>
      <c r="H657">
        <v>4</v>
      </c>
      <c r="I657" s="4">
        <v>560.58000000000004</v>
      </c>
      <c r="J657" t="s">
        <v>3064</v>
      </c>
      <c r="K657" t="s">
        <v>3068</v>
      </c>
      <c r="L657" t="s">
        <v>3072</v>
      </c>
      <c r="M657" t="s">
        <v>4274</v>
      </c>
      <c r="N657">
        <v>6</v>
      </c>
      <c r="O657" t="s">
        <v>4275</v>
      </c>
      <c r="P657" t="str">
        <f t="shared" si="55"/>
        <v>SAVE10</v>
      </c>
      <c r="Q657" t="s">
        <v>4279</v>
      </c>
      <c r="R657" s="4">
        <v>2242.3200000000002</v>
      </c>
      <c r="S657" t="str">
        <f t="shared" si="54"/>
        <v>No</v>
      </c>
    </row>
    <row r="658" spans="1:19" x14ac:dyDescent="0.25">
      <c r="A658" t="s">
        <v>1062</v>
      </c>
      <c r="B658" s="2">
        <v>45544</v>
      </c>
      <c r="C658">
        <f t="shared" si="51"/>
        <v>2024</v>
      </c>
      <c r="D658" t="str">
        <f t="shared" si="52"/>
        <v>September</v>
      </c>
      <c r="E658" t="str">
        <f t="shared" si="53"/>
        <v>Q3</v>
      </c>
      <c r="F658" t="s">
        <v>2254</v>
      </c>
      <c r="G658" t="s">
        <v>2403</v>
      </c>
      <c r="H658">
        <v>4</v>
      </c>
      <c r="I658" s="4">
        <v>73.650000000000006</v>
      </c>
      <c r="J658" t="s">
        <v>3016</v>
      </c>
      <c r="K658" t="s">
        <v>3065</v>
      </c>
      <c r="L658" t="s">
        <v>3070</v>
      </c>
      <c r="M658" t="s">
        <v>4123</v>
      </c>
      <c r="N658">
        <v>9</v>
      </c>
      <c r="P658" t="str">
        <f t="shared" si="55"/>
        <v>NO COUPON</v>
      </c>
      <c r="Q658" t="s">
        <v>4282</v>
      </c>
      <c r="R658" s="4">
        <v>294.60000000000002</v>
      </c>
      <c r="S658" t="str">
        <f t="shared" si="54"/>
        <v>No</v>
      </c>
    </row>
    <row r="659" spans="1:19" x14ac:dyDescent="0.25">
      <c r="A659" t="s">
        <v>852</v>
      </c>
      <c r="B659" s="2">
        <v>45393</v>
      </c>
      <c r="C659">
        <f t="shared" si="51"/>
        <v>2024</v>
      </c>
      <c r="D659" t="str">
        <f t="shared" si="52"/>
        <v>April</v>
      </c>
      <c r="E659" t="str">
        <f t="shared" si="53"/>
        <v>Q2</v>
      </c>
      <c r="F659" t="s">
        <v>2048</v>
      </c>
      <c r="G659" t="s">
        <v>2409</v>
      </c>
      <c r="H659">
        <v>4</v>
      </c>
      <c r="I659" s="4">
        <v>577.08000000000004</v>
      </c>
      <c r="J659" t="s">
        <v>2475</v>
      </c>
      <c r="K659" t="s">
        <v>3066</v>
      </c>
      <c r="L659" t="s">
        <v>3074</v>
      </c>
      <c r="M659" t="s">
        <v>3913</v>
      </c>
      <c r="N659">
        <v>8</v>
      </c>
      <c r="P659" t="str">
        <f t="shared" si="55"/>
        <v>NO COUPON</v>
      </c>
      <c r="Q659" t="s">
        <v>4281</v>
      </c>
      <c r="R659" s="4">
        <v>2308.3200000000002</v>
      </c>
      <c r="S659" t="str">
        <f t="shared" si="54"/>
        <v>No</v>
      </c>
    </row>
    <row r="660" spans="1:19" x14ac:dyDescent="0.25">
      <c r="A660" t="s">
        <v>1091</v>
      </c>
      <c r="B660" s="2">
        <v>45723</v>
      </c>
      <c r="C660">
        <f t="shared" si="51"/>
        <v>2025</v>
      </c>
      <c r="D660" t="str">
        <f t="shared" si="52"/>
        <v>March</v>
      </c>
      <c r="E660" t="str">
        <f t="shared" si="53"/>
        <v>Q1</v>
      </c>
      <c r="F660" t="s">
        <v>2283</v>
      </c>
      <c r="G660" t="s">
        <v>2407</v>
      </c>
      <c r="H660">
        <v>3</v>
      </c>
      <c r="I660" s="4">
        <v>305.16000000000003</v>
      </c>
      <c r="J660" t="s">
        <v>2517</v>
      </c>
      <c r="K660" t="s">
        <v>3067</v>
      </c>
      <c r="L660" t="s">
        <v>3071</v>
      </c>
      <c r="M660" t="s">
        <v>4152</v>
      </c>
      <c r="N660">
        <v>8</v>
      </c>
      <c r="O660" t="s">
        <v>4275</v>
      </c>
      <c r="P660" t="str">
        <f t="shared" si="55"/>
        <v>SAVE10</v>
      </c>
      <c r="Q660" t="s">
        <v>4279</v>
      </c>
      <c r="R660" s="4">
        <v>915.48</v>
      </c>
      <c r="S660" t="str">
        <f t="shared" si="54"/>
        <v>No</v>
      </c>
    </row>
    <row r="661" spans="1:19" x14ac:dyDescent="0.25">
      <c r="A661" t="s">
        <v>242</v>
      </c>
      <c r="B661" s="2">
        <v>45063</v>
      </c>
      <c r="C661">
        <f t="shared" si="51"/>
        <v>2023</v>
      </c>
      <c r="D661" t="str">
        <f t="shared" si="52"/>
        <v>May</v>
      </c>
      <c r="E661" t="str">
        <f t="shared" si="53"/>
        <v>Q2</v>
      </c>
      <c r="F661" t="s">
        <v>1442</v>
      </c>
      <c r="G661" t="s">
        <v>2406</v>
      </c>
      <c r="H661">
        <v>4</v>
      </c>
      <c r="I661" s="4">
        <v>385.92</v>
      </c>
      <c r="J661" t="s">
        <v>2606</v>
      </c>
      <c r="K661" t="s">
        <v>3067</v>
      </c>
      <c r="L661" t="s">
        <v>3071</v>
      </c>
      <c r="M661" t="s">
        <v>3303</v>
      </c>
      <c r="N661">
        <v>8</v>
      </c>
      <c r="P661" t="str">
        <f t="shared" si="55"/>
        <v>NO COUPON</v>
      </c>
      <c r="Q661" t="s">
        <v>4278</v>
      </c>
      <c r="R661" s="4">
        <v>1543.68</v>
      </c>
      <c r="S661" t="str">
        <f t="shared" si="54"/>
        <v>No</v>
      </c>
    </row>
    <row r="662" spans="1:19" x14ac:dyDescent="0.25">
      <c r="A662" t="s">
        <v>796</v>
      </c>
      <c r="B662" s="2">
        <v>45515</v>
      </c>
      <c r="C662">
        <f t="shared" si="51"/>
        <v>2024</v>
      </c>
      <c r="D662" t="str">
        <f t="shared" si="52"/>
        <v>August</v>
      </c>
      <c r="E662" t="str">
        <f t="shared" si="53"/>
        <v>Q3</v>
      </c>
      <c r="F662" t="s">
        <v>1993</v>
      </c>
      <c r="G662" t="s">
        <v>2403</v>
      </c>
      <c r="H662">
        <v>2</v>
      </c>
      <c r="I662" s="4">
        <v>493.63</v>
      </c>
      <c r="J662" t="s">
        <v>2824</v>
      </c>
      <c r="K662" t="s">
        <v>3066</v>
      </c>
      <c r="L662" t="s">
        <v>3072</v>
      </c>
      <c r="M662" t="s">
        <v>3857</v>
      </c>
      <c r="N662">
        <v>6</v>
      </c>
      <c r="O662" t="s">
        <v>4275</v>
      </c>
      <c r="P662" t="str">
        <f t="shared" si="55"/>
        <v>SAVE10</v>
      </c>
      <c r="Q662" t="s">
        <v>4279</v>
      </c>
      <c r="R662" s="4">
        <v>987.26</v>
      </c>
      <c r="S662" t="str">
        <f t="shared" si="54"/>
        <v>No</v>
      </c>
    </row>
    <row r="663" spans="1:19" x14ac:dyDescent="0.25">
      <c r="A663" t="s">
        <v>134</v>
      </c>
      <c r="B663" s="2">
        <v>45027</v>
      </c>
      <c r="C663">
        <f t="shared" si="51"/>
        <v>2023</v>
      </c>
      <c r="D663" t="str">
        <f t="shared" si="52"/>
        <v>April</v>
      </c>
      <c r="E663" t="str">
        <f t="shared" si="53"/>
        <v>Q2</v>
      </c>
      <c r="F663" t="s">
        <v>1334</v>
      </c>
      <c r="G663" t="s">
        <v>2405</v>
      </c>
      <c r="H663">
        <v>4</v>
      </c>
      <c r="I663" s="4">
        <v>629.34</v>
      </c>
      <c r="J663" t="s">
        <v>2416</v>
      </c>
      <c r="K663" t="s">
        <v>3069</v>
      </c>
      <c r="L663" t="s">
        <v>3071</v>
      </c>
      <c r="M663" t="s">
        <v>3195</v>
      </c>
      <c r="N663">
        <v>4</v>
      </c>
      <c r="O663" t="s">
        <v>4277</v>
      </c>
      <c r="P663" t="str">
        <f t="shared" si="55"/>
        <v>WINTER15</v>
      </c>
      <c r="Q663" t="s">
        <v>4278</v>
      </c>
      <c r="R663" s="4">
        <v>2517.36</v>
      </c>
      <c r="S663" t="str">
        <f t="shared" si="54"/>
        <v>No</v>
      </c>
    </row>
    <row r="664" spans="1:19" x14ac:dyDescent="0.25">
      <c r="A664" t="s">
        <v>736</v>
      </c>
      <c r="B664" s="2">
        <v>45611</v>
      </c>
      <c r="C664">
        <f t="shared" si="51"/>
        <v>2024</v>
      </c>
      <c r="D664" t="str">
        <f t="shared" si="52"/>
        <v>November</v>
      </c>
      <c r="E664" t="str">
        <f t="shared" si="53"/>
        <v>Q4</v>
      </c>
      <c r="F664" t="s">
        <v>1933</v>
      </c>
      <c r="G664" t="s">
        <v>2407</v>
      </c>
      <c r="H664">
        <v>1</v>
      </c>
      <c r="I664" s="4">
        <v>95.1</v>
      </c>
      <c r="J664" t="s">
        <v>2654</v>
      </c>
      <c r="K664" t="s">
        <v>3068</v>
      </c>
      <c r="L664" t="s">
        <v>3074</v>
      </c>
      <c r="M664" t="s">
        <v>3797</v>
      </c>
      <c r="N664">
        <v>1</v>
      </c>
      <c r="O664" t="s">
        <v>4277</v>
      </c>
      <c r="P664" t="str">
        <f t="shared" si="55"/>
        <v>WINTER15</v>
      </c>
      <c r="Q664" t="s">
        <v>4278</v>
      </c>
      <c r="R664" s="4">
        <v>95.1</v>
      </c>
      <c r="S664" t="str">
        <f t="shared" si="54"/>
        <v>No</v>
      </c>
    </row>
    <row r="665" spans="1:19" x14ac:dyDescent="0.25">
      <c r="A665" t="s">
        <v>1132</v>
      </c>
      <c r="B665" s="2">
        <v>45436</v>
      </c>
      <c r="C665">
        <f t="shared" si="51"/>
        <v>2024</v>
      </c>
      <c r="D665" t="str">
        <f t="shared" si="52"/>
        <v>May</v>
      </c>
      <c r="E665" t="str">
        <f t="shared" si="53"/>
        <v>Q2</v>
      </c>
      <c r="F665" t="s">
        <v>2323</v>
      </c>
      <c r="G665" t="s">
        <v>2404</v>
      </c>
      <c r="H665">
        <v>3</v>
      </c>
      <c r="I665" s="4">
        <v>251.48</v>
      </c>
      <c r="J665" t="s">
        <v>2729</v>
      </c>
      <c r="K665" t="s">
        <v>3067</v>
      </c>
      <c r="L665" t="s">
        <v>3072</v>
      </c>
      <c r="M665" t="s">
        <v>4193</v>
      </c>
      <c r="N665">
        <v>4</v>
      </c>
      <c r="P665" t="str">
        <f t="shared" si="55"/>
        <v>NO COUPON</v>
      </c>
      <c r="Q665" t="s">
        <v>4280</v>
      </c>
      <c r="R665" s="4">
        <v>754.43999999999994</v>
      </c>
      <c r="S665" t="str">
        <f t="shared" si="54"/>
        <v>No</v>
      </c>
    </row>
    <row r="666" spans="1:19" x14ac:dyDescent="0.25">
      <c r="A666" t="s">
        <v>469</v>
      </c>
      <c r="B666" s="2">
        <v>45377</v>
      </c>
      <c r="C666">
        <f t="shared" si="51"/>
        <v>2024</v>
      </c>
      <c r="D666" t="str">
        <f t="shared" si="52"/>
        <v>March</v>
      </c>
      <c r="E666" t="str">
        <f t="shared" si="53"/>
        <v>Q1</v>
      </c>
      <c r="F666" t="s">
        <v>1669</v>
      </c>
      <c r="G666" t="s">
        <v>2404</v>
      </c>
      <c r="H666">
        <v>1</v>
      </c>
      <c r="I666" s="4">
        <v>639.83000000000004</v>
      </c>
      <c r="J666" t="s">
        <v>2766</v>
      </c>
      <c r="K666" t="s">
        <v>3065</v>
      </c>
      <c r="L666" t="s">
        <v>3074</v>
      </c>
      <c r="M666" t="s">
        <v>3530</v>
      </c>
      <c r="N666">
        <v>2</v>
      </c>
      <c r="O666" t="s">
        <v>4275</v>
      </c>
      <c r="P666" t="str">
        <f t="shared" si="55"/>
        <v>SAVE10</v>
      </c>
      <c r="Q666" t="s">
        <v>4279</v>
      </c>
      <c r="R666" s="4">
        <v>639.83000000000004</v>
      </c>
      <c r="S666" t="str">
        <f t="shared" si="54"/>
        <v>No</v>
      </c>
    </row>
    <row r="667" spans="1:19" x14ac:dyDescent="0.25">
      <c r="A667" t="s">
        <v>206</v>
      </c>
      <c r="B667" s="2">
        <v>45149</v>
      </c>
      <c r="C667">
        <f t="shared" si="51"/>
        <v>2023</v>
      </c>
      <c r="D667" t="str">
        <f t="shared" si="52"/>
        <v>August</v>
      </c>
      <c r="E667" t="str">
        <f t="shared" si="53"/>
        <v>Q3</v>
      </c>
      <c r="F667" t="s">
        <v>1406</v>
      </c>
      <c r="G667" t="s">
        <v>2409</v>
      </c>
      <c r="H667">
        <v>1</v>
      </c>
      <c r="I667" s="4">
        <v>645.46</v>
      </c>
      <c r="J667" t="s">
        <v>2541</v>
      </c>
      <c r="K667" t="s">
        <v>3068</v>
      </c>
      <c r="L667" t="s">
        <v>3071</v>
      </c>
      <c r="M667" t="s">
        <v>3267</v>
      </c>
      <c r="N667">
        <v>5</v>
      </c>
      <c r="O667" t="s">
        <v>4275</v>
      </c>
      <c r="P667" t="str">
        <f t="shared" si="55"/>
        <v>SAVE10</v>
      </c>
      <c r="Q667" t="s">
        <v>4282</v>
      </c>
      <c r="R667" s="4">
        <v>645.46</v>
      </c>
      <c r="S667" t="str">
        <f t="shared" si="54"/>
        <v>No</v>
      </c>
    </row>
    <row r="668" spans="1:19" x14ac:dyDescent="0.25">
      <c r="A668" t="s">
        <v>446</v>
      </c>
      <c r="B668" s="2">
        <v>45173</v>
      </c>
      <c r="C668">
        <f t="shared" si="51"/>
        <v>2023</v>
      </c>
      <c r="D668" t="str">
        <f t="shared" si="52"/>
        <v>September</v>
      </c>
      <c r="E668" t="str">
        <f t="shared" si="53"/>
        <v>Q3</v>
      </c>
      <c r="F668" t="s">
        <v>1646</v>
      </c>
      <c r="G668" t="s">
        <v>2405</v>
      </c>
      <c r="H668">
        <v>2</v>
      </c>
      <c r="I668" s="4">
        <v>424.32</v>
      </c>
      <c r="J668" t="s">
        <v>2750</v>
      </c>
      <c r="K668" t="s">
        <v>3067</v>
      </c>
      <c r="L668" t="s">
        <v>3072</v>
      </c>
      <c r="M668" t="s">
        <v>3507</v>
      </c>
      <c r="N668">
        <v>6</v>
      </c>
      <c r="P668" t="str">
        <f t="shared" si="55"/>
        <v>NO COUPON</v>
      </c>
      <c r="Q668" t="s">
        <v>4279</v>
      </c>
      <c r="R668" s="4">
        <v>848.64</v>
      </c>
      <c r="S668" t="str">
        <f t="shared" si="54"/>
        <v>No</v>
      </c>
    </row>
    <row r="669" spans="1:19" x14ac:dyDescent="0.25">
      <c r="A669" t="s">
        <v>980</v>
      </c>
      <c r="B669" s="2">
        <v>45797</v>
      </c>
      <c r="C669">
        <f t="shared" si="51"/>
        <v>2025</v>
      </c>
      <c r="D669" t="str">
        <f t="shared" si="52"/>
        <v>May</v>
      </c>
      <c r="E669" t="str">
        <f t="shared" si="53"/>
        <v>Q2</v>
      </c>
      <c r="F669" t="s">
        <v>2173</v>
      </c>
      <c r="G669" t="s">
        <v>2403</v>
      </c>
      <c r="H669">
        <v>5</v>
      </c>
      <c r="I669" s="4">
        <v>280.52</v>
      </c>
      <c r="J669" t="s">
        <v>2989</v>
      </c>
      <c r="K669" t="s">
        <v>3067</v>
      </c>
      <c r="L669" t="s">
        <v>3071</v>
      </c>
      <c r="M669" t="s">
        <v>4041</v>
      </c>
      <c r="N669">
        <v>7</v>
      </c>
      <c r="O669" t="s">
        <v>4277</v>
      </c>
      <c r="P669" t="str">
        <f t="shared" si="55"/>
        <v>WINTER15</v>
      </c>
      <c r="Q669" t="s">
        <v>4281</v>
      </c>
      <c r="R669" s="4">
        <v>1402.6</v>
      </c>
      <c r="S669" t="str">
        <f t="shared" si="54"/>
        <v>No</v>
      </c>
    </row>
    <row r="670" spans="1:19" x14ac:dyDescent="0.25">
      <c r="A670" t="s">
        <v>90</v>
      </c>
      <c r="B670" s="2">
        <v>45382</v>
      </c>
      <c r="C670">
        <f t="shared" si="51"/>
        <v>2024</v>
      </c>
      <c r="D670" t="str">
        <f t="shared" si="52"/>
        <v>March</v>
      </c>
      <c r="E670" t="str">
        <f t="shared" si="53"/>
        <v>Q1</v>
      </c>
      <c r="F670" t="s">
        <v>1290</v>
      </c>
      <c r="G670" t="s">
        <v>2408</v>
      </c>
      <c r="H670">
        <v>4</v>
      </c>
      <c r="I670" s="4">
        <v>382.88</v>
      </c>
      <c r="J670" t="s">
        <v>2480</v>
      </c>
      <c r="K670" t="s">
        <v>3069</v>
      </c>
      <c r="L670" t="s">
        <v>3071</v>
      </c>
      <c r="M670" t="s">
        <v>3151</v>
      </c>
      <c r="N670">
        <v>6</v>
      </c>
      <c r="O670" t="s">
        <v>4277</v>
      </c>
      <c r="P670" t="str">
        <f t="shared" si="55"/>
        <v>WINTER15</v>
      </c>
      <c r="Q670" t="s">
        <v>4280</v>
      </c>
      <c r="R670" s="4">
        <v>1531.52</v>
      </c>
      <c r="S670" t="str">
        <f t="shared" si="54"/>
        <v>No</v>
      </c>
    </row>
    <row r="671" spans="1:19" x14ac:dyDescent="0.25">
      <c r="A671" t="s">
        <v>349</v>
      </c>
      <c r="B671" s="2">
        <v>45719</v>
      </c>
      <c r="C671">
        <f t="shared" si="51"/>
        <v>2025</v>
      </c>
      <c r="D671" t="str">
        <f t="shared" si="52"/>
        <v>March</v>
      </c>
      <c r="E671" t="str">
        <f t="shared" si="53"/>
        <v>Q1</v>
      </c>
      <c r="F671" t="s">
        <v>1549</v>
      </c>
      <c r="G671" t="s">
        <v>2405</v>
      </c>
      <c r="H671">
        <v>3</v>
      </c>
      <c r="I671" s="4">
        <v>205.86</v>
      </c>
      <c r="J671" t="s">
        <v>2674</v>
      </c>
      <c r="K671" t="s">
        <v>3068</v>
      </c>
      <c r="L671" t="s">
        <v>3070</v>
      </c>
      <c r="M671" t="s">
        <v>3410</v>
      </c>
      <c r="N671">
        <v>4</v>
      </c>
      <c r="P671" t="str">
        <f t="shared" si="55"/>
        <v>NO COUPON</v>
      </c>
      <c r="Q671" t="s">
        <v>4280</v>
      </c>
      <c r="R671" s="4">
        <v>617.58000000000004</v>
      </c>
      <c r="S671" t="str">
        <f t="shared" si="54"/>
        <v>No</v>
      </c>
    </row>
    <row r="672" spans="1:19" x14ac:dyDescent="0.25">
      <c r="A672" t="s">
        <v>479</v>
      </c>
      <c r="B672" s="2">
        <v>45348</v>
      </c>
      <c r="C672">
        <f t="shared" si="51"/>
        <v>2024</v>
      </c>
      <c r="D672" t="str">
        <f t="shared" si="52"/>
        <v>February</v>
      </c>
      <c r="E672" t="str">
        <f t="shared" si="53"/>
        <v>Q1</v>
      </c>
      <c r="F672" t="s">
        <v>1679</v>
      </c>
      <c r="G672" t="s">
        <v>2407</v>
      </c>
      <c r="H672">
        <v>5</v>
      </c>
      <c r="I672" s="4">
        <v>513.49</v>
      </c>
      <c r="J672" t="s">
        <v>2772</v>
      </c>
      <c r="K672" t="s">
        <v>3068</v>
      </c>
      <c r="L672" t="s">
        <v>3071</v>
      </c>
      <c r="M672" t="s">
        <v>3540</v>
      </c>
      <c r="N672">
        <v>8</v>
      </c>
      <c r="P672" t="str">
        <f t="shared" si="55"/>
        <v>NO COUPON</v>
      </c>
      <c r="Q672" t="s">
        <v>4282</v>
      </c>
      <c r="R672" s="4">
        <v>2567.4499999999998</v>
      </c>
      <c r="S672" t="str">
        <f t="shared" si="54"/>
        <v>No</v>
      </c>
    </row>
    <row r="673" spans="1:19" x14ac:dyDescent="0.25">
      <c r="A673" t="s">
        <v>170</v>
      </c>
      <c r="B673" s="2">
        <v>45604</v>
      </c>
      <c r="C673">
        <f t="shared" si="51"/>
        <v>2024</v>
      </c>
      <c r="D673" t="str">
        <f t="shared" si="52"/>
        <v>November</v>
      </c>
      <c r="E673" t="str">
        <f t="shared" si="53"/>
        <v>Q4</v>
      </c>
      <c r="F673" t="s">
        <v>1370</v>
      </c>
      <c r="G673" t="s">
        <v>2406</v>
      </c>
      <c r="H673">
        <v>2</v>
      </c>
      <c r="I673" s="4">
        <v>269.83</v>
      </c>
      <c r="J673" t="s">
        <v>2553</v>
      </c>
      <c r="K673" t="s">
        <v>3066</v>
      </c>
      <c r="L673" t="s">
        <v>3073</v>
      </c>
      <c r="M673" t="s">
        <v>3231</v>
      </c>
      <c r="N673">
        <v>4</v>
      </c>
      <c r="O673" t="s">
        <v>4275</v>
      </c>
      <c r="P673" t="str">
        <f t="shared" si="55"/>
        <v>SAVE10</v>
      </c>
      <c r="Q673" t="s">
        <v>4280</v>
      </c>
      <c r="R673" s="4">
        <v>539.66</v>
      </c>
      <c r="S673" t="str">
        <f t="shared" si="54"/>
        <v>No</v>
      </c>
    </row>
    <row r="674" spans="1:19" x14ac:dyDescent="0.25">
      <c r="A674" t="s">
        <v>1146</v>
      </c>
      <c r="B674" s="2">
        <v>45628</v>
      </c>
      <c r="C674">
        <f t="shared" si="51"/>
        <v>2024</v>
      </c>
      <c r="D674" t="str">
        <f t="shared" si="52"/>
        <v>December</v>
      </c>
      <c r="E674" t="str">
        <f t="shared" si="53"/>
        <v>Q4</v>
      </c>
      <c r="F674" t="s">
        <v>2336</v>
      </c>
      <c r="G674" t="s">
        <v>2406</v>
      </c>
      <c r="H674">
        <v>2</v>
      </c>
      <c r="I674" s="4">
        <v>337.32</v>
      </c>
      <c r="J674" t="s">
        <v>2608</v>
      </c>
      <c r="K674" t="s">
        <v>3067</v>
      </c>
      <c r="L674" t="s">
        <v>3071</v>
      </c>
      <c r="M674" t="s">
        <v>4207</v>
      </c>
      <c r="N674">
        <v>4</v>
      </c>
      <c r="O674" t="s">
        <v>4275</v>
      </c>
      <c r="P674" t="str">
        <f t="shared" si="55"/>
        <v>SAVE10</v>
      </c>
      <c r="Q674" t="s">
        <v>4280</v>
      </c>
      <c r="R674" s="4">
        <v>674.64</v>
      </c>
      <c r="S674" t="str">
        <f t="shared" si="54"/>
        <v>No</v>
      </c>
    </row>
    <row r="675" spans="1:19" x14ac:dyDescent="0.25">
      <c r="A675" t="s">
        <v>329</v>
      </c>
      <c r="B675" s="2">
        <v>45789</v>
      </c>
      <c r="C675">
        <f t="shared" si="51"/>
        <v>2025</v>
      </c>
      <c r="D675" t="str">
        <f t="shared" si="52"/>
        <v>May</v>
      </c>
      <c r="E675" t="str">
        <f t="shared" si="53"/>
        <v>Q2</v>
      </c>
      <c r="F675" t="s">
        <v>1529</v>
      </c>
      <c r="G675" t="s">
        <v>2405</v>
      </c>
      <c r="H675">
        <v>5</v>
      </c>
      <c r="I675" s="4">
        <v>91.67</v>
      </c>
      <c r="J675" t="s">
        <v>2676</v>
      </c>
      <c r="K675" t="s">
        <v>3066</v>
      </c>
      <c r="L675" t="s">
        <v>3071</v>
      </c>
      <c r="M675" t="s">
        <v>3390</v>
      </c>
      <c r="N675">
        <v>9</v>
      </c>
      <c r="O675" t="s">
        <v>4276</v>
      </c>
      <c r="P675" t="str">
        <f t="shared" si="55"/>
        <v>FREESHIP</v>
      </c>
      <c r="Q675" t="s">
        <v>4280</v>
      </c>
      <c r="R675" s="4">
        <v>458.35</v>
      </c>
      <c r="S675" t="str">
        <f t="shared" si="54"/>
        <v>No</v>
      </c>
    </row>
    <row r="676" spans="1:19" x14ac:dyDescent="0.25">
      <c r="A676" t="s">
        <v>886</v>
      </c>
      <c r="B676" s="2">
        <v>45117</v>
      </c>
      <c r="C676">
        <f t="shared" si="51"/>
        <v>2023</v>
      </c>
      <c r="D676" t="str">
        <f t="shared" si="52"/>
        <v>July</v>
      </c>
      <c r="E676" t="str">
        <f t="shared" si="53"/>
        <v>Q3</v>
      </c>
      <c r="F676" t="s">
        <v>2082</v>
      </c>
      <c r="G676" t="s">
        <v>2406</v>
      </c>
      <c r="H676">
        <v>4</v>
      </c>
      <c r="I676" s="4">
        <v>629.34</v>
      </c>
      <c r="J676" t="s">
        <v>2590</v>
      </c>
      <c r="K676" t="s">
        <v>3069</v>
      </c>
      <c r="L676" t="s">
        <v>3070</v>
      </c>
      <c r="M676" t="s">
        <v>3947</v>
      </c>
      <c r="N676">
        <v>7</v>
      </c>
      <c r="P676" t="str">
        <f t="shared" si="55"/>
        <v>NO COUPON</v>
      </c>
      <c r="Q676" t="s">
        <v>4280</v>
      </c>
      <c r="R676" s="4">
        <v>2517.36</v>
      </c>
      <c r="S676" t="str">
        <f t="shared" si="54"/>
        <v>No</v>
      </c>
    </row>
    <row r="677" spans="1:19" x14ac:dyDescent="0.25">
      <c r="A677" t="s">
        <v>1045</v>
      </c>
      <c r="B677" s="2">
        <v>44985</v>
      </c>
      <c r="C677">
        <f t="shared" si="51"/>
        <v>2023</v>
      </c>
      <c r="D677" t="str">
        <f t="shared" si="52"/>
        <v>February</v>
      </c>
      <c r="E677" t="str">
        <f t="shared" si="53"/>
        <v>Q1</v>
      </c>
      <c r="F677" t="s">
        <v>2237</v>
      </c>
      <c r="G677" t="s">
        <v>2404</v>
      </c>
      <c r="H677">
        <v>5</v>
      </c>
      <c r="I677" s="4">
        <v>664.51</v>
      </c>
      <c r="J677" t="s">
        <v>3006</v>
      </c>
      <c r="K677" t="s">
        <v>3065</v>
      </c>
      <c r="L677" t="s">
        <v>3074</v>
      </c>
      <c r="M677" t="s">
        <v>4106</v>
      </c>
      <c r="N677">
        <v>8</v>
      </c>
      <c r="O677" t="s">
        <v>4275</v>
      </c>
      <c r="P677" t="str">
        <f t="shared" si="55"/>
        <v>SAVE10</v>
      </c>
      <c r="Q677" t="s">
        <v>4280</v>
      </c>
      <c r="R677" s="4">
        <v>3322.55</v>
      </c>
      <c r="S677" t="str">
        <f t="shared" si="54"/>
        <v>No</v>
      </c>
    </row>
    <row r="678" spans="1:19" x14ac:dyDescent="0.25">
      <c r="A678" t="s">
        <v>819</v>
      </c>
      <c r="B678" s="2">
        <v>45580</v>
      </c>
      <c r="C678">
        <f t="shared" si="51"/>
        <v>2024</v>
      </c>
      <c r="D678" t="str">
        <f t="shared" si="52"/>
        <v>October</v>
      </c>
      <c r="E678" t="str">
        <f t="shared" si="53"/>
        <v>Q4</v>
      </c>
      <c r="F678" t="s">
        <v>2015</v>
      </c>
      <c r="G678" t="s">
        <v>2408</v>
      </c>
      <c r="H678">
        <v>5</v>
      </c>
      <c r="I678" s="4">
        <v>472.01</v>
      </c>
      <c r="J678" t="s">
        <v>2934</v>
      </c>
      <c r="K678" t="s">
        <v>3068</v>
      </c>
      <c r="L678" t="s">
        <v>3071</v>
      </c>
      <c r="M678" t="s">
        <v>3880</v>
      </c>
      <c r="N678">
        <v>10</v>
      </c>
      <c r="O678" t="s">
        <v>4275</v>
      </c>
      <c r="P678" t="str">
        <f t="shared" si="55"/>
        <v>SAVE10</v>
      </c>
      <c r="Q678" t="s">
        <v>4280</v>
      </c>
      <c r="R678" s="4">
        <v>2360.0500000000002</v>
      </c>
      <c r="S678" t="str">
        <f t="shared" si="54"/>
        <v>No</v>
      </c>
    </row>
    <row r="679" spans="1:19" x14ac:dyDescent="0.25">
      <c r="A679" t="s">
        <v>50</v>
      </c>
      <c r="B679" s="2">
        <v>45785</v>
      </c>
      <c r="C679">
        <f t="shared" si="51"/>
        <v>2025</v>
      </c>
      <c r="D679" t="str">
        <f t="shared" si="52"/>
        <v>May</v>
      </c>
      <c r="E679" t="str">
        <f t="shared" si="53"/>
        <v>Q2</v>
      </c>
      <c r="F679" t="s">
        <v>1250</v>
      </c>
      <c r="G679" t="s">
        <v>2408</v>
      </c>
      <c r="H679">
        <v>2</v>
      </c>
      <c r="I679" s="4">
        <v>534.42999999999995</v>
      </c>
      <c r="J679" t="s">
        <v>2446</v>
      </c>
      <c r="K679" t="s">
        <v>3065</v>
      </c>
      <c r="L679" t="s">
        <v>3074</v>
      </c>
      <c r="M679" t="s">
        <v>3111</v>
      </c>
      <c r="N679">
        <v>5</v>
      </c>
      <c r="P679" t="str">
        <f t="shared" si="55"/>
        <v>NO COUPON</v>
      </c>
      <c r="Q679" t="s">
        <v>4281</v>
      </c>
      <c r="R679" s="4">
        <v>1068.8599999999999</v>
      </c>
      <c r="S679" t="str">
        <f t="shared" si="54"/>
        <v>No</v>
      </c>
    </row>
    <row r="680" spans="1:19" x14ac:dyDescent="0.25">
      <c r="A680" t="s">
        <v>667</v>
      </c>
      <c r="B680" s="2">
        <v>45347</v>
      </c>
      <c r="C680">
        <f t="shared" si="51"/>
        <v>2024</v>
      </c>
      <c r="D680" t="str">
        <f t="shared" si="52"/>
        <v>February</v>
      </c>
      <c r="E680" t="str">
        <f t="shared" si="53"/>
        <v>Q1</v>
      </c>
      <c r="F680" t="s">
        <v>1866</v>
      </c>
      <c r="G680" t="s">
        <v>2407</v>
      </c>
      <c r="H680">
        <v>3</v>
      </c>
      <c r="I680" s="4">
        <v>690.3</v>
      </c>
      <c r="J680" t="s">
        <v>2710</v>
      </c>
      <c r="K680" t="s">
        <v>3067</v>
      </c>
      <c r="L680" t="s">
        <v>3070</v>
      </c>
      <c r="M680" t="s">
        <v>3728</v>
      </c>
      <c r="N680">
        <v>6</v>
      </c>
      <c r="O680" t="s">
        <v>4277</v>
      </c>
      <c r="P680" t="str">
        <f t="shared" si="55"/>
        <v>WINTER15</v>
      </c>
      <c r="Q680" t="s">
        <v>4282</v>
      </c>
      <c r="R680" s="4">
        <v>2070.9</v>
      </c>
      <c r="S680" t="str">
        <f t="shared" si="54"/>
        <v>No</v>
      </c>
    </row>
    <row r="681" spans="1:19" x14ac:dyDescent="0.25">
      <c r="A681" t="s">
        <v>750</v>
      </c>
      <c r="B681" s="2">
        <v>45331</v>
      </c>
      <c r="C681">
        <f t="shared" si="51"/>
        <v>2024</v>
      </c>
      <c r="D681" t="str">
        <f t="shared" si="52"/>
        <v>February</v>
      </c>
      <c r="E681" t="str">
        <f t="shared" si="53"/>
        <v>Q1</v>
      </c>
      <c r="F681" t="s">
        <v>1947</v>
      </c>
      <c r="G681" t="s">
        <v>2403</v>
      </c>
      <c r="H681">
        <v>5</v>
      </c>
      <c r="I681" s="4">
        <v>418.53</v>
      </c>
      <c r="J681" t="s">
        <v>2796</v>
      </c>
      <c r="K681" t="s">
        <v>3067</v>
      </c>
      <c r="L681" t="s">
        <v>3074</v>
      </c>
      <c r="M681" t="s">
        <v>3811</v>
      </c>
      <c r="N681">
        <v>6</v>
      </c>
      <c r="O681" t="s">
        <v>4276</v>
      </c>
      <c r="P681" t="str">
        <f t="shared" si="55"/>
        <v>FREESHIP</v>
      </c>
      <c r="Q681" t="s">
        <v>4282</v>
      </c>
      <c r="R681" s="4">
        <v>2092.65</v>
      </c>
      <c r="S681" t="str">
        <f t="shared" si="54"/>
        <v>No</v>
      </c>
    </row>
    <row r="682" spans="1:19" x14ac:dyDescent="0.25">
      <c r="A682" t="s">
        <v>944</v>
      </c>
      <c r="B682" s="2">
        <v>45642</v>
      </c>
      <c r="C682">
        <f t="shared" si="51"/>
        <v>2024</v>
      </c>
      <c r="D682" t="str">
        <f t="shared" si="52"/>
        <v>December</v>
      </c>
      <c r="E682" t="str">
        <f t="shared" si="53"/>
        <v>Q4</v>
      </c>
      <c r="F682" t="s">
        <v>2140</v>
      </c>
      <c r="G682" t="s">
        <v>2404</v>
      </c>
      <c r="H682">
        <v>2</v>
      </c>
      <c r="I682" s="4">
        <v>456.04</v>
      </c>
      <c r="J682" t="s">
        <v>2427</v>
      </c>
      <c r="K682" t="s">
        <v>3065</v>
      </c>
      <c r="L682" t="s">
        <v>3072</v>
      </c>
      <c r="M682" t="s">
        <v>4005</v>
      </c>
      <c r="N682">
        <v>4</v>
      </c>
      <c r="O682" t="s">
        <v>4276</v>
      </c>
      <c r="P682" t="str">
        <f t="shared" si="55"/>
        <v>FREESHIP</v>
      </c>
      <c r="Q682" t="s">
        <v>4280</v>
      </c>
      <c r="R682" s="4">
        <v>912.08</v>
      </c>
      <c r="S682" t="str">
        <f t="shared" si="54"/>
        <v>No</v>
      </c>
    </row>
    <row r="683" spans="1:19" x14ac:dyDescent="0.25">
      <c r="A683" t="s">
        <v>285</v>
      </c>
      <c r="B683" s="2">
        <v>45013</v>
      </c>
      <c r="C683">
        <f t="shared" si="51"/>
        <v>2023</v>
      </c>
      <c r="D683" t="str">
        <f t="shared" si="52"/>
        <v>March</v>
      </c>
      <c r="E683" t="str">
        <f t="shared" si="53"/>
        <v>Q1</v>
      </c>
      <c r="F683" t="s">
        <v>1485</v>
      </c>
      <c r="G683" t="s">
        <v>2403</v>
      </c>
      <c r="H683">
        <v>1</v>
      </c>
      <c r="I683" s="4">
        <v>542.07000000000005</v>
      </c>
      <c r="J683" t="s">
        <v>2641</v>
      </c>
      <c r="K683" t="s">
        <v>3069</v>
      </c>
      <c r="L683" t="s">
        <v>3070</v>
      </c>
      <c r="M683" t="s">
        <v>3346</v>
      </c>
      <c r="N683">
        <v>6</v>
      </c>
      <c r="O683" t="s">
        <v>4277</v>
      </c>
      <c r="P683" t="str">
        <f t="shared" si="55"/>
        <v>WINTER15</v>
      </c>
      <c r="Q683" t="s">
        <v>4279</v>
      </c>
      <c r="R683" s="4">
        <v>542.07000000000005</v>
      </c>
      <c r="S683" t="str">
        <f t="shared" si="54"/>
        <v>No</v>
      </c>
    </row>
    <row r="684" spans="1:19" x14ac:dyDescent="0.25">
      <c r="A684" t="s">
        <v>895</v>
      </c>
      <c r="B684" s="2">
        <v>44929</v>
      </c>
      <c r="C684">
        <f t="shared" si="51"/>
        <v>2023</v>
      </c>
      <c r="D684" t="str">
        <f t="shared" si="52"/>
        <v>January</v>
      </c>
      <c r="E684" t="str">
        <f t="shared" si="53"/>
        <v>Q1</v>
      </c>
      <c r="F684" t="s">
        <v>2091</v>
      </c>
      <c r="G684" t="s">
        <v>2405</v>
      </c>
      <c r="H684">
        <v>2</v>
      </c>
      <c r="I684" s="4">
        <v>448.85</v>
      </c>
      <c r="J684" t="s">
        <v>2966</v>
      </c>
      <c r="K684" t="s">
        <v>3067</v>
      </c>
      <c r="L684" t="s">
        <v>3074</v>
      </c>
      <c r="M684" t="s">
        <v>3956</v>
      </c>
      <c r="N684">
        <v>6</v>
      </c>
      <c r="P684" t="str">
        <f t="shared" si="55"/>
        <v>NO COUPON</v>
      </c>
      <c r="Q684" t="s">
        <v>4278</v>
      </c>
      <c r="R684" s="4">
        <v>897.7</v>
      </c>
      <c r="S684" t="str">
        <f t="shared" si="54"/>
        <v>No</v>
      </c>
    </row>
    <row r="685" spans="1:19" x14ac:dyDescent="0.25">
      <c r="A685" t="s">
        <v>947</v>
      </c>
      <c r="B685" s="2">
        <v>44952</v>
      </c>
      <c r="C685">
        <f t="shared" si="51"/>
        <v>2023</v>
      </c>
      <c r="D685" t="str">
        <f t="shared" si="52"/>
        <v>January</v>
      </c>
      <c r="E685" t="str">
        <f t="shared" si="53"/>
        <v>Q1</v>
      </c>
      <c r="F685" t="s">
        <v>2143</v>
      </c>
      <c r="G685" t="s">
        <v>2403</v>
      </c>
      <c r="H685">
        <v>2</v>
      </c>
      <c r="I685" s="4">
        <v>394.16</v>
      </c>
      <c r="J685" t="s">
        <v>2617</v>
      </c>
      <c r="K685" t="s">
        <v>3066</v>
      </c>
      <c r="L685" t="s">
        <v>3070</v>
      </c>
      <c r="M685" t="s">
        <v>4008</v>
      </c>
      <c r="N685">
        <v>2</v>
      </c>
      <c r="P685" t="str">
        <f t="shared" si="55"/>
        <v>NO COUPON</v>
      </c>
      <c r="Q685" t="s">
        <v>4279</v>
      </c>
      <c r="R685" s="4">
        <v>788.32</v>
      </c>
      <c r="S685" t="str">
        <f t="shared" si="54"/>
        <v>No</v>
      </c>
    </row>
    <row r="686" spans="1:19" x14ac:dyDescent="0.25">
      <c r="A686" t="s">
        <v>1056</v>
      </c>
      <c r="B686" s="2">
        <v>45635</v>
      </c>
      <c r="C686">
        <f t="shared" si="51"/>
        <v>2024</v>
      </c>
      <c r="D686" t="str">
        <f t="shared" si="52"/>
        <v>December</v>
      </c>
      <c r="E686" t="str">
        <f t="shared" si="53"/>
        <v>Q4</v>
      </c>
      <c r="F686" t="s">
        <v>2248</v>
      </c>
      <c r="G686" t="s">
        <v>2405</v>
      </c>
      <c r="H686">
        <v>2</v>
      </c>
      <c r="I686" s="4">
        <v>409.75</v>
      </c>
      <c r="J686" t="s">
        <v>2681</v>
      </c>
      <c r="K686" t="s">
        <v>3065</v>
      </c>
      <c r="L686" t="s">
        <v>3070</v>
      </c>
      <c r="M686" t="s">
        <v>4117</v>
      </c>
      <c r="N686">
        <v>2</v>
      </c>
      <c r="O686" t="s">
        <v>4277</v>
      </c>
      <c r="P686" t="str">
        <f t="shared" si="55"/>
        <v>WINTER15</v>
      </c>
      <c r="Q686" t="s">
        <v>4281</v>
      </c>
      <c r="R686" s="4">
        <v>819.5</v>
      </c>
      <c r="S686" t="str">
        <f t="shared" si="54"/>
        <v>No</v>
      </c>
    </row>
    <row r="687" spans="1:19" x14ac:dyDescent="0.25">
      <c r="A687" t="s">
        <v>385</v>
      </c>
      <c r="B687" s="2">
        <v>44931</v>
      </c>
      <c r="C687">
        <f t="shared" si="51"/>
        <v>2023</v>
      </c>
      <c r="D687" t="str">
        <f t="shared" si="52"/>
        <v>January</v>
      </c>
      <c r="E687" t="str">
        <f t="shared" si="53"/>
        <v>Q1</v>
      </c>
      <c r="F687" t="s">
        <v>1585</v>
      </c>
      <c r="G687" t="s">
        <v>2404</v>
      </c>
      <c r="H687">
        <v>5</v>
      </c>
      <c r="I687" s="4">
        <v>307.76</v>
      </c>
      <c r="J687" t="s">
        <v>2422</v>
      </c>
      <c r="K687" t="s">
        <v>3068</v>
      </c>
      <c r="L687" t="s">
        <v>3074</v>
      </c>
      <c r="M687" t="s">
        <v>3446</v>
      </c>
      <c r="N687">
        <v>9</v>
      </c>
      <c r="O687" t="s">
        <v>4276</v>
      </c>
      <c r="P687" t="str">
        <f t="shared" si="55"/>
        <v>FREESHIP</v>
      </c>
      <c r="Q687" t="s">
        <v>4282</v>
      </c>
      <c r="R687" s="4">
        <v>1538.8</v>
      </c>
      <c r="S687" t="str">
        <f t="shared" si="54"/>
        <v>No</v>
      </c>
    </row>
    <row r="688" spans="1:19" x14ac:dyDescent="0.25">
      <c r="A688" t="s">
        <v>677</v>
      </c>
      <c r="B688" s="2">
        <v>45397</v>
      </c>
      <c r="C688">
        <f t="shared" si="51"/>
        <v>2024</v>
      </c>
      <c r="D688" t="str">
        <f t="shared" si="52"/>
        <v>April</v>
      </c>
      <c r="E688" t="str">
        <f t="shared" si="53"/>
        <v>Q2</v>
      </c>
      <c r="F688" t="s">
        <v>1876</v>
      </c>
      <c r="G688" t="s">
        <v>2403</v>
      </c>
      <c r="H688">
        <v>1</v>
      </c>
      <c r="I688" s="4">
        <v>72.599999999999994</v>
      </c>
      <c r="J688" t="s">
        <v>2800</v>
      </c>
      <c r="K688" t="s">
        <v>3065</v>
      </c>
      <c r="L688" t="s">
        <v>3071</v>
      </c>
      <c r="M688" t="s">
        <v>3738</v>
      </c>
      <c r="N688">
        <v>6</v>
      </c>
      <c r="O688" t="s">
        <v>4276</v>
      </c>
      <c r="P688" t="str">
        <f t="shared" si="55"/>
        <v>FREESHIP</v>
      </c>
      <c r="Q688" t="s">
        <v>4278</v>
      </c>
      <c r="R688" s="4">
        <v>72.599999999999994</v>
      </c>
      <c r="S688" t="str">
        <f t="shared" si="54"/>
        <v>No</v>
      </c>
    </row>
    <row r="689" spans="1:19" x14ac:dyDescent="0.25">
      <c r="A689" t="s">
        <v>42</v>
      </c>
      <c r="B689" s="2">
        <v>45251</v>
      </c>
      <c r="C689">
        <f t="shared" si="51"/>
        <v>2023</v>
      </c>
      <c r="D689" t="str">
        <f t="shared" si="52"/>
        <v>November</v>
      </c>
      <c r="E689" t="str">
        <f t="shared" si="53"/>
        <v>Q4</v>
      </c>
      <c r="F689" t="s">
        <v>1242</v>
      </c>
      <c r="G689" t="s">
        <v>2404</v>
      </c>
      <c r="H689">
        <v>4</v>
      </c>
      <c r="I689" s="4">
        <v>160.07</v>
      </c>
      <c r="J689" t="s">
        <v>2438</v>
      </c>
      <c r="K689" t="s">
        <v>3066</v>
      </c>
      <c r="L689" t="s">
        <v>3074</v>
      </c>
      <c r="M689" t="s">
        <v>3103</v>
      </c>
      <c r="N689">
        <v>5</v>
      </c>
      <c r="P689" t="str">
        <f t="shared" si="55"/>
        <v>NO COUPON</v>
      </c>
      <c r="Q689" t="s">
        <v>4280</v>
      </c>
      <c r="R689" s="4">
        <v>640.28</v>
      </c>
      <c r="S689" t="str">
        <f t="shared" si="54"/>
        <v>No</v>
      </c>
    </row>
    <row r="690" spans="1:19" x14ac:dyDescent="0.25">
      <c r="A690" t="s">
        <v>486</v>
      </c>
      <c r="B690" s="2">
        <v>44932</v>
      </c>
      <c r="C690">
        <f t="shared" si="51"/>
        <v>2023</v>
      </c>
      <c r="D690" t="str">
        <f t="shared" si="52"/>
        <v>January</v>
      </c>
      <c r="E690" t="str">
        <f t="shared" si="53"/>
        <v>Q1</v>
      </c>
      <c r="F690" t="s">
        <v>1686</v>
      </c>
      <c r="G690" t="s">
        <v>2406</v>
      </c>
      <c r="H690">
        <v>3</v>
      </c>
      <c r="I690" s="4">
        <v>508.12</v>
      </c>
      <c r="J690" t="s">
        <v>2776</v>
      </c>
      <c r="K690" t="s">
        <v>3067</v>
      </c>
      <c r="L690" t="s">
        <v>3071</v>
      </c>
      <c r="M690" t="s">
        <v>3547</v>
      </c>
      <c r="N690">
        <v>8</v>
      </c>
      <c r="O690" t="s">
        <v>4276</v>
      </c>
      <c r="P690" t="str">
        <f t="shared" si="55"/>
        <v>FREESHIP</v>
      </c>
      <c r="Q690" t="s">
        <v>4279</v>
      </c>
      <c r="R690" s="4">
        <v>1524.36</v>
      </c>
      <c r="S690" t="str">
        <f t="shared" si="54"/>
        <v>No</v>
      </c>
    </row>
    <row r="691" spans="1:19" x14ac:dyDescent="0.25">
      <c r="A691" t="s">
        <v>405</v>
      </c>
      <c r="B691" s="2">
        <v>45673</v>
      </c>
      <c r="C691">
        <f t="shared" si="51"/>
        <v>2025</v>
      </c>
      <c r="D691" t="str">
        <f t="shared" si="52"/>
        <v>January</v>
      </c>
      <c r="E691" t="str">
        <f t="shared" si="53"/>
        <v>Q1</v>
      </c>
      <c r="F691" t="s">
        <v>1605</v>
      </c>
      <c r="G691" t="s">
        <v>2408</v>
      </c>
      <c r="H691">
        <v>2</v>
      </c>
      <c r="I691" s="4">
        <v>527.46</v>
      </c>
      <c r="J691" t="s">
        <v>2654</v>
      </c>
      <c r="K691" t="s">
        <v>3065</v>
      </c>
      <c r="L691" t="s">
        <v>3071</v>
      </c>
      <c r="M691" t="s">
        <v>3466</v>
      </c>
      <c r="N691">
        <v>3</v>
      </c>
      <c r="O691" t="s">
        <v>4276</v>
      </c>
      <c r="P691" t="str">
        <f t="shared" si="55"/>
        <v>FREESHIP</v>
      </c>
      <c r="Q691" t="s">
        <v>4279</v>
      </c>
      <c r="R691" s="4">
        <v>1054.92</v>
      </c>
      <c r="S691" t="str">
        <f t="shared" si="54"/>
        <v>No</v>
      </c>
    </row>
    <row r="692" spans="1:19" x14ac:dyDescent="0.25">
      <c r="A692" t="s">
        <v>1042</v>
      </c>
      <c r="B692" s="2">
        <v>44974</v>
      </c>
      <c r="C692">
        <f t="shared" si="51"/>
        <v>2023</v>
      </c>
      <c r="D692" t="str">
        <f t="shared" si="52"/>
        <v>February</v>
      </c>
      <c r="E692" t="str">
        <f t="shared" si="53"/>
        <v>Q1</v>
      </c>
      <c r="F692" t="s">
        <v>2234</v>
      </c>
      <c r="G692" t="s">
        <v>2409</v>
      </c>
      <c r="H692">
        <v>4</v>
      </c>
      <c r="I692" s="4">
        <v>440.31</v>
      </c>
      <c r="J692" t="s">
        <v>2610</v>
      </c>
      <c r="K692" t="s">
        <v>3069</v>
      </c>
      <c r="L692" t="s">
        <v>3071</v>
      </c>
      <c r="M692" t="s">
        <v>4103</v>
      </c>
      <c r="N692">
        <v>6</v>
      </c>
      <c r="P692" t="str">
        <f t="shared" si="55"/>
        <v>NO COUPON</v>
      </c>
      <c r="Q692" t="s">
        <v>4278</v>
      </c>
      <c r="R692" s="4">
        <v>1761.24</v>
      </c>
      <c r="S692" t="str">
        <f t="shared" si="54"/>
        <v>No</v>
      </c>
    </row>
    <row r="693" spans="1:19" x14ac:dyDescent="0.25">
      <c r="A693" t="s">
        <v>387</v>
      </c>
      <c r="B693" s="2">
        <v>44928</v>
      </c>
      <c r="C693">
        <f t="shared" si="51"/>
        <v>2023</v>
      </c>
      <c r="D693" t="str">
        <f t="shared" si="52"/>
        <v>January</v>
      </c>
      <c r="E693" t="str">
        <f t="shared" si="53"/>
        <v>Q1</v>
      </c>
      <c r="F693" t="s">
        <v>1587</v>
      </c>
      <c r="G693" t="s">
        <v>2408</v>
      </c>
      <c r="H693">
        <v>3</v>
      </c>
      <c r="I693" s="4">
        <v>341.15</v>
      </c>
      <c r="J693" t="s">
        <v>2720</v>
      </c>
      <c r="K693" t="s">
        <v>3069</v>
      </c>
      <c r="L693" t="s">
        <v>3074</v>
      </c>
      <c r="M693" t="s">
        <v>3448</v>
      </c>
      <c r="N693">
        <v>4</v>
      </c>
      <c r="O693" t="s">
        <v>4276</v>
      </c>
      <c r="P693" t="str">
        <f t="shared" si="55"/>
        <v>FREESHIP</v>
      </c>
      <c r="Q693" t="s">
        <v>4278</v>
      </c>
      <c r="R693" s="4">
        <v>1023.45</v>
      </c>
      <c r="S693" t="str">
        <f t="shared" si="54"/>
        <v>No</v>
      </c>
    </row>
    <row r="694" spans="1:19" x14ac:dyDescent="0.25">
      <c r="A694" t="s">
        <v>72</v>
      </c>
      <c r="B694" s="2">
        <v>44941</v>
      </c>
      <c r="C694">
        <f t="shared" si="51"/>
        <v>2023</v>
      </c>
      <c r="D694" t="str">
        <f t="shared" si="52"/>
        <v>January</v>
      </c>
      <c r="E694" t="str">
        <f t="shared" si="53"/>
        <v>Q1</v>
      </c>
      <c r="F694" t="s">
        <v>1272</v>
      </c>
      <c r="G694" t="s">
        <v>2404</v>
      </c>
      <c r="H694">
        <v>4</v>
      </c>
      <c r="I694" s="4">
        <v>474.69</v>
      </c>
      <c r="J694" t="s">
        <v>2464</v>
      </c>
      <c r="K694" t="s">
        <v>3068</v>
      </c>
      <c r="L694" t="s">
        <v>3071</v>
      </c>
      <c r="M694" t="s">
        <v>3133</v>
      </c>
      <c r="N694">
        <v>6</v>
      </c>
      <c r="O694" t="s">
        <v>4275</v>
      </c>
      <c r="P694" t="str">
        <f t="shared" si="55"/>
        <v>SAVE10</v>
      </c>
      <c r="Q694" t="s">
        <v>4282</v>
      </c>
      <c r="R694" s="4">
        <v>1898.76</v>
      </c>
      <c r="S694" t="str">
        <f t="shared" si="54"/>
        <v>No</v>
      </c>
    </row>
    <row r="695" spans="1:19" x14ac:dyDescent="0.25">
      <c r="A695" t="s">
        <v>923</v>
      </c>
      <c r="B695" s="2">
        <v>45439</v>
      </c>
      <c r="C695">
        <f t="shared" si="51"/>
        <v>2024</v>
      </c>
      <c r="D695" t="str">
        <f t="shared" si="52"/>
        <v>May</v>
      </c>
      <c r="E695" t="str">
        <f t="shared" si="53"/>
        <v>Q2</v>
      </c>
      <c r="F695" t="s">
        <v>2119</v>
      </c>
      <c r="G695" t="s">
        <v>2405</v>
      </c>
      <c r="H695">
        <v>2</v>
      </c>
      <c r="I695" s="4">
        <v>291.85000000000002</v>
      </c>
      <c r="J695" t="s">
        <v>2431</v>
      </c>
      <c r="K695" t="s">
        <v>3069</v>
      </c>
      <c r="L695" t="s">
        <v>3070</v>
      </c>
      <c r="M695" t="s">
        <v>3984</v>
      </c>
      <c r="N695">
        <v>5</v>
      </c>
      <c r="O695" t="s">
        <v>4276</v>
      </c>
      <c r="P695" t="str">
        <f t="shared" si="55"/>
        <v>FREESHIP</v>
      </c>
      <c r="Q695" t="s">
        <v>4278</v>
      </c>
      <c r="R695" s="4">
        <v>583.70000000000005</v>
      </c>
      <c r="S695" t="str">
        <f t="shared" si="54"/>
        <v>No</v>
      </c>
    </row>
    <row r="696" spans="1:19" x14ac:dyDescent="0.25">
      <c r="A696" t="s">
        <v>454</v>
      </c>
      <c r="B696" s="2">
        <v>45601</v>
      </c>
      <c r="C696">
        <f t="shared" si="51"/>
        <v>2024</v>
      </c>
      <c r="D696" t="str">
        <f t="shared" si="52"/>
        <v>November</v>
      </c>
      <c r="E696" t="str">
        <f t="shared" si="53"/>
        <v>Q4</v>
      </c>
      <c r="F696" t="s">
        <v>1654</v>
      </c>
      <c r="G696" t="s">
        <v>2409</v>
      </c>
      <c r="H696">
        <v>4</v>
      </c>
      <c r="I696" s="4">
        <v>83.6</v>
      </c>
      <c r="J696" t="s">
        <v>2674</v>
      </c>
      <c r="K696" t="s">
        <v>3065</v>
      </c>
      <c r="L696" t="s">
        <v>3074</v>
      </c>
      <c r="M696" t="s">
        <v>3515</v>
      </c>
      <c r="N696">
        <v>4</v>
      </c>
      <c r="O696" t="s">
        <v>4275</v>
      </c>
      <c r="P696" t="str">
        <f t="shared" si="55"/>
        <v>SAVE10</v>
      </c>
      <c r="Q696" t="s">
        <v>4281</v>
      </c>
      <c r="R696" s="4">
        <v>334.4</v>
      </c>
      <c r="S696" t="str">
        <f t="shared" si="54"/>
        <v>No</v>
      </c>
    </row>
    <row r="697" spans="1:19" x14ac:dyDescent="0.25">
      <c r="A697" t="s">
        <v>612</v>
      </c>
      <c r="B697" s="2">
        <v>45408</v>
      </c>
      <c r="C697">
        <f t="shared" si="51"/>
        <v>2024</v>
      </c>
      <c r="D697" t="str">
        <f t="shared" si="52"/>
        <v>April</v>
      </c>
      <c r="E697" t="str">
        <f t="shared" si="53"/>
        <v>Q2</v>
      </c>
      <c r="F697" t="s">
        <v>1812</v>
      </c>
      <c r="G697" t="s">
        <v>2409</v>
      </c>
      <c r="H697">
        <v>5</v>
      </c>
      <c r="I697" s="4">
        <v>495.35</v>
      </c>
      <c r="J697" t="s">
        <v>2693</v>
      </c>
      <c r="K697" t="s">
        <v>3067</v>
      </c>
      <c r="L697" t="s">
        <v>3074</v>
      </c>
      <c r="M697" t="s">
        <v>3673</v>
      </c>
      <c r="N697">
        <v>5</v>
      </c>
      <c r="P697" t="str">
        <f t="shared" si="55"/>
        <v>NO COUPON</v>
      </c>
      <c r="Q697" t="s">
        <v>4281</v>
      </c>
      <c r="R697" s="4">
        <v>2476.75</v>
      </c>
      <c r="S697" t="str">
        <f t="shared" si="54"/>
        <v>No</v>
      </c>
    </row>
    <row r="698" spans="1:19" x14ac:dyDescent="0.25">
      <c r="A698" t="s">
        <v>179</v>
      </c>
      <c r="B698" s="2">
        <v>45549</v>
      </c>
      <c r="C698">
        <f t="shared" si="51"/>
        <v>2024</v>
      </c>
      <c r="D698" t="str">
        <f t="shared" si="52"/>
        <v>September</v>
      </c>
      <c r="E698" t="str">
        <f t="shared" si="53"/>
        <v>Q3</v>
      </c>
      <c r="F698" t="s">
        <v>1379</v>
      </c>
      <c r="G698" t="s">
        <v>2403</v>
      </c>
      <c r="H698">
        <v>2</v>
      </c>
      <c r="I698" s="4">
        <v>500.29</v>
      </c>
      <c r="J698" t="s">
        <v>2559</v>
      </c>
      <c r="K698" t="s">
        <v>3066</v>
      </c>
      <c r="L698" t="s">
        <v>3072</v>
      </c>
      <c r="M698" t="s">
        <v>3240</v>
      </c>
      <c r="N698">
        <v>7</v>
      </c>
      <c r="O698" t="s">
        <v>4277</v>
      </c>
      <c r="P698" t="str">
        <f t="shared" si="55"/>
        <v>WINTER15</v>
      </c>
      <c r="Q698" t="s">
        <v>4282</v>
      </c>
      <c r="R698" s="4">
        <v>1000.58</v>
      </c>
      <c r="S698" t="str">
        <f t="shared" si="54"/>
        <v>No</v>
      </c>
    </row>
    <row r="699" spans="1:19" x14ac:dyDescent="0.25">
      <c r="A699" t="s">
        <v>624</v>
      </c>
      <c r="B699" s="2">
        <v>45459</v>
      </c>
      <c r="C699">
        <f t="shared" si="51"/>
        <v>2024</v>
      </c>
      <c r="D699" t="str">
        <f t="shared" si="52"/>
        <v>June</v>
      </c>
      <c r="E699" t="str">
        <f t="shared" si="53"/>
        <v>Q2</v>
      </c>
      <c r="F699" t="s">
        <v>1823</v>
      </c>
      <c r="G699" t="s">
        <v>2409</v>
      </c>
      <c r="H699">
        <v>5</v>
      </c>
      <c r="I699" s="4">
        <v>389.62</v>
      </c>
      <c r="J699" t="s">
        <v>2460</v>
      </c>
      <c r="K699" t="s">
        <v>3069</v>
      </c>
      <c r="L699" t="s">
        <v>3072</v>
      </c>
      <c r="M699" t="s">
        <v>3685</v>
      </c>
      <c r="N699">
        <v>7</v>
      </c>
      <c r="O699" t="s">
        <v>4276</v>
      </c>
      <c r="P699" t="str">
        <f t="shared" si="55"/>
        <v>FREESHIP</v>
      </c>
      <c r="Q699" t="s">
        <v>4281</v>
      </c>
      <c r="R699" s="4">
        <v>1948.1</v>
      </c>
      <c r="S699" t="str">
        <f t="shared" si="54"/>
        <v>No</v>
      </c>
    </row>
    <row r="700" spans="1:19" x14ac:dyDescent="0.25">
      <c r="A700" t="s">
        <v>650</v>
      </c>
      <c r="B700" s="2">
        <v>45204</v>
      </c>
      <c r="C700">
        <f t="shared" si="51"/>
        <v>2023</v>
      </c>
      <c r="D700" t="str">
        <f t="shared" si="52"/>
        <v>October</v>
      </c>
      <c r="E700" t="str">
        <f t="shared" si="53"/>
        <v>Q4</v>
      </c>
      <c r="F700" t="s">
        <v>1849</v>
      </c>
      <c r="G700" t="s">
        <v>2408</v>
      </c>
      <c r="H700">
        <v>4</v>
      </c>
      <c r="I700" s="4">
        <v>371.07</v>
      </c>
      <c r="J700" t="s">
        <v>2564</v>
      </c>
      <c r="K700" t="s">
        <v>3069</v>
      </c>
      <c r="L700" t="s">
        <v>3071</v>
      </c>
      <c r="M700" t="s">
        <v>3711</v>
      </c>
      <c r="N700">
        <v>7</v>
      </c>
      <c r="O700" t="s">
        <v>4277</v>
      </c>
      <c r="P700" t="str">
        <f t="shared" si="55"/>
        <v>WINTER15</v>
      </c>
      <c r="Q700" t="s">
        <v>4281</v>
      </c>
      <c r="R700" s="4">
        <v>1484.28</v>
      </c>
      <c r="S700" t="str">
        <f t="shared" si="54"/>
        <v>No</v>
      </c>
    </row>
    <row r="701" spans="1:19" x14ac:dyDescent="0.25">
      <c r="A701" t="s">
        <v>683</v>
      </c>
      <c r="B701" s="2">
        <v>44962</v>
      </c>
      <c r="C701">
        <f t="shared" si="51"/>
        <v>2023</v>
      </c>
      <c r="D701" t="str">
        <f t="shared" si="52"/>
        <v>February</v>
      </c>
      <c r="E701" t="str">
        <f t="shared" si="53"/>
        <v>Q1</v>
      </c>
      <c r="F701" t="s">
        <v>1881</v>
      </c>
      <c r="G701" t="s">
        <v>2409</v>
      </c>
      <c r="H701">
        <v>1</v>
      </c>
      <c r="I701" s="4">
        <v>257</v>
      </c>
      <c r="J701" t="s">
        <v>2867</v>
      </c>
      <c r="K701" t="s">
        <v>3065</v>
      </c>
      <c r="L701" t="s">
        <v>3071</v>
      </c>
      <c r="M701" t="s">
        <v>3744</v>
      </c>
      <c r="N701">
        <v>5</v>
      </c>
      <c r="P701" t="str">
        <f t="shared" si="55"/>
        <v>NO COUPON</v>
      </c>
      <c r="Q701" t="s">
        <v>4279</v>
      </c>
      <c r="R701" s="4">
        <v>257</v>
      </c>
      <c r="S701" t="str">
        <f t="shared" si="54"/>
        <v>No</v>
      </c>
    </row>
    <row r="702" spans="1:19" x14ac:dyDescent="0.25">
      <c r="A702" t="s">
        <v>57</v>
      </c>
      <c r="B702" s="2">
        <v>45274</v>
      </c>
      <c r="C702">
        <f t="shared" si="51"/>
        <v>2023</v>
      </c>
      <c r="D702" t="str">
        <f t="shared" si="52"/>
        <v>December</v>
      </c>
      <c r="E702" t="str">
        <f t="shared" si="53"/>
        <v>Q4</v>
      </c>
      <c r="F702" t="s">
        <v>1257</v>
      </c>
      <c r="G702" t="s">
        <v>2406</v>
      </c>
      <c r="H702">
        <v>3</v>
      </c>
      <c r="I702" s="4">
        <v>499.21</v>
      </c>
      <c r="J702" t="s">
        <v>2452</v>
      </c>
      <c r="K702" t="s">
        <v>3066</v>
      </c>
      <c r="L702" t="s">
        <v>3071</v>
      </c>
      <c r="M702" t="s">
        <v>3118</v>
      </c>
      <c r="N702">
        <v>8</v>
      </c>
      <c r="P702" t="str">
        <f t="shared" si="55"/>
        <v>NO COUPON</v>
      </c>
      <c r="Q702" t="s">
        <v>4278</v>
      </c>
      <c r="R702" s="4">
        <v>1497.63</v>
      </c>
      <c r="S702" t="str">
        <f t="shared" si="54"/>
        <v>No</v>
      </c>
    </row>
    <row r="703" spans="1:19" x14ac:dyDescent="0.25">
      <c r="A703" t="s">
        <v>1063</v>
      </c>
      <c r="B703" s="2">
        <v>45491</v>
      </c>
      <c r="C703">
        <f t="shared" si="51"/>
        <v>2024</v>
      </c>
      <c r="D703" t="str">
        <f t="shared" si="52"/>
        <v>July</v>
      </c>
      <c r="E703" t="str">
        <f t="shared" si="53"/>
        <v>Q3</v>
      </c>
      <c r="F703" t="s">
        <v>2255</v>
      </c>
      <c r="G703" t="s">
        <v>2409</v>
      </c>
      <c r="H703">
        <v>5</v>
      </c>
      <c r="I703" s="4">
        <v>391.86</v>
      </c>
      <c r="J703" t="s">
        <v>2430</v>
      </c>
      <c r="K703" t="s">
        <v>3067</v>
      </c>
      <c r="L703" t="s">
        <v>3070</v>
      </c>
      <c r="M703" t="s">
        <v>4124</v>
      </c>
      <c r="N703">
        <v>6</v>
      </c>
      <c r="P703" t="str">
        <f t="shared" si="55"/>
        <v>NO COUPON</v>
      </c>
      <c r="Q703" t="s">
        <v>4278</v>
      </c>
      <c r="R703" s="4">
        <v>1959.3</v>
      </c>
      <c r="S703" t="str">
        <f t="shared" si="54"/>
        <v>No</v>
      </c>
    </row>
    <row r="704" spans="1:19" x14ac:dyDescent="0.25">
      <c r="A704" t="s">
        <v>31</v>
      </c>
      <c r="B704" s="2">
        <v>45353</v>
      </c>
      <c r="C704">
        <f t="shared" si="51"/>
        <v>2024</v>
      </c>
      <c r="D704" t="str">
        <f t="shared" si="52"/>
        <v>March</v>
      </c>
      <c r="E704" t="str">
        <f t="shared" si="53"/>
        <v>Q1</v>
      </c>
      <c r="F704" t="s">
        <v>1231</v>
      </c>
      <c r="G704" t="s">
        <v>2405</v>
      </c>
      <c r="H704">
        <v>1</v>
      </c>
      <c r="I704" s="4">
        <v>423.4</v>
      </c>
      <c r="J704" t="s">
        <v>2427</v>
      </c>
      <c r="K704" t="s">
        <v>3065</v>
      </c>
      <c r="L704" t="s">
        <v>3070</v>
      </c>
      <c r="M704" t="s">
        <v>3092</v>
      </c>
      <c r="N704">
        <v>3</v>
      </c>
      <c r="P704" t="str">
        <f t="shared" si="55"/>
        <v>NO COUPON</v>
      </c>
      <c r="Q704" t="s">
        <v>4279</v>
      </c>
      <c r="R704" s="4">
        <v>423.4</v>
      </c>
      <c r="S704" t="str">
        <f t="shared" si="54"/>
        <v>No</v>
      </c>
    </row>
    <row r="705" spans="1:19" x14ac:dyDescent="0.25">
      <c r="A705" t="s">
        <v>854</v>
      </c>
      <c r="B705" s="2">
        <v>45305</v>
      </c>
      <c r="C705">
        <f t="shared" si="51"/>
        <v>2024</v>
      </c>
      <c r="D705" t="str">
        <f t="shared" si="52"/>
        <v>January</v>
      </c>
      <c r="E705" t="str">
        <f t="shared" si="53"/>
        <v>Q1</v>
      </c>
      <c r="F705" t="s">
        <v>2050</v>
      </c>
      <c r="G705" t="s">
        <v>2406</v>
      </c>
      <c r="H705">
        <v>3</v>
      </c>
      <c r="I705" s="4">
        <v>411.95</v>
      </c>
      <c r="J705" t="s">
        <v>2774</v>
      </c>
      <c r="K705" t="s">
        <v>3067</v>
      </c>
      <c r="L705" t="s">
        <v>3073</v>
      </c>
      <c r="M705" t="s">
        <v>3915</v>
      </c>
      <c r="N705">
        <v>7</v>
      </c>
      <c r="O705" t="s">
        <v>4276</v>
      </c>
      <c r="P705" t="str">
        <f t="shared" si="55"/>
        <v>FREESHIP</v>
      </c>
      <c r="Q705" t="s">
        <v>4279</v>
      </c>
      <c r="R705" s="4">
        <v>1235.8499999999999</v>
      </c>
      <c r="S705" t="str">
        <f t="shared" si="54"/>
        <v>No</v>
      </c>
    </row>
    <row r="706" spans="1:19" x14ac:dyDescent="0.25">
      <c r="A706" t="s">
        <v>725</v>
      </c>
      <c r="B706" s="2">
        <v>45477</v>
      </c>
      <c r="C706">
        <f t="shared" ref="C706:C769" si="56">YEAR(B706)</f>
        <v>2024</v>
      </c>
      <c r="D706" t="str">
        <f t="shared" ref="D706:D769" si="57">TEXT(B706,"mmmm")</f>
        <v>July</v>
      </c>
      <c r="E706" t="str">
        <f t="shared" ref="E706:E769" si="58">"Q"&amp;ROUNDUP(MONTH(B706)/3,0)</f>
        <v>Q3</v>
      </c>
      <c r="F706" t="s">
        <v>1923</v>
      </c>
      <c r="G706" t="s">
        <v>2405</v>
      </c>
      <c r="H706">
        <v>2</v>
      </c>
      <c r="I706" s="4">
        <v>475.78</v>
      </c>
      <c r="J706" t="s">
        <v>2886</v>
      </c>
      <c r="K706" t="s">
        <v>3066</v>
      </c>
      <c r="L706" t="s">
        <v>3070</v>
      </c>
      <c r="M706" t="s">
        <v>3786</v>
      </c>
      <c r="N706">
        <v>2</v>
      </c>
      <c r="O706" t="s">
        <v>4277</v>
      </c>
      <c r="P706" t="str">
        <f t="shared" si="55"/>
        <v>WINTER15</v>
      </c>
      <c r="Q706" t="s">
        <v>4282</v>
      </c>
      <c r="R706" s="4">
        <v>951.56</v>
      </c>
      <c r="S706" t="str">
        <f t="shared" si="54"/>
        <v>No</v>
      </c>
    </row>
    <row r="707" spans="1:19" x14ac:dyDescent="0.25">
      <c r="A707" t="s">
        <v>899</v>
      </c>
      <c r="B707" s="2">
        <v>45389</v>
      </c>
      <c r="C707">
        <f t="shared" si="56"/>
        <v>2024</v>
      </c>
      <c r="D707" t="str">
        <f t="shared" si="57"/>
        <v>April</v>
      </c>
      <c r="E707" t="str">
        <f t="shared" si="58"/>
        <v>Q2</v>
      </c>
      <c r="F707" t="s">
        <v>2095</v>
      </c>
      <c r="G707" t="s">
        <v>2408</v>
      </c>
      <c r="H707">
        <v>4</v>
      </c>
      <c r="I707" s="4">
        <v>515.59</v>
      </c>
      <c r="J707" t="s">
        <v>2969</v>
      </c>
      <c r="K707" t="s">
        <v>3067</v>
      </c>
      <c r="L707" t="s">
        <v>3070</v>
      </c>
      <c r="M707" t="s">
        <v>3960</v>
      </c>
      <c r="N707">
        <v>7</v>
      </c>
      <c r="O707" t="s">
        <v>4276</v>
      </c>
      <c r="P707" t="str">
        <f t="shared" si="55"/>
        <v>FREESHIP</v>
      </c>
      <c r="Q707" t="s">
        <v>4282</v>
      </c>
      <c r="R707" s="4">
        <v>2062.36</v>
      </c>
      <c r="S707" t="str">
        <f t="shared" ref="S707:S770" si="59">IF(OR(R707&gt;$Z$4,R707&lt;Z710),"No","Yes")</f>
        <v>No</v>
      </c>
    </row>
    <row r="708" spans="1:19" x14ac:dyDescent="0.25">
      <c r="A708" t="s">
        <v>916</v>
      </c>
      <c r="B708" s="2">
        <v>45486</v>
      </c>
      <c r="C708">
        <f t="shared" si="56"/>
        <v>2024</v>
      </c>
      <c r="D708" t="str">
        <f t="shared" si="57"/>
        <v>July</v>
      </c>
      <c r="E708" t="str">
        <f t="shared" si="58"/>
        <v>Q3</v>
      </c>
      <c r="F708" t="s">
        <v>2112</v>
      </c>
      <c r="G708" t="s">
        <v>2403</v>
      </c>
      <c r="H708">
        <v>4</v>
      </c>
      <c r="I708" s="4">
        <v>180.25</v>
      </c>
      <c r="J708" t="s">
        <v>2469</v>
      </c>
      <c r="K708" t="s">
        <v>3065</v>
      </c>
      <c r="L708" t="s">
        <v>3071</v>
      </c>
      <c r="M708" t="s">
        <v>3977</v>
      </c>
      <c r="N708">
        <v>7</v>
      </c>
      <c r="P708" t="str">
        <f t="shared" si="55"/>
        <v>NO COUPON</v>
      </c>
      <c r="Q708" t="s">
        <v>4281</v>
      </c>
      <c r="R708" s="4">
        <v>721</v>
      </c>
      <c r="S708" t="str">
        <f t="shared" si="59"/>
        <v>No</v>
      </c>
    </row>
    <row r="709" spans="1:19" x14ac:dyDescent="0.25">
      <c r="A709" t="s">
        <v>1104</v>
      </c>
      <c r="B709" s="2">
        <v>44982</v>
      </c>
      <c r="C709">
        <f t="shared" si="56"/>
        <v>2023</v>
      </c>
      <c r="D709" t="str">
        <f t="shared" si="57"/>
        <v>February</v>
      </c>
      <c r="E709" t="str">
        <f t="shared" si="58"/>
        <v>Q1</v>
      </c>
      <c r="F709" t="s">
        <v>2296</v>
      </c>
      <c r="G709" t="s">
        <v>2403</v>
      </c>
      <c r="H709">
        <v>2</v>
      </c>
      <c r="I709" s="4">
        <v>650.25</v>
      </c>
      <c r="J709" t="s">
        <v>2441</v>
      </c>
      <c r="K709" t="s">
        <v>3068</v>
      </c>
      <c r="L709" t="s">
        <v>3072</v>
      </c>
      <c r="M709" t="s">
        <v>4165</v>
      </c>
      <c r="N709">
        <v>6</v>
      </c>
      <c r="P709" t="str">
        <f t="shared" si="55"/>
        <v>NO COUPON</v>
      </c>
      <c r="Q709" t="s">
        <v>4278</v>
      </c>
      <c r="R709" s="4">
        <v>1300.5</v>
      </c>
      <c r="S709" t="str">
        <f t="shared" si="59"/>
        <v>No</v>
      </c>
    </row>
    <row r="710" spans="1:19" x14ac:dyDescent="0.25">
      <c r="A710" t="s">
        <v>682</v>
      </c>
      <c r="B710" s="2">
        <v>45478</v>
      </c>
      <c r="C710">
        <f t="shared" si="56"/>
        <v>2024</v>
      </c>
      <c r="D710" t="str">
        <f t="shared" si="57"/>
        <v>July</v>
      </c>
      <c r="E710" t="str">
        <f t="shared" si="58"/>
        <v>Q3</v>
      </c>
      <c r="F710" t="s">
        <v>1880</v>
      </c>
      <c r="G710" t="s">
        <v>2403</v>
      </c>
      <c r="H710">
        <v>2</v>
      </c>
      <c r="I710" s="4">
        <v>253.67</v>
      </c>
      <c r="J710" t="s">
        <v>2549</v>
      </c>
      <c r="K710" t="s">
        <v>3069</v>
      </c>
      <c r="L710" t="s">
        <v>3072</v>
      </c>
      <c r="M710" t="s">
        <v>3743</v>
      </c>
      <c r="N710">
        <v>3</v>
      </c>
      <c r="O710" t="s">
        <v>4277</v>
      </c>
      <c r="P710" t="str">
        <f t="shared" si="55"/>
        <v>WINTER15</v>
      </c>
      <c r="Q710" t="s">
        <v>4281</v>
      </c>
      <c r="R710" s="4">
        <v>507.34</v>
      </c>
      <c r="S710" t="str">
        <f t="shared" si="59"/>
        <v>No</v>
      </c>
    </row>
    <row r="711" spans="1:19" x14ac:dyDescent="0.25">
      <c r="A711" t="s">
        <v>552</v>
      </c>
      <c r="B711" s="2">
        <v>45436</v>
      </c>
      <c r="C711">
        <f t="shared" si="56"/>
        <v>2024</v>
      </c>
      <c r="D711" t="str">
        <f t="shared" si="57"/>
        <v>May</v>
      </c>
      <c r="E711" t="str">
        <f t="shared" si="58"/>
        <v>Q2</v>
      </c>
      <c r="F711" t="s">
        <v>1752</v>
      </c>
      <c r="G711" t="s">
        <v>2404</v>
      </c>
      <c r="H711">
        <v>3</v>
      </c>
      <c r="I711" s="4">
        <v>490.74</v>
      </c>
      <c r="J711" t="s">
        <v>2809</v>
      </c>
      <c r="K711" t="s">
        <v>3069</v>
      </c>
      <c r="L711" t="s">
        <v>3070</v>
      </c>
      <c r="M711" t="s">
        <v>3613</v>
      </c>
      <c r="N711">
        <v>3</v>
      </c>
      <c r="O711" t="s">
        <v>4277</v>
      </c>
      <c r="P711" t="str">
        <f t="shared" si="55"/>
        <v>WINTER15</v>
      </c>
      <c r="Q711" t="s">
        <v>4280</v>
      </c>
      <c r="R711" s="4">
        <v>1472.22</v>
      </c>
      <c r="S711" t="str">
        <f t="shared" si="59"/>
        <v>No</v>
      </c>
    </row>
    <row r="712" spans="1:19" x14ac:dyDescent="0.25">
      <c r="A712" t="s">
        <v>1007</v>
      </c>
      <c r="B712" s="2">
        <v>45388</v>
      </c>
      <c r="C712">
        <f t="shared" si="56"/>
        <v>2024</v>
      </c>
      <c r="D712" t="str">
        <f t="shared" si="57"/>
        <v>April</v>
      </c>
      <c r="E712" t="str">
        <f t="shared" si="58"/>
        <v>Q2</v>
      </c>
      <c r="F712" t="s">
        <v>2200</v>
      </c>
      <c r="G712" t="s">
        <v>2403</v>
      </c>
      <c r="H712">
        <v>3</v>
      </c>
      <c r="I712" s="4">
        <v>267.45</v>
      </c>
      <c r="J712" t="s">
        <v>3000</v>
      </c>
      <c r="K712" t="s">
        <v>3068</v>
      </c>
      <c r="L712" t="s">
        <v>3073</v>
      </c>
      <c r="M712" t="s">
        <v>4068</v>
      </c>
      <c r="N712">
        <v>5</v>
      </c>
      <c r="O712" t="s">
        <v>4277</v>
      </c>
      <c r="P712" t="str">
        <f t="shared" si="55"/>
        <v>WINTER15</v>
      </c>
      <c r="Q712" t="s">
        <v>4278</v>
      </c>
      <c r="R712" s="4">
        <v>802.34999999999991</v>
      </c>
      <c r="S712" t="str">
        <f t="shared" si="59"/>
        <v>No</v>
      </c>
    </row>
    <row r="713" spans="1:19" x14ac:dyDescent="0.25">
      <c r="A713" t="s">
        <v>153</v>
      </c>
      <c r="B713" s="2">
        <v>45026</v>
      </c>
      <c r="C713">
        <f t="shared" si="56"/>
        <v>2023</v>
      </c>
      <c r="D713" t="str">
        <f t="shared" si="57"/>
        <v>April</v>
      </c>
      <c r="E713" t="str">
        <f t="shared" si="58"/>
        <v>Q2</v>
      </c>
      <c r="F713" t="s">
        <v>1353</v>
      </c>
      <c r="G713" t="s">
        <v>2404</v>
      </c>
      <c r="H713">
        <v>1</v>
      </c>
      <c r="I713" s="4">
        <v>583.9</v>
      </c>
      <c r="J713" t="s">
        <v>2540</v>
      </c>
      <c r="K713" t="s">
        <v>3069</v>
      </c>
      <c r="L713" t="s">
        <v>3072</v>
      </c>
      <c r="M713" t="s">
        <v>3214</v>
      </c>
      <c r="N713">
        <v>1</v>
      </c>
      <c r="P713" t="str">
        <f t="shared" si="55"/>
        <v>NO COUPON</v>
      </c>
      <c r="Q713" t="s">
        <v>4280</v>
      </c>
      <c r="R713" s="4">
        <v>583.9</v>
      </c>
      <c r="S713" t="str">
        <f t="shared" si="59"/>
        <v>No</v>
      </c>
    </row>
    <row r="714" spans="1:19" x14ac:dyDescent="0.25">
      <c r="A714" t="s">
        <v>305</v>
      </c>
      <c r="B714" s="2">
        <v>45424</v>
      </c>
      <c r="C714">
        <f t="shared" si="56"/>
        <v>2024</v>
      </c>
      <c r="D714" t="str">
        <f t="shared" si="57"/>
        <v>May</v>
      </c>
      <c r="E714" t="str">
        <f t="shared" si="58"/>
        <v>Q2</v>
      </c>
      <c r="F714" t="s">
        <v>1505</v>
      </c>
      <c r="G714" t="s">
        <v>2404</v>
      </c>
      <c r="H714">
        <v>2</v>
      </c>
      <c r="I714" s="4">
        <v>345.01</v>
      </c>
      <c r="J714" t="s">
        <v>2657</v>
      </c>
      <c r="K714" t="s">
        <v>3067</v>
      </c>
      <c r="L714" t="s">
        <v>3073</v>
      </c>
      <c r="M714" t="s">
        <v>3366</v>
      </c>
      <c r="N714">
        <v>6</v>
      </c>
      <c r="O714" t="s">
        <v>4276</v>
      </c>
      <c r="P714" t="str">
        <f t="shared" si="55"/>
        <v>FREESHIP</v>
      </c>
      <c r="Q714" t="s">
        <v>4282</v>
      </c>
      <c r="R714" s="4">
        <v>690.02</v>
      </c>
      <c r="S714" t="str">
        <f t="shared" si="59"/>
        <v>No</v>
      </c>
    </row>
    <row r="715" spans="1:19" x14ac:dyDescent="0.25">
      <c r="A715" t="s">
        <v>231</v>
      </c>
      <c r="B715" s="2">
        <v>45432</v>
      </c>
      <c r="C715">
        <f t="shared" si="56"/>
        <v>2024</v>
      </c>
      <c r="D715" t="str">
        <f t="shared" si="57"/>
        <v>May</v>
      </c>
      <c r="E715" t="str">
        <f t="shared" si="58"/>
        <v>Q2</v>
      </c>
      <c r="F715" t="s">
        <v>1431</v>
      </c>
      <c r="G715" t="s">
        <v>2409</v>
      </c>
      <c r="H715">
        <v>4</v>
      </c>
      <c r="I715" s="4">
        <v>321.51</v>
      </c>
      <c r="J715" t="s">
        <v>2598</v>
      </c>
      <c r="K715" t="s">
        <v>3069</v>
      </c>
      <c r="L715" t="s">
        <v>3072</v>
      </c>
      <c r="M715" t="s">
        <v>3292</v>
      </c>
      <c r="N715">
        <v>9</v>
      </c>
      <c r="P715" t="str">
        <f t="shared" ref="P715:P778" si="60">IF(ISBLANK(O715),"NO COUPON",O715)</f>
        <v>NO COUPON</v>
      </c>
      <c r="Q715" t="s">
        <v>4282</v>
      </c>
      <c r="R715" s="4">
        <v>1286.04</v>
      </c>
      <c r="S715" t="str">
        <f t="shared" si="59"/>
        <v>No</v>
      </c>
    </row>
    <row r="716" spans="1:19" x14ac:dyDescent="0.25">
      <c r="A716" t="s">
        <v>75</v>
      </c>
      <c r="B716" s="2">
        <v>45375</v>
      </c>
      <c r="C716">
        <f t="shared" si="56"/>
        <v>2024</v>
      </c>
      <c r="D716" t="str">
        <f t="shared" si="57"/>
        <v>March</v>
      </c>
      <c r="E716" t="str">
        <f t="shared" si="58"/>
        <v>Q1</v>
      </c>
      <c r="F716" t="s">
        <v>1275</v>
      </c>
      <c r="G716" t="s">
        <v>2409</v>
      </c>
      <c r="H716">
        <v>4</v>
      </c>
      <c r="I716" s="4">
        <v>122.2</v>
      </c>
      <c r="J716" t="s">
        <v>2467</v>
      </c>
      <c r="K716" t="s">
        <v>3069</v>
      </c>
      <c r="L716" t="s">
        <v>3073</v>
      </c>
      <c r="M716" t="s">
        <v>3136</v>
      </c>
      <c r="N716">
        <v>7</v>
      </c>
      <c r="O716" t="s">
        <v>4276</v>
      </c>
      <c r="P716" t="str">
        <f t="shared" si="60"/>
        <v>FREESHIP</v>
      </c>
      <c r="Q716" t="s">
        <v>4281</v>
      </c>
      <c r="R716" s="4">
        <v>488.8</v>
      </c>
      <c r="S716" t="str">
        <f t="shared" si="59"/>
        <v>No</v>
      </c>
    </row>
    <row r="717" spans="1:19" x14ac:dyDescent="0.25">
      <c r="A717" t="s">
        <v>457</v>
      </c>
      <c r="B717" s="2">
        <v>45426</v>
      </c>
      <c r="C717">
        <f t="shared" si="56"/>
        <v>2024</v>
      </c>
      <c r="D717" t="str">
        <f t="shared" si="57"/>
        <v>May</v>
      </c>
      <c r="E717" t="str">
        <f t="shared" si="58"/>
        <v>Q2</v>
      </c>
      <c r="F717" t="s">
        <v>1657</v>
      </c>
      <c r="G717" t="s">
        <v>2406</v>
      </c>
      <c r="H717">
        <v>2</v>
      </c>
      <c r="I717" s="4">
        <v>69.64</v>
      </c>
      <c r="J717" t="s">
        <v>2469</v>
      </c>
      <c r="K717" t="s">
        <v>3069</v>
      </c>
      <c r="L717" t="s">
        <v>3072</v>
      </c>
      <c r="M717" t="s">
        <v>3518</v>
      </c>
      <c r="N717">
        <v>6</v>
      </c>
      <c r="P717" t="str">
        <f t="shared" si="60"/>
        <v>NO COUPON</v>
      </c>
      <c r="Q717" t="s">
        <v>4281</v>
      </c>
      <c r="R717" s="4">
        <v>139.28</v>
      </c>
      <c r="S717" t="str">
        <f t="shared" si="59"/>
        <v>No</v>
      </c>
    </row>
    <row r="718" spans="1:19" x14ac:dyDescent="0.25">
      <c r="A718" t="s">
        <v>1044</v>
      </c>
      <c r="B718" s="2">
        <v>45201</v>
      </c>
      <c r="C718">
        <f t="shared" si="56"/>
        <v>2023</v>
      </c>
      <c r="D718" t="str">
        <f t="shared" si="57"/>
        <v>October</v>
      </c>
      <c r="E718" t="str">
        <f t="shared" si="58"/>
        <v>Q4</v>
      </c>
      <c r="F718" t="s">
        <v>2236</v>
      </c>
      <c r="G718" t="s">
        <v>2404</v>
      </c>
      <c r="H718">
        <v>4</v>
      </c>
      <c r="I718" s="4">
        <v>245.28</v>
      </c>
      <c r="J718" t="s">
        <v>3005</v>
      </c>
      <c r="K718" t="s">
        <v>3067</v>
      </c>
      <c r="L718" t="s">
        <v>3073</v>
      </c>
      <c r="M718" t="s">
        <v>4105</v>
      </c>
      <c r="N718">
        <v>6</v>
      </c>
      <c r="O718" t="s">
        <v>4277</v>
      </c>
      <c r="P718" t="str">
        <f t="shared" si="60"/>
        <v>WINTER15</v>
      </c>
      <c r="Q718" t="s">
        <v>4280</v>
      </c>
      <c r="R718" s="4">
        <v>981.12</v>
      </c>
      <c r="S718" t="str">
        <f t="shared" si="59"/>
        <v>No</v>
      </c>
    </row>
    <row r="719" spans="1:19" x14ac:dyDescent="0.25">
      <c r="A719" t="s">
        <v>602</v>
      </c>
      <c r="B719" s="2">
        <v>45636</v>
      </c>
      <c r="C719">
        <f t="shared" si="56"/>
        <v>2024</v>
      </c>
      <c r="D719" t="str">
        <f t="shared" si="57"/>
        <v>December</v>
      </c>
      <c r="E719" t="str">
        <f t="shared" si="58"/>
        <v>Q4</v>
      </c>
      <c r="F719" t="s">
        <v>1802</v>
      </c>
      <c r="G719" t="s">
        <v>2403</v>
      </c>
      <c r="H719">
        <v>4</v>
      </c>
      <c r="I719" s="4">
        <v>577.82000000000005</v>
      </c>
      <c r="J719" t="s">
        <v>2465</v>
      </c>
      <c r="K719" t="s">
        <v>3067</v>
      </c>
      <c r="L719" t="s">
        <v>3073</v>
      </c>
      <c r="M719" t="s">
        <v>3663</v>
      </c>
      <c r="N719">
        <v>9</v>
      </c>
      <c r="P719" t="str">
        <f t="shared" si="60"/>
        <v>NO COUPON</v>
      </c>
      <c r="Q719" t="s">
        <v>4282</v>
      </c>
      <c r="R719" s="4">
        <v>2311.2800000000002</v>
      </c>
      <c r="S719" t="str">
        <f t="shared" si="59"/>
        <v>No</v>
      </c>
    </row>
    <row r="720" spans="1:19" x14ac:dyDescent="0.25">
      <c r="A720" t="s">
        <v>568</v>
      </c>
      <c r="B720" s="2">
        <v>45807</v>
      </c>
      <c r="C720">
        <f t="shared" si="56"/>
        <v>2025</v>
      </c>
      <c r="D720" t="str">
        <f t="shared" si="57"/>
        <v>May</v>
      </c>
      <c r="E720" t="str">
        <f t="shared" si="58"/>
        <v>Q2</v>
      </c>
      <c r="F720" t="s">
        <v>1768</v>
      </c>
      <c r="G720" t="s">
        <v>2408</v>
      </c>
      <c r="H720">
        <v>2</v>
      </c>
      <c r="I720" s="4">
        <v>492.9</v>
      </c>
      <c r="J720" t="s">
        <v>2610</v>
      </c>
      <c r="K720" t="s">
        <v>3069</v>
      </c>
      <c r="L720" t="s">
        <v>3072</v>
      </c>
      <c r="M720" t="s">
        <v>3629</v>
      </c>
      <c r="N720">
        <v>5</v>
      </c>
      <c r="O720" t="s">
        <v>4276</v>
      </c>
      <c r="P720" t="str">
        <f t="shared" si="60"/>
        <v>FREESHIP</v>
      </c>
      <c r="Q720" t="s">
        <v>4278</v>
      </c>
      <c r="R720" s="4">
        <v>985.8</v>
      </c>
      <c r="S720" t="str">
        <f t="shared" si="59"/>
        <v>No</v>
      </c>
    </row>
    <row r="721" spans="1:19" x14ac:dyDescent="0.25">
      <c r="A721" t="s">
        <v>1013</v>
      </c>
      <c r="B721" s="2">
        <v>45284</v>
      </c>
      <c r="C721">
        <f t="shared" si="56"/>
        <v>2023</v>
      </c>
      <c r="D721" t="str">
        <f t="shared" si="57"/>
        <v>December</v>
      </c>
      <c r="E721" t="str">
        <f t="shared" si="58"/>
        <v>Q4</v>
      </c>
      <c r="F721" t="s">
        <v>2206</v>
      </c>
      <c r="G721" t="s">
        <v>2407</v>
      </c>
      <c r="H721">
        <v>1</v>
      </c>
      <c r="I721" s="4">
        <v>483.38</v>
      </c>
      <c r="J721" t="s">
        <v>2741</v>
      </c>
      <c r="K721" t="s">
        <v>3069</v>
      </c>
      <c r="L721" t="s">
        <v>3074</v>
      </c>
      <c r="M721" t="s">
        <v>4074</v>
      </c>
      <c r="N721">
        <v>6</v>
      </c>
      <c r="O721" t="s">
        <v>4276</v>
      </c>
      <c r="P721" t="str">
        <f t="shared" si="60"/>
        <v>FREESHIP</v>
      </c>
      <c r="Q721" t="s">
        <v>4282</v>
      </c>
      <c r="R721" s="4">
        <v>483.38</v>
      </c>
      <c r="S721" t="str">
        <f t="shared" si="59"/>
        <v>No</v>
      </c>
    </row>
    <row r="722" spans="1:19" x14ac:dyDescent="0.25">
      <c r="A722" t="s">
        <v>579</v>
      </c>
      <c r="B722" s="2">
        <v>45060</v>
      </c>
      <c r="C722">
        <f t="shared" si="56"/>
        <v>2023</v>
      </c>
      <c r="D722" t="str">
        <f t="shared" si="57"/>
        <v>May</v>
      </c>
      <c r="E722" t="str">
        <f t="shared" si="58"/>
        <v>Q2</v>
      </c>
      <c r="F722" t="s">
        <v>1779</v>
      </c>
      <c r="G722" t="s">
        <v>2405</v>
      </c>
      <c r="H722">
        <v>5</v>
      </c>
      <c r="I722" s="4">
        <v>307.98</v>
      </c>
      <c r="J722" t="s">
        <v>2770</v>
      </c>
      <c r="K722" t="s">
        <v>3066</v>
      </c>
      <c r="L722" t="s">
        <v>3074</v>
      </c>
      <c r="M722" t="s">
        <v>3640</v>
      </c>
      <c r="N722">
        <v>10</v>
      </c>
      <c r="P722" t="str">
        <f t="shared" si="60"/>
        <v>NO COUPON</v>
      </c>
      <c r="Q722" t="s">
        <v>4281</v>
      </c>
      <c r="R722" s="4">
        <v>1539.9</v>
      </c>
      <c r="S722" t="str">
        <f t="shared" si="59"/>
        <v>No</v>
      </c>
    </row>
    <row r="723" spans="1:19" x14ac:dyDescent="0.25">
      <c r="A723" t="s">
        <v>707</v>
      </c>
      <c r="B723" s="2">
        <v>45728</v>
      </c>
      <c r="C723">
        <f t="shared" si="56"/>
        <v>2025</v>
      </c>
      <c r="D723" t="str">
        <f t="shared" si="57"/>
        <v>March</v>
      </c>
      <c r="E723" t="str">
        <f t="shared" si="58"/>
        <v>Q1</v>
      </c>
      <c r="F723" t="s">
        <v>1905</v>
      </c>
      <c r="G723" t="s">
        <v>2403</v>
      </c>
      <c r="H723">
        <v>1</v>
      </c>
      <c r="I723" s="4">
        <v>176.58</v>
      </c>
      <c r="J723" t="s">
        <v>2878</v>
      </c>
      <c r="K723" t="s">
        <v>3065</v>
      </c>
      <c r="L723" t="s">
        <v>3072</v>
      </c>
      <c r="M723" t="s">
        <v>3768</v>
      </c>
      <c r="N723">
        <v>4</v>
      </c>
      <c r="P723" t="str">
        <f t="shared" si="60"/>
        <v>NO COUPON</v>
      </c>
      <c r="Q723" t="s">
        <v>4279</v>
      </c>
      <c r="R723" s="4">
        <v>176.58</v>
      </c>
      <c r="S723" t="str">
        <f t="shared" si="59"/>
        <v>No</v>
      </c>
    </row>
    <row r="724" spans="1:19" x14ac:dyDescent="0.25">
      <c r="A724" t="s">
        <v>429</v>
      </c>
      <c r="B724" s="2">
        <v>45753</v>
      </c>
      <c r="C724">
        <f t="shared" si="56"/>
        <v>2025</v>
      </c>
      <c r="D724" t="str">
        <f t="shared" si="57"/>
        <v>April</v>
      </c>
      <c r="E724" t="str">
        <f t="shared" si="58"/>
        <v>Q2</v>
      </c>
      <c r="F724" t="s">
        <v>1629</v>
      </c>
      <c r="G724" t="s">
        <v>2406</v>
      </c>
      <c r="H724">
        <v>1</v>
      </c>
      <c r="I724" s="4">
        <v>184.15</v>
      </c>
      <c r="J724" t="s">
        <v>2639</v>
      </c>
      <c r="K724" t="s">
        <v>3068</v>
      </c>
      <c r="L724" t="s">
        <v>3070</v>
      </c>
      <c r="M724" t="s">
        <v>3490</v>
      </c>
      <c r="N724">
        <v>5</v>
      </c>
      <c r="O724" t="s">
        <v>4276</v>
      </c>
      <c r="P724" t="str">
        <f t="shared" si="60"/>
        <v>FREESHIP</v>
      </c>
      <c r="Q724" t="s">
        <v>4281</v>
      </c>
      <c r="R724" s="4">
        <v>184.15</v>
      </c>
      <c r="S724" t="str">
        <f t="shared" si="59"/>
        <v>No</v>
      </c>
    </row>
    <row r="725" spans="1:19" x14ac:dyDescent="0.25">
      <c r="A725" t="s">
        <v>1123</v>
      </c>
      <c r="B725" s="2">
        <v>45390</v>
      </c>
      <c r="C725">
        <f t="shared" si="56"/>
        <v>2024</v>
      </c>
      <c r="D725" t="str">
        <f t="shared" si="57"/>
        <v>April</v>
      </c>
      <c r="E725" t="str">
        <f t="shared" si="58"/>
        <v>Q2</v>
      </c>
      <c r="F725" t="s">
        <v>2314</v>
      </c>
      <c r="G725" t="s">
        <v>2407</v>
      </c>
      <c r="H725">
        <v>4</v>
      </c>
      <c r="I725" s="4">
        <v>77.47</v>
      </c>
      <c r="J725" t="s">
        <v>2768</v>
      </c>
      <c r="K725" t="s">
        <v>3068</v>
      </c>
      <c r="L725" t="s">
        <v>3072</v>
      </c>
      <c r="M725" t="s">
        <v>4184</v>
      </c>
      <c r="N725">
        <v>7</v>
      </c>
      <c r="O725" t="s">
        <v>4275</v>
      </c>
      <c r="P725" t="str">
        <f t="shared" si="60"/>
        <v>SAVE10</v>
      </c>
      <c r="Q725" t="s">
        <v>4278</v>
      </c>
      <c r="R725" s="4">
        <v>309.88</v>
      </c>
      <c r="S725" t="str">
        <f t="shared" si="59"/>
        <v>No</v>
      </c>
    </row>
    <row r="726" spans="1:19" x14ac:dyDescent="0.25">
      <c r="A726" t="s">
        <v>445</v>
      </c>
      <c r="B726" s="2">
        <v>45571</v>
      </c>
      <c r="C726">
        <f t="shared" si="56"/>
        <v>2024</v>
      </c>
      <c r="D726" t="str">
        <f t="shared" si="57"/>
        <v>October</v>
      </c>
      <c r="E726" t="str">
        <f t="shared" si="58"/>
        <v>Q4</v>
      </c>
      <c r="F726" t="s">
        <v>1645</v>
      </c>
      <c r="G726" t="s">
        <v>2407</v>
      </c>
      <c r="H726">
        <v>1</v>
      </c>
      <c r="I726" s="4">
        <v>52.54</v>
      </c>
      <c r="J726" t="s">
        <v>2553</v>
      </c>
      <c r="K726" t="s">
        <v>3065</v>
      </c>
      <c r="L726" t="s">
        <v>3071</v>
      </c>
      <c r="M726" t="s">
        <v>3506</v>
      </c>
      <c r="N726">
        <v>6</v>
      </c>
      <c r="O726" t="s">
        <v>4277</v>
      </c>
      <c r="P726" t="str">
        <f t="shared" si="60"/>
        <v>WINTER15</v>
      </c>
      <c r="Q726" t="s">
        <v>4281</v>
      </c>
      <c r="R726" s="4">
        <v>52.54</v>
      </c>
      <c r="S726" t="str">
        <f t="shared" si="59"/>
        <v>No</v>
      </c>
    </row>
    <row r="727" spans="1:19" x14ac:dyDescent="0.25">
      <c r="A727" t="s">
        <v>627</v>
      </c>
      <c r="B727" s="2">
        <v>45645</v>
      </c>
      <c r="C727">
        <f t="shared" si="56"/>
        <v>2024</v>
      </c>
      <c r="D727" t="str">
        <f t="shared" si="57"/>
        <v>December</v>
      </c>
      <c r="E727" t="str">
        <f t="shared" si="58"/>
        <v>Q4</v>
      </c>
      <c r="F727" t="s">
        <v>1826</v>
      </c>
      <c r="G727" t="s">
        <v>2408</v>
      </c>
      <c r="H727">
        <v>2</v>
      </c>
      <c r="I727" s="4">
        <v>230.36</v>
      </c>
      <c r="J727" t="s">
        <v>2842</v>
      </c>
      <c r="K727" t="s">
        <v>3066</v>
      </c>
      <c r="L727" t="s">
        <v>3072</v>
      </c>
      <c r="M727" t="s">
        <v>3688</v>
      </c>
      <c r="N727">
        <v>4</v>
      </c>
      <c r="O727" t="s">
        <v>4277</v>
      </c>
      <c r="P727" t="str">
        <f t="shared" si="60"/>
        <v>WINTER15</v>
      </c>
      <c r="Q727" t="s">
        <v>4280</v>
      </c>
      <c r="R727" s="4">
        <v>460.72</v>
      </c>
      <c r="S727" t="str">
        <f t="shared" si="59"/>
        <v>No</v>
      </c>
    </row>
    <row r="728" spans="1:19" x14ac:dyDescent="0.25">
      <c r="A728" t="s">
        <v>1189</v>
      </c>
      <c r="B728" s="2">
        <v>45545</v>
      </c>
      <c r="C728">
        <f t="shared" si="56"/>
        <v>2024</v>
      </c>
      <c r="D728" t="str">
        <f t="shared" si="57"/>
        <v>September</v>
      </c>
      <c r="E728" t="str">
        <f t="shared" si="58"/>
        <v>Q3</v>
      </c>
      <c r="F728" t="s">
        <v>2378</v>
      </c>
      <c r="G728" t="s">
        <v>2407</v>
      </c>
      <c r="H728">
        <v>3</v>
      </c>
      <c r="I728" s="4">
        <v>91.74</v>
      </c>
      <c r="J728" t="s">
        <v>2666</v>
      </c>
      <c r="K728" t="s">
        <v>3065</v>
      </c>
      <c r="L728" t="s">
        <v>3072</v>
      </c>
      <c r="M728" t="s">
        <v>4250</v>
      </c>
      <c r="N728">
        <v>8</v>
      </c>
      <c r="O728" t="s">
        <v>4276</v>
      </c>
      <c r="P728" t="str">
        <f t="shared" si="60"/>
        <v>FREESHIP</v>
      </c>
      <c r="Q728" t="s">
        <v>4279</v>
      </c>
      <c r="R728" s="4">
        <v>275.22000000000003</v>
      </c>
      <c r="S728" t="str">
        <f t="shared" si="59"/>
        <v>No</v>
      </c>
    </row>
    <row r="729" spans="1:19" x14ac:dyDescent="0.25">
      <c r="A729" t="s">
        <v>1022</v>
      </c>
      <c r="B729" s="2">
        <v>44939</v>
      </c>
      <c r="C729">
        <f t="shared" si="56"/>
        <v>2023</v>
      </c>
      <c r="D729" t="str">
        <f t="shared" si="57"/>
        <v>January</v>
      </c>
      <c r="E729" t="str">
        <f t="shared" si="58"/>
        <v>Q1</v>
      </c>
      <c r="F729" t="s">
        <v>2214</v>
      </c>
      <c r="G729" t="s">
        <v>2403</v>
      </c>
      <c r="H729">
        <v>3</v>
      </c>
      <c r="I729" s="4">
        <v>410.88</v>
      </c>
      <c r="J729" t="s">
        <v>2916</v>
      </c>
      <c r="K729" t="s">
        <v>3069</v>
      </c>
      <c r="L729" t="s">
        <v>3073</v>
      </c>
      <c r="M729" t="s">
        <v>4083</v>
      </c>
      <c r="N729">
        <v>8</v>
      </c>
      <c r="O729" t="s">
        <v>4276</v>
      </c>
      <c r="P729" t="str">
        <f t="shared" si="60"/>
        <v>FREESHIP</v>
      </c>
      <c r="Q729" t="s">
        <v>4278</v>
      </c>
      <c r="R729" s="4">
        <v>1232.6400000000001</v>
      </c>
      <c r="S729" t="str">
        <f t="shared" si="59"/>
        <v>No</v>
      </c>
    </row>
    <row r="730" spans="1:19" x14ac:dyDescent="0.25">
      <c r="A730" t="s">
        <v>243</v>
      </c>
      <c r="B730" s="2">
        <v>45744</v>
      </c>
      <c r="C730">
        <f t="shared" si="56"/>
        <v>2025</v>
      </c>
      <c r="D730" t="str">
        <f t="shared" si="57"/>
        <v>March</v>
      </c>
      <c r="E730" t="str">
        <f t="shared" si="58"/>
        <v>Q1</v>
      </c>
      <c r="F730" t="s">
        <v>1443</v>
      </c>
      <c r="G730" t="s">
        <v>2405</v>
      </c>
      <c r="H730">
        <v>1</v>
      </c>
      <c r="I730" s="4">
        <v>562.61</v>
      </c>
      <c r="J730" t="s">
        <v>2607</v>
      </c>
      <c r="K730" t="s">
        <v>3067</v>
      </c>
      <c r="L730" t="s">
        <v>3073</v>
      </c>
      <c r="M730" t="s">
        <v>3304</v>
      </c>
      <c r="N730">
        <v>3</v>
      </c>
      <c r="O730" t="s">
        <v>4277</v>
      </c>
      <c r="P730" t="str">
        <f t="shared" si="60"/>
        <v>WINTER15</v>
      </c>
      <c r="Q730" t="s">
        <v>4281</v>
      </c>
      <c r="R730" s="4">
        <v>562.61</v>
      </c>
      <c r="S730" t="str">
        <f t="shared" si="59"/>
        <v>No</v>
      </c>
    </row>
    <row r="731" spans="1:19" x14ac:dyDescent="0.25">
      <c r="A731" t="s">
        <v>1092</v>
      </c>
      <c r="B731" s="2">
        <v>45003</v>
      </c>
      <c r="C731">
        <f t="shared" si="56"/>
        <v>2023</v>
      </c>
      <c r="D731" t="str">
        <f t="shared" si="57"/>
        <v>March</v>
      </c>
      <c r="E731" t="str">
        <f t="shared" si="58"/>
        <v>Q1</v>
      </c>
      <c r="F731" t="s">
        <v>2284</v>
      </c>
      <c r="G731" t="s">
        <v>2409</v>
      </c>
      <c r="H731">
        <v>1</v>
      </c>
      <c r="I731" s="4">
        <v>41.09</v>
      </c>
      <c r="J731" t="s">
        <v>2437</v>
      </c>
      <c r="K731" t="s">
        <v>3066</v>
      </c>
      <c r="L731" t="s">
        <v>3072</v>
      </c>
      <c r="M731" t="s">
        <v>4153</v>
      </c>
      <c r="N731">
        <v>4</v>
      </c>
      <c r="O731" t="s">
        <v>4277</v>
      </c>
      <c r="P731" t="str">
        <f t="shared" si="60"/>
        <v>WINTER15</v>
      </c>
      <c r="Q731" t="s">
        <v>4280</v>
      </c>
      <c r="R731" s="4">
        <v>41.09</v>
      </c>
      <c r="S731" t="str">
        <f t="shared" si="59"/>
        <v>No</v>
      </c>
    </row>
    <row r="732" spans="1:19" x14ac:dyDescent="0.25">
      <c r="A732" t="s">
        <v>117</v>
      </c>
      <c r="B732" s="2">
        <v>45682</v>
      </c>
      <c r="C732">
        <f t="shared" si="56"/>
        <v>2025</v>
      </c>
      <c r="D732" t="str">
        <f t="shared" si="57"/>
        <v>January</v>
      </c>
      <c r="E732" t="str">
        <f t="shared" si="58"/>
        <v>Q1</v>
      </c>
      <c r="F732" t="s">
        <v>1317</v>
      </c>
      <c r="G732" t="s">
        <v>2404</v>
      </c>
      <c r="H732">
        <v>4</v>
      </c>
      <c r="I732" s="4">
        <v>218.43</v>
      </c>
      <c r="J732" t="s">
        <v>2506</v>
      </c>
      <c r="K732" t="s">
        <v>3067</v>
      </c>
      <c r="L732" t="s">
        <v>3071</v>
      </c>
      <c r="M732" t="s">
        <v>3178</v>
      </c>
      <c r="N732">
        <v>9</v>
      </c>
      <c r="O732" t="s">
        <v>4275</v>
      </c>
      <c r="P732" t="str">
        <f t="shared" si="60"/>
        <v>SAVE10</v>
      </c>
      <c r="Q732" t="s">
        <v>4280</v>
      </c>
      <c r="R732" s="4">
        <v>873.72</v>
      </c>
      <c r="S732" t="str">
        <f t="shared" si="59"/>
        <v>No</v>
      </c>
    </row>
    <row r="733" spans="1:19" x14ac:dyDescent="0.25">
      <c r="A733" t="s">
        <v>668</v>
      </c>
      <c r="B733" s="2">
        <v>45089</v>
      </c>
      <c r="C733">
        <f t="shared" si="56"/>
        <v>2023</v>
      </c>
      <c r="D733" t="str">
        <f t="shared" si="57"/>
        <v>June</v>
      </c>
      <c r="E733" t="str">
        <f t="shared" si="58"/>
        <v>Q2</v>
      </c>
      <c r="F733" t="s">
        <v>1867</v>
      </c>
      <c r="G733" t="s">
        <v>2405</v>
      </c>
      <c r="H733">
        <v>3</v>
      </c>
      <c r="I733" s="4">
        <v>382.37</v>
      </c>
      <c r="J733" t="s">
        <v>2861</v>
      </c>
      <c r="K733" t="s">
        <v>3065</v>
      </c>
      <c r="L733" t="s">
        <v>3072</v>
      </c>
      <c r="M733" t="s">
        <v>3729</v>
      </c>
      <c r="N733">
        <v>8</v>
      </c>
      <c r="P733" t="str">
        <f t="shared" si="60"/>
        <v>NO COUPON</v>
      </c>
      <c r="Q733" t="s">
        <v>4278</v>
      </c>
      <c r="R733" s="4">
        <v>1147.1099999999999</v>
      </c>
      <c r="S733" t="str">
        <f t="shared" si="59"/>
        <v>No</v>
      </c>
    </row>
    <row r="734" spans="1:19" x14ac:dyDescent="0.25">
      <c r="A734" t="s">
        <v>392</v>
      </c>
      <c r="B734" s="2">
        <v>45323</v>
      </c>
      <c r="C734">
        <f t="shared" si="56"/>
        <v>2024</v>
      </c>
      <c r="D734" t="str">
        <f t="shared" si="57"/>
        <v>February</v>
      </c>
      <c r="E734" t="str">
        <f t="shared" si="58"/>
        <v>Q1</v>
      </c>
      <c r="F734" t="s">
        <v>1592</v>
      </c>
      <c r="G734" t="s">
        <v>2406</v>
      </c>
      <c r="H734">
        <v>5</v>
      </c>
      <c r="I734" s="4">
        <v>64.5</v>
      </c>
      <c r="J734" t="s">
        <v>2723</v>
      </c>
      <c r="K734" t="s">
        <v>3067</v>
      </c>
      <c r="L734" t="s">
        <v>3074</v>
      </c>
      <c r="M734" t="s">
        <v>3453</v>
      </c>
      <c r="N734">
        <v>8</v>
      </c>
      <c r="O734" t="s">
        <v>4277</v>
      </c>
      <c r="P734" t="str">
        <f t="shared" si="60"/>
        <v>WINTER15</v>
      </c>
      <c r="Q734" t="s">
        <v>4278</v>
      </c>
      <c r="R734" s="4">
        <v>322.5</v>
      </c>
      <c r="S734" t="str">
        <f t="shared" si="59"/>
        <v>No</v>
      </c>
    </row>
    <row r="735" spans="1:19" x14ac:dyDescent="0.25">
      <c r="A735" t="s">
        <v>169</v>
      </c>
      <c r="B735" s="2">
        <v>44984</v>
      </c>
      <c r="C735">
        <f t="shared" si="56"/>
        <v>2023</v>
      </c>
      <c r="D735" t="str">
        <f t="shared" si="57"/>
        <v>February</v>
      </c>
      <c r="E735" t="str">
        <f t="shared" si="58"/>
        <v>Q1</v>
      </c>
      <c r="F735" t="s">
        <v>1369</v>
      </c>
      <c r="G735" t="s">
        <v>2404</v>
      </c>
      <c r="H735">
        <v>1</v>
      </c>
      <c r="I735" s="4">
        <v>424.4</v>
      </c>
      <c r="J735" t="s">
        <v>2457</v>
      </c>
      <c r="K735" t="s">
        <v>3066</v>
      </c>
      <c r="L735" t="s">
        <v>3070</v>
      </c>
      <c r="M735" t="s">
        <v>3230</v>
      </c>
      <c r="N735">
        <v>6</v>
      </c>
      <c r="O735" t="s">
        <v>4277</v>
      </c>
      <c r="P735" t="str">
        <f t="shared" si="60"/>
        <v>WINTER15</v>
      </c>
      <c r="Q735" t="s">
        <v>4279</v>
      </c>
      <c r="R735" s="4">
        <v>424.4</v>
      </c>
      <c r="S735" t="str">
        <f t="shared" si="59"/>
        <v>No</v>
      </c>
    </row>
    <row r="736" spans="1:19" x14ac:dyDescent="0.25">
      <c r="A736" t="s">
        <v>1058</v>
      </c>
      <c r="B736" s="2">
        <v>45830</v>
      </c>
      <c r="C736">
        <f t="shared" si="56"/>
        <v>2025</v>
      </c>
      <c r="D736" t="str">
        <f t="shared" si="57"/>
        <v>June</v>
      </c>
      <c r="E736" t="str">
        <f t="shared" si="58"/>
        <v>Q2</v>
      </c>
      <c r="F736" t="s">
        <v>2250</v>
      </c>
      <c r="G736" t="s">
        <v>2407</v>
      </c>
      <c r="H736">
        <v>1</v>
      </c>
      <c r="I736" s="4">
        <v>38.49</v>
      </c>
      <c r="J736" t="s">
        <v>3012</v>
      </c>
      <c r="K736" t="s">
        <v>3067</v>
      </c>
      <c r="L736" t="s">
        <v>3073</v>
      </c>
      <c r="M736" t="s">
        <v>4119</v>
      </c>
      <c r="N736">
        <v>4</v>
      </c>
      <c r="O736" t="s">
        <v>4276</v>
      </c>
      <c r="P736" t="str">
        <f t="shared" si="60"/>
        <v>FREESHIP</v>
      </c>
      <c r="Q736" t="s">
        <v>4279</v>
      </c>
      <c r="R736" s="4">
        <v>38.49</v>
      </c>
      <c r="S736" t="str">
        <f t="shared" si="59"/>
        <v>No</v>
      </c>
    </row>
    <row r="737" spans="1:19" x14ac:dyDescent="0.25">
      <c r="A737" t="s">
        <v>738</v>
      </c>
      <c r="B737" s="2">
        <v>45583</v>
      </c>
      <c r="C737">
        <f t="shared" si="56"/>
        <v>2024</v>
      </c>
      <c r="D737" t="str">
        <f t="shared" si="57"/>
        <v>October</v>
      </c>
      <c r="E737" t="str">
        <f t="shared" si="58"/>
        <v>Q4</v>
      </c>
      <c r="F737" t="s">
        <v>1935</v>
      </c>
      <c r="G737" t="s">
        <v>2407</v>
      </c>
      <c r="H737">
        <v>3</v>
      </c>
      <c r="I737" s="4">
        <v>136.97</v>
      </c>
      <c r="J737" t="s">
        <v>2667</v>
      </c>
      <c r="K737" t="s">
        <v>3067</v>
      </c>
      <c r="L737" t="s">
        <v>3072</v>
      </c>
      <c r="M737" t="s">
        <v>3799</v>
      </c>
      <c r="N737">
        <v>4</v>
      </c>
      <c r="O737" t="s">
        <v>4276</v>
      </c>
      <c r="P737" t="str">
        <f t="shared" si="60"/>
        <v>FREESHIP</v>
      </c>
      <c r="Q737" t="s">
        <v>4279</v>
      </c>
      <c r="R737" s="4">
        <v>410.91</v>
      </c>
      <c r="S737" t="str">
        <f t="shared" si="59"/>
        <v>No</v>
      </c>
    </row>
    <row r="738" spans="1:19" x14ac:dyDescent="0.25">
      <c r="A738" t="s">
        <v>323</v>
      </c>
      <c r="B738" s="2">
        <v>45202</v>
      </c>
      <c r="C738">
        <f t="shared" si="56"/>
        <v>2023</v>
      </c>
      <c r="D738" t="str">
        <f t="shared" si="57"/>
        <v>October</v>
      </c>
      <c r="E738" t="str">
        <f t="shared" si="58"/>
        <v>Q4</v>
      </c>
      <c r="F738" t="s">
        <v>1523</v>
      </c>
      <c r="G738" t="s">
        <v>2406</v>
      </c>
      <c r="H738">
        <v>4</v>
      </c>
      <c r="I738" s="4">
        <v>549.76</v>
      </c>
      <c r="J738" t="s">
        <v>2671</v>
      </c>
      <c r="K738" t="s">
        <v>3065</v>
      </c>
      <c r="L738" t="s">
        <v>3073</v>
      </c>
      <c r="M738" t="s">
        <v>3384</v>
      </c>
      <c r="N738">
        <v>4</v>
      </c>
      <c r="O738" t="s">
        <v>4276</v>
      </c>
      <c r="P738" t="str">
        <f t="shared" si="60"/>
        <v>FREESHIP</v>
      </c>
      <c r="Q738" t="s">
        <v>4281</v>
      </c>
      <c r="R738" s="4">
        <v>2199.04</v>
      </c>
      <c r="S738" t="str">
        <f t="shared" si="59"/>
        <v>No</v>
      </c>
    </row>
    <row r="739" spans="1:19" x14ac:dyDescent="0.25">
      <c r="A739" t="s">
        <v>158</v>
      </c>
      <c r="B739" s="2">
        <v>45142</v>
      </c>
      <c r="C739">
        <f t="shared" si="56"/>
        <v>2023</v>
      </c>
      <c r="D739" t="str">
        <f t="shared" si="57"/>
        <v>August</v>
      </c>
      <c r="E739" t="str">
        <f t="shared" si="58"/>
        <v>Q3</v>
      </c>
      <c r="F739" t="s">
        <v>1358</v>
      </c>
      <c r="G739" t="s">
        <v>2409</v>
      </c>
      <c r="H739">
        <v>5</v>
      </c>
      <c r="I739" s="4">
        <v>219.78</v>
      </c>
      <c r="J739" t="s">
        <v>2440</v>
      </c>
      <c r="K739" t="s">
        <v>3067</v>
      </c>
      <c r="L739" t="s">
        <v>3074</v>
      </c>
      <c r="M739" t="s">
        <v>3219</v>
      </c>
      <c r="N739">
        <v>8</v>
      </c>
      <c r="P739" t="str">
        <f t="shared" si="60"/>
        <v>NO COUPON</v>
      </c>
      <c r="Q739" t="s">
        <v>4281</v>
      </c>
      <c r="R739" s="4">
        <v>1098.9000000000001</v>
      </c>
      <c r="S739" t="str">
        <f t="shared" si="59"/>
        <v>No</v>
      </c>
    </row>
    <row r="740" spans="1:19" x14ac:dyDescent="0.25">
      <c r="A740" t="s">
        <v>846</v>
      </c>
      <c r="B740" s="2">
        <v>45363</v>
      </c>
      <c r="C740">
        <f t="shared" si="56"/>
        <v>2024</v>
      </c>
      <c r="D740" t="str">
        <f t="shared" si="57"/>
        <v>March</v>
      </c>
      <c r="E740" t="str">
        <f t="shared" si="58"/>
        <v>Q1</v>
      </c>
      <c r="F740" t="s">
        <v>2042</v>
      </c>
      <c r="G740" t="s">
        <v>2406</v>
      </c>
      <c r="H740">
        <v>5</v>
      </c>
      <c r="I740" s="4">
        <v>485.71</v>
      </c>
      <c r="J740" t="s">
        <v>2423</v>
      </c>
      <c r="K740" t="s">
        <v>3066</v>
      </c>
      <c r="L740" t="s">
        <v>3074</v>
      </c>
      <c r="M740" t="s">
        <v>3907</v>
      </c>
      <c r="N740">
        <v>10</v>
      </c>
      <c r="O740" t="s">
        <v>4275</v>
      </c>
      <c r="P740" t="str">
        <f t="shared" si="60"/>
        <v>SAVE10</v>
      </c>
      <c r="Q740" t="s">
        <v>4279</v>
      </c>
      <c r="R740" s="4">
        <v>2428.5500000000002</v>
      </c>
      <c r="S740" t="str">
        <f t="shared" si="59"/>
        <v>No</v>
      </c>
    </row>
    <row r="741" spans="1:19" x14ac:dyDescent="0.25">
      <c r="A741" t="s">
        <v>451</v>
      </c>
      <c r="B741" s="2">
        <v>45400</v>
      </c>
      <c r="C741">
        <f t="shared" si="56"/>
        <v>2024</v>
      </c>
      <c r="D741" t="str">
        <f t="shared" si="57"/>
        <v>April</v>
      </c>
      <c r="E741" t="str">
        <f t="shared" si="58"/>
        <v>Q2</v>
      </c>
      <c r="F741" t="s">
        <v>1651</v>
      </c>
      <c r="G741" t="s">
        <v>2404</v>
      </c>
      <c r="H741">
        <v>1</v>
      </c>
      <c r="I741" s="4">
        <v>512.39</v>
      </c>
      <c r="J741" t="s">
        <v>2751</v>
      </c>
      <c r="K741" t="s">
        <v>3066</v>
      </c>
      <c r="L741" t="s">
        <v>3073</v>
      </c>
      <c r="M741" t="s">
        <v>3512</v>
      </c>
      <c r="N741">
        <v>2</v>
      </c>
      <c r="O741" t="s">
        <v>4276</v>
      </c>
      <c r="P741" t="str">
        <f t="shared" si="60"/>
        <v>FREESHIP</v>
      </c>
      <c r="Q741" t="s">
        <v>4278</v>
      </c>
      <c r="R741" s="4">
        <v>512.39</v>
      </c>
      <c r="S741" t="str">
        <f t="shared" si="59"/>
        <v>No</v>
      </c>
    </row>
    <row r="742" spans="1:19" x14ac:dyDescent="0.25">
      <c r="A742" t="s">
        <v>209</v>
      </c>
      <c r="B742" s="2">
        <v>45404</v>
      </c>
      <c r="C742">
        <f t="shared" si="56"/>
        <v>2024</v>
      </c>
      <c r="D742" t="str">
        <f t="shared" si="57"/>
        <v>April</v>
      </c>
      <c r="E742" t="str">
        <f t="shared" si="58"/>
        <v>Q2</v>
      </c>
      <c r="F742" t="s">
        <v>1409</v>
      </c>
      <c r="G742" t="s">
        <v>2406</v>
      </c>
      <c r="H742">
        <v>3</v>
      </c>
      <c r="I742" s="4">
        <v>619.21</v>
      </c>
      <c r="J742" t="s">
        <v>2586</v>
      </c>
      <c r="K742" t="s">
        <v>3065</v>
      </c>
      <c r="L742" t="s">
        <v>3071</v>
      </c>
      <c r="M742" t="s">
        <v>3270</v>
      </c>
      <c r="N742">
        <v>6</v>
      </c>
      <c r="P742" t="str">
        <f t="shared" si="60"/>
        <v>NO COUPON</v>
      </c>
      <c r="Q742" t="s">
        <v>4280</v>
      </c>
      <c r="R742" s="4">
        <v>1857.63</v>
      </c>
      <c r="S742" t="str">
        <f t="shared" si="59"/>
        <v>No</v>
      </c>
    </row>
    <row r="743" spans="1:19" x14ac:dyDescent="0.25">
      <c r="A743" t="s">
        <v>675</v>
      </c>
      <c r="B743" s="2">
        <v>45716</v>
      </c>
      <c r="C743">
        <f t="shared" si="56"/>
        <v>2025</v>
      </c>
      <c r="D743" t="str">
        <f t="shared" si="57"/>
        <v>February</v>
      </c>
      <c r="E743" t="str">
        <f t="shared" si="58"/>
        <v>Q1</v>
      </c>
      <c r="F743" t="s">
        <v>1874</v>
      </c>
      <c r="G743" t="s">
        <v>2405</v>
      </c>
      <c r="H743">
        <v>3</v>
      </c>
      <c r="I743" s="4">
        <v>424.89</v>
      </c>
      <c r="J743" t="s">
        <v>2863</v>
      </c>
      <c r="K743" t="s">
        <v>3065</v>
      </c>
      <c r="L743" t="s">
        <v>3071</v>
      </c>
      <c r="M743" t="s">
        <v>3736</v>
      </c>
      <c r="N743">
        <v>6</v>
      </c>
      <c r="O743" t="s">
        <v>4276</v>
      </c>
      <c r="P743" t="str">
        <f t="shared" si="60"/>
        <v>FREESHIP</v>
      </c>
      <c r="Q743" t="s">
        <v>4282</v>
      </c>
      <c r="R743" s="4">
        <v>1274.67</v>
      </c>
      <c r="S743" t="str">
        <f t="shared" si="59"/>
        <v>No</v>
      </c>
    </row>
    <row r="744" spans="1:19" x14ac:dyDescent="0.25">
      <c r="A744" t="s">
        <v>584</v>
      </c>
      <c r="B744" s="2">
        <v>45653</v>
      </c>
      <c r="C744">
        <f t="shared" si="56"/>
        <v>2024</v>
      </c>
      <c r="D744" t="str">
        <f t="shared" si="57"/>
        <v>December</v>
      </c>
      <c r="E744" t="str">
        <f t="shared" si="58"/>
        <v>Q4</v>
      </c>
      <c r="F744" t="s">
        <v>1784</v>
      </c>
      <c r="G744" t="s">
        <v>2409</v>
      </c>
      <c r="H744">
        <v>2</v>
      </c>
      <c r="I744" s="4">
        <v>362.14</v>
      </c>
      <c r="J744" t="s">
        <v>2518</v>
      </c>
      <c r="K744" t="s">
        <v>3065</v>
      </c>
      <c r="L744" t="s">
        <v>3074</v>
      </c>
      <c r="M744" t="s">
        <v>3645</v>
      </c>
      <c r="N744">
        <v>2</v>
      </c>
      <c r="O744" t="s">
        <v>4275</v>
      </c>
      <c r="P744" t="str">
        <f t="shared" si="60"/>
        <v>SAVE10</v>
      </c>
      <c r="Q744" t="s">
        <v>4278</v>
      </c>
      <c r="R744" s="4">
        <v>724.28</v>
      </c>
      <c r="S744" t="str">
        <f t="shared" si="59"/>
        <v>No</v>
      </c>
    </row>
    <row r="745" spans="1:19" x14ac:dyDescent="0.25">
      <c r="A745" t="s">
        <v>319</v>
      </c>
      <c r="B745" s="2">
        <v>45255</v>
      </c>
      <c r="C745">
        <f t="shared" si="56"/>
        <v>2023</v>
      </c>
      <c r="D745" t="str">
        <f t="shared" si="57"/>
        <v>November</v>
      </c>
      <c r="E745" t="str">
        <f t="shared" si="58"/>
        <v>Q4</v>
      </c>
      <c r="F745" t="s">
        <v>1519</v>
      </c>
      <c r="G745" t="s">
        <v>2408</v>
      </c>
      <c r="H745">
        <v>4</v>
      </c>
      <c r="I745" s="4">
        <v>126.89</v>
      </c>
      <c r="J745" t="s">
        <v>2668</v>
      </c>
      <c r="K745" t="s">
        <v>3069</v>
      </c>
      <c r="L745" t="s">
        <v>3074</v>
      </c>
      <c r="M745" t="s">
        <v>3380</v>
      </c>
      <c r="N745">
        <v>9</v>
      </c>
      <c r="O745" t="s">
        <v>4276</v>
      </c>
      <c r="P745" t="str">
        <f t="shared" si="60"/>
        <v>FREESHIP</v>
      </c>
      <c r="Q745" t="s">
        <v>4278</v>
      </c>
      <c r="R745" s="4">
        <v>507.56</v>
      </c>
      <c r="S745" t="str">
        <f t="shared" si="59"/>
        <v>No</v>
      </c>
    </row>
    <row r="746" spans="1:19" x14ac:dyDescent="0.25">
      <c r="A746" t="s">
        <v>509</v>
      </c>
      <c r="B746" s="2">
        <v>45813</v>
      </c>
      <c r="C746">
        <f t="shared" si="56"/>
        <v>2025</v>
      </c>
      <c r="D746" t="str">
        <f t="shared" si="57"/>
        <v>June</v>
      </c>
      <c r="E746" t="str">
        <f t="shared" si="58"/>
        <v>Q2</v>
      </c>
      <c r="F746" t="s">
        <v>1709</v>
      </c>
      <c r="G746" t="s">
        <v>2404</v>
      </c>
      <c r="H746">
        <v>4</v>
      </c>
      <c r="I746" s="4">
        <v>493.73</v>
      </c>
      <c r="J746" t="s">
        <v>2550</v>
      </c>
      <c r="K746" t="s">
        <v>3065</v>
      </c>
      <c r="L746" t="s">
        <v>3074</v>
      </c>
      <c r="M746" t="s">
        <v>3570</v>
      </c>
      <c r="N746">
        <v>6</v>
      </c>
      <c r="O746" t="s">
        <v>4275</v>
      </c>
      <c r="P746" t="str">
        <f t="shared" si="60"/>
        <v>SAVE10</v>
      </c>
      <c r="Q746" t="s">
        <v>4281</v>
      </c>
      <c r="R746" s="4">
        <v>1974.92</v>
      </c>
      <c r="S746" t="str">
        <f t="shared" si="59"/>
        <v>No</v>
      </c>
    </row>
    <row r="747" spans="1:19" x14ac:dyDescent="0.25">
      <c r="A747" t="s">
        <v>527</v>
      </c>
      <c r="B747" s="2">
        <v>45697</v>
      </c>
      <c r="C747">
        <f t="shared" si="56"/>
        <v>2025</v>
      </c>
      <c r="D747" t="str">
        <f t="shared" si="57"/>
        <v>February</v>
      </c>
      <c r="E747" t="str">
        <f t="shared" si="58"/>
        <v>Q1</v>
      </c>
      <c r="F747" t="s">
        <v>1727</v>
      </c>
      <c r="G747" t="s">
        <v>2405</v>
      </c>
      <c r="H747">
        <v>3</v>
      </c>
      <c r="I747" s="4">
        <v>94.88</v>
      </c>
      <c r="J747" t="s">
        <v>2501</v>
      </c>
      <c r="K747" t="s">
        <v>3068</v>
      </c>
      <c r="L747" t="s">
        <v>3070</v>
      </c>
      <c r="M747" t="s">
        <v>3588</v>
      </c>
      <c r="N747">
        <v>8</v>
      </c>
      <c r="P747" t="str">
        <f t="shared" si="60"/>
        <v>NO COUPON</v>
      </c>
      <c r="Q747" t="s">
        <v>4279</v>
      </c>
      <c r="R747" s="4">
        <v>284.64</v>
      </c>
      <c r="S747" t="str">
        <f t="shared" si="59"/>
        <v>No</v>
      </c>
    </row>
    <row r="748" spans="1:19" x14ac:dyDescent="0.25">
      <c r="A748" t="s">
        <v>98</v>
      </c>
      <c r="B748" s="2">
        <v>45166</v>
      </c>
      <c r="C748">
        <f t="shared" si="56"/>
        <v>2023</v>
      </c>
      <c r="D748" t="str">
        <f t="shared" si="57"/>
        <v>August</v>
      </c>
      <c r="E748" t="str">
        <f t="shared" si="58"/>
        <v>Q3</v>
      </c>
      <c r="F748" t="s">
        <v>1298</v>
      </c>
      <c r="G748" t="s">
        <v>2403</v>
      </c>
      <c r="H748">
        <v>2</v>
      </c>
      <c r="I748" s="4">
        <v>165.49</v>
      </c>
      <c r="J748" t="s">
        <v>2488</v>
      </c>
      <c r="K748" t="s">
        <v>3066</v>
      </c>
      <c r="L748" t="s">
        <v>3070</v>
      </c>
      <c r="M748" t="s">
        <v>3159</v>
      </c>
      <c r="N748">
        <v>4</v>
      </c>
      <c r="O748" t="s">
        <v>4277</v>
      </c>
      <c r="P748" t="str">
        <f t="shared" si="60"/>
        <v>WINTER15</v>
      </c>
      <c r="Q748" t="s">
        <v>4278</v>
      </c>
      <c r="R748" s="4">
        <v>330.98</v>
      </c>
      <c r="S748" t="str">
        <f t="shared" si="59"/>
        <v>No</v>
      </c>
    </row>
    <row r="749" spans="1:19" x14ac:dyDescent="0.25">
      <c r="A749" t="s">
        <v>545</v>
      </c>
      <c r="B749" s="2">
        <v>45475</v>
      </c>
      <c r="C749">
        <f t="shared" si="56"/>
        <v>2024</v>
      </c>
      <c r="D749" t="str">
        <f t="shared" si="57"/>
        <v>July</v>
      </c>
      <c r="E749" t="str">
        <f t="shared" si="58"/>
        <v>Q3</v>
      </c>
      <c r="F749" t="s">
        <v>1745</v>
      </c>
      <c r="G749" t="s">
        <v>2409</v>
      </c>
      <c r="H749">
        <v>5</v>
      </c>
      <c r="I749" s="4">
        <v>320.01</v>
      </c>
      <c r="J749" t="s">
        <v>2805</v>
      </c>
      <c r="K749" t="s">
        <v>3068</v>
      </c>
      <c r="L749" t="s">
        <v>3073</v>
      </c>
      <c r="M749" t="s">
        <v>3606</v>
      </c>
      <c r="N749">
        <v>6</v>
      </c>
      <c r="P749" t="str">
        <f t="shared" si="60"/>
        <v>NO COUPON</v>
      </c>
      <c r="Q749" t="s">
        <v>4279</v>
      </c>
      <c r="R749" s="4">
        <v>1600.05</v>
      </c>
      <c r="S749" t="str">
        <f t="shared" si="59"/>
        <v>No</v>
      </c>
    </row>
    <row r="750" spans="1:19" x14ac:dyDescent="0.25">
      <c r="A750" t="s">
        <v>508</v>
      </c>
      <c r="B750" s="2">
        <v>45126</v>
      </c>
      <c r="C750">
        <f t="shared" si="56"/>
        <v>2023</v>
      </c>
      <c r="D750" t="str">
        <f t="shared" si="57"/>
        <v>July</v>
      </c>
      <c r="E750" t="str">
        <f t="shared" si="58"/>
        <v>Q3</v>
      </c>
      <c r="F750" t="s">
        <v>1708</v>
      </c>
      <c r="G750" t="s">
        <v>2408</v>
      </c>
      <c r="H750">
        <v>3</v>
      </c>
      <c r="I750" s="4">
        <v>505.79</v>
      </c>
      <c r="J750" t="s">
        <v>2788</v>
      </c>
      <c r="K750" t="s">
        <v>3065</v>
      </c>
      <c r="L750" t="s">
        <v>3074</v>
      </c>
      <c r="M750" t="s">
        <v>3569</v>
      </c>
      <c r="N750">
        <v>3</v>
      </c>
      <c r="O750" t="s">
        <v>4276</v>
      </c>
      <c r="P750" t="str">
        <f t="shared" si="60"/>
        <v>FREESHIP</v>
      </c>
      <c r="Q750" t="s">
        <v>4279</v>
      </c>
      <c r="R750" s="4">
        <v>1517.37</v>
      </c>
      <c r="S750" t="str">
        <f t="shared" si="59"/>
        <v>No</v>
      </c>
    </row>
    <row r="751" spans="1:19" x14ac:dyDescent="0.25">
      <c r="A751" t="s">
        <v>390</v>
      </c>
      <c r="B751" s="2">
        <v>45162</v>
      </c>
      <c r="C751">
        <f t="shared" si="56"/>
        <v>2023</v>
      </c>
      <c r="D751" t="str">
        <f t="shared" si="57"/>
        <v>August</v>
      </c>
      <c r="E751" t="str">
        <f t="shared" si="58"/>
        <v>Q3</v>
      </c>
      <c r="F751" t="s">
        <v>1590</v>
      </c>
      <c r="G751" t="s">
        <v>2403</v>
      </c>
      <c r="H751">
        <v>5</v>
      </c>
      <c r="I751" s="4">
        <v>201.22</v>
      </c>
      <c r="J751" t="s">
        <v>2722</v>
      </c>
      <c r="K751" t="s">
        <v>3065</v>
      </c>
      <c r="L751" t="s">
        <v>3074</v>
      </c>
      <c r="M751" t="s">
        <v>3451</v>
      </c>
      <c r="N751">
        <v>6</v>
      </c>
      <c r="O751" t="s">
        <v>4276</v>
      </c>
      <c r="P751" t="str">
        <f t="shared" si="60"/>
        <v>FREESHIP</v>
      </c>
      <c r="Q751" t="s">
        <v>4281</v>
      </c>
      <c r="R751" s="4">
        <v>1006.1</v>
      </c>
      <c r="S751" t="str">
        <f t="shared" si="59"/>
        <v>No</v>
      </c>
    </row>
    <row r="752" spans="1:19" x14ac:dyDescent="0.25">
      <c r="A752" t="s">
        <v>517</v>
      </c>
      <c r="B752" s="2">
        <v>45169</v>
      </c>
      <c r="C752">
        <f t="shared" si="56"/>
        <v>2023</v>
      </c>
      <c r="D752" t="str">
        <f t="shared" si="57"/>
        <v>August</v>
      </c>
      <c r="E752" t="str">
        <f t="shared" si="58"/>
        <v>Q3</v>
      </c>
      <c r="F752" t="s">
        <v>1717</v>
      </c>
      <c r="G752" t="s">
        <v>2405</v>
      </c>
      <c r="H752">
        <v>3</v>
      </c>
      <c r="I752" s="4">
        <v>136.84</v>
      </c>
      <c r="J752" t="s">
        <v>2794</v>
      </c>
      <c r="K752" t="s">
        <v>3066</v>
      </c>
      <c r="L752" t="s">
        <v>3074</v>
      </c>
      <c r="M752" t="s">
        <v>3578</v>
      </c>
      <c r="N752">
        <v>4</v>
      </c>
      <c r="O752" t="s">
        <v>4276</v>
      </c>
      <c r="P752" t="str">
        <f t="shared" si="60"/>
        <v>FREESHIP</v>
      </c>
      <c r="Q752" t="s">
        <v>4281</v>
      </c>
      <c r="R752" s="4">
        <v>410.52</v>
      </c>
      <c r="S752" t="str">
        <f t="shared" si="59"/>
        <v>No</v>
      </c>
    </row>
    <row r="753" spans="1:19" x14ac:dyDescent="0.25">
      <c r="A753" t="s">
        <v>699</v>
      </c>
      <c r="B753" s="2">
        <v>45695</v>
      </c>
      <c r="C753">
        <f t="shared" si="56"/>
        <v>2025</v>
      </c>
      <c r="D753" t="str">
        <f t="shared" si="57"/>
        <v>February</v>
      </c>
      <c r="E753" t="str">
        <f t="shared" si="58"/>
        <v>Q1</v>
      </c>
      <c r="F753" t="s">
        <v>1897</v>
      </c>
      <c r="G753" t="s">
        <v>2409</v>
      </c>
      <c r="H753">
        <v>1</v>
      </c>
      <c r="I753" s="4">
        <v>234.37</v>
      </c>
      <c r="J753" t="s">
        <v>2873</v>
      </c>
      <c r="K753" t="s">
        <v>3065</v>
      </c>
      <c r="L753" t="s">
        <v>3070</v>
      </c>
      <c r="M753" t="s">
        <v>3760</v>
      </c>
      <c r="N753">
        <v>5</v>
      </c>
      <c r="O753" t="s">
        <v>4276</v>
      </c>
      <c r="P753" t="str">
        <f t="shared" si="60"/>
        <v>FREESHIP</v>
      </c>
      <c r="Q753" t="s">
        <v>4280</v>
      </c>
      <c r="R753" s="4">
        <v>234.37</v>
      </c>
      <c r="S753" t="str">
        <f t="shared" si="59"/>
        <v>No</v>
      </c>
    </row>
    <row r="754" spans="1:19" x14ac:dyDescent="0.25">
      <c r="A754" t="s">
        <v>357</v>
      </c>
      <c r="B754" s="2">
        <v>44983</v>
      </c>
      <c r="C754">
        <f t="shared" si="56"/>
        <v>2023</v>
      </c>
      <c r="D754" t="str">
        <f t="shared" si="57"/>
        <v>February</v>
      </c>
      <c r="E754" t="str">
        <f t="shared" si="58"/>
        <v>Q1</v>
      </c>
      <c r="F754" t="s">
        <v>1557</v>
      </c>
      <c r="G754" t="s">
        <v>2407</v>
      </c>
      <c r="H754">
        <v>1</v>
      </c>
      <c r="I754" s="4">
        <v>527.57000000000005</v>
      </c>
      <c r="J754" t="s">
        <v>2696</v>
      </c>
      <c r="K754" t="s">
        <v>3065</v>
      </c>
      <c r="L754" t="s">
        <v>3074</v>
      </c>
      <c r="M754" t="s">
        <v>3418</v>
      </c>
      <c r="N754">
        <v>3</v>
      </c>
      <c r="O754" t="s">
        <v>4276</v>
      </c>
      <c r="P754" t="str">
        <f t="shared" si="60"/>
        <v>FREESHIP</v>
      </c>
      <c r="Q754" t="s">
        <v>4281</v>
      </c>
      <c r="R754" s="4">
        <v>527.57000000000005</v>
      </c>
      <c r="S754" t="str">
        <f t="shared" si="59"/>
        <v>No</v>
      </c>
    </row>
    <row r="755" spans="1:19" x14ac:dyDescent="0.25">
      <c r="A755" t="s">
        <v>413</v>
      </c>
      <c r="B755" s="2">
        <v>45298</v>
      </c>
      <c r="C755">
        <f t="shared" si="56"/>
        <v>2024</v>
      </c>
      <c r="D755" t="str">
        <f t="shared" si="57"/>
        <v>January</v>
      </c>
      <c r="E755" t="str">
        <f t="shared" si="58"/>
        <v>Q1</v>
      </c>
      <c r="F755" t="s">
        <v>1613</v>
      </c>
      <c r="G755" t="s">
        <v>2405</v>
      </c>
      <c r="H755">
        <v>5</v>
      </c>
      <c r="I755" s="4">
        <v>423.93</v>
      </c>
      <c r="J755" t="s">
        <v>2732</v>
      </c>
      <c r="K755" t="s">
        <v>3065</v>
      </c>
      <c r="L755" t="s">
        <v>3072</v>
      </c>
      <c r="M755" t="s">
        <v>3474</v>
      </c>
      <c r="N755">
        <v>5</v>
      </c>
      <c r="O755" t="s">
        <v>4276</v>
      </c>
      <c r="P755" t="str">
        <f t="shared" si="60"/>
        <v>FREESHIP</v>
      </c>
      <c r="Q755" t="s">
        <v>4281</v>
      </c>
      <c r="R755" s="4">
        <v>2119.65</v>
      </c>
      <c r="S755" t="str">
        <f t="shared" si="59"/>
        <v>No</v>
      </c>
    </row>
    <row r="756" spans="1:19" x14ac:dyDescent="0.25">
      <c r="A756" t="s">
        <v>1212</v>
      </c>
      <c r="B756" s="2">
        <v>45526</v>
      </c>
      <c r="C756">
        <f t="shared" si="56"/>
        <v>2024</v>
      </c>
      <c r="D756" t="str">
        <f t="shared" si="57"/>
        <v>August</v>
      </c>
      <c r="E756" t="str">
        <f t="shared" si="58"/>
        <v>Q3</v>
      </c>
      <c r="F756" t="s">
        <v>2401</v>
      </c>
      <c r="G756" t="s">
        <v>2406</v>
      </c>
      <c r="H756">
        <v>4</v>
      </c>
      <c r="I756" s="4">
        <v>262.52</v>
      </c>
      <c r="J756" t="s">
        <v>3063</v>
      </c>
      <c r="K756" t="s">
        <v>3065</v>
      </c>
      <c r="L756" t="s">
        <v>3071</v>
      </c>
      <c r="M756" t="s">
        <v>4273</v>
      </c>
      <c r="N756">
        <v>4</v>
      </c>
      <c r="O756" t="s">
        <v>4277</v>
      </c>
      <c r="P756" t="str">
        <f t="shared" si="60"/>
        <v>WINTER15</v>
      </c>
      <c r="Q756" t="s">
        <v>4278</v>
      </c>
      <c r="R756" s="4">
        <v>1050.08</v>
      </c>
      <c r="S756" t="str">
        <f t="shared" si="59"/>
        <v>No</v>
      </c>
    </row>
    <row r="757" spans="1:19" x14ac:dyDescent="0.25">
      <c r="A757" t="s">
        <v>996</v>
      </c>
      <c r="B757" s="2">
        <v>45541</v>
      </c>
      <c r="C757">
        <f t="shared" si="56"/>
        <v>2024</v>
      </c>
      <c r="D757" t="str">
        <f t="shared" si="57"/>
        <v>September</v>
      </c>
      <c r="E757" t="str">
        <f t="shared" si="58"/>
        <v>Q3</v>
      </c>
      <c r="F757" t="s">
        <v>2189</v>
      </c>
      <c r="G757" t="s">
        <v>2403</v>
      </c>
      <c r="H757">
        <v>1</v>
      </c>
      <c r="I757" s="4">
        <v>304.11</v>
      </c>
      <c r="J757" t="s">
        <v>2889</v>
      </c>
      <c r="K757" t="s">
        <v>3068</v>
      </c>
      <c r="L757" t="s">
        <v>3070</v>
      </c>
      <c r="M757" t="s">
        <v>4057</v>
      </c>
      <c r="N757">
        <v>2</v>
      </c>
      <c r="O757" t="s">
        <v>4275</v>
      </c>
      <c r="P757" t="str">
        <f t="shared" si="60"/>
        <v>SAVE10</v>
      </c>
      <c r="Q757" t="s">
        <v>4279</v>
      </c>
      <c r="R757" s="4">
        <v>304.11</v>
      </c>
      <c r="S757" t="str">
        <f t="shared" si="59"/>
        <v>No</v>
      </c>
    </row>
    <row r="758" spans="1:19" x14ac:dyDescent="0.25">
      <c r="A758" t="s">
        <v>960</v>
      </c>
      <c r="B758" s="2">
        <v>45416</v>
      </c>
      <c r="C758">
        <f t="shared" si="56"/>
        <v>2024</v>
      </c>
      <c r="D758" t="str">
        <f t="shared" si="57"/>
        <v>May</v>
      </c>
      <c r="E758" t="str">
        <f t="shared" si="58"/>
        <v>Q2</v>
      </c>
      <c r="F758" t="s">
        <v>2155</v>
      </c>
      <c r="G758" t="s">
        <v>2404</v>
      </c>
      <c r="H758">
        <v>2</v>
      </c>
      <c r="I758" s="4">
        <v>404.96</v>
      </c>
      <c r="J758" t="s">
        <v>2684</v>
      </c>
      <c r="K758" t="s">
        <v>3069</v>
      </c>
      <c r="L758" t="s">
        <v>3070</v>
      </c>
      <c r="M758" t="s">
        <v>4021</v>
      </c>
      <c r="N758">
        <v>4</v>
      </c>
      <c r="O758" t="s">
        <v>4275</v>
      </c>
      <c r="P758" t="str">
        <f t="shared" si="60"/>
        <v>SAVE10</v>
      </c>
      <c r="Q758" t="s">
        <v>4280</v>
      </c>
      <c r="R758" s="4">
        <v>809.92</v>
      </c>
      <c r="S758" t="str">
        <f t="shared" si="59"/>
        <v>No</v>
      </c>
    </row>
    <row r="759" spans="1:19" x14ac:dyDescent="0.25">
      <c r="A759" t="s">
        <v>727</v>
      </c>
      <c r="B759" s="2">
        <v>45829</v>
      </c>
      <c r="C759">
        <f t="shared" si="56"/>
        <v>2025</v>
      </c>
      <c r="D759" t="str">
        <f t="shared" si="57"/>
        <v>June</v>
      </c>
      <c r="E759" t="str">
        <f t="shared" si="58"/>
        <v>Q2</v>
      </c>
      <c r="F759" t="s">
        <v>1924</v>
      </c>
      <c r="G759" t="s">
        <v>2405</v>
      </c>
      <c r="H759">
        <v>4</v>
      </c>
      <c r="I759" s="4">
        <v>532.49</v>
      </c>
      <c r="J759" t="s">
        <v>2873</v>
      </c>
      <c r="K759" t="s">
        <v>3066</v>
      </c>
      <c r="L759" t="s">
        <v>3071</v>
      </c>
      <c r="M759" t="s">
        <v>3788</v>
      </c>
      <c r="N759">
        <v>6</v>
      </c>
      <c r="O759" t="s">
        <v>4275</v>
      </c>
      <c r="P759" t="str">
        <f t="shared" si="60"/>
        <v>SAVE10</v>
      </c>
      <c r="Q759" t="s">
        <v>4281</v>
      </c>
      <c r="R759" s="4">
        <v>2129.96</v>
      </c>
      <c r="S759" t="str">
        <f t="shared" si="59"/>
        <v>No</v>
      </c>
    </row>
    <row r="760" spans="1:19" x14ac:dyDescent="0.25">
      <c r="A760" t="s">
        <v>537</v>
      </c>
      <c r="B760" s="2">
        <v>45706</v>
      </c>
      <c r="C760">
        <f t="shared" si="56"/>
        <v>2025</v>
      </c>
      <c r="D760" t="str">
        <f t="shared" si="57"/>
        <v>February</v>
      </c>
      <c r="E760" t="str">
        <f t="shared" si="58"/>
        <v>Q1</v>
      </c>
      <c r="F760" t="s">
        <v>1737</v>
      </c>
      <c r="G760" t="s">
        <v>2409</v>
      </c>
      <c r="H760">
        <v>4</v>
      </c>
      <c r="I760" s="4">
        <v>657.79</v>
      </c>
      <c r="J760" t="s">
        <v>2741</v>
      </c>
      <c r="K760" t="s">
        <v>3067</v>
      </c>
      <c r="L760" t="s">
        <v>3072</v>
      </c>
      <c r="M760" t="s">
        <v>3598</v>
      </c>
      <c r="N760">
        <v>6</v>
      </c>
      <c r="O760" t="s">
        <v>4277</v>
      </c>
      <c r="P760" t="str">
        <f t="shared" si="60"/>
        <v>WINTER15</v>
      </c>
      <c r="Q760" t="s">
        <v>4282</v>
      </c>
      <c r="R760" s="4">
        <v>2631.16</v>
      </c>
      <c r="S760" t="str">
        <f t="shared" si="59"/>
        <v>No</v>
      </c>
    </row>
    <row r="761" spans="1:19" x14ac:dyDescent="0.25">
      <c r="A761" t="s">
        <v>1192</v>
      </c>
      <c r="B761" s="2">
        <v>45543</v>
      </c>
      <c r="C761">
        <f t="shared" si="56"/>
        <v>2024</v>
      </c>
      <c r="D761" t="str">
        <f t="shared" si="57"/>
        <v>September</v>
      </c>
      <c r="E761" t="str">
        <f t="shared" si="58"/>
        <v>Q3</v>
      </c>
      <c r="F761" t="s">
        <v>2381</v>
      </c>
      <c r="G761" t="s">
        <v>2403</v>
      </c>
      <c r="H761">
        <v>1</v>
      </c>
      <c r="I761" s="4">
        <v>70.239999999999995</v>
      </c>
      <c r="J761" t="s">
        <v>2616</v>
      </c>
      <c r="K761" t="s">
        <v>3067</v>
      </c>
      <c r="L761" t="s">
        <v>3071</v>
      </c>
      <c r="M761" t="s">
        <v>4253</v>
      </c>
      <c r="N761">
        <v>4</v>
      </c>
      <c r="O761" t="s">
        <v>4276</v>
      </c>
      <c r="P761" t="str">
        <f t="shared" si="60"/>
        <v>FREESHIP</v>
      </c>
      <c r="Q761" t="s">
        <v>4282</v>
      </c>
      <c r="R761" s="4">
        <v>70.239999999999995</v>
      </c>
      <c r="S761" t="str">
        <f t="shared" si="59"/>
        <v>No</v>
      </c>
    </row>
    <row r="762" spans="1:19" x14ac:dyDescent="0.25">
      <c r="A762" t="s">
        <v>198</v>
      </c>
      <c r="B762" s="2">
        <v>45386</v>
      </c>
      <c r="C762">
        <f t="shared" si="56"/>
        <v>2024</v>
      </c>
      <c r="D762" t="str">
        <f t="shared" si="57"/>
        <v>April</v>
      </c>
      <c r="E762" t="str">
        <f t="shared" si="58"/>
        <v>Q2</v>
      </c>
      <c r="F762" t="s">
        <v>1398</v>
      </c>
      <c r="G762" t="s">
        <v>2405</v>
      </c>
      <c r="H762">
        <v>4</v>
      </c>
      <c r="I762" s="4">
        <v>214.54</v>
      </c>
      <c r="J762" t="s">
        <v>2576</v>
      </c>
      <c r="K762" t="s">
        <v>3068</v>
      </c>
      <c r="L762" t="s">
        <v>3071</v>
      </c>
      <c r="M762" t="s">
        <v>3259</v>
      </c>
      <c r="N762">
        <v>7</v>
      </c>
      <c r="P762" t="str">
        <f t="shared" si="60"/>
        <v>NO COUPON</v>
      </c>
      <c r="Q762" t="s">
        <v>4279</v>
      </c>
      <c r="R762" s="4">
        <v>858.16</v>
      </c>
      <c r="S762" t="str">
        <f t="shared" si="59"/>
        <v>No</v>
      </c>
    </row>
    <row r="763" spans="1:19" x14ac:dyDescent="0.25">
      <c r="A763" t="s">
        <v>1037</v>
      </c>
      <c r="B763" s="2">
        <v>45558</v>
      </c>
      <c r="C763">
        <f t="shared" si="56"/>
        <v>2024</v>
      </c>
      <c r="D763" t="str">
        <f t="shared" si="57"/>
        <v>September</v>
      </c>
      <c r="E763" t="str">
        <f t="shared" si="58"/>
        <v>Q3</v>
      </c>
      <c r="F763" t="s">
        <v>2229</v>
      </c>
      <c r="G763" t="s">
        <v>2408</v>
      </c>
      <c r="H763">
        <v>5</v>
      </c>
      <c r="I763" s="4">
        <v>233.67</v>
      </c>
      <c r="J763" t="s">
        <v>2493</v>
      </c>
      <c r="K763" t="s">
        <v>3069</v>
      </c>
      <c r="L763" t="s">
        <v>3070</v>
      </c>
      <c r="M763" t="s">
        <v>4098</v>
      </c>
      <c r="N763">
        <v>10</v>
      </c>
      <c r="P763" t="str">
        <f t="shared" si="60"/>
        <v>NO COUPON</v>
      </c>
      <c r="Q763" t="s">
        <v>4279</v>
      </c>
      <c r="R763" s="4">
        <v>1168.3499999999999</v>
      </c>
      <c r="S763" t="str">
        <f t="shared" si="59"/>
        <v>No</v>
      </c>
    </row>
    <row r="764" spans="1:19" x14ac:dyDescent="0.25">
      <c r="A764" t="s">
        <v>308</v>
      </c>
      <c r="B764" s="2">
        <v>45748</v>
      </c>
      <c r="C764">
        <f t="shared" si="56"/>
        <v>2025</v>
      </c>
      <c r="D764" t="str">
        <f t="shared" si="57"/>
        <v>April</v>
      </c>
      <c r="E764" t="str">
        <f t="shared" si="58"/>
        <v>Q2</v>
      </c>
      <c r="F764" t="s">
        <v>1508</v>
      </c>
      <c r="G764" t="s">
        <v>2404</v>
      </c>
      <c r="H764">
        <v>2</v>
      </c>
      <c r="I764" s="4">
        <v>297.70999999999998</v>
      </c>
      <c r="J764" t="s">
        <v>2659</v>
      </c>
      <c r="K764" t="s">
        <v>3066</v>
      </c>
      <c r="L764" t="s">
        <v>3070</v>
      </c>
      <c r="M764" t="s">
        <v>3369</v>
      </c>
      <c r="N764">
        <v>7</v>
      </c>
      <c r="O764" t="s">
        <v>4275</v>
      </c>
      <c r="P764" t="str">
        <f t="shared" si="60"/>
        <v>SAVE10</v>
      </c>
      <c r="Q764" t="s">
        <v>4279</v>
      </c>
      <c r="R764" s="4">
        <v>595.41999999999996</v>
      </c>
      <c r="S764" t="str">
        <f t="shared" si="59"/>
        <v>No</v>
      </c>
    </row>
    <row r="765" spans="1:19" x14ac:dyDescent="0.25">
      <c r="A765" t="s">
        <v>1200</v>
      </c>
      <c r="B765" s="2">
        <v>45248</v>
      </c>
      <c r="C765">
        <f t="shared" si="56"/>
        <v>2023</v>
      </c>
      <c r="D765" t="str">
        <f t="shared" si="57"/>
        <v>November</v>
      </c>
      <c r="E765" t="str">
        <f t="shared" si="58"/>
        <v>Q4</v>
      </c>
      <c r="F765" t="s">
        <v>2389</v>
      </c>
      <c r="G765" t="s">
        <v>2403</v>
      </c>
      <c r="H765">
        <v>1</v>
      </c>
      <c r="I765" s="4">
        <v>163.32</v>
      </c>
      <c r="J765" t="s">
        <v>3058</v>
      </c>
      <c r="K765" t="s">
        <v>3069</v>
      </c>
      <c r="L765" t="s">
        <v>3070</v>
      </c>
      <c r="M765" t="s">
        <v>4261</v>
      </c>
      <c r="N765">
        <v>6</v>
      </c>
      <c r="O765" t="s">
        <v>4277</v>
      </c>
      <c r="P765" t="str">
        <f t="shared" si="60"/>
        <v>WINTER15</v>
      </c>
      <c r="Q765" t="s">
        <v>4281</v>
      </c>
      <c r="R765" s="4">
        <v>163.32</v>
      </c>
      <c r="S765" t="str">
        <f t="shared" si="59"/>
        <v>No</v>
      </c>
    </row>
    <row r="766" spans="1:19" x14ac:dyDescent="0.25">
      <c r="A766" t="s">
        <v>931</v>
      </c>
      <c r="B766" s="2">
        <v>45677</v>
      </c>
      <c r="C766">
        <f t="shared" si="56"/>
        <v>2025</v>
      </c>
      <c r="D766" t="str">
        <f t="shared" si="57"/>
        <v>January</v>
      </c>
      <c r="E766" t="str">
        <f t="shared" si="58"/>
        <v>Q1</v>
      </c>
      <c r="F766" t="s">
        <v>2127</v>
      </c>
      <c r="G766" t="s">
        <v>2408</v>
      </c>
      <c r="H766">
        <v>5</v>
      </c>
      <c r="I766" s="4">
        <v>383.82</v>
      </c>
      <c r="J766" t="s">
        <v>2979</v>
      </c>
      <c r="K766" t="s">
        <v>3067</v>
      </c>
      <c r="L766" t="s">
        <v>3072</v>
      </c>
      <c r="M766" t="s">
        <v>3992</v>
      </c>
      <c r="N766">
        <v>7</v>
      </c>
      <c r="O766" t="s">
        <v>4276</v>
      </c>
      <c r="P766" t="str">
        <f t="shared" si="60"/>
        <v>FREESHIP</v>
      </c>
      <c r="Q766" t="s">
        <v>4282</v>
      </c>
      <c r="R766" s="4">
        <v>1919.1</v>
      </c>
      <c r="S766" t="str">
        <f t="shared" si="59"/>
        <v>No</v>
      </c>
    </row>
    <row r="767" spans="1:19" x14ac:dyDescent="0.25">
      <c r="A767" t="s">
        <v>822</v>
      </c>
      <c r="B767" s="2">
        <v>45335</v>
      </c>
      <c r="C767">
        <f t="shared" si="56"/>
        <v>2024</v>
      </c>
      <c r="D767" t="str">
        <f t="shared" si="57"/>
        <v>February</v>
      </c>
      <c r="E767" t="str">
        <f t="shared" si="58"/>
        <v>Q1</v>
      </c>
      <c r="F767" t="s">
        <v>2018</v>
      </c>
      <c r="G767" t="s">
        <v>2409</v>
      </c>
      <c r="H767">
        <v>3</v>
      </c>
      <c r="I767" s="4">
        <v>134.05000000000001</v>
      </c>
      <c r="J767" t="s">
        <v>2936</v>
      </c>
      <c r="K767" t="s">
        <v>3067</v>
      </c>
      <c r="L767" t="s">
        <v>3070</v>
      </c>
      <c r="M767" t="s">
        <v>3883</v>
      </c>
      <c r="N767">
        <v>3</v>
      </c>
      <c r="P767" t="str">
        <f t="shared" si="60"/>
        <v>NO COUPON</v>
      </c>
      <c r="Q767" t="s">
        <v>4282</v>
      </c>
      <c r="R767" s="4">
        <v>402.15</v>
      </c>
      <c r="S767" t="str">
        <f t="shared" si="59"/>
        <v>No</v>
      </c>
    </row>
    <row r="768" spans="1:19" x14ac:dyDescent="0.25">
      <c r="A768" t="s">
        <v>118</v>
      </c>
      <c r="B768" s="2">
        <v>45503</v>
      </c>
      <c r="C768">
        <f t="shared" si="56"/>
        <v>2024</v>
      </c>
      <c r="D768" t="str">
        <f t="shared" si="57"/>
        <v>July</v>
      </c>
      <c r="E768" t="str">
        <f t="shared" si="58"/>
        <v>Q3</v>
      </c>
      <c r="F768" t="s">
        <v>1318</v>
      </c>
      <c r="G768" t="s">
        <v>2404</v>
      </c>
      <c r="H768">
        <v>1</v>
      </c>
      <c r="I768" s="4">
        <v>582.04</v>
      </c>
      <c r="J768" t="s">
        <v>2507</v>
      </c>
      <c r="K768" t="s">
        <v>3068</v>
      </c>
      <c r="L768" t="s">
        <v>3073</v>
      </c>
      <c r="M768" t="s">
        <v>3179</v>
      </c>
      <c r="N768">
        <v>1</v>
      </c>
      <c r="O768" t="s">
        <v>4276</v>
      </c>
      <c r="P768" t="str">
        <f t="shared" si="60"/>
        <v>FREESHIP</v>
      </c>
      <c r="Q768" t="s">
        <v>4280</v>
      </c>
      <c r="R768" s="4">
        <v>582.04</v>
      </c>
      <c r="S768" t="str">
        <f t="shared" si="59"/>
        <v>No</v>
      </c>
    </row>
    <row r="769" spans="1:19" x14ac:dyDescent="0.25">
      <c r="A769" t="s">
        <v>96</v>
      </c>
      <c r="B769" s="2">
        <v>45296</v>
      </c>
      <c r="C769">
        <f t="shared" si="56"/>
        <v>2024</v>
      </c>
      <c r="D769" t="str">
        <f t="shared" si="57"/>
        <v>January</v>
      </c>
      <c r="E769" t="str">
        <f t="shared" si="58"/>
        <v>Q1</v>
      </c>
      <c r="F769" t="s">
        <v>1296</v>
      </c>
      <c r="G769" t="s">
        <v>2405</v>
      </c>
      <c r="H769">
        <v>4</v>
      </c>
      <c r="I769" s="4">
        <v>565.20000000000005</v>
      </c>
      <c r="J769" t="s">
        <v>2486</v>
      </c>
      <c r="K769" t="s">
        <v>3065</v>
      </c>
      <c r="L769" t="s">
        <v>3070</v>
      </c>
      <c r="M769" t="s">
        <v>3157</v>
      </c>
      <c r="N769">
        <v>9</v>
      </c>
      <c r="O769" t="s">
        <v>4275</v>
      </c>
      <c r="P769" t="str">
        <f t="shared" si="60"/>
        <v>SAVE10</v>
      </c>
      <c r="Q769" t="s">
        <v>4282</v>
      </c>
      <c r="R769" s="4">
        <v>2260.8000000000002</v>
      </c>
      <c r="S769" t="str">
        <f t="shared" si="59"/>
        <v>No</v>
      </c>
    </row>
    <row r="770" spans="1:19" x14ac:dyDescent="0.25">
      <c r="A770" t="s">
        <v>1178</v>
      </c>
      <c r="B770" s="2">
        <v>45299</v>
      </c>
      <c r="C770">
        <f t="shared" ref="C770:C833" si="61">YEAR(B770)</f>
        <v>2024</v>
      </c>
      <c r="D770" t="str">
        <f t="shared" ref="D770:D833" si="62">TEXT(B770,"mmmm")</f>
        <v>January</v>
      </c>
      <c r="E770" t="str">
        <f t="shared" ref="E770:E833" si="63">"Q"&amp;ROUNDUP(MONTH(B770)/3,0)</f>
        <v>Q1</v>
      </c>
      <c r="F770" t="s">
        <v>2367</v>
      </c>
      <c r="G770" t="s">
        <v>2405</v>
      </c>
      <c r="H770">
        <v>5</v>
      </c>
      <c r="I770" s="4">
        <v>315.57</v>
      </c>
      <c r="J770" t="s">
        <v>2826</v>
      </c>
      <c r="K770" t="s">
        <v>3065</v>
      </c>
      <c r="L770" t="s">
        <v>3073</v>
      </c>
      <c r="M770" t="s">
        <v>4239</v>
      </c>
      <c r="N770">
        <v>6</v>
      </c>
      <c r="O770" t="s">
        <v>4277</v>
      </c>
      <c r="P770" t="str">
        <f t="shared" si="60"/>
        <v>WINTER15</v>
      </c>
      <c r="Q770" t="s">
        <v>4280</v>
      </c>
      <c r="R770" s="4">
        <v>1577.85</v>
      </c>
      <c r="S770" t="str">
        <f t="shared" si="59"/>
        <v>No</v>
      </c>
    </row>
    <row r="771" spans="1:19" x14ac:dyDescent="0.25">
      <c r="A771" t="s">
        <v>127</v>
      </c>
      <c r="B771" s="2">
        <v>45308</v>
      </c>
      <c r="C771">
        <f t="shared" si="61"/>
        <v>2024</v>
      </c>
      <c r="D771" t="str">
        <f t="shared" si="62"/>
        <v>January</v>
      </c>
      <c r="E771" t="str">
        <f t="shared" si="63"/>
        <v>Q1</v>
      </c>
      <c r="F771" t="s">
        <v>1327</v>
      </c>
      <c r="G771" t="s">
        <v>2408</v>
      </c>
      <c r="H771">
        <v>5</v>
      </c>
      <c r="I771" s="4">
        <v>190.08</v>
      </c>
      <c r="J771" t="s">
        <v>2516</v>
      </c>
      <c r="K771" t="s">
        <v>3069</v>
      </c>
      <c r="L771" t="s">
        <v>3070</v>
      </c>
      <c r="M771" t="s">
        <v>3188</v>
      </c>
      <c r="N771">
        <v>9</v>
      </c>
      <c r="O771" t="s">
        <v>4276</v>
      </c>
      <c r="P771" t="str">
        <f t="shared" si="60"/>
        <v>FREESHIP</v>
      </c>
      <c r="Q771" t="s">
        <v>4278</v>
      </c>
      <c r="R771" s="4">
        <v>950.40000000000009</v>
      </c>
      <c r="S771" t="str">
        <f t="shared" ref="S771:S834" si="64">IF(OR(R771&gt;$Z$4,R771&lt;Z774),"No","Yes")</f>
        <v>No</v>
      </c>
    </row>
    <row r="772" spans="1:19" x14ac:dyDescent="0.25">
      <c r="A772" t="s">
        <v>340</v>
      </c>
      <c r="B772" s="2">
        <v>45474</v>
      </c>
      <c r="C772">
        <f t="shared" si="61"/>
        <v>2024</v>
      </c>
      <c r="D772" t="str">
        <f t="shared" si="62"/>
        <v>July</v>
      </c>
      <c r="E772" t="str">
        <f t="shared" si="63"/>
        <v>Q3</v>
      </c>
      <c r="F772" t="s">
        <v>1540</v>
      </c>
      <c r="G772" t="s">
        <v>2408</v>
      </c>
      <c r="H772">
        <v>5</v>
      </c>
      <c r="I772" s="4">
        <v>670.48</v>
      </c>
      <c r="J772" t="s">
        <v>2429</v>
      </c>
      <c r="K772" t="s">
        <v>3068</v>
      </c>
      <c r="L772" t="s">
        <v>3072</v>
      </c>
      <c r="M772" t="s">
        <v>3401</v>
      </c>
      <c r="N772">
        <v>5</v>
      </c>
      <c r="O772" t="s">
        <v>4275</v>
      </c>
      <c r="P772" t="str">
        <f t="shared" si="60"/>
        <v>SAVE10</v>
      </c>
      <c r="Q772" t="s">
        <v>4281</v>
      </c>
      <c r="R772" s="4">
        <v>3352.4</v>
      </c>
      <c r="S772" t="str">
        <f t="shared" si="64"/>
        <v>No</v>
      </c>
    </row>
    <row r="773" spans="1:19" x14ac:dyDescent="0.25">
      <c r="A773" t="s">
        <v>330</v>
      </c>
      <c r="B773" s="2">
        <v>45201</v>
      </c>
      <c r="C773">
        <f t="shared" si="61"/>
        <v>2023</v>
      </c>
      <c r="D773" t="str">
        <f t="shared" si="62"/>
        <v>October</v>
      </c>
      <c r="E773" t="str">
        <f t="shared" si="63"/>
        <v>Q4</v>
      </c>
      <c r="F773" t="s">
        <v>1530</v>
      </c>
      <c r="G773" t="s">
        <v>2409</v>
      </c>
      <c r="H773">
        <v>4</v>
      </c>
      <c r="I773" s="4">
        <v>275.27999999999997</v>
      </c>
      <c r="J773" t="s">
        <v>2677</v>
      </c>
      <c r="K773" t="s">
        <v>3068</v>
      </c>
      <c r="L773" t="s">
        <v>3070</v>
      </c>
      <c r="M773" t="s">
        <v>3391</v>
      </c>
      <c r="N773">
        <v>9</v>
      </c>
      <c r="O773" t="s">
        <v>4277</v>
      </c>
      <c r="P773" t="str">
        <f t="shared" si="60"/>
        <v>WINTER15</v>
      </c>
      <c r="Q773" t="s">
        <v>4281</v>
      </c>
      <c r="R773" s="4">
        <v>1101.1199999999999</v>
      </c>
      <c r="S773" t="str">
        <f t="shared" si="64"/>
        <v>No</v>
      </c>
    </row>
    <row r="774" spans="1:19" x14ac:dyDescent="0.25">
      <c r="A774" t="s">
        <v>1108</v>
      </c>
      <c r="B774" s="2">
        <v>45105</v>
      </c>
      <c r="C774">
        <f t="shared" si="61"/>
        <v>2023</v>
      </c>
      <c r="D774" t="str">
        <f t="shared" si="62"/>
        <v>June</v>
      </c>
      <c r="E774" t="str">
        <f t="shared" si="63"/>
        <v>Q2</v>
      </c>
      <c r="F774" t="s">
        <v>2300</v>
      </c>
      <c r="G774" t="s">
        <v>2407</v>
      </c>
      <c r="H774">
        <v>4</v>
      </c>
      <c r="I774" s="4">
        <v>648.91</v>
      </c>
      <c r="J774" t="s">
        <v>3027</v>
      </c>
      <c r="K774" t="s">
        <v>3067</v>
      </c>
      <c r="L774" t="s">
        <v>3070</v>
      </c>
      <c r="M774" t="s">
        <v>4169</v>
      </c>
      <c r="N774">
        <v>6</v>
      </c>
      <c r="O774" t="s">
        <v>4275</v>
      </c>
      <c r="P774" t="str">
        <f t="shared" si="60"/>
        <v>SAVE10</v>
      </c>
      <c r="Q774" t="s">
        <v>4278</v>
      </c>
      <c r="R774" s="4">
        <v>2595.64</v>
      </c>
      <c r="S774" t="str">
        <f t="shared" si="64"/>
        <v>No</v>
      </c>
    </row>
    <row r="775" spans="1:19" x14ac:dyDescent="0.25">
      <c r="A775" t="s">
        <v>1173</v>
      </c>
      <c r="B775" s="2">
        <v>45345</v>
      </c>
      <c r="C775">
        <f t="shared" si="61"/>
        <v>2024</v>
      </c>
      <c r="D775" t="str">
        <f t="shared" si="62"/>
        <v>February</v>
      </c>
      <c r="E775" t="str">
        <f t="shared" si="63"/>
        <v>Q1</v>
      </c>
      <c r="F775" t="s">
        <v>2362</v>
      </c>
      <c r="G775" t="s">
        <v>2409</v>
      </c>
      <c r="H775">
        <v>4</v>
      </c>
      <c r="I775" s="4">
        <v>466.7</v>
      </c>
      <c r="J775" t="s">
        <v>2766</v>
      </c>
      <c r="K775" t="s">
        <v>3065</v>
      </c>
      <c r="L775" t="s">
        <v>3072</v>
      </c>
      <c r="M775" t="s">
        <v>4234</v>
      </c>
      <c r="N775">
        <v>8</v>
      </c>
      <c r="P775" t="str">
        <f t="shared" si="60"/>
        <v>NO COUPON</v>
      </c>
      <c r="Q775" t="s">
        <v>4278</v>
      </c>
      <c r="R775" s="4">
        <v>1866.8</v>
      </c>
      <c r="S775" t="str">
        <f t="shared" si="64"/>
        <v>No</v>
      </c>
    </row>
    <row r="776" spans="1:19" x14ac:dyDescent="0.25">
      <c r="A776" t="s">
        <v>791</v>
      </c>
      <c r="B776" s="2">
        <v>45737</v>
      </c>
      <c r="C776">
        <f t="shared" si="61"/>
        <v>2025</v>
      </c>
      <c r="D776" t="str">
        <f t="shared" si="62"/>
        <v>March</v>
      </c>
      <c r="E776" t="str">
        <f t="shared" si="63"/>
        <v>Q1</v>
      </c>
      <c r="F776" t="s">
        <v>1988</v>
      </c>
      <c r="G776" t="s">
        <v>2406</v>
      </c>
      <c r="H776">
        <v>5</v>
      </c>
      <c r="I776" s="4">
        <v>64.489999999999995</v>
      </c>
      <c r="J776" t="s">
        <v>2432</v>
      </c>
      <c r="K776" t="s">
        <v>3066</v>
      </c>
      <c r="L776" t="s">
        <v>3071</v>
      </c>
      <c r="M776" t="s">
        <v>3852</v>
      </c>
      <c r="N776">
        <v>7</v>
      </c>
      <c r="P776" t="str">
        <f t="shared" si="60"/>
        <v>NO COUPON</v>
      </c>
      <c r="Q776" t="s">
        <v>4281</v>
      </c>
      <c r="R776" s="4">
        <v>322.45</v>
      </c>
      <c r="S776" t="str">
        <f t="shared" si="64"/>
        <v>No</v>
      </c>
    </row>
    <row r="777" spans="1:19" x14ac:dyDescent="0.25">
      <c r="A777" t="s">
        <v>252</v>
      </c>
      <c r="B777" s="2">
        <v>45639</v>
      </c>
      <c r="C777">
        <f t="shared" si="61"/>
        <v>2024</v>
      </c>
      <c r="D777" t="str">
        <f t="shared" si="62"/>
        <v>December</v>
      </c>
      <c r="E777" t="str">
        <f t="shared" si="63"/>
        <v>Q4</v>
      </c>
      <c r="F777" t="s">
        <v>1452</v>
      </c>
      <c r="G777" t="s">
        <v>2409</v>
      </c>
      <c r="H777">
        <v>4</v>
      </c>
      <c r="I777" s="4">
        <v>384.32</v>
      </c>
      <c r="J777" t="s">
        <v>2615</v>
      </c>
      <c r="K777" t="s">
        <v>3067</v>
      </c>
      <c r="L777" t="s">
        <v>3074</v>
      </c>
      <c r="M777" t="s">
        <v>3313</v>
      </c>
      <c r="N777">
        <v>6</v>
      </c>
      <c r="O777" t="s">
        <v>4277</v>
      </c>
      <c r="P777" t="str">
        <f t="shared" si="60"/>
        <v>WINTER15</v>
      </c>
      <c r="Q777" t="s">
        <v>4282</v>
      </c>
      <c r="R777" s="4">
        <v>1537.28</v>
      </c>
      <c r="S777" t="str">
        <f t="shared" si="64"/>
        <v>No</v>
      </c>
    </row>
    <row r="778" spans="1:19" x14ac:dyDescent="0.25">
      <c r="A778" t="s">
        <v>833</v>
      </c>
      <c r="B778" s="2">
        <v>45563</v>
      </c>
      <c r="C778">
        <f t="shared" si="61"/>
        <v>2024</v>
      </c>
      <c r="D778" t="str">
        <f t="shared" si="62"/>
        <v>September</v>
      </c>
      <c r="E778" t="str">
        <f t="shared" si="63"/>
        <v>Q3</v>
      </c>
      <c r="F778" t="s">
        <v>2029</v>
      </c>
      <c r="G778" t="s">
        <v>2404</v>
      </c>
      <c r="H778">
        <v>2</v>
      </c>
      <c r="I778" s="4">
        <v>398.45</v>
      </c>
      <c r="J778" t="s">
        <v>2941</v>
      </c>
      <c r="K778" t="s">
        <v>3065</v>
      </c>
      <c r="L778" t="s">
        <v>3071</v>
      </c>
      <c r="M778" t="s">
        <v>3894</v>
      </c>
      <c r="N778">
        <v>7</v>
      </c>
      <c r="O778" t="s">
        <v>4275</v>
      </c>
      <c r="P778" t="str">
        <f t="shared" si="60"/>
        <v>SAVE10</v>
      </c>
      <c r="Q778" t="s">
        <v>4282</v>
      </c>
      <c r="R778" s="4">
        <v>796.9</v>
      </c>
      <c r="S778" t="str">
        <f t="shared" si="64"/>
        <v>No</v>
      </c>
    </row>
    <row r="779" spans="1:19" x14ac:dyDescent="0.25">
      <c r="A779" t="s">
        <v>536</v>
      </c>
      <c r="B779" s="2">
        <v>45402</v>
      </c>
      <c r="C779">
        <f t="shared" si="61"/>
        <v>2024</v>
      </c>
      <c r="D779" t="str">
        <f t="shared" si="62"/>
        <v>April</v>
      </c>
      <c r="E779" t="str">
        <f t="shared" si="63"/>
        <v>Q2</v>
      </c>
      <c r="F779" t="s">
        <v>1736</v>
      </c>
      <c r="G779" t="s">
        <v>2406</v>
      </c>
      <c r="H779">
        <v>1</v>
      </c>
      <c r="I779" s="4">
        <v>515.32000000000005</v>
      </c>
      <c r="J779" t="s">
        <v>2650</v>
      </c>
      <c r="K779" t="s">
        <v>3068</v>
      </c>
      <c r="L779" t="s">
        <v>3071</v>
      </c>
      <c r="M779" t="s">
        <v>3597</v>
      </c>
      <c r="N779">
        <v>1</v>
      </c>
      <c r="O779" t="s">
        <v>4276</v>
      </c>
      <c r="P779" t="str">
        <f t="shared" ref="P779:P842" si="65">IF(ISBLANK(O779),"NO COUPON",O779)</f>
        <v>FREESHIP</v>
      </c>
      <c r="Q779" t="s">
        <v>4280</v>
      </c>
      <c r="R779" s="4">
        <v>515.32000000000005</v>
      </c>
      <c r="S779" t="str">
        <f t="shared" si="64"/>
        <v>No</v>
      </c>
    </row>
    <row r="780" spans="1:19" x14ac:dyDescent="0.25">
      <c r="A780" t="s">
        <v>534</v>
      </c>
      <c r="B780" s="2">
        <v>44995</v>
      </c>
      <c r="C780">
        <f t="shared" si="61"/>
        <v>2023</v>
      </c>
      <c r="D780" t="str">
        <f t="shared" si="62"/>
        <v>March</v>
      </c>
      <c r="E780" t="str">
        <f t="shared" si="63"/>
        <v>Q1</v>
      </c>
      <c r="F780" t="s">
        <v>1734</v>
      </c>
      <c r="G780" t="s">
        <v>2403</v>
      </c>
      <c r="H780">
        <v>3</v>
      </c>
      <c r="I780" s="4">
        <v>635.98</v>
      </c>
      <c r="J780" t="s">
        <v>2801</v>
      </c>
      <c r="K780" t="s">
        <v>3069</v>
      </c>
      <c r="L780" t="s">
        <v>3072</v>
      </c>
      <c r="M780" t="s">
        <v>3595</v>
      </c>
      <c r="N780">
        <v>5</v>
      </c>
      <c r="P780" t="str">
        <f t="shared" si="65"/>
        <v>NO COUPON</v>
      </c>
      <c r="Q780" t="s">
        <v>4279</v>
      </c>
      <c r="R780" s="4">
        <v>1907.94</v>
      </c>
      <c r="S780" t="str">
        <f t="shared" si="64"/>
        <v>No</v>
      </c>
    </row>
    <row r="781" spans="1:19" x14ac:dyDescent="0.25">
      <c r="A781" t="s">
        <v>547</v>
      </c>
      <c r="B781" s="2">
        <v>44990</v>
      </c>
      <c r="C781">
        <f t="shared" si="61"/>
        <v>2023</v>
      </c>
      <c r="D781" t="str">
        <f t="shared" si="62"/>
        <v>March</v>
      </c>
      <c r="E781" t="str">
        <f t="shared" si="63"/>
        <v>Q1</v>
      </c>
      <c r="F781" t="s">
        <v>1747</v>
      </c>
      <c r="G781" t="s">
        <v>2409</v>
      </c>
      <c r="H781">
        <v>1</v>
      </c>
      <c r="I781" s="4">
        <v>565.85</v>
      </c>
      <c r="J781" t="s">
        <v>2472</v>
      </c>
      <c r="K781" t="s">
        <v>3068</v>
      </c>
      <c r="L781" t="s">
        <v>3072</v>
      </c>
      <c r="M781" t="s">
        <v>3608</v>
      </c>
      <c r="N781">
        <v>1</v>
      </c>
      <c r="O781" t="s">
        <v>4276</v>
      </c>
      <c r="P781" t="str">
        <f t="shared" si="65"/>
        <v>FREESHIP</v>
      </c>
      <c r="Q781" t="s">
        <v>4281</v>
      </c>
      <c r="R781" s="4">
        <v>565.85</v>
      </c>
      <c r="S781" t="str">
        <f t="shared" si="64"/>
        <v>No</v>
      </c>
    </row>
    <row r="782" spans="1:19" x14ac:dyDescent="0.25">
      <c r="A782" t="s">
        <v>986</v>
      </c>
      <c r="B782" s="2">
        <v>45452</v>
      </c>
      <c r="C782">
        <f t="shared" si="61"/>
        <v>2024</v>
      </c>
      <c r="D782" t="str">
        <f t="shared" si="62"/>
        <v>June</v>
      </c>
      <c r="E782" t="str">
        <f t="shared" si="63"/>
        <v>Q2</v>
      </c>
      <c r="F782" t="s">
        <v>2179</v>
      </c>
      <c r="G782" t="s">
        <v>2408</v>
      </c>
      <c r="H782">
        <v>1</v>
      </c>
      <c r="I782" s="4">
        <v>90.27</v>
      </c>
      <c r="J782" t="s">
        <v>2993</v>
      </c>
      <c r="K782" t="s">
        <v>3069</v>
      </c>
      <c r="L782" t="s">
        <v>3073</v>
      </c>
      <c r="M782" t="s">
        <v>4047</v>
      </c>
      <c r="N782">
        <v>5</v>
      </c>
      <c r="O782" t="s">
        <v>4275</v>
      </c>
      <c r="P782" t="str">
        <f t="shared" si="65"/>
        <v>SAVE10</v>
      </c>
      <c r="Q782" t="s">
        <v>4281</v>
      </c>
      <c r="R782" s="4">
        <v>90.27</v>
      </c>
      <c r="S782" t="str">
        <f t="shared" si="64"/>
        <v>No</v>
      </c>
    </row>
    <row r="783" spans="1:19" x14ac:dyDescent="0.25">
      <c r="A783" t="s">
        <v>497</v>
      </c>
      <c r="B783" s="2">
        <v>44944</v>
      </c>
      <c r="C783">
        <f t="shared" si="61"/>
        <v>2023</v>
      </c>
      <c r="D783" t="str">
        <f t="shared" si="62"/>
        <v>January</v>
      </c>
      <c r="E783" t="str">
        <f t="shared" si="63"/>
        <v>Q1</v>
      </c>
      <c r="F783" t="s">
        <v>1697</v>
      </c>
      <c r="G783" t="s">
        <v>2404</v>
      </c>
      <c r="H783">
        <v>5</v>
      </c>
      <c r="I783" s="4">
        <v>347.92</v>
      </c>
      <c r="J783" t="s">
        <v>2782</v>
      </c>
      <c r="K783" t="s">
        <v>3069</v>
      </c>
      <c r="L783" t="s">
        <v>3074</v>
      </c>
      <c r="M783" t="s">
        <v>3558</v>
      </c>
      <c r="N783">
        <v>6</v>
      </c>
      <c r="O783" t="s">
        <v>4277</v>
      </c>
      <c r="P783" t="str">
        <f t="shared" si="65"/>
        <v>WINTER15</v>
      </c>
      <c r="Q783" t="s">
        <v>4282</v>
      </c>
      <c r="R783" s="4">
        <v>1739.6</v>
      </c>
      <c r="S783" t="str">
        <f t="shared" si="64"/>
        <v>No</v>
      </c>
    </row>
    <row r="784" spans="1:19" x14ac:dyDescent="0.25">
      <c r="A784" t="s">
        <v>157</v>
      </c>
      <c r="B784" s="2">
        <v>45456</v>
      </c>
      <c r="C784">
        <f t="shared" si="61"/>
        <v>2024</v>
      </c>
      <c r="D784" t="str">
        <f t="shared" si="62"/>
        <v>June</v>
      </c>
      <c r="E784" t="str">
        <f t="shared" si="63"/>
        <v>Q2</v>
      </c>
      <c r="F784" t="s">
        <v>1357</v>
      </c>
      <c r="G784" t="s">
        <v>2406</v>
      </c>
      <c r="H784">
        <v>4</v>
      </c>
      <c r="I784" s="4">
        <v>400.07</v>
      </c>
      <c r="J784" t="s">
        <v>2543</v>
      </c>
      <c r="K784" t="s">
        <v>3066</v>
      </c>
      <c r="L784" t="s">
        <v>3070</v>
      </c>
      <c r="M784" t="s">
        <v>3218</v>
      </c>
      <c r="N784">
        <v>5</v>
      </c>
      <c r="P784" t="str">
        <f t="shared" si="65"/>
        <v>NO COUPON</v>
      </c>
      <c r="Q784" t="s">
        <v>4279</v>
      </c>
      <c r="R784" s="4">
        <v>1600.28</v>
      </c>
      <c r="S784" t="str">
        <f t="shared" si="64"/>
        <v>No</v>
      </c>
    </row>
    <row r="785" spans="1:19" x14ac:dyDescent="0.25">
      <c r="A785" t="s">
        <v>425</v>
      </c>
      <c r="B785" s="2">
        <v>45462</v>
      </c>
      <c r="C785">
        <f t="shared" si="61"/>
        <v>2024</v>
      </c>
      <c r="D785" t="str">
        <f t="shared" si="62"/>
        <v>June</v>
      </c>
      <c r="E785" t="str">
        <f t="shared" si="63"/>
        <v>Q2</v>
      </c>
      <c r="F785" t="s">
        <v>1625</v>
      </c>
      <c r="G785" t="s">
        <v>2409</v>
      </c>
      <c r="H785">
        <v>2</v>
      </c>
      <c r="I785" s="4">
        <v>39.51</v>
      </c>
      <c r="J785" t="s">
        <v>2549</v>
      </c>
      <c r="K785" t="s">
        <v>3066</v>
      </c>
      <c r="L785" t="s">
        <v>3070</v>
      </c>
      <c r="M785" t="s">
        <v>3486</v>
      </c>
      <c r="N785">
        <v>5</v>
      </c>
      <c r="P785" t="str">
        <f t="shared" si="65"/>
        <v>NO COUPON</v>
      </c>
      <c r="Q785" t="s">
        <v>4281</v>
      </c>
      <c r="R785" s="4">
        <v>79.02</v>
      </c>
      <c r="S785" t="str">
        <f t="shared" si="64"/>
        <v>No</v>
      </c>
    </row>
    <row r="786" spans="1:19" x14ac:dyDescent="0.25">
      <c r="A786" t="s">
        <v>652</v>
      </c>
      <c r="B786" s="2">
        <v>45214</v>
      </c>
      <c r="C786">
        <f t="shared" si="61"/>
        <v>2023</v>
      </c>
      <c r="D786" t="str">
        <f t="shared" si="62"/>
        <v>October</v>
      </c>
      <c r="E786" t="str">
        <f t="shared" si="63"/>
        <v>Q4</v>
      </c>
      <c r="F786" t="s">
        <v>1851</v>
      </c>
      <c r="G786" t="s">
        <v>2405</v>
      </c>
      <c r="H786">
        <v>4</v>
      </c>
      <c r="I786" s="4">
        <v>578.27</v>
      </c>
      <c r="J786" t="s">
        <v>2854</v>
      </c>
      <c r="K786" t="s">
        <v>3066</v>
      </c>
      <c r="L786" t="s">
        <v>3073</v>
      </c>
      <c r="M786" t="s">
        <v>3713</v>
      </c>
      <c r="N786">
        <v>9</v>
      </c>
      <c r="O786" t="s">
        <v>4277</v>
      </c>
      <c r="P786" t="str">
        <f t="shared" si="65"/>
        <v>WINTER15</v>
      </c>
      <c r="Q786" t="s">
        <v>4280</v>
      </c>
      <c r="R786" s="4">
        <v>2313.08</v>
      </c>
      <c r="S786" t="str">
        <f t="shared" si="64"/>
        <v>No</v>
      </c>
    </row>
    <row r="787" spans="1:19" x14ac:dyDescent="0.25">
      <c r="A787" t="s">
        <v>648</v>
      </c>
      <c r="B787" s="2">
        <v>45407</v>
      </c>
      <c r="C787">
        <f t="shared" si="61"/>
        <v>2024</v>
      </c>
      <c r="D787" t="str">
        <f t="shared" si="62"/>
        <v>April</v>
      </c>
      <c r="E787" t="str">
        <f t="shared" si="63"/>
        <v>Q2</v>
      </c>
      <c r="F787" t="s">
        <v>1847</v>
      </c>
      <c r="G787" t="s">
        <v>2407</v>
      </c>
      <c r="H787">
        <v>2</v>
      </c>
      <c r="I787" s="4">
        <v>259.32</v>
      </c>
      <c r="J787" t="s">
        <v>2852</v>
      </c>
      <c r="K787" t="s">
        <v>3068</v>
      </c>
      <c r="L787" t="s">
        <v>3073</v>
      </c>
      <c r="M787" t="s">
        <v>3709</v>
      </c>
      <c r="N787">
        <v>2</v>
      </c>
      <c r="O787" t="s">
        <v>4277</v>
      </c>
      <c r="P787" t="str">
        <f t="shared" si="65"/>
        <v>WINTER15</v>
      </c>
      <c r="Q787" t="s">
        <v>4279</v>
      </c>
      <c r="R787" s="4">
        <v>518.64</v>
      </c>
      <c r="S787" t="str">
        <f t="shared" si="64"/>
        <v>No</v>
      </c>
    </row>
    <row r="788" spans="1:19" x14ac:dyDescent="0.25">
      <c r="A788" t="s">
        <v>48</v>
      </c>
      <c r="B788" s="2">
        <v>44933</v>
      </c>
      <c r="C788">
        <f t="shared" si="61"/>
        <v>2023</v>
      </c>
      <c r="D788" t="str">
        <f t="shared" si="62"/>
        <v>January</v>
      </c>
      <c r="E788" t="str">
        <f t="shared" si="63"/>
        <v>Q1</v>
      </c>
      <c r="F788" t="s">
        <v>1248</v>
      </c>
      <c r="G788" t="s">
        <v>2406</v>
      </c>
      <c r="H788">
        <v>4</v>
      </c>
      <c r="I788" s="4">
        <v>576.52</v>
      </c>
      <c r="J788" t="s">
        <v>2444</v>
      </c>
      <c r="K788" t="s">
        <v>3067</v>
      </c>
      <c r="L788" t="s">
        <v>3074</v>
      </c>
      <c r="M788" t="s">
        <v>3109</v>
      </c>
      <c r="N788">
        <v>5</v>
      </c>
      <c r="O788" t="s">
        <v>4277</v>
      </c>
      <c r="P788" t="str">
        <f t="shared" si="65"/>
        <v>WINTER15</v>
      </c>
      <c r="Q788" t="s">
        <v>4281</v>
      </c>
      <c r="R788" s="4">
        <v>2306.08</v>
      </c>
      <c r="S788" t="str">
        <f t="shared" si="64"/>
        <v>No</v>
      </c>
    </row>
    <row r="789" spans="1:19" x14ac:dyDescent="0.25">
      <c r="A789" t="s">
        <v>646</v>
      </c>
      <c r="B789" s="2">
        <v>45048</v>
      </c>
      <c r="C789">
        <f t="shared" si="61"/>
        <v>2023</v>
      </c>
      <c r="D789" t="str">
        <f t="shared" si="62"/>
        <v>May</v>
      </c>
      <c r="E789" t="str">
        <f t="shared" si="63"/>
        <v>Q2</v>
      </c>
      <c r="F789" t="s">
        <v>1845</v>
      </c>
      <c r="G789" t="s">
        <v>2408</v>
      </c>
      <c r="H789">
        <v>5</v>
      </c>
      <c r="I789" s="4">
        <v>678.16</v>
      </c>
      <c r="J789" t="s">
        <v>2629</v>
      </c>
      <c r="K789" t="s">
        <v>3068</v>
      </c>
      <c r="L789" t="s">
        <v>3073</v>
      </c>
      <c r="M789" t="s">
        <v>3707</v>
      </c>
      <c r="N789">
        <v>7</v>
      </c>
      <c r="O789" t="s">
        <v>4277</v>
      </c>
      <c r="P789" t="str">
        <f t="shared" si="65"/>
        <v>WINTER15</v>
      </c>
      <c r="Q789" t="s">
        <v>4281</v>
      </c>
      <c r="R789" s="4">
        <v>3390.8</v>
      </c>
      <c r="S789" t="str">
        <f t="shared" si="64"/>
        <v>No</v>
      </c>
    </row>
    <row r="790" spans="1:19" x14ac:dyDescent="0.25">
      <c r="A790" t="s">
        <v>1001</v>
      </c>
      <c r="B790" s="2">
        <v>45813</v>
      </c>
      <c r="C790">
        <f t="shared" si="61"/>
        <v>2025</v>
      </c>
      <c r="D790" t="str">
        <f t="shared" si="62"/>
        <v>June</v>
      </c>
      <c r="E790" t="str">
        <f t="shared" si="63"/>
        <v>Q2</v>
      </c>
      <c r="F790" t="s">
        <v>2194</v>
      </c>
      <c r="G790" t="s">
        <v>2404</v>
      </c>
      <c r="H790">
        <v>5</v>
      </c>
      <c r="I790" s="4">
        <v>283.73</v>
      </c>
      <c r="J790" t="s">
        <v>2752</v>
      </c>
      <c r="K790" t="s">
        <v>3068</v>
      </c>
      <c r="L790" t="s">
        <v>3074</v>
      </c>
      <c r="M790" t="s">
        <v>4062</v>
      </c>
      <c r="N790">
        <v>8</v>
      </c>
      <c r="O790" t="s">
        <v>4276</v>
      </c>
      <c r="P790" t="str">
        <f t="shared" si="65"/>
        <v>FREESHIP</v>
      </c>
      <c r="Q790" t="s">
        <v>4278</v>
      </c>
      <c r="R790" s="4">
        <v>1418.65</v>
      </c>
      <c r="S790" t="str">
        <f t="shared" si="64"/>
        <v>No</v>
      </c>
    </row>
    <row r="791" spans="1:19" x14ac:dyDescent="0.25">
      <c r="A791" t="s">
        <v>997</v>
      </c>
      <c r="B791" s="2">
        <v>45620</v>
      </c>
      <c r="C791">
        <f t="shared" si="61"/>
        <v>2024</v>
      </c>
      <c r="D791" t="str">
        <f t="shared" si="62"/>
        <v>November</v>
      </c>
      <c r="E791" t="str">
        <f t="shared" si="63"/>
        <v>Q4</v>
      </c>
      <c r="F791" t="s">
        <v>2190</v>
      </c>
      <c r="G791" t="s">
        <v>2403</v>
      </c>
      <c r="H791">
        <v>4</v>
      </c>
      <c r="I791" s="4">
        <v>296.27999999999997</v>
      </c>
      <c r="J791" t="s">
        <v>2997</v>
      </c>
      <c r="K791" t="s">
        <v>3068</v>
      </c>
      <c r="L791" t="s">
        <v>3070</v>
      </c>
      <c r="M791" t="s">
        <v>4058</v>
      </c>
      <c r="N791">
        <v>5</v>
      </c>
      <c r="O791" t="s">
        <v>4275</v>
      </c>
      <c r="P791" t="str">
        <f t="shared" si="65"/>
        <v>SAVE10</v>
      </c>
      <c r="Q791" t="s">
        <v>4280</v>
      </c>
      <c r="R791" s="4">
        <v>1185.1199999999999</v>
      </c>
      <c r="S791" t="str">
        <f t="shared" si="64"/>
        <v>No</v>
      </c>
    </row>
    <row r="792" spans="1:19" x14ac:dyDescent="0.25">
      <c r="A792" t="s">
        <v>940</v>
      </c>
      <c r="B792" s="2">
        <v>45371</v>
      </c>
      <c r="C792">
        <f t="shared" si="61"/>
        <v>2024</v>
      </c>
      <c r="D792" t="str">
        <f t="shared" si="62"/>
        <v>March</v>
      </c>
      <c r="E792" t="str">
        <f t="shared" si="63"/>
        <v>Q1</v>
      </c>
      <c r="F792" t="s">
        <v>2136</v>
      </c>
      <c r="G792" t="s">
        <v>2409</v>
      </c>
      <c r="H792">
        <v>1</v>
      </c>
      <c r="I792" s="4">
        <v>26.95</v>
      </c>
      <c r="J792" t="s">
        <v>2774</v>
      </c>
      <c r="K792" t="s">
        <v>3069</v>
      </c>
      <c r="L792" t="s">
        <v>3073</v>
      </c>
      <c r="M792" t="s">
        <v>4001</v>
      </c>
      <c r="N792">
        <v>1</v>
      </c>
      <c r="O792" t="s">
        <v>4277</v>
      </c>
      <c r="P792" t="str">
        <f t="shared" si="65"/>
        <v>WINTER15</v>
      </c>
      <c r="Q792" t="s">
        <v>4280</v>
      </c>
      <c r="R792" s="4">
        <v>26.95</v>
      </c>
      <c r="S792" t="str">
        <f t="shared" si="64"/>
        <v>No</v>
      </c>
    </row>
    <row r="793" spans="1:19" x14ac:dyDescent="0.25">
      <c r="A793" t="s">
        <v>67</v>
      </c>
      <c r="B793" s="2">
        <v>45430</v>
      </c>
      <c r="C793">
        <f t="shared" si="61"/>
        <v>2024</v>
      </c>
      <c r="D793" t="str">
        <f t="shared" si="62"/>
        <v>May</v>
      </c>
      <c r="E793" t="str">
        <f t="shared" si="63"/>
        <v>Q2</v>
      </c>
      <c r="F793" t="s">
        <v>1267</v>
      </c>
      <c r="G793" t="s">
        <v>2404</v>
      </c>
      <c r="H793">
        <v>4</v>
      </c>
      <c r="I793" s="4">
        <v>488.78</v>
      </c>
      <c r="J793" t="s">
        <v>2412</v>
      </c>
      <c r="K793" t="s">
        <v>3066</v>
      </c>
      <c r="L793" t="s">
        <v>3072</v>
      </c>
      <c r="M793" t="s">
        <v>3128</v>
      </c>
      <c r="N793">
        <v>5</v>
      </c>
      <c r="O793" t="s">
        <v>4276</v>
      </c>
      <c r="P793" t="str">
        <f t="shared" si="65"/>
        <v>FREESHIP</v>
      </c>
      <c r="Q793" t="s">
        <v>4282</v>
      </c>
      <c r="R793" s="4">
        <v>1955.12</v>
      </c>
      <c r="S793" t="str">
        <f t="shared" si="64"/>
        <v>No</v>
      </c>
    </row>
    <row r="794" spans="1:19" x14ac:dyDescent="0.25">
      <c r="A794" t="s">
        <v>529</v>
      </c>
      <c r="B794" s="2">
        <v>44999</v>
      </c>
      <c r="C794">
        <f t="shared" si="61"/>
        <v>2023</v>
      </c>
      <c r="D794" t="str">
        <f t="shared" si="62"/>
        <v>March</v>
      </c>
      <c r="E794" t="str">
        <f t="shared" si="63"/>
        <v>Q1</v>
      </c>
      <c r="F794" t="s">
        <v>1729</v>
      </c>
      <c r="G794" t="s">
        <v>2404</v>
      </c>
      <c r="H794">
        <v>3</v>
      </c>
      <c r="I794" s="4">
        <v>553.52</v>
      </c>
      <c r="J794" t="s">
        <v>2762</v>
      </c>
      <c r="K794" t="s">
        <v>3068</v>
      </c>
      <c r="L794" t="s">
        <v>3070</v>
      </c>
      <c r="M794" t="s">
        <v>3590</v>
      </c>
      <c r="N794">
        <v>4</v>
      </c>
      <c r="O794" t="s">
        <v>4276</v>
      </c>
      <c r="P794" t="str">
        <f t="shared" si="65"/>
        <v>FREESHIP</v>
      </c>
      <c r="Q794" t="s">
        <v>4281</v>
      </c>
      <c r="R794" s="4">
        <v>1660.56</v>
      </c>
      <c r="S794" t="str">
        <f t="shared" si="64"/>
        <v>No</v>
      </c>
    </row>
    <row r="795" spans="1:19" x14ac:dyDescent="0.25">
      <c r="A795" t="s">
        <v>299</v>
      </c>
      <c r="B795" s="2">
        <v>45818</v>
      </c>
      <c r="C795">
        <f t="shared" si="61"/>
        <v>2025</v>
      </c>
      <c r="D795" t="str">
        <f t="shared" si="62"/>
        <v>June</v>
      </c>
      <c r="E795" t="str">
        <f t="shared" si="63"/>
        <v>Q2</v>
      </c>
      <c r="F795" t="s">
        <v>1499</v>
      </c>
      <c r="G795" t="s">
        <v>2404</v>
      </c>
      <c r="H795">
        <v>1</v>
      </c>
      <c r="I795" s="4">
        <v>338.31</v>
      </c>
      <c r="J795" t="s">
        <v>2643</v>
      </c>
      <c r="K795" t="s">
        <v>3066</v>
      </c>
      <c r="L795" t="s">
        <v>3073</v>
      </c>
      <c r="M795" t="s">
        <v>3360</v>
      </c>
      <c r="N795">
        <v>3</v>
      </c>
      <c r="P795" t="str">
        <f t="shared" si="65"/>
        <v>NO COUPON</v>
      </c>
      <c r="Q795" t="s">
        <v>4282</v>
      </c>
      <c r="R795" s="4">
        <v>338.31</v>
      </c>
      <c r="S795" t="str">
        <f t="shared" si="64"/>
        <v>No</v>
      </c>
    </row>
    <row r="796" spans="1:19" x14ac:dyDescent="0.25">
      <c r="A796" t="s">
        <v>926</v>
      </c>
      <c r="B796" s="2">
        <v>45313</v>
      </c>
      <c r="C796">
        <f t="shared" si="61"/>
        <v>2024</v>
      </c>
      <c r="D796" t="str">
        <f t="shared" si="62"/>
        <v>January</v>
      </c>
      <c r="E796" t="str">
        <f t="shared" si="63"/>
        <v>Q1</v>
      </c>
      <c r="F796" t="s">
        <v>2122</v>
      </c>
      <c r="G796" t="s">
        <v>2409</v>
      </c>
      <c r="H796">
        <v>2</v>
      </c>
      <c r="I796" s="4">
        <v>139.69</v>
      </c>
      <c r="J796" t="s">
        <v>2492</v>
      </c>
      <c r="K796" t="s">
        <v>3066</v>
      </c>
      <c r="L796" t="s">
        <v>3072</v>
      </c>
      <c r="M796" t="s">
        <v>3987</v>
      </c>
      <c r="N796">
        <v>7</v>
      </c>
      <c r="O796" t="s">
        <v>4276</v>
      </c>
      <c r="P796" t="str">
        <f t="shared" si="65"/>
        <v>FREESHIP</v>
      </c>
      <c r="Q796" t="s">
        <v>4280</v>
      </c>
      <c r="R796" s="4">
        <v>279.38</v>
      </c>
      <c r="S796" t="str">
        <f t="shared" si="64"/>
        <v>No</v>
      </c>
    </row>
    <row r="797" spans="1:19" x14ac:dyDescent="0.25">
      <c r="A797" t="s">
        <v>327</v>
      </c>
      <c r="B797" s="2">
        <v>45116</v>
      </c>
      <c r="C797">
        <f t="shared" si="61"/>
        <v>2023</v>
      </c>
      <c r="D797" t="str">
        <f t="shared" si="62"/>
        <v>July</v>
      </c>
      <c r="E797" t="str">
        <f t="shared" si="63"/>
        <v>Q3</v>
      </c>
      <c r="F797" t="s">
        <v>1527</v>
      </c>
      <c r="G797" t="s">
        <v>2406</v>
      </c>
      <c r="H797">
        <v>2</v>
      </c>
      <c r="I797" s="4">
        <v>434.3</v>
      </c>
      <c r="J797" t="s">
        <v>2674</v>
      </c>
      <c r="K797" t="s">
        <v>3069</v>
      </c>
      <c r="L797" t="s">
        <v>3073</v>
      </c>
      <c r="M797" t="s">
        <v>3388</v>
      </c>
      <c r="N797">
        <v>7</v>
      </c>
      <c r="O797" t="s">
        <v>4275</v>
      </c>
      <c r="P797" t="str">
        <f t="shared" si="65"/>
        <v>SAVE10</v>
      </c>
      <c r="Q797" t="s">
        <v>4278</v>
      </c>
      <c r="R797" s="4">
        <v>868.6</v>
      </c>
      <c r="S797" t="str">
        <f t="shared" si="64"/>
        <v>No</v>
      </c>
    </row>
    <row r="798" spans="1:19" x14ac:dyDescent="0.25">
      <c r="A798" t="s">
        <v>919</v>
      </c>
      <c r="B798" s="2">
        <v>45253</v>
      </c>
      <c r="C798">
        <f t="shared" si="61"/>
        <v>2023</v>
      </c>
      <c r="D798" t="str">
        <f t="shared" si="62"/>
        <v>November</v>
      </c>
      <c r="E798" t="str">
        <f t="shared" si="63"/>
        <v>Q4</v>
      </c>
      <c r="F798" t="s">
        <v>2115</v>
      </c>
      <c r="G798" t="s">
        <v>2408</v>
      </c>
      <c r="H798">
        <v>1</v>
      </c>
      <c r="I798" s="4">
        <v>442.39</v>
      </c>
      <c r="J798" t="s">
        <v>2677</v>
      </c>
      <c r="K798" t="s">
        <v>3068</v>
      </c>
      <c r="L798" t="s">
        <v>3074</v>
      </c>
      <c r="M798" t="s">
        <v>3980</v>
      </c>
      <c r="N798">
        <v>6</v>
      </c>
      <c r="O798" t="s">
        <v>4276</v>
      </c>
      <c r="P798" t="str">
        <f t="shared" si="65"/>
        <v>FREESHIP</v>
      </c>
      <c r="Q798" t="s">
        <v>4281</v>
      </c>
      <c r="R798" s="4">
        <v>442.39</v>
      </c>
      <c r="S798" t="str">
        <f t="shared" si="64"/>
        <v>No</v>
      </c>
    </row>
    <row r="799" spans="1:19" x14ac:dyDescent="0.25">
      <c r="A799" t="s">
        <v>982</v>
      </c>
      <c r="B799" s="2">
        <v>45330</v>
      </c>
      <c r="C799">
        <f t="shared" si="61"/>
        <v>2024</v>
      </c>
      <c r="D799" t="str">
        <f t="shared" si="62"/>
        <v>February</v>
      </c>
      <c r="E799" t="str">
        <f t="shared" si="63"/>
        <v>Q1</v>
      </c>
      <c r="F799" t="s">
        <v>2175</v>
      </c>
      <c r="G799" t="s">
        <v>2403</v>
      </c>
      <c r="H799">
        <v>4</v>
      </c>
      <c r="I799" s="4">
        <v>412.2</v>
      </c>
      <c r="J799" t="s">
        <v>2943</v>
      </c>
      <c r="K799" t="s">
        <v>3067</v>
      </c>
      <c r="L799" t="s">
        <v>3070</v>
      </c>
      <c r="M799" t="s">
        <v>4043</v>
      </c>
      <c r="N799">
        <v>6</v>
      </c>
      <c r="O799" t="s">
        <v>4277</v>
      </c>
      <c r="P799" t="str">
        <f t="shared" si="65"/>
        <v>WINTER15</v>
      </c>
      <c r="Q799" t="s">
        <v>4279</v>
      </c>
      <c r="R799" s="4">
        <v>1648.8</v>
      </c>
      <c r="S799" t="str">
        <f t="shared" si="64"/>
        <v>No</v>
      </c>
    </row>
    <row r="800" spans="1:19" x14ac:dyDescent="0.25">
      <c r="A800" t="s">
        <v>901</v>
      </c>
      <c r="B800" s="2">
        <v>45645</v>
      </c>
      <c r="C800">
        <f t="shared" si="61"/>
        <v>2024</v>
      </c>
      <c r="D800" t="str">
        <f t="shared" si="62"/>
        <v>December</v>
      </c>
      <c r="E800" t="str">
        <f t="shared" si="63"/>
        <v>Q4</v>
      </c>
      <c r="F800" t="s">
        <v>2097</v>
      </c>
      <c r="G800" t="s">
        <v>2406</v>
      </c>
      <c r="H800">
        <v>3</v>
      </c>
      <c r="I800" s="4">
        <v>171.66</v>
      </c>
      <c r="J800" t="s">
        <v>2971</v>
      </c>
      <c r="K800" t="s">
        <v>3065</v>
      </c>
      <c r="L800" t="s">
        <v>3073</v>
      </c>
      <c r="M800" t="s">
        <v>3962</v>
      </c>
      <c r="N800">
        <v>7</v>
      </c>
      <c r="P800" t="str">
        <f t="shared" si="65"/>
        <v>NO COUPON</v>
      </c>
      <c r="Q800" t="s">
        <v>4282</v>
      </c>
      <c r="R800" s="4">
        <v>514.98</v>
      </c>
      <c r="S800" t="str">
        <f t="shared" si="64"/>
        <v>No</v>
      </c>
    </row>
    <row r="801" spans="1:19" x14ac:dyDescent="0.25">
      <c r="A801" t="s">
        <v>943</v>
      </c>
      <c r="B801" s="2">
        <v>45581</v>
      </c>
      <c r="C801">
        <f t="shared" si="61"/>
        <v>2024</v>
      </c>
      <c r="D801" t="str">
        <f t="shared" si="62"/>
        <v>October</v>
      </c>
      <c r="E801" t="str">
        <f t="shared" si="63"/>
        <v>Q4</v>
      </c>
      <c r="F801" t="s">
        <v>2139</v>
      </c>
      <c r="G801" t="s">
        <v>2405</v>
      </c>
      <c r="H801">
        <v>2</v>
      </c>
      <c r="I801" s="4">
        <v>536.25</v>
      </c>
      <c r="J801" t="s">
        <v>2568</v>
      </c>
      <c r="K801" t="s">
        <v>3065</v>
      </c>
      <c r="L801" t="s">
        <v>3074</v>
      </c>
      <c r="M801" t="s">
        <v>4004</v>
      </c>
      <c r="N801">
        <v>3</v>
      </c>
      <c r="P801" t="str">
        <f t="shared" si="65"/>
        <v>NO COUPON</v>
      </c>
      <c r="Q801" t="s">
        <v>4280</v>
      </c>
      <c r="R801" s="4">
        <v>1072.5</v>
      </c>
      <c r="S801" t="str">
        <f t="shared" si="64"/>
        <v>No</v>
      </c>
    </row>
    <row r="802" spans="1:19" x14ac:dyDescent="0.25">
      <c r="A802" t="s">
        <v>311</v>
      </c>
      <c r="B802" s="2">
        <v>44979</v>
      </c>
      <c r="C802">
        <f t="shared" si="61"/>
        <v>2023</v>
      </c>
      <c r="D802" t="str">
        <f t="shared" si="62"/>
        <v>February</v>
      </c>
      <c r="E802" t="str">
        <f t="shared" si="63"/>
        <v>Q1</v>
      </c>
      <c r="F802" t="s">
        <v>1511</v>
      </c>
      <c r="G802" t="s">
        <v>2409</v>
      </c>
      <c r="H802">
        <v>2</v>
      </c>
      <c r="I802" s="4">
        <v>493.88</v>
      </c>
      <c r="J802" t="s">
        <v>2661</v>
      </c>
      <c r="K802" t="s">
        <v>3067</v>
      </c>
      <c r="L802" t="s">
        <v>3072</v>
      </c>
      <c r="M802" t="s">
        <v>3372</v>
      </c>
      <c r="N802">
        <v>7</v>
      </c>
      <c r="O802" t="s">
        <v>4275</v>
      </c>
      <c r="P802" t="str">
        <f t="shared" si="65"/>
        <v>SAVE10</v>
      </c>
      <c r="Q802" t="s">
        <v>4278</v>
      </c>
      <c r="R802" s="4">
        <v>987.76</v>
      </c>
      <c r="S802" t="str">
        <f t="shared" si="64"/>
        <v>No</v>
      </c>
    </row>
    <row r="803" spans="1:19" x14ac:dyDescent="0.25">
      <c r="A803" t="s">
        <v>729</v>
      </c>
      <c r="B803" s="2">
        <v>45499</v>
      </c>
      <c r="C803">
        <f t="shared" si="61"/>
        <v>2024</v>
      </c>
      <c r="D803" t="str">
        <f t="shared" si="62"/>
        <v>July</v>
      </c>
      <c r="E803" t="str">
        <f t="shared" si="63"/>
        <v>Q3</v>
      </c>
      <c r="F803" t="s">
        <v>1926</v>
      </c>
      <c r="G803" t="s">
        <v>2407</v>
      </c>
      <c r="H803">
        <v>3</v>
      </c>
      <c r="I803" s="4">
        <v>653.63</v>
      </c>
      <c r="J803" t="s">
        <v>2888</v>
      </c>
      <c r="K803" t="s">
        <v>3066</v>
      </c>
      <c r="L803" t="s">
        <v>3073</v>
      </c>
      <c r="M803" t="s">
        <v>3790</v>
      </c>
      <c r="N803">
        <v>7</v>
      </c>
      <c r="O803" t="s">
        <v>4276</v>
      </c>
      <c r="P803" t="str">
        <f t="shared" si="65"/>
        <v>FREESHIP</v>
      </c>
      <c r="Q803" t="s">
        <v>4280</v>
      </c>
      <c r="R803" s="4">
        <v>1960.89</v>
      </c>
      <c r="S803" t="str">
        <f t="shared" si="64"/>
        <v>No</v>
      </c>
    </row>
    <row r="804" spans="1:19" x14ac:dyDescent="0.25">
      <c r="A804" t="s">
        <v>1097</v>
      </c>
      <c r="B804" s="2">
        <v>45482</v>
      </c>
      <c r="C804">
        <f t="shared" si="61"/>
        <v>2024</v>
      </c>
      <c r="D804" t="str">
        <f t="shared" si="62"/>
        <v>July</v>
      </c>
      <c r="E804" t="str">
        <f t="shared" si="63"/>
        <v>Q3</v>
      </c>
      <c r="F804" t="s">
        <v>2289</v>
      </c>
      <c r="G804" t="s">
        <v>2406</v>
      </c>
      <c r="H804">
        <v>1</v>
      </c>
      <c r="I804" s="4">
        <v>123.28</v>
      </c>
      <c r="J804" t="s">
        <v>2440</v>
      </c>
      <c r="K804" t="s">
        <v>3067</v>
      </c>
      <c r="L804" t="s">
        <v>3073</v>
      </c>
      <c r="M804" t="s">
        <v>4158</v>
      </c>
      <c r="N804">
        <v>3</v>
      </c>
      <c r="O804" t="s">
        <v>4275</v>
      </c>
      <c r="P804" t="str">
        <f t="shared" si="65"/>
        <v>SAVE10</v>
      </c>
      <c r="Q804" t="s">
        <v>4280</v>
      </c>
      <c r="R804" s="4">
        <v>123.28</v>
      </c>
      <c r="S804" t="str">
        <f t="shared" si="64"/>
        <v>No</v>
      </c>
    </row>
    <row r="805" spans="1:19" x14ac:dyDescent="0.25">
      <c r="A805" t="s">
        <v>551</v>
      </c>
      <c r="B805" s="2">
        <v>45739</v>
      </c>
      <c r="C805">
        <f t="shared" si="61"/>
        <v>2025</v>
      </c>
      <c r="D805" t="str">
        <f t="shared" si="62"/>
        <v>March</v>
      </c>
      <c r="E805" t="str">
        <f t="shared" si="63"/>
        <v>Q1</v>
      </c>
      <c r="F805" t="s">
        <v>1751</v>
      </c>
      <c r="G805" t="s">
        <v>2405</v>
      </c>
      <c r="H805">
        <v>3</v>
      </c>
      <c r="I805" s="4">
        <v>247.47</v>
      </c>
      <c r="J805" t="s">
        <v>2471</v>
      </c>
      <c r="K805" t="s">
        <v>3066</v>
      </c>
      <c r="L805" t="s">
        <v>3073</v>
      </c>
      <c r="M805" t="s">
        <v>3612</v>
      </c>
      <c r="N805">
        <v>4</v>
      </c>
      <c r="O805" t="s">
        <v>4275</v>
      </c>
      <c r="P805" t="str">
        <f t="shared" si="65"/>
        <v>SAVE10</v>
      </c>
      <c r="Q805" t="s">
        <v>4281</v>
      </c>
      <c r="R805" s="4">
        <v>742.41</v>
      </c>
      <c r="S805" t="str">
        <f t="shared" si="64"/>
        <v>No</v>
      </c>
    </row>
    <row r="806" spans="1:19" x14ac:dyDescent="0.25">
      <c r="A806" t="s">
        <v>968</v>
      </c>
      <c r="B806" s="2">
        <v>45587</v>
      </c>
      <c r="C806">
        <f t="shared" si="61"/>
        <v>2024</v>
      </c>
      <c r="D806" t="str">
        <f t="shared" si="62"/>
        <v>October</v>
      </c>
      <c r="E806" t="str">
        <f t="shared" si="63"/>
        <v>Q4</v>
      </c>
      <c r="F806" t="s">
        <v>2162</v>
      </c>
      <c r="G806" t="s">
        <v>2406</v>
      </c>
      <c r="H806">
        <v>3</v>
      </c>
      <c r="I806" s="4">
        <v>443.44</v>
      </c>
      <c r="J806" t="s">
        <v>2556</v>
      </c>
      <c r="K806" t="s">
        <v>3068</v>
      </c>
      <c r="L806" t="s">
        <v>3070</v>
      </c>
      <c r="M806" t="s">
        <v>4029</v>
      </c>
      <c r="N806">
        <v>3</v>
      </c>
      <c r="O806" t="s">
        <v>4276</v>
      </c>
      <c r="P806" t="str">
        <f t="shared" si="65"/>
        <v>FREESHIP</v>
      </c>
      <c r="Q806" t="s">
        <v>4282</v>
      </c>
      <c r="R806" s="4">
        <v>1330.32</v>
      </c>
      <c r="S806" t="str">
        <f t="shared" si="64"/>
        <v>No</v>
      </c>
    </row>
    <row r="807" spans="1:19" x14ac:dyDescent="0.25">
      <c r="A807" t="s">
        <v>1137</v>
      </c>
      <c r="B807" s="2">
        <v>45030</v>
      </c>
      <c r="C807">
        <f t="shared" si="61"/>
        <v>2023</v>
      </c>
      <c r="D807" t="str">
        <f t="shared" si="62"/>
        <v>April</v>
      </c>
      <c r="E807" t="str">
        <f t="shared" si="63"/>
        <v>Q2</v>
      </c>
      <c r="F807" t="s">
        <v>2327</v>
      </c>
      <c r="G807" t="s">
        <v>2405</v>
      </c>
      <c r="H807">
        <v>3</v>
      </c>
      <c r="I807" s="4">
        <v>554.25</v>
      </c>
      <c r="J807" t="s">
        <v>3036</v>
      </c>
      <c r="K807" t="s">
        <v>3065</v>
      </c>
      <c r="L807" t="s">
        <v>3070</v>
      </c>
      <c r="M807" t="s">
        <v>4198</v>
      </c>
      <c r="N807">
        <v>6</v>
      </c>
      <c r="O807" t="s">
        <v>4277</v>
      </c>
      <c r="P807" t="str">
        <f t="shared" si="65"/>
        <v>WINTER15</v>
      </c>
      <c r="Q807" t="s">
        <v>4279</v>
      </c>
      <c r="R807" s="4">
        <v>1662.75</v>
      </c>
      <c r="S807" t="str">
        <f t="shared" si="64"/>
        <v>No</v>
      </c>
    </row>
    <row r="808" spans="1:19" x14ac:dyDescent="0.25">
      <c r="A808" t="s">
        <v>523</v>
      </c>
      <c r="B808" s="2">
        <v>44972</v>
      </c>
      <c r="C808">
        <f t="shared" si="61"/>
        <v>2023</v>
      </c>
      <c r="D808" t="str">
        <f t="shared" si="62"/>
        <v>February</v>
      </c>
      <c r="E808" t="str">
        <f t="shared" si="63"/>
        <v>Q1</v>
      </c>
      <c r="F808" t="s">
        <v>1723</v>
      </c>
      <c r="G808" t="s">
        <v>2408</v>
      </c>
      <c r="H808">
        <v>2</v>
      </c>
      <c r="I808" s="4">
        <v>425.03</v>
      </c>
      <c r="J808" t="s">
        <v>2798</v>
      </c>
      <c r="K808" t="s">
        <v>3069</v>
      </c>
      <c r="L808" t="s">
        <v>3072</v>
      </c>
      <c r="M808" t="s">
        <v>3584</v>
      </c>
      <c r="N808">
        <v>2</v>
      </c>
      <c r="O808" t="s">
        <v>4277</v>
      </c>
      <c r="P808" t="str">
        <f t="shared" si="65"/>
        <v>WINTER15</v>
      </c>
      <c r="Q808" t="s">
        <v>4282</v>
      </c>
      <c r="R808" s="4">
        <v>850.06</v>
      </c>
      <c r="S808" t="str">
        <f t="shared" si="64"/>
        <v>No</v>
      </c>
    </row>
    <row r="809" spans="1:19" x14ac:dyDescent="0.25">
      <c r="A809" t="s">
        <v>275</v>
      </c>
      <c r="B809" s="2">
        <v>45805</v>
      </c>
      <c r="C809">
        <f t="shared" si="61"/>
        <v>2025</v>
      </c>
      <c r="D809" t="str">
        <f t="shared" si="62"/>
        <v>May</v>
      </c>
      <c r="E809" t="str">
        <f t="shared" si="63"/>
        <v>Q2</v>
      </c>
      <c r="F809" t="s">
        <v>1475</v>
      </c>
      <c r="G809" t="s">
        <v>2404</v>
      </c>
      <c r="H809">
        <v>5</v>
      </c>
      <c r="I809" s="4">
        <v>173.65</v>
      </c>
      <c r="J809" t="s">
        <v>2633</v>
      </c>
      <c r="K809" t="s">
        <v>3068</v>
      </c>
      <c r="L809" t="s">
        <v>3073</v>
      </c>
      <c r="M809" t="s">
        <v>3336</v>
      </c>
      <c r="N809">
        <v>9</v>
      </c>
      <c r="O809" t="s">
        <v>4275</v>
      </c>
      <c r="P809" t="str">
        <f t="shared" si="65"/>
        <v>SAVE10</v>
      </c>
      <c r="Q809" t="s">
        <v>4280</v>
      </c>
      <c r="R809" s="4">
        <v>868.25</v>
      </c>
      <c r="S809" t="str">
        <f t="shared" si="64"/>
        <v>No</v>
      </c>
    </row>
    <row r="810" spans="1:19" x14ac:dyDescent="0.25">
      <c r="A810" t="s">
        <v>555</v>
      </c>
      <c r="B810" s="2">
        <v>45145</v>
      </c>
      <c r="C810">
        <f t="shared" si="61"/>
        <v>2023</v>
      </c>
      <c r="D810" t="str">
        <f t="shared" si="62"/>
        <v>August</v>
      </c>
      <c r="E810" t="str">
        <f t="shared" si="63"/>
        <v>Q3</v>
      </c>
      <c r="F810" t="s">
        <v>1755</v>
      </c>
      <c r="G810" t="s">
        <v>2407</v>
      </c>
      <c r="H810">
        <v>5</v>
      </c>
      <c r="I810" s="4">
        <v>456.06</v>
      </c>
      <c r="J810" t="s">
        <v>2812</v>
      </c>
      <c r="K810" t="s">
        <v>3069</v>
      </c>
      <c r="L810" t="s">
        <v>3074</v>
      </c>
      <c r="M810" t="s">
        <v>3616</v>
      </c>
      <c r="N810">
        <v>10</v>
      </c>
      <c r="P810" t="str">
        <f t="shared" si="65"/>
        <v>NO COUPON</v>
      </c>
      <c r="Q810" t="s">
        <v>4278</v>
      </c>
      <c r="R810" s="4">
        <v>2280.3000000000002</v>
      </c>
      <c r="S810" t="str">
        <f t="shared" si="64"/>
        <v>No</v>
      </c>
    </row>
    <row r="811" spans="1:19" x14ac:dyDescent="0.25">
      <c r="A811" t="s">
        <v>772</v>
      </c>
      <c r="B811" s="2">
        <v>45011</v>
      </c>
      <c r="C811">
        <f t="shared" si="61"/>
        <v>2023</v>
      </c>
      <c r="D811" t="str">
        <f t="shared" si="62"/>
        <v>March</v>
      </c>
      <c r="E811" t="str">
        <f t="shared" si="63"/>
        <v>Q1</v>
      </c>
      <c r="F811" t="s">
        <v>1969</v>
      </c>
      <c r="G811" t="s">
        <v>2405</v>
      </c>
      <c r="H811">
        <v>3</v>
      </c>
      <c r="I811" s="4">
        <v>624.84</v>
      </c>
      <c r="J811" t="s">
        <v>2479</v>
      </c>
      <c r="K811" t="s">
        <v>3067</v>
      </c>
      <c r="L811" t="s">
        <v>3071</v>
      </c>
      <c r="M811" t="s">
        <v>3833</v>
      </c>
      <c r="N811">
        <v>8</v>
      </c>
      <c r="O811" t="s">
        <v>4277</v>
      </c>
      <c r="P811" t="str">
        <f t="shared" si="65"/>
        <v>WINTER15</v>
      </c>
      <c r="Q811" t="s">
        <v>4281</v>
      </c>
      <c r="R811" s="4">
        <v>1874.52</v>
      </c>
      <c r="S811" t="str">
        <f t="shared" si="64"/>
        <v>No</v>
      </c>
    </row>
    <row r="812" spans="1:19" x14ac:dyDescent="0.25">
      <c r="A812" t="s">
        <v>1130</v>
      </c>
      <c r="B812" s="2">
        <v>45213</v>
      </c>
      <c r="C812">
        <f t="shared" si="61"/>
        <v>2023</v>
      </c>
      <c r="D812" t="str">
        <f t="shared" si="62"/>
        <v>October</v>
      </c>
      <c r="E812" t="str">
        <f t="shared" si="63"/>
        <v>Q4</v>
      </c>
      <c r="F812" t="s">
        <v>2321</v>
      </c>
      <c r="G812" t="s">
        <v>2407</v>
      </c>
      <c r="H812">
        <v>2</v>
      </c>
      <c r="I812" s="4">
        <v>531.49</v>
      </c>
      <c r="J812" t="s">
        <v>2613</v>
      </c>
      <c r="K812" t="s">
        <v>3067</v>
      </c>
      <c r="L812" t="s">
        <v>3073</v>
      </c>
      <c r="M812" t="s">
        <v>4191</v>
      </c>
      <c r="N812">
        <v>7</v>
      </c>
      <c r="O812" t="s">
        <v>4277</v>
      </c>
      <c r="P812" t="str">
        <f t="shared" si="65"/>
        <v>WINTER15</v>
      </c>
      <c r="Q812" t="s">
        <v>4281</v>
      </c>
      <c r="R812" s="4">
        <v>1062.98</v>
      </c>
      <c r="S812" t="str">
        <f t="shared" si="64"/>
        <v>No</v>
      </c>
    </row>
    <row r="813" spans="1:19" x14ac:dyDescent="0.25">
      <c r="A813" t="s">
        <v>293</v>
      </c>
      <c r="B813" s="2">
        <v>45219</v>
      </c>
      <c r="C813">
        <f t="shared" si="61"/>
        <v>2023</v>
      </c>
      <c r="D813" t="str">
        <f t="shared" si="62"/>
        <v>October</v>
      </c>
      <c r="E813" t="str">
        <f t="shared" si="63"/>
        <v>Q4</v>
      </c>
      <c r="F813" t="s">
        <v>1493</v>
      </c>
      <c r="G813" t="s">
        <v>2406</v>
      </c>
      <c r="H813">
        <v>3</v>
      </c>
      <c r="I813" s="4">
        <v>55.01</v>
      </c>
      <c r="J813" t="s">
        <v>2649</v>
      </c>
      <c r="K813" t="s">
        <v>3066</v>
      </c>
      <c r="L813" t="s">
        <v>3074</v>
      </c>
      <c r="M813" t="s">
        <v>3354</v>
      </c>
      <c r="N813">
        <v>7</v>
      </c>
      <c r="O813" t="s">
        <v>4277</v>
      </c>
      <c r="P813" t="str">
        <f t="shared" si="65"/>
        <v>WINTER15</v>
      </c>
      <c r="Q813" t="s">
        <v>4280</v>
      </c>
      <c r="R813" s="4">
        <v>165.03</v>
      </c>
      <c r="S813" t="str">
        <f t="shared" si="64"/>
        <v>No</v>
      </c>
    </row>
    <row r="814" spans="1:19" x14ac:dyDescent="0.25">
      <c r="A814" t="s">
        <v>790</v>
      </c>
      <c r="B814" s="2">
        <v>45159</v>
      </c>
      <c r="C814">
        <f t="shared" si="61"/>
        <v>2023</v>
      </c>
      <c r="D814" t="str">
        <f t="shared" si="62"/>
        <v>August</v>
      </c>
      <c r="E814" t="str">
        <f t="shared" si="63"/>
        <v>Q3</v>
      </c>
      <c r="F814" t="s">
        <v>1987</v>
      </c>
      <c r="G814" t="s">
        <v>2405</v>
      </c>
      <c r="H814">
        <v>1</v>
      </c>
      <c r="I814" s="4">
        <v>21.19</v>
      </c>
      <c r="J814" t="s">
        <v>2917</v>
      </c>
      <c r="K814" t="s">
        <v>3069</v>
      </c>
      <c r="L814" t="s">
        <v>3072</v>
      </c>
      <c r="M814" t="s">
        <v>3851</v>
      </c>
      <c r="N814">
        <v>5</v>
      </c>
      <c r="O814" t="s">
        <v>4277</v>
      </c>
      <c r="P814" t="str">
        <f t="shared" si="65"/>
        <v>WINTER15</v>
      </c>
      <c r="Q814" t="s">
        <v>4282</v>
      </c>
      <c r="R814" s="4">
        <v>21.19</v>
      </c>
      <c r="S814" t="str">
        <f t="shared" si="64"/>
        <v>No</v>
      </c>
    </row>
    <row r="815" spans="1:19" x14ac:dyDescent="0.25">
      <c r="A815" t="s">
        <v>1000</v>
      </c>
      <c r="B815" s="2">
        <v>45542</v>
      </c>
      <c r="C815">
        <f t="shared" si="61"/>
        <v>2024</v>
      </c>
      <c r="D815" t="str">
        <f t="shared" si="62"/>
        <v>September</v>
      </c>
      <c r="E815" t="str">
        <f t="shared" si="63"/>
        <v>Q3</v>
      </c>
      <c r="F815" t="s">
        <v>2193</v>
      </c>
      <c r="G815" t="s">
        <v>2408</v>
      </c>
      <c r="H815">
        <v>4</v>
      </c>
      <c r="I815" s="4">
        <v>644.96</v>
      </c>
      <c r="J815" t="s">
        <v>2501</v>
      </c>
      <c r="K815" t="s">
        <v>3067</v>
      </c>
      <c r="L815" t="s">
        <v>3074</v>
      </c>
      <c r="M815" t="s">
        <v>4061</v>
      </c>
      <c r="N815">
        <v>7</v>
      </c>
      <c r="O815" t="s">
        <v>4276</v>
      </c>
      <c r="P815" t="str">
        <f t="shared" si="65"/>
        <v>FREESHIP</v>
      </c>
      <c r="Q815" t="s">
        <v>4280</v>
      </c>
      <c r="R815" s="4">
        <v>2579.84</v>
      </c>
      <c r="S815" t="str">
        <f t="shared" si="64"/>
        <v>No</v>
      </c>
    </row>
    <row r="816" spans="1:19" x14ac:dyDescent="0.25">
      <c r="A816" t="s">
        <v>516</v>
      </c>
      <c r="B816" s="2">
        <v>45066</v>
      </c>
      <c r="C816">
        <f t="shared" si="61"/>
        <v>2023</v>
      </c>
      <c r="D816" t="str">
        <f t="shared" si="62"/>
        <v>May</v>
      </c>
      <c r="E816" t="str">
        <f t="shared" si="63"/>
        <v>Q2</v>
      </c>
      <c r="F816" t="s">
        <v>1716</v>
      </c>
      <c r="G816" t="s">
        <v>2403</v>
      </c>
      <c r="H816">
        <v>3</v>
      </c>
      <c r="I816" s="4">
        <v>565.25</v>
      </c>
      <c r="J816" t="s">
        <v>2793</v>
      </c>
      <c r="K816" t="s">
        <v>3065</v>
      </c>
      <c r="L816" t="s">
        <v>3072</v>
      </c>
      <c r="M816" t="s">
        <v>3577</v>
      </c>
      <c r="N816">
        <v>7</v>
      </c>
      <c r="O816" t="s">
        <v>4275</v>
      </c>
      <c r="P816" t="str">
        <f t="shared" si="65"/>
        <v>SAVE10</v>
      </c>
      <c r="Q816" t="s">
        <v>4280</v>
      </c>
      <c r="R816" s="4">
        <v>1695.75</v>
      </c>
      <c r="S816" t="str">
        <f t="shared" si="64"/>
        <v>No</v>
      </c>
    </row>
    <row r="817" spans="1:19" x14ac:dyDescent="0.25">
      <c r="A817" t="s">
        <v>1141</v>
      </c>
      <c r="B817" s="2">
        <v>45731</v>
      </c>
      <c r="C817">
        <f t="shared" si="61"/>
        <v>2025</v>
      </c>
      <c r="D817" t="str">
        <f t="shared" si="62"/>
        <v>March</v>
      </c>
      <c r="E817" t="str">
        <f t="shared" si="63"/>
        <v>Q1</v>
      </c>
      <c r="F817" t="s">
        <v>2331</v>
      </c>
      <c r="G817" t="s">
        <v>2407</v>
      </c>
      <c r="H817">
        <v>3</v>
      </c>
      <c r="I817" s="4">
        <v>602.75</v>
      </c>
      <c r="J817" t="s">
        <v>2939</v>
      </c>
      <c r="K817" t="s">
        <v>3067</v>
      </c>
      <c r="L817" t="s">
        <v>3070</v>
      </c>
      <c r="M817" t="s">
        <v>4202</v>
      </c>
      <c r="N817">
        <v>6</v>
      </c>
      <c r="O817" t="s">
        <v>4275</v>
      </c>
      <c r="P817" t="str">
        <f t="shared" si="65"/>
        <v>SAVE10</v>
      </c>
      <c r="Q817" t="s">
        <v>4280</v>
      </c>
      <c r="R817" s="4">
        <v>1808.25</v>
      </c>
      <c r="S817" t="str">
        <f t="shared" si="64"/>
        <v>No</v>
      </c>
    </row>
    <row r="818" spans="1:19" x14ac:dyDescent="0.25">
      <c r="A818" t="s">
        <v>1087</v>
      </c>
      <c r="B818" s="2">
        <v>45576</v>
      </c>
      <c r="C818">
        <f t="shared" si="61"/>
        <v>2024</v>
      </c>
      <c r="D818" t="str">
        <f t="shared" si="62"/>
        <v>October</v>
      </c>
      <c r="E818" t="str">
        <f t="shared" si="63"/>
        <v>Q4</v>
      </c>
      <c r="F818" t="s">
        <v>2279</v>
      </c>
      <c r="G818" t="s">
        <v>2405</v>
      </c>
      <c r="H818">
        <v>4</v>
      </c>
      <c r="I818" s="4">
        <v>362.06</v>
      </c>
      <c r="J818" t="s">
        <v>2631</v>
      </c>
      <c r="K818" t="s">
        <v>3065</v>
      </c>
      <c r="L818" t="s">
        <v>3072</v>
      </c>
      <c r="M818" t="s">
        <v>4148</v>
      </c>
      <c r="N818">
        <v>4</v>
      </c>
      <c r="P818" t="str">
        <f t="shared" si="65"/>
        <v>NO COUPON</v>
      </c>
      <c r="Q818" t="s">
        <v>4281</v>
      </c>
      <c r="R818" s="4">
        <v>1448.24</v>
      </c>
      <c r="S818" t="str">
        <f t="shared" si="64"/>
        <v>No</v>
      </c>
    </row>
    <row r="819" spans="1:19" x14ac:dyDescent="0.25">
      <c r="A819" t="s">
        <v>276</v>
      </c>
      <c r="B819" s="2">
        <v>44936</v>
      </c>
      <c r="C819">
        <f t="shared" si="61"/>
        <v>2023</v>
      </c>
      <c r="D819" t="str">
        <f t="shared" si="62"/>
        <v>January</v>
      </c>
      <c r="E819" t="str">
        <f t="shared" si="63"/>
        <v>Q1</v>
      </c>
      <c r="F819" t="s">
        <v>1476</v>
      </c>
      <c r="G819" t="s">
        <v>2404</v>
      </c>
      <c r="H819">
        <v>4</v>
      </c>
      <c r="I819" s="4">
        <v>249.07</v>
      </c>
      <c r="J819" t="s">
        <v>2536</v>
      </c>
      <c r="K819" t="s">
        <v>3067</v>
      </c>
      <c r="L819" t="s">
        <v>3072</v>
      </c>
      <c r="M819" t="s">
        <v>3337</v>
      </c>
      <c r="N819">
        <v>5</v>
      </c>
      <c r="O819" t="s">
        <v>4277</v>
      </c>
      <c r="P819" t="str">
        <f t="shared" si="65"/>
        <v>WINTER15</v>
      </c>
      <c r="Q819" t="s">
        <v>4279</v>
      </c>
      <c r="R819" s="4">
        <v>996.28</v>
      </c>
      <c r="S819" t="str">
        <f t="shared" si="64"/>
        <v>No</v>
      </c>
    </row>
    <row r="820" spans="1:19" x14ac:dyDescent="0.25">
      <c r="A820" t="s">
        <v>874</v>
      </c>
      <c r="B820" s="2">
        <v>45314</v>
      </c>
      <c r="C820">
        <f t="shared" si="61"/>
        <v>2024</v>
      </c>
      <c r="D820" t="str">
        <f t="shared" si="62"/>
        <v>January</v>
      </c>
      <c r="E820" t="str">
        <f t="shared" si="63"/>
        <v>Q1</v>
      </c>
      <c r="F820" t="s">
        <v>2070</v>
      </c>
      <c r="G820" t="s">
        <v>2407</v>
      </c>
      <c r="H820">
        <v>1</v>
      </c>
      <c r="I820" s="4">
        <v>422.54</v>
      </c>
      <c r="J820" t="s">
        <v>2699</v>
      </c>
      <c r="K820" t="s">
        <v>3069</v>
      </c>
      <c r="L820" t="s">
        <v>3073</v>
      </c>
      <c r="M820" t="s">
        <v>3935</v>
      </c>
      <c r="N820">
        <v>1</v>
      </c>
      <c r="O820" t="s">
        <v>4275</v>
      </c>
      <c r="P820" t="str">
        <f t="shared" si="65"/>
        <v>SAVE10</v>
      </c>
      <c r="Q820" t="s">
        <v>4282</v>
      </c>
      <c r="R820" s="4">
        <v>422.54</v>
      </c>
      <c r="S820" t="str">
        <f t="shared" si="64"/>
        <v>No</v>
      </c>
    </row>
    <row r="821" spans="1:19" x14ac:dyDescent="0.25">
      <c r="A821" t="s">
        <v>356</v>
      </c>
      <c r="B821" s="2">
        <v>45832</v>
      </c>
      <c r="C821">
        <f t="shared" si="61"/>
        <v>2025</v>
      </c>
      <c r="D821" t="str">
        <f t="shared" si="62"/>
        <v>June</v>
      </c>
      <c r="E821" t="str">
        <f t="shared" si="63"/>
        <v>Q2</v>
      </c>
      <c r="F821" t="s">
        <v>1556</v>
      </c>
      <c r="G821" t="s">
        <v>2403</v>
      </c>
      <c r="H821">
        <v>5</v>
      </c>
      <c r="I821" s="4">
        <v>466.42</v>
      </c>
      <c r="J821" t="s">
        <v>2695</v>
      </c>
      <c r="K821" t="s">
        <v>3068</v>
      </c>
      <c r="L821" t="s">
        <v>3072</v>
      </c>
      <c r="M821" t="s">
        <v>3417</v>
      </c>
      <c r="N821">
        <v>5</v>
      </c>
      <c r="P821" t="str">
        <f t="shared" si="65"/>
        <v>NO COUPON</v>
      </c>
      <c r="Q821" t="s">
        <v>4279</v>
      </c>
      <c r="R821" s="4">
        <v>2332.1</v>
      </c>
      <c r="S821" t="str">
        <f t="shared" si="64"/>
        <v>No</v>
      </c>
    </row>
    <row r="822" spans="1:19" x14ac:dyDescent="0.25">
      <c r="A822" t="s">
        <v>987</v>
      </c>
      <c r="B822" s="2">
        <v>45817</v>
      </c>
      <c r="C822">
        <f t="shared" si="61"/>
        <v>2025</v>
      </c>
      <c r="D822" t="str">
        <f t="shared" si="62"/>
        <v>June</v>
      </c>
      <c r="E822" t="str">
        <f t="shared" si="63"/>
        <v>Q2</v>
      </c>
      <c r="F822" t="s">
        <v>2180</v>
      </c>
      <c r="G822" t="s">
        <v>2409</v>
      </c>
      <c r="H822">
        <v>5</v>
      </c>
      <c r="I822" s="4">
        <v>230.77</v>
      </c>
      <c r="J822" t="s">
        <v>2977</v>
      </c>
      <c r="K822" t="s">
        <v>3066</v>
      </c>
      <c r="L822" t="s">
        <v>3074</v>
      </c>
      <c r="M822" t="s">
        <v>4048</v>
      </c>
      <c r="N822">
        <v>10</v>
      </c>
      <c r="O822" t="s">
        <v>4277</v>
      </c>
      <c r="P822" t="str">
        <f t="shared" si="65"/>
        <v>WINTER15</v>
      </c>
      <c r="Q822" t="s">
        <v>4279</v>
      </c>
      <c r="R822" s="4">
        <v>1153.8499999999999</v>
      </c>
      <c r="S822" t="str">
        <f t="shared" si="64"/>
        <v>No</v>
      </c>
    </row>
    <row r="823" spans="1:19" x14ac:dyDescent="0.25">
      <c r="A823" t="s">
        <v>408</v>
      </c>
      <c r="B823" s="2">
        <v>45112</v>
      </c>
      <c r="C823">
        <f t="shared" si="61"/>
        <v>2023</v>
      </c>
      <c r="D823" t="str">
        <f t="shared" si="62"/>
        <v>July</v>
      </c>
      <c r="E823" t="str">
        <f t="shared" si="63"/>
        <v>Q3</v>
      </c>
      <c r="F823" t="s">
        <v>1608</v>
      </c>
      <c r="G823" t="s">
        <v>2409</v>
      </c>
      <c r="H823">
        <v>5</v>
      </c>
      <c r="I823" s="4">
        <v>529.54999999999995</v>
      </c>
      <c r="J823" t="s">
        <v>2729</v>
      </c>
      <c r="K823" t="s">
        <v>3068</v>
      </c>
      <c r="L823" t="s">
        <v>3070</v>
      </c>
      <c r="M823" t="s">
        <v>3469</v>
      </c>
      <c r="N823">
        <v>10</v>
      </c>
      <c r="P823" t="str">
        <f t="shared" si="65"/>
        <v>NO COUPON</v>
      </c>
      <c r="Q823" t="s">
        <v>4281</v>
      </c>
      <c r="R823" s="4">
        <v>2647.75</v>
      </c>
      <c r="S823" t="str">
        <f t="shared" si="64"/>
        <v>No</v>
      </c>
    </row>
    <row r="824" spans="1:19" x14ac:dyDescent="0.25">
      <c r="A824" t="s">
        <v>1195</v>
      </c>
      <c r="B824" s="2">
        <v>45134</v>
      </c>
      <c r="C824">
        <f t="shared" si="61"/>
        <v>2023</v>
      </c>
      <c r="D824" t="str">
        <f t="shared" si="62"/>
        <v>July</v>
      </c>
      <c r="E824" t="str">
        <f t="shared" si="63"/>
        <v>Q3</v>
      </c>
      <c r="F824" t="s">
        <v>2384</v>
      </c>
      <c r="G824" t="s">
        <v>2409</v>
      </c>
      <c r="H824">
        <v>3</v>
      </c>
      <c r="I824" s="4">
        <v>158.74</v>
      </c>
      <c r="J824" t="s">
        <v>2694</v>
      </c>
      <c r="K824" t="s">
        <v>3066</v>
      </c>
      <c r="L824" t="s">
        <v>3074</v>
      </c>
      <c r="M824" t="s">
        <v>4256</v>
      </c>
      <c r="N824">
        <v>7</v>
      </c>
      <c r="O824" t="s">
        <v>4276</v>
      </c>
      <c r="P824" t="str">
        <f t="shared" si="65"/>
        <v>FREESHIP</v>
      </c>
      <c r="Q824" t="s">
        <v>4278</v>
      </c>
      <c r="R824" s="4">
        <v>476.22</v>
      </c>
      <c r="S824" t="str">
        <f t="shared" si="64"/>
        <v>No</v>
      </c>
    </row>
    <row r="825" spans="1:19" x14ac:dyDescent="0.25">
      <c r="A825" t="s">
        <v>1049</v>
      </c>
      <c r="B825" s="2">
        <v>45242</v>
      </c>
      <c r="C825">
        <f t="shared" si="61"/>
        <v>2023</v>
      </c>
      <c r="D825" t="str">
        <f t="shared" si="62"/>
        <v>November</v>
      </c>
      <c r="E825" t="str">
        <f t="shared" si="63"/>
        <v>Q4</v>
      </c>
      <c r="F825" t="s">
        <v>2241</v>
      </c>
      <c r="G825" t="s">
        <v>2408</v>
      </c>
      <c r="H825">
        <v>4</v>
      </c>
      <c r="I825" s="4">
        <v>506.11</v>
      </c>
      <c r="J825" t="s">
        <v>3009</v>
      </c>
      <c r="K825" t="s">
        <v>3069</v>
      </c>
      <c r="L825" t="s">
        <v>3071</v>
      </c>
      <c r="M825" t="s">
        <v>4110</v>
      </c>
      <c r="N825">
        <v>5</v>
      </c>
      <c r="P825" t="str">
        <f t="shared" si="65"/>
        <v>NO COUPON</v>
      </c>
      <c r="Q825" t="s">
        <v>4279</v>
      </c>
      <c r="R825" s="4">
        <v>2024.44</v>
      </c>
      <c r="S825" t="str">
        <f t="shared" si="64"/>
        <v>No</v>
      </c>
    </row>
    <row r="826" spans="1:19" x14ac:dyDescent="0.25">
      <c r="A826" t="s">
        <v>928</v>
      </c>
      <c r="B826" s="2">
        <v>45698</v>
      </c>
      <c r="C826">
        <f t="shared" si="61"/>
        <v>2025</v>
      </c>
      <c r="D826" t="str">
        <f t="shared" si="62"/>
        <v>February</v>
      </c>
      <c r="E826" t="str">
        <f t="shared" si="63"/>
        <v>Q1</v>
      </c>
      <c r="F826" t="s">
        <v>2124</v>
      </c>
      <c r="G826" t="s">
        <v>2409</v>
      </c>
      <c r="H826">
        <v>1</v>
      </c>
      <c r="I826" s="4">
        <v>626.6</v>
      </c>
      <c r="J826" t="s">
        <v>2751</v>
      </c>
      <c r="K826" t="s">
        <v>3068</v>
      </c>
      <c r="L826" t="s">
        <v>3072</v>
      </c>
      <c r="M826" t="s">
        <v>3989</v>
      </c>
      <c r="N826">
        <v>4</v>
      </c>
      <c r="O826" t="s">
        <v>4277</v>
      </c>
      <c r="P826" t="str">
        <f t="shared" si="65"/>
        <v>WINTER15</v>
      </c>
      <c r="Q826" t="s">
        <v>4281</v>
      </c>
      <c r="R826" s="4">
        <v>626.6</v>
      </c>
      <c r="S826" t="str">
        <f t="shared" si="64"/>
        <v>No</v>
      </c>
    </row>
    <row r="827" spans="1:19" x14ac:dyDescent="0.25">
      <c r="A827" t="s">
        <v>979</v>
      </c>
      <c r="B827" s="2">
        <v>45826</v>
      </c>
      <c r="C827">
        <f t="shared" si="61"/>
        <v>2025</v>
      </c>
      <c r="D827" t="str">
        <f t="shared" si="62"/>
        <v>June</v>
      </c>
      <c r="E827" t="str">
        <f t="shared" si="63"/>
        <v>Q2</v>
      </c>
      <c r="F827" t="s">
        <v>2172</v>
      </c>
      <c r="G827" t="s">
        <v>2408</v>
      </c>
      <c r="H827">
        <v>4</v>
      </c>
      <c r="I827" s="4">
        <v>578.28</v>
      </c>
      <c r="J827" t="s">
        <v>2641</v>
      </c>
      <c r="K827" t="s">
        <v>3068</v>
      </c>
      <c r="L827" t="s">
        <v>3071</v>
      </c>
      <c r="M827" t="s">
        <v>4040</v>
      </c>
      <c r="N827">
        <v>5</v>
      </c>
      <c r="O827" t="s">
        <v>4276</v>
      </c>
      <c r="P827" t="str">
        <f t="shared" si="65"/>
        <v>FREESHIP</v>
      </c>
      <c r="Q827" t="s">
        <v>4280</v>
      </c>
      <c r="R827" s="4">
        <v>2313.12</v>
      </c>
      <c r="S827" t="str">
        <f t="shared" si="64"/>
        <v>No</v>
      </c>
    </row>
    <row r="828" spans="1:19" x14ac:dyDescent="0.25">
      <c r="A828" t="s">
        <v>1129</v>
      </c>
      <c r="B828" s="2">
        <v>45828</v>
      </c>
      <c r="C828">
        <f t="shared" si="61"/>
        <v>2025</v>
      </c>
      <c r="D828" t="str">
        <f t="shared" si="62"/>
        <v>June</v>
      </c>
      <c r="E828" t="str">
        <f t="shared" si="63"/>
        <v>Q2</v>
      </c>
      <c r="F828" t="s">
        <v>2320</v>
      </c>
      <c r="G828" t="s">
        <v>2408</v>
      </c>
      <c r="H828">
        <v>2</v>
      </c>
      <c r="I828" s="4">
        <v>336.32</v>
      </c>
      <c r="J828" t="s">
        <v>2613</v>
      </c>
      <c r="K828" t="s">
        <v>3066</v>
      </c>
      <c r="L828" t="s">
        <v>3072</v>
      </c>
      <c r="M828" t="s">
        <v>4190</v>
      </c>
      <c r="N828">
        <v>3</v>
      </c>
      <c r="P828" t="str">
        <f t="shared" si="65"/>
        <v>NO COUPON</v>
      </c>
      <c r="Q828" t="s">
        <v>4282</v>
      </c>
      <c r="R828" s="4">
        <v>672.64</v>
      </c>
      <c r="S828" t="str">
        <f t="shared" si="64"/>
        <v>No</v>
      </c>
    </row>
    <row r="829" spans="1:19" x14ac:dyDescent="0.25">
      <c r="A829" t="s">
        <v>301</v>
      </c>
      <c r="B829" s="2">
        <v>45254</v>
      </c>
      <c r="C829">
        <f t="shared" si="61"/>
        <v>2023</v>
      </c>
      <c r="D829" t="str">
        <f t="shared" si="62"/>
        <v>November</v>
      </c>
      <c r="E829" t="str">
        <f t="shared" si="63"/>
        <v>Q4</v>
      </c>
      <c r="F829" t="s">
        <v>1501</v>
      </c>
      <c r="G829" t="s">
        <v>2406</v>
      </c>
      <c r="H829">
        <v>4</v>
      </c>
      <c r="I829" s="4">
        <v>655.17999999999995</v>
      </c>
      <c r="J829" t="s">
        <v>2655</v>
      </c>
      <c r="K829" t="s">
        <v>3066</v>
      </c>
      <c r="L829" t="s">
        <v>3070</v>
      </c>
      <c r="M829" t="s">
        <v>3362</v>
      </c>
      <c r="N829">
        <v>5</v>
      </c>
      <c r="P829" t="str">
        <f t="shared" si="65"/>
        <v>NO COUPON</v>
      </c>
      <c r="Q829" t="s">
        <v>4281</v>
      </c>
      <c r="R829" s="4">
        <v>2620.7199999999998</v>
      </c>
      <c r="S829" t="str">
        <f t="shared" si="64"/>
        <v>No</v>
      </c>
    </row>
    <row r="830" spans="1:19" x14ac:dyDescent="0.25">
      <c r="A830" t="s">
        <v>882</v>
      </c>
      <c r="B830" s="2">
        <v>45472</v>
      </c>
      <c r="C830">
        <f t="shared" si="61"/>
        <v>2024</v>
      </c>
      <c r="D830" t="str">
        <f t="shared" si="62"/>
        <v>June</v>
      </c>
      <c r="E830" t="str">
        <f t="shared" si="63"/>
        <v>Q2</v>
      </c>
      <c r="F830" t="s">
        <v>2078</v>
      </c>
      <c r="G830" t="s">
        <v>2403</v>
      </c>
      <c r="H830">
        <v>4</v>
      </c>
      <c r="I830" s="4">
        <v>316.32</v>
      </c>
      <c r="J830" t="s">
        <v>2961</v>
      </c>
      <c r="K830" t="s">
        <v>3065</v>
      </c>
      <c r="L830" t="s">
        <v>3073</v>
      </c>
      <c r="M830" t="s">
        <v>3943</v>
      </c>
      <c r="N830">
        <v>7</v>
      </c>
      <c r="P830" t="str">
        <f t="shared" si="65"/>
        <v>NO COUPON</v>
      </c>
      <c r="Q830" t="s">
        <v>4281</v>
      </c>
      <c r="R830" s="4">
        <v>1265.28</v>
      </c>
      <c r="S830" t="str">
        <f t="shared" si="64"/>
        <v>No</v>
      </c>
    </row>
    <row r="831" spans="1:19" x14ac:dyDescent="0.25">
      <c r="A831" t="s">
        <v>230</v>
      </c>
      <c r="B831" s="2">
        <v>45762</v>
      </c>
      <c r="C831">
        <f t="shared" si="61"/>
        <v>2025</v>
      </c>
      <c r="D831" t="str">
        <f t="shared" si="62"/>
        <v>April</v>
      </c>
      <c r="E831" t="str">
        <f t="shared" si="63"/>
        <v>Q2</v>
      </c>
      <c r="F831" t="s">
        <v>1430</v>
      </c>
      <c r="G831" t="s">
        <v>2403</v>
      </c>
      <c r="H831">
        <v>4</v>
      </c>
      <c r="I831" s="4">
        <v>496</v>
      </c>
      <c r="J831" t="s">
        <v>2465</v>
      </c>
      <c r="K831" t="s">
        <v>3066</v>
      </c>
      <c r="L831" t="s">
        <v>3071</v>
      </c>
      <c r="M831" t="s">
        <v>3291</v>
      </c>
      <c r="N831">
        <v>8</v>
      </c>
      <c r="O831" t="s">
        <v>4277</v>
      </c>
      <c r="P831" t="str">
        <f t="shared" si="65"/>
        <v>WINTER15</v>
      </c>
      <c r="Q831" t="s">
        <v>4282</v>
      </c>
      <c r="R831" s="4">
        <v>1984</v>
      </c>
      <c r="S831" t="str">
        <f t="shared" si="64"/>
        <v>No</v>
      </c>
    </row>
    <row r="832" spans="1:19" x14ac:dyDescent="0.25">
      <c r="A832" t="s">
        <v>320</v>
      </c>
      <c r="B832" s="2">
        <v>45450</v>
      </c>
      <c r="C832">
        <f t="shared" si="61"/>
        <v>2024</v>
      </c>
      <c r="D832" t="str">
        <f t="shared" si="62"/>
        <v>June</v>
      </c>
      <c r="E832" t="str">
        <f t="shared" si="63"/>
        <v>Q2</v>
      </c>
      <c r="F832" t="s">
        <v>1520</v>
      </c>
      <c r="G832" t="s">
        <v>2407</v>
      </c>
      <c r="H832">
        <v>2</v>
      </c>
      <c r="I832" s="4">
        <v>57.07</v>
      </c>
      <c r="J832" t="s">
        <v>2669</v>
      </c>
      <c r="K832" t="s">
        <v>3065</v>
      </c>
      <c r="L832" t="s">
        <v>3072</v>
      </c>
      <c r="M832" t="s">
        <v>3381</v>
      </c>
      <c r="N832">
        <v>3</v>
      </c>
      <c r="O832" t="s">
        <v>4275</v>
      </c>
      <c r="P832" t="str">
        <f t="shared" si="65"/>
        <v>SAVE10</v>
      </c>
      <c r="Q832" t="s">
        <v>4278</v>
      </c>
      <c r="R832" s="4">
        <v>114.14</v>
      </c>
      <c r="S832" t="str">
        <f t="shared" si="64"/>
        <v>No</v>
      </c>
    </row>
    <row r="833" spans="1:19" x14ac:dyDescent="0.25">
      <c r="A833" t="s">
        <v>1083</v>
      </c>
      <c r="B833" s="2">
        <v>44982</v>
      </c>
      <c r="C833">
        <f t="shared" si="61"/>
        <v>2023</v>
      </c>
      <c r="D833" t="str">
        <f t="shared" si="62"/>
        <v>February</v>
      </c>
      <c r="E833" t="str">
        <f t="shared" si="63"/>
        <v>Q1</v>
      </c>
      <c r="F833" t="s">
        <v>2275</v>
      </c>
      <c r="G833" t="s">
        <v>2403</v>
      </c>
      <c r="H833">
        <v>1</v>
      </c>
      <c r="I833" s="4">
        <v>454.23</v>
      </c>
      <c r="J833" t="s">
        <v>2617</v>
      </c>
      <c r="K833" t="s">
        <v>3068</v>
      </c>
      <c r="L833" t="s">
        <v>3072</v>
      </c>
      <c r="M833" t="s">
        <v>4144</v>
      </c>
      <c r="N833">
        <v>3</v>
      </c>
      <c r="P833" t="str">
        <f t="shared" si="65"/>
        <v>NO COUPON</v>
      </c>
      <c r="Q833" t="s">
        <v>4281</v>
      </c>
      <c r="R833" s="4">
        <v>454.23</v>
      </c>
      <c r="S833" t="str">
        <f t="shared" si="64"/>
        <v>No</v>
      </c>
    </row>
    <row r="834" spans="1:19" x14ac:dyDescent="0.25">
      <c r="A834" t="s">
        <v>989</v>
      </c>
      <c r="B834" s="2">
        <v>45064</v>
      </c>
      <c r="C834">
        <f t="shared" ref="C834:C897" si="66">YEAR(B834)</f>
        <v>2023</v>
      </c>
      <c r="D834" t="str">
        <f t="shared" ref="D834:D897" si="67">TEXT(B834,"mmmm")</f>
        <v>May</v>
      </c>
      <c r="E834" t="str">
        <f t="shared" ref="E834:E897" si="68">"Q"&amp;ROUNDUP(MONTH(B834)/3,0)</f>
        <v>Q2</v>
      </c>
      <c r="F834" t="s">
        <v>2182</v>
      </c>
      <c r="G834" t="s">
        <v>2409</v>
      </c>
      <c r="H834">
        <v>1</v>
      </c>
      <c r="I834" s="4">
        <v>105.92</v>
      </c>
      <c r="J834" t="s">
        <v>2643</v>
      </c>
      <c r="K834" t="s">
        <v>3068</v>
      </c>
      <c r="L834" t="s">
        <v>3072</v>
      </c>
      <c r="M834" t="s">
        <v>4050</v>
      </c>
      <c r="N834">
        <v>6</v>
      </c>
      <c r="O834" t="s">
        <v>4275</v>
      </c>
      <c r="P834" t="str">
        <f t="shared" si="65"/>
        <v>SAVE10</v>
      </c>
      <c r="Q834" t="s">
        <v>4280</v>
      </c>
      <c r="R834" s="4">
        <v>105.92</v>
      </c>
      <c r="S834" t="str">
        <f t="shared" si="64"/>
        <v>No</v>
      </c>
    </row>
    <row r="835" spans="1:19" x14ac:dyDescent="0.25">
      <c r="A835" t="s">
        <v>300</v>
      </c>
      <c r="B835" s="2">
        <v>45754</v>
      </c>
      <c r="C835">
        <f t="shared" si="66"/>
        <v>2025</v>
      </c>
      <c r="D835" t="str">
        <f t="shared" si="67"/>
        <v>April</v>
      </c>
      <c r="E835" t="str">
        <f t="shared" si="68"/>
        <v>Q2</v>
      </c>
      <c r="F835" t="s">
        <v>1500</v>
      </c>
      <c r="G835" t="s">
        <v>2403</v>
      </c>
      <c r="H835">
        <v>3</v>
      </c>
      <c r="I835" s="4">
        <v>139.44999999999999</v>
      </c>
      <c r="J835" t="s">
        <v>2522</v>
      </c>
      <c r="K835" t="s">
        <v>3068</v>
      </c>
      <c r="L835" t="s">
        <v>3072</v>
      </c>
      <c r="M835" t="s">
        <v>3361</v>
      </c>
      <c r="N835">
        <v>8</v>
      </c>
      <c r="O835" t="s">
        <v>4277</v>
      </c>
      <c r="P835" t="str">
        <f t="shared" si="65"/>
        <v>WINTER15</v>
      </c>
      <c r="Q835" t="s">
        <v>4282</v>
      </c>
      <c r="R835" s="4">
        <v>418.35</v>
      </c>
      <c r="S835" t="str">
        <f t="shared" ref="S835:S898" si="69">IF(OR(R835&gt;$Z$4,R835&lt;Z838),"No","Yes")</f>
        <v>No</v>
      </c>
    </row>
    <row r="836" spans="1:19" x14ac:dyDescent="0.25">
      <c r="A836" t="s">
        <v>178</v>
      </c>
      <c r="B836" s="2">
        <v>45288</v>
      </c>
      <c r="C836">
        <f t="shared" si="66"/>
        <v>2023</v>
      </c>
      <c r="D836" t="str">
        <f t="shared" si="67"/>
        <v>December</v>
      </c>
      <c r="E836" t="str">
        <f t="shared" si="68"/>
        <v>Q4</v>
      </c>
      <c r="F836" t="s">
        <v>1378</v>
      </c>
      <c r="G836" t="s">
        <v>2409</v>
      </c>
      <c r="H836">
        <v>5</v>
      </c>
      <c r="I836" s="4">
        <v>536.58000000000004</v>
      </c>
      <c r="J836" t="s">
        <v>2558</v>
      </c>
      <c r="K836" t="s">
        <v>3068</v>
      </c>
      <c r="L836" t="s">
        <v>3074</v>
      </c>
      <c r="M836" t="s">
        <v>3239</v>
      </c>
      <c r="N836">
        <v>5</v>
      </c>
      <c r="O836" t="s">
        <v>4275</v>
      </c>
      <c r="P836" t="str">
        <f t="shared" si="65"/>
        <v>SAVE10</v>
      </c>
      <c r="Q836" t="s">
        <v>4282</v>
      </c>
      <c r="R836" s="4">
        <v>2682.9</v>
      </c>
      <c r="S836" t="str">
        <f t="shared" si="69"/>
        <v>No</v>
      </c>
    </row>
    <row r="837" spans="1:19" x14ac:dyDescent="0.25">
      <c r="A837" t="s">
        <v>1094</v>
      </c>
      <c r="B837" s="2">
        <v>44946</v>
      </c>
      <c r="C837">
        <f t="shared" si="66"/>
        <v>2023</v>
      </c>
      <c r="D837" t="str">
        <f t="shared" si="67"/>
        <v>January</v>
      </c>
      <c r="E837" t="str">
        <f t="shared" si="68"/>
        <v>Q1</v>
      </c>
      <c r="F837" t="s">
        <v>2286</v>
      </c>
      <c r="G837" t="s">
        <v>2408</v>
      </c>
      <c r="H837">
        <v>5</v>
      </c>
      <c r="I837" s="4">
        <v>464.74</v>
      </c>
      <c r="J837" t="s">
        <v>3022</v>
      </c>
      <c r="K837" t="s">
        <v>3068</v>
      </c>
      <c r="L837" t="s">
        <v>3073</v>
      </c>
      <c r="M837" t="s">
        <v>4155</v>
      </c>
      <c r="N837">
        <v>7</v>
      </c>
      <c r="P837" t="str">
        <f t="shared" si="65"/>
        <v>NO COUPON</v>
      </c>
      <c r="Q837" t="s">
        <v>4279</v>
      </c>
      <c r="R837" s="4">
        <v>2323.6999999999998</v>
      </c>
      <c r="S837" t="str">
        <f t="shared" si="69"/>
        <v>No</v>
      </c>
    </row>
    <row r="838" spans="1:19" x14ac:dyDescent="0.25">
      <c r="A838" t="s">
        <v>372</v>
      </c>
      <c r="B838" s="2">
        <v>45389</v>
      </c>
      <c r="C838">
        <f t="shared" si="66"/>
        <v>2024</v>
      </c>
      <c r="D838" t="str">
        <f t="shared" si="67"/>
        <v>April</v>
      </c>
      <c r="E838" t="str">
        <f t="shared" si="68"/>
        <v>Q2</v>
      </c>
      <c r="F838" t="s">
        <v>1572</v>
      </c>
      <c r="G838" t="s">
        <v>2405</v>
      </c>
      <c r="H838">
        <v>2</v>
      </c>
      <c r="I838" s="4">
        <v>183.67</v>
      </c>
      <c r="J838" t="s">
        <v>2710</v>
      </c>
      <c r="K838" t="s">
        <v>3066</v>
      </c>
      <c r="L838" t="s">
        <v>3071</v>
      </c>
      <c r="M838" t="s">
        <v>3433</v>
      </c>
      <c r="N838">
        <v>3</v>
      </c>
      <c r="O838" t="s">
        <v>4275</v>
      </c>
      <c r="P838" t="str">
        <f t="shared" si="65"/>
        <v>SAVE10</v>
      </c>
      <c r="Q838" t="s">
        <v>4282</v>
      </c>
      <c r="R838" s="4">
        <v>367.34</v>
      </c>
      <c r="S838" t="str">
        <f t="shared" si="69"/>
        <v>No</v>
      </c>
    </row>
    <row r="839" spans="1:19" x14ac:dyDescent="0.25">
      <c r="A839" t="s">
        <v>1064</v>
      </c>
      <c r="B839" s="2">
        <v>45158</v>
      </c>
      <c r="C839">
        <f t="shared" si="66"/>
        <v>2023</v>
      </c>
      <c r="D839" t="str">
        <f t="shared" si="67"/>
        <v>August</v>
      </c>
      <c r="E839" t="str">
        <f t="shared" si="68"/>
        <v>Q3</v>
      </c>
      <c r="F839" t="s">
        <v>2256</v>
      </c>
      <c r="G839" t="s">
        <v>2408</v>
      </c>
      <c r="H839">
        <v>5</v>
      </c>
      <c r="I839" s="4">
        <v>69.7</v>
      </c>
      <c r="J839" t="s">
        <v>2805</v>
      </c>
      <c r="K839" t="s">
        <v>3066</v>
      </c>
      <c r="L839" t="s">
        <v>3072</v>
      </c>
      <c r="M839" t="s">
        <v>4125</v>
      </c>
      <c r="N839">
        <v>9</v>
      </c>
      <c r="P839" t="str">
        <f t="shared" si="65"/>
        <v>NO COUPON</v>
      </c>
      <c r="Q839" t="s">
        <v>4278</v>
      </c>
      <c r="R839" s="4">
        <v>348.5</v>
      </c>
      <c r="S839" t="str">
        <f t="shared" si="69"/>
        <v>No</v>
      </c>
    </row>
    <row r="840" spans="1:19" x14ac:dyDescent="0.25">
      <c r="A840" t="s">
        <v>1153</v>
      </c>
      <c r="B840" s="2">
        <v>45717</v>
      </c>
      <c r="C840">
        <f t="shared" si="66"/>
        <v>2025</v>
      </c>
      <c r="D840" t="str">
        <f t="shared" si="67"/>
        <v>March</v>
      </c>
      <c r="E840" t="str">
        <f t="shared" si="68"/>
        <v>Q1</v>
      </c>
      <c r="F840" t="s">
        <v>2256</v>
      </c>
      <c r="G840" t="s">
        <v>2406</v>
      </c>
      <c r="H840">
        <v>3</v>
      </c>
      <c r="I840" s="4">
        <v>501.82</v>
      </c>
      <c r="J840" t="s">
        <v>2438</v>
      </c>
      <c r="K840" t="s">
        <v>3068</v>
      </c>
      <c r="L840" t="s">
        <v>3071</v>
      </c>
      <c r="M840" t="s">
        <v>4214</v>
      </c>
      <c r="N840">
        <v>4</v>
      </c>
      <c r="O840" t="s">
        <v>4276</v>
      </c>
      <c r="P840" t="str">
        <f t="shared" si="65"/>
        <v>FREESHIP</v>
      </c>
      <c r="Q840" t="s">
        <v>4280</v>
      </c>
      <c r="R840" s="4">
        <v>1505.46</v>
      </c>
      <c r="S840" t="str">
        <f t="shared" si="69"/>
        <v>No</v>
      </c>
    </row>
    <row r="841" spans="1:19" x14ac:dyDescent="0.25">
      <c r="A841" t="s">
        <v>112</v>
      </c>
      <c r="B841" s="2">
        <v>44940</v>
      </c>
      <c r="C841">
        <f t="shared" si="66"/>
        <v>2023</v>
      </c>
      <c r="D841" t="str">
        <f t="shared" si="67"/>
        <v>January</v>
      </c>
      <c r="E841" t="str">
        <f t="shared" si="68"/>
        <v>Q1</v>
      </c>
      <c r="F841" t="s">
        <v>1312</v>
      </c>
      <c r="G841" t="s">
        <v>2407</v>
      </c>
      <c r="H841">
        <v>2</v>
      </c>
      <c r="I841" s="4">
        <v>228.54</v>
      </c>
      <c r="J841" t="s">
        <v>2501</v>
      </c>
      <c r="K841" t="s">
        <v>3065</v>
      </c>
      <c r="L841" t="s">
        <v>3074</v>
      </c>
      <c r="M841" t="s">
        <v>3173</v>
      </c>
      <c r="N841">
        <v>3</v>
      </c>
      <c r="P841" t="str">
        <f t="shared" si="65"/>
        <v>NO COUPON</v>
      </c>
      <c r="Q841" t="s">
        <v>4280</v>
      </c>
      <c r="R841" s="4">
        <v>457.08</v>
      </c>
      <c r="S841" t="str">
        <f t="shared" si="69"/>
        <v>No</v>
      </c>
    </row>
    <row r="842" spans="1:19" x14ac:dyDescent="0.25">
      <c r="A842" t="s">
        <v>433</v>
      </c>
      <c r="B842" s="2">
        <v>45399</v>
      </c>
      <c r="C842">
        <f t="shared" si="66"/>
        <v>2024</v>
      </c>
      <c r="D842" t="str">
        <f t="shared" si="67"/>
        <v>April</v>
      </c>
      <c r="E842" t="str">
        <f t="shared" si="68"/>
        <v>Q2</v>
      </c>
      <c r="F842" t="s">
        <v>1633</v>
      </c>
      <c r="G842" t="s">
        <v>2405</v>
      </c>
      <c r="H842">
        <v>2</v>
      </c>
      <c r="I842" s="4">
        <v>216.66</v>
      </c>
      <c r="J842" t="s">
        <v>2701</v>
      </c>
      <c r="K842" t="s">
        <v>3065</v>
      </c>
      <c r="L842" t="s">
        <v>3074</v>
      </c>
      <c r="M842" t="s">
        <v>3494</v>
      </c>
      <c r="N842">
        <v>6</v>
      </c>
      <c r="O842" t="s">
        <v>4276</v>
      </c>
      <c r="P842" t="str">
        <f t="shared" si="65"/>
        <v>FREESHIP</v>
      </c>
      <c r="Q842" t="s">
        <v>4278</v>
      </c>
      <c r="R842" s="4">
        <v>433.32</v>
      </c>
      <c r="S842" t="str">
        <f t="shared" si="69"/>
        <v>No</v>
      </c>
    </row>
    <row r="843" spans="1:19" x14ac:dyDescent="0.25">
      <c r="A843" t="s">
        <v>278</v>
      </c>
      <c r="B843" s="2">
        <v>45507</v>
      </c>
      <c r="C843">
        <f t="shared" si="66"/>
        <v>2024</v>
      </c>
      <c r="D843" t="str">
        <f t="shared" si="67"/>
        <v>August</v>
      </c>
      <c r="E843" t="str">
        <f t="shared" si="68"/>
        <v>Q3</v>
      </c>
      <c r="F843" t="s">
        <v>1478</v>
      </c>
      <c r="G843" t="s">
        <v>2405</v>
      </c>
      <c r="H843">
        <v>1</v>
      </c>
      <c r="I843" s="4">
        <v>436.77</v>
      </c>
      <c r="J843" t="s">
        <v>2635</v>
      </c>
      <c r="K843" t="s">
        <v>3069</v>
      </c>
      <c r="L843" t="s">
        <v>3072</v>
      </c>
      <c r="M843" t="s">
        <v>3339</v>
      </c>
      <c r="N843">
        <v>5</v>
      </c>
      <c r="O843" t="s">
        <v>4276</v>
      </c>
      <c r="P843" t="str">
        <f t="shared" ref="P843:P906" si="70">IF(ISBLANK(O843),"NO COUPON",O843)</f>
        <v>FREESHIP</v>
      </c>
      <c r="Q843" t="s">
        <v>4282</v>
      </c>
      <c r="R843" s="4">
        <v>436.77</v>
      </c>
      <c r="S843" t="str">
        <f t="shared" si="69"/>
        <v>No</v>
      </c>
    </row>
    <row r="844" spans="1:19" x14ac:dyDescent="0.25">
      <c r="A844" t="s">
        <v>277</v>
      </c>
      <c r="B844" s="2">
        <v>45010</v>
      </c>
      <c r="C844">
        <f t="shared" si="66"/>
        <v>2023</v>
      </c>
      <c r="D844" t="str">
        <f t="shared" si="67"/>
        <v>March</v>
      </c>
      <c r="E844" t="str">
        <f t="shared" si="68"/>
        <v>Q1</v>
      </c>
      <c r="F844" t="s">
        <v>1477</v>
      </c>
      <c r="G844" t="s">
        <v>2404</v>
      </c>
      <c r="H844">
        <v>4</v>
      </c>
      <c r="I844" s="4">
        <v>434.85</v>
      </c>
      <c r="J844" t="s">
        <v>2634</v>
      </c>
      <c r="K844" t="s">
        <v>3067</v>
      </c>
      <c r="L844" t="s">
        <v>3074</v>
      </c>
      <c r="M844" t="s">
        <v>3338</v>
      </c>
      <c r="N844">
        <v>4</v>
      </c>
      <c r="O844" t="s">
        <v>4277</v>
      </c>
      <c r="P844" t="str">
        <f t="shared" si="70"/>
        <v>WINTER15</v>
      </c>
      <c r="Q844" t="s">
        <v>4282</v>
      </c>
      <c r="R844" s="4">
        <v>1739.4</v>
      </c>
      <c r="S844" t="str">
        <f t="shared" si="69"/>
        <v>No</v>
      </c>
    </row>
    <row r="845" spans="1:19" x14ac:dyDescent="0.25">
      <c r="A845" t="s">
        <v>594</v>
      </c>
      <c r="B845" s="2">
        <v>45244</v>
      </c>
      <c r="C845">
        <f t="shared" si="66"/>
        <v>2023</v>
      </c>
      <c r="D845" t="str">
        <f t="shared" si="67"/>
        <v>November</v>
      </c>
      <c r="E845" t="str">
        <f t="shared" si="68"/>
        <v>Q4</v>
      </c>
      <c r="F845" t="s">
        <v>1794</v>
      </c>
      <c r="G845" t="s">
        <v>2403</v>
      </c>
      <c r="H845">
        <v>2</v>
      </c>
      <c r="I845" s="4">
        <v>255.99</v>
      </c>
      <c r="J845" t="s">
        <v>2826</v>
      </c>
      <c r="K845" t="s">
        <v>3067</v>
      </c>
      <c r="L845" t="s">
        <v>3073</v>
      </c>
      <c r="M845" t="s">
        <v>3655</v>
      </c>
      <c r="N845">
        <v>4</v>
      </c>
      <c r="O845" t="s">
        <v>4275</v>
      </c>
      <c r="P845" t="str">
        <f t="shared" si="70"/>
        <v>SAVE10</v>
      </c>
      <c r="Q845" t="s">
        <v>4278</v>
      </c>
      <c r="R845" s="4">
        <v>511.98</v>
      </c>
      <c r="S845" t="str">
        <f t="shared" si="69"/>
        <v>No</v>
      </c>
    </row>
    <row r="846" spans="1:19" x14ac:dyDescent="0.25">
      <c r="A846" t="s">
        <v>227</v>
      </c>
      <c r="B846" s="2">
        <v>45036</v>
      </c>
      <c r="C846">
        <f t="shared" si="66"/>
        <v>2023</v>
      </c>
      <c r="D846" t="str">
        <f t="shared" si="67"/>
        <v>April</v>
      </c>
      <c r="E846" t="str">
        <f t="shared" si="68"/>
        <v>Q2</v>
      </c>
      <c r="F846" t="s">
        <v>1427</v>
      </c>
      <c r="G846" t="s">
        <v>2408</v>
      </c>
      <c r="H846">
        <v>1</v>
      </c>
      <c r="I846" s="4">
        <v>634.4</v>
      </c>
      <c r="J846" t="s">
        <v>2596</v>
      </c>
      <c r="K846" t="s">
        <v>3069</v>
      </c>
      <c r="L846" t="s">
        <v>3071</v>
      </c>
      <c r="M846" t="s">
        <v>3288</v>
      </c>
      <c r="N846">
        <v>6</v>
      </c>
      <c r="O846" t="s">
        <v>4275</v>
      </c>
      <c r="P846" t="str">
        <f t="shared" si="70"/>
        <v>SAVE10</v>
      </c>
      <c r="Q846" t="s">
        <v>4280</v>
      </c>
      <c r="R846" s="4">
        <v>634.4</v>
      </c>
      <c r="S846" t="str">
        <f t="shared" si="69"/>
        <v>No</v>
      </c>
    </row>
    <row r="847" spans="1:19" x14ac:dyDescent="0.25">
      <c r="A847" t="s">
        <v>745</v>
      </c>
      <c r="B847" s="2">
        <v>45450</v>
      </c>
      <c r="C847">
        <f t="shared" si="66"/>
        <v>2024</v>
      </c>
      <c r="D847" t="str">
        <f t="shared" si="67"/>
        <v>June</v>
      </c>
      <c r="E847" t="str">
        <f t="shared" si="68"/>
        <v>Q2</v>
      </c>
      <c r="F847" t="s">
        <v>1942</v>
      </c>
      <c r="G847" t="s">
        <v>2407</v>
      </c>
      <c r="H847">
        <v>5</v>
      </c>
      <c r="I847" s="4">
        <v>584.46</v>
      </c>
      <c r="J847" t="s">
        <v>2896</v>
      </c>
      <c r="K847" t="s">
        <v>3067</v>
      </c>
      <c r="L847" t="s">
        <v>3072</v>
      </c>
      <c r="M847" t="s">
        <v>3806</v>
      </c>
      <c r="N847">
        <v>8</v>
      </c>
      <c r="P847" t="str">
        <f t="shared" si="70"/>
        <v>NO COUPON</v>
      </c>
      <c r="Q847" t="s">
        <v>4280</v>
      </c>
      <c r="R847" s="4">
        <v>2922.3</v>
      </c>
      <c r="S847" t="str">
        <f t="shared" si="69"/>
        <v>No</v>
      </c>
    </row>
    <row r="848" spans="1:19" x14ac:dyDescent="0.25">
      <c r="A848" t="s">
        <v>898</v>
      </c>
      <c r="B848" s="2">
        <v>45427</v>
      </c>
      <c r="C848">
        <f t="shared" si="66"/>
        <v>2024</v>
      </c>
      <c r="D848" t="str">
        <f t="shared" si="67"/>
        <v>May</v>
      </c>
      <c r="E848" t="str">
        <f t="shared" si="68"/>
        <v>Q2</v>
      </c>
      <c r="F848" t="s">
        <v>2094</v>
      </c>
      <c r="G848" t="s">
        <v>2406</v>
      </c>
      <c r="H848">
        <v>1</v>
      </c>
      <c r="I848" s="4">
        <v>595.54</v>
      </c>
      <c r="J848" t="s">
        <v>2968</v>
      </c>
      <c r="K848" t="s">
        <v>3068</v>
      </c>
      <c r="L848" t="s">
        <v>3070</v>
      </c>
      <c r="M848" t="s">
        <v>3959</v>
      </c>
      <c r="N848">
        <v>4</v>
      </c>
      <c r="P848" t="str">
        <f t="shared" si="70"/>
        <v>NO COUPON</v>
      </c>
      <c r="Q848" t="s">
        <v>4278</v>
      </c>
      <c r="R848" s="4">
        <v>595.54</v>
      </c>
      <c r="S848" t="str">
        <f t="shared" si="69"/>
        <v>No</v>
      </c>
    </row>
    <row r="849" spans="1:19" x14ac:dyDescent="0.25">
      <c r="A849" t="s">
        <v>666</v>
      </c>
      <c r="B849" s="2">
        <v>45448</v>
      </c>
      <c r="C849">
        <f t="shared" si="66"/>
        <v>2024</v>
      </c>
      <c r="D849" t="str">
        <f t="shared" si="67"/>
        <v>June</v>
      </c>
      <c r="E849" t="str">
        <f t="shared" si="68"/>
        <v>Q2</v>
      </c>
      <c r="F849" t="s">
        <v>1865</v>
      </c>
      <c r="G849" t="s">
        <v>2406</v>
      </c>
      <c r="H849">
        <v>5</v>
      </c>
      <c r="I849" s="4">
        <v>341.84</v>
      </c>
      <c r="J849" t="s">
        <v>2860</v>
      </c>
      <c r="K849" t="s">
        <v>3066</v>
      </c>
      <c r="L849" t="s">
        <v>3070</v>
      </c>
      <c r="M849" t="s">
        <v>3727</v>
      </c>
      <c r="N849">
        <v>8</v>
      </c>
      <c r="O849" t="s">
        <v>4276</v>
      </c>
      <c r="P849" t="str">
        <f t="shared" si="70"/>
        <v>FREESHIP</v>
      </c>
      <c r="Q849" t="s">
        <v>4278</v>
      </c>
      <c r="R849" s="4">
        <v>1709.2</v>
      </c>
      <c r="S849" t="str">
        <f t="shared" si="69"/>
        <v>No</v>
      </c>
    </row>
    <row r="850" spans="1:19" x14ac:dyDescent="0.25">
      <c r="A850" t="s">
        <v>141</v>
      </c>
      <c r="B850" s="2">
        <v>45148</v>
      </c>
      <c r="C850">
        <f t="shared" si="66"/>
        <v>2023</v>
      </c>
      <c r="D850" t="str">
        <f t="shared" si="67"/>
        <v>August</v>
      </c>
      <c r="E850" t="str">
        <f t="shared" si="68"/>
        <v>Q3</v>
      </c>
      <c r="F850" t="s">
        <v>1341</v>
      </c>
      <c r="G850" t="s">
        <v>2409</v>
      </c>
      <c r="H850">
        <v>3</v>
      </c>
      <c r="I850" s="4">
        <v>469.32</v>
      </c>
      <c r="J850" t="s">
        <v>2529</v>
      </c>
      <c r="K850" t="s">
        <v>3065</v>
      </c>
      <c r="L850" t="s">
        <v>3070</v>
      </c>
      <c r="M850" t="s">
        <v>3202</v>
      </c>
      <c r="N850">
        <v>3</v>
      </c>
      <c r="P850" t="str">
        <f t="shared" si="70"/>
        <v>NO COUPON</v>
      </c>
      <c r="Q850" t="s">
        <v>4282</v>
      </c>
      <c r="R850" s="4">
        <v>1407.96</v>
      </c>
      <c r="S850" t="str">
        <f t="shared" si="69"/>
        <v>No</v>
      </c>
    </row>
    <row r="851" spans="1:19" x14ac:dyDescent="0.25">
      <c r="A851" t="s">
        <v>167</v>
      </c>
      <c r="B851" s="2">
        <v>45644</v>
      </c>
      <c r="C851">
        <f t="shared" si="66"/>
        <v>2024</v>
      </c>
      <c r="D851" t="str">
        <f t="shared" si="67"/>
        <v>December</v>
      </c>
      <c r="E851" t="str">
        <f t="shared" si="68"/>
        <v>Q4</v>
      </c>
      <c r="F851" t="s">
        <v>1367</v>
      </c>
      <c r="G851" t="s">
        <v>2406</v>
      </c>
      <c r="H851">
        <v>4</v>
      </c>
      <c r="I851" s="4">
        <v>534.48</v>
      </c>
      <c r="J851" t="s">
        <v>2552</v>
      </c>
      <c r="K851" t="s">
        <v>3066</v>
      </c>
      <c r="L851" t="s">
        <v>3072</v>
      </c>
      <c r="M851" t="s">
        <v>3228</v>
      </c>
      <c r="N851">
        <v>9</v>
      </c>
      <c r="O851" t="s">
        <v>4277</v>
      </c>
      <c r="P851" t="str">
        <f t="shared" si="70"/>
        <v>WINTER15</v>
      </c>
      <c r="Q851" t="s">
        <v>4278</v>
      </c>
      <c r="R851" s="4">
        <v>2137.92</v>
      </c>
      <c r="S851" t="str">
        <f t="shared" si="69"/>
        <v>No</v>
      </c>
    </row>
    <row r="852" spans="1:19" x14ac:dyDescent="0.25">
      <c r="A852" t="s">
        <v>655</v>
      </c>
      <c r="B852" s="2">
        <v>45473</v>
      </c>
      <c r="C852">
        <f t="shared" si="66"/>
        <v>2024</v>
      </c>
      <c r="D852" t="str">
        <f t="shared" si="67"/>
        <v>June</v>
      </c>
      <c r="E852" t="str">
        <f t="shared" si="68"/>
        <v>Q2</v>
      </c>
      <c r="F852" t="s">
        <v>1854</v>
      </c>
      <c r="G852" t="s">
        <v>2407</v>
      </c>
      <c r="H852">
        <v>4</v>
      </c>
      <c r="I852" s="4">
        <v>567.57000000000005</v>
      </c>
      <c r="J852" t="s">
        <v>2627</v>
      </c>
      <c r="K852" t="s">
        <v>3065</v>
      </c>
      <c r="L852" t="s">
        <v>3074</v>
      </c>
      <c r="M852" t="s">
        <v>3716</v>
      </c>
      <c r="N852">
        <v>9</v>
      </c>
      <c r="O852" t="s">
        <v>4277</v>
      </c>
      <c r="P852" t="str">
        <f t="shared" si="70"/>
        <v>WINTER15</v>
      </c>
      <c r="Q852" t="s">
        <v>4282</v>
      </c>
      <c r="R852" s="4">
        <v>2270.2800000000002</v>
      </c>
      <c r="S852" t="str">
        <f t="shared" si="69"/>
        <v>No</v>
      </c>
    </row>
    <row r="853" spans="1:19" x14ac:dyDescent="0.25">
      <c r="A853" t="s">
        <v>325</v>
      </c>
      <c r="B853" s="2">
        <v>45794</v>
      </c>
      <c r="C853">
        <f t="shared" si="66"/>
        <v>2025</v>
      </c>
      <c r="D853" t="str">
        <f t="shared" si="67"/>
        <v>May</v>
      </c>
      <c r="E853" t="str">
        <f t="shared" si="68"/>
        <v>Q2</v>
      </c>
      <c r="F853" t="s">
        <v>1525</v>
      </c>
      <c r="G853" t="s">
        <v>2409</v>
      </c>
      <c r="H853">
        <v>5</v>
      </c>
      <c r="I853" s="4">
        <v>489.37</v>
      </c>
      <c r="J853" t="s">
        <v>2673</v>
      </c>
      <c r="K853" t="s">
        <v>3066</v>
      </c>
      <c r="L853" t="s">
        <v>3072</v>
      </c>
      <c r="M853" t="s">
        <v>3386</v>
      </c>
      <c r="N853">
        <v>8</v>
      </c>
      <c r="P853" t="str">
        <f t="shared" si="70"/>
        <v>NO COUPON</v>
      </c>
      <c r="Q853" t="s">
        <v>4278</v>
      </c>
      <c r="R853" s="4">
        <v>2446.85</v>
      </c>
      <c r="S853" t="str">
        <f t="shared" si="69"/>
        <v>No</v>
      </c>
    </row>
    <row r="854" spans="1:19" x14ac:dyDescent="0.25">
      <c r="A854" t="s">
        <v>533</v>
      </c>
      <c r="B854" s="2">
        <v>45787</v>
      </c>
      <c r="C854">
        <f t="shared" si="66"/>
        <v>2025</v>
      </c>
      <c r="D854" t="str">
        <f t="shared" si="67"/>
        <v>May</v>
      </c>
      <c r="E854" t="str">
        <f t="shared" si="68"/>
        <v>Q2</v>
      </c>
      <c r="F854" t="s">
        <v>1733</v>
      </c>
      <c r="G854" t="s">
        <v>2408</v>
      </c>
      <c r="H854">
        <v>4</v>
      </c>
      <c r="I854" s="4">
        <v>464.29</v>
      </c>
      <c r="J854" t="s">
        <v>2800</v>
      </c>
      <c r="K854" t="s">
        <v>3065</v>
      </c>
      <c r="L854" t="s">
        <v>3072</v>
      </c>
      <c r="M854" t="s">
        <v>3594</v>
      </c>
      <c r="N854">
        <v>5</v>
      </c>
      <c r="O854" t="s">
        <v>4275</v>
      </c>
      <c r="P854" t="str">
        <f t="shared" si="70"/>
        <v>SAVE10</v>
      </c>
      <c r="Q854" t="s">
        <v>4280</v>
      </c>
      <c r="R854" s="4">
        <v>1857.16</v>
      </c>
      <c r="S854" t="str">
        <f t="shared" si="69"/>
        <v>No</v>
      </c>
    </row>
    <row r="855" spans="1:19" x14ac:dyDescent="0.25">
      <c r="A855" t="s">
        <v>1150</v>
      </c>
      <c r="B855" s="2">
        <v>45193</v>
      </c>
      <c r="C855">
        <f t="shared" si="66"/>
        <v>2023</v>
      </c>
      <c r="D855" t="str">
        <f t="shared" si="67"/>
        <v>September</v>
      </c>
      <c r="E855" t="str">
        <f t="shared" si="68"/>
        <v>Q3</v>
      </c>
      <c r="F855" t="s">
        <v>2340</v>
      </c>
      <c r="G855" t="s">
        <v>2405</v>
      </c>
      <c r="H855">
        <v>3</v>
      </c>
      <c r="I855" s="4">
        <v>668.33</v>
      </c>
      <c r="J855" t="s">
        <v>2882</v>
      </c>
      <c r="K855" t="s">
        <v>3068</v>
      </c>
      <c r="L855" t="s">
        <v>3074</v>
      </c>
      <c r="M855" t="s">
        <v>4211</v>
      </c>
      <c r="N855">
        <v>4</v>
      </c>
      <c r="O855" t="s">
        <v>4277</v>
      </c>
      <c r="P855" t="str">
        <f t="shared" si="70"/>
        <v>WINTER15</v>
      </c>
      <c r="Q855" t="s">
        <v>4281</v>
      </c>
      <c r="R855" s="4">
        <v>2004.99</v>
      </c>
      <c r="S855" t="str">
        <f t="shared" si="69"/>
        <v>No</v>
      </c>
    </row>
    <row r="856" spans="1:19" x14ac:dyDescent="0.25">
      <c r="A856" t="s">
        <v>1206</v>
      </c>
      <c r="B856" s="2">
        <v>45350</v>
      </c>
      <c r="C856">
        <f t="shared" si="66"/>
        <v>2024</v>
      </c>
      <c r="D856" t="str">
        <f t="shared" si="67"/>
        <v>February</v>
      </c>
      <c r="E856" t="str">
        <f t="shared" si="68"/>
        <v>Q1</v>
      </c>
      <c r="F856" t="s">
        <v>2395</v>
      </c>
      <c r="G856" t="s">
        <v>2406</v>
      </c>
      <c r="H856">
        <v>3</v>
      </c>
      <c r="I856" s="4">
        <v>432.85</v>
      </c>
      <c r="J856" t="s">
        <v>2593</v>
      </c>
      <c r="K856" t="s">
        <v>3066</v>
      </c>
      <c r="L856" t="s">
        <v>3074</v>
      </c>
      <c r="M856" t="s">
        <v>4267</v>
      </c>
      <c r="N856">
        <v>4</v>
      </c>
      <c r="P856" t="str">
        <f t="shared" si="70"/>
        <v>NO COUPON</v>
      </c>
      <c r="Q856" t="s">
        <v>4278</v>
      </c>
      <c r="R856" s="4">
        <v>1298.55</v>
      </c>
      <c r="S856" t="str">
        <f t="shared" si="69"/>
        <v>No</v>
      </c>
    </row>
    <row r="857" spans="1:19" x14ac:dyDescent="0.25">
      <c r="A857" t="s">
        <v>906</v>
      </c>
      <c r="B857" s="2">
        <v>45447</v>
      </c>
      <c r="C857">
        <f t="shared" si="66"/>
        <v>2024</v>
      </c>
      <c r="D857" t="str">
        <f t="shared" si="67"/>
        <v>June</v>
      </c>
      <c r="E857" t="str">
        <f t="shared" si="68"/>
        <v>Q2</v>
      </c>
      <c r="F857" t="s">
        <v>2102</v>
      </c>
      <c r="G857" t="s">
        <v>2409</v>
      </c>
      <c r="H857">
        <v>1</v>
      </c>
      <c r="I857" s="4">
        <v>394.53</v>
      </c>
      <c r="J857" t="s">
        <v>2975</v>
      </c>
      <c r="K857" t="s">
        <v>3069</v>
      </c>
      <c r="L857" t="s">
        <v>3070</v>
      </c>
      <c r="M857" t="s">
        <v>3967</v>
      </c>
      <c r="N857">
        <v>2</v>
      </c>
      <c r="O857" t="s">
        <v>4276</v>
      </c>
      <c r="P857" t="str">
        <f t="shared" si="70"/>
        <v>FREESHIP</v>
      </c>
      <c r="Q857" t="s">
        <v>4279</v>
      </c>
      <c r="R857" s="4">
        <v>394.53</v>
      </c>
      <c r="S857" t="str">
        <f t="shared" si="69"/>
        <v>No</v>
      </c>
    </row>
    <row r="858" spans="1:19" x14ac:dyDescent="0.25">
      <c r="A858" t="s">
        <v>784</v>
      </c>
      <c r="B858" s="2">
        <v>45333</v>
      </c>
      <c r="C858">
        <f t="shared" si="66"/>
        <v>2024</v>
      </c>
      <c r="D858" t="str">
        <f t="shared" si="67"/>
        <v>February</v>
      </c>
      <c r="E858" t="str">
        <f t="shared" si="68"/>
        <v>Q1</v>
      </c>
      <c r="F858" t="s">
        <v>1981</v>
      </c>
      <c r="G858" t="s">
        <v>2409</v>
      </c>
      <c r="H858">
        <v>1</v>
      </c>
      <c r="I858" s="4">
        <v>314.38</v>
      </c>
      <c r="J858" t="s">
        <v>2757</v>
      </c>
      <c r="K858" t="s">
        <v>3066</v>
      </c>
      <c r="L858" t="s">
        <v>3072</v>
      </c>
      <c r="M858" t="s">
        <v>3845</v>
      </c>
      <c r="N858">
        <v>6</v>
      </c>
      <c r="P858" t="str">
        <f t="shared" si="70"/>
        <v>NO COUPON</v>
      </c>
      <c r="Q858" t="s">
        <v>4282</v>
      </c>
      <c r="R858" s="4">
        <v>314.38</v>
      </c>
      <c r="S858" t="str">
        <f t="shared" si="69"/>
        <v>No</v>
      </c>
    </row>
    <row r="859" spans="1:19" x14ac:dyDescent="0.25">
      <c r="A859" t="s">
        <v>879</v>
      </c>
      <c r="B859" s="2">
        <v>45046</v>
      </c>
      <c r="C859">
        <f t="shared" si="66"/>
        <v>2023</v>
      </c>
      <c r="D859" t="str">
        <f t="shared" si="67"/>
        <v>April</v>
      </c>
      <c r="E859" t="str">
        <f t="shared" si="68"/>
        <v>Q2</v>
      </c>
      <c r="F859" t="s">
        <v>2075</v>
      </c>
      <c r="G859" t="s">
        <v>2403</v>
      </c>
      <c r="H859">
        <v>4</v>
      </c>
      <c r="I859" s="4">
        <v>677.37</v>
      </c>
      <c r="J859" t="s">
        <v>2958</v>
      </c>
      <c r="K859" t="s">
        <v>3069</v>
      </c>
      <c r="L859" t="s">
        <v>3074</v>
      </c>
      <c r="M859" t="s">
        <v>3940</v>
      </c>
      <c r="N859">
        <v>8</v>
      </c>
      <c r="O859" t="s">
        <v>4275</v>
      </c>
      <c r="P859" t="str">
        <f t="shared" si="70"/>
        <v>SAVE10</v>
      </c>
      <c r="Q859" t="s">
        <v>4282</v>
      </c>
      <c r="R859" s="4">
        <v>2709.48</v>
      </c>
      <c r="S859" t="str">
        <f t="shared" si="69"/>
        <v>No</v>
      </c>
    </row>
    <row r="860" spans="1:19" x14ac:dyDescent="0.25">
      <c r="A860" t="s">
        <v>119</v>
      </c>
      <c r="B860" s="2">
        <v>45589</v>
      </c>
      <c r="C860">
        <f t="shared" si="66"/>
        <v>2024</v>
      </c>
      <c r="D860" t="str">
        <f t="shared" si="67"/>
        <v>October</v>
      </c>
      <c r="E860" t="str">
        <f t="shared" si="68"/>
        <v>Q4</v>
      </c>
      <c r="F860" t="s">
        <v>1319</v>
      </c>
      <c r="G860" t="s">
        <v>2407</v>
      </c>
      <c r="H860">
        <v>3</v>
      </c>
      <c r="I860" s="4">
        <v>185.4</v>
      </c>
      <c r="J860" t="s">
        <v>2508</v>
      </c>
      <c r="K860" t="s">
        <v>3068</v>
      </c>
      <c r="L860" t="s">
        <v>3071</v>
      </c>
      <c r="M860" t="s">
        <v>3180</v>
      </c>
      <c r="N860">
        <v>7</v>
      </c>
      <c r="P860" t="str">
        <f t="shared" si="70"/>
        <v>NO COUPON</v>
      </c>
      <c r="Q860" t="s">
        <v>4281</v>
      </c>
      <c r="R860" s="4">
        <v>556.20000000000005</v>
      </c>
      <c r="S860" t="str">
        <f t="shared" si="69"/>
        <v>No</v>
      </c>
    </row>
    <row r="861" spans="1:19" x14ac:dyDescent="0.25">
      <c r="A861" t="s">
        <v>488</v>
      </c>
      <c r="B861" s="2">
        <v>45245</v>
      </c>
      <c r="C861">
        <f t="shared" si="66"/>
        <v>2023</v>
      </c>
      <c r="D861" t="str">
        <f t="shared" si="67"/>
        <v>November</v>
      </c>
      <c r="E861" t="str">
        <f t="shared" si="68"/>
        <v>Q4</v>
      </c>
      <c r="F861" t="s">
        <v>1688</v>
      </c>
      <c r="G861" t="s">
        <v>2407</v>
      </c>
      <c r="H861">
        <v>3</v>
      </c>
      <c r="I861" s="4">
        <v>229.34</v>
      </c>
      <c r="J861" t="s">
        <v>2692</v>
      </c>
      <c r="K861" t="s">
        <v>3067</v>
      </c>
      <c r="L861" t="s">
        <v>3070</v>
      </c>
      <c r="M861" t="s">
        <v>3549</v>
      </c>
      <c r="N861">
        <v>6</v>
      </c>
      <c r="O861" t="s">
        <v>4275</v>
      </c>
      <c r="P861" t="str">
        <f t="shared" si="70"/>
        <v>SAVE10</v>
      </c>
      <c r="Q861" t="s">
        <v>4279</v>
      </c>
      <c r="R861" s="4">
        <v>688.02</v>
      </c>
      <c r="S861" t="str">
        <f t="shared" si="69"/>
        <v>No</v>
      </c>
    </row>
    <row r="862" spans="1:19" x14ac:dyDescent="0.25">
      <c r="A862" t="s">
        <v>524</v>
      </c>
      <c r="B862" s="2">
        <v>45642</v>
      </c>
      <c r="C862">
        <f t="shared" si="66"/>
        <v>2024</v>
      </c>
      <c r="D862" t="str">
        <f t="shared" si="67"/>
        <v>December</v>
      </c>
      <c r="E862" t="str">
        <f t="shared" si="68"/>
        <v>Q4</v>
      </c>
      <c r="F862" t="s">
        <v>1724</v>
      </c>
      <c r="G862" t="s">
        <v>2407</v>
      </c>
      <c r="H862">
        <v>1</v>
      </c>
      <c r="I862" s="4">
        <v>376.76</v>
      </c>
      <c r="J862" t="s">
        <v>2799</v>
      </c>
      <c r="K862" t="s">
        <v>3065</v>
      </c>
      <c r="L862" t="s">
        <v>3073</v>
      </c>
      <c r="M862" t="s">
        <v>3585</v>
      </c>
      <c r="N862">
        <v>5</v>
      </c>
      <c r="O862" t="s">
        <v>4275</v>
      </c>
      <c r="P862" t="str">
        <f t="shared" si="70"/>
        <v>SAVE10</v>
      </c>
      <c r="Q862" t="s">
        <v>4280</v>
      </c>
      <c r="R862" s="4">
        <v>376.76</v>
      </c>
      <c r="S862" t="str">
        <f t="shared" si="69"/>
        <v>No</v>
      </c>
    </row>
    <row r="863" spans="1:19" x14ac:dyDescent="0.25">
      <c r="A863" t="s">
        <v>456</v>
      </c>
      <c r="B863" s="2">
        <v>45418</v>
      </c>
      <c r="C863">
        <f t="shared" si="66"/>
        <v>2024</v>
      </c>
      <c r="D863" t="str">
        <f t="shared" si="67"/>
        <v>May</v>
      </c>
      <c r="E863" t="str">
        <f t="shared" si="68"/>
        <v>Q2</v>
      </c>
      <c r="F863" t="s">
        <v>1656</v>
      </c>
      <c r="G863" t="s">
        <v>2406</v>
      </c>
      <c r="H863">
        <v>5</v>
      </c>
      <c r="I863" s="4">
        <v>314.94</v>
      </c>
      <c r="J863" t="s">
        <v>2755</v>
      </c>
      <c r="K863" t="s">
        <v>3069</v>
      </c>
      <c r="L863" t="s">
        <v>3074</v>
      </c>
      <c r="M863" t="s">
        <v>3517</v>
      </c>
      <c r="N863">
        <v>8</v>
      </c>
      <c r="O863" t="s">
        <v>4275</v>
      </c>
      <c r="P863" t="str">
        <f t="shared" si="70"/>
        <v>SAVE10</v>
      </c>
      <c r="Q863" t="s">
        <v>4278</v>
      </c>
      <c r="R863" s="4">
        <v>1574.7</v>
      </c>
      <c r="S863" t="str">
        <f t="shared" si="69"/>
        <v>No</v>
      </c>
    </row>
    <row r="864" spans="1:19" x14ac:dyDescent="0.25">
      <c r="A864" t="s">
        <v>609</v>
      </c>
      <c r="B864" s="2">
        <v>45667</v>
      </c>
      <c r="C864">
        <f t="shared" si="66"/>
        <v>2025</v>
      </c>
      <c r="D864" t="str">
        <f t="shared" si="67"/>
        <v>January</v>
      </c>
      <c r="E864" t="str">
        <f t="shared" si="68"/>
        <v>Q1</v>
      </c>
      <c r="F864" t="s">
        <v>1809</v>
      </c>
      <c r="G864" t="s">
        <v>2407</v>
      </c>
      <c r="H864">
        <v>2</v>
      </c>
      <c r="I864" s="4">
        <v>385.16</v>
      </c>
      <c r="J864" t="s">
        <v>2833</v>
      </c>
      <c r="K864" t="s">
        <v>3066</v>
      </c>
      <c r="L864" t="s">
        <v>3074</v>
      </c>
      <c r="M864" t="s">
        <v>3670</v>
      </c>
      <c r="N864">
        <v>7</v>
      </c>
      <c r="O864" t="s">
        <v>4275</v>
      </c>
      <c r="P864" t="str">
        <f t="shared" si="70"/>
        <v>SAVE10</v>
      </c>
      <c r="Q864" t="s">
        <v>4280</v>
      </c>
      <c r="R864" s="4">
        <v>770.32</v>
      </c>
      <c r="S864" t="str">
        <f t="shared" si="69"/>
        <v>No</v>
      </c>
    </row>
    <row r="865" spans="1:19" x14ac:dyDescent="0.25">
      <c r="A865" t="s">
        <v>14</v>
      </c>
      <c r="B865" s="2">
        <v>44930</v>
      </c>
      <c r="C865">
        <f t="shared" si="66"/>
        <v>2023</v>
      </c>
      <c r="D865" t="str">
        <f t="shared" si="67"/>
        <v>January</v>
      </c>
      <c r="E865" t="str">
        <f t="shared" si="68"/>
        <v>Q1</v>
      </c>
      <c r="F865" t="s">
        <v>1214</v>
      </c>
      <c r="G865" t="s">
        <v>2403</v>
      </c>
      <c r="H865">
        <v>5</v>
      </c>
      <c r="I865" s="4">
        <v>570.62</v>
      </c>
      <c r="J865" t="s">
        <v>2410</v>
      </c>
      <c r="K865" t="s">
        <v>3065</v>
      </c>
      <c r="L865" t="s">
        <v>3070</v>
      </c>
      <c r="M865" t="s">
        <v>3075</v>
      </c>
      <c r="N865">
        <v>7</v>
      </c>
      <c r="O865" t="s">
        <v>4275</v>
      </c>
      <c r="P865" t="str">
        <f t="shared" si="70"/>
        <v>SAVE10</v>
      </c>
      <c r="Q865" t="s">
        <v>4278</v>
      </c>
      <c r="R865" s="4">
        <v>2853.1</v>
      </c>
      <c r="S865" t="str">
        <f t="shared" si="69"/>
        <v>No</v>
      </c>
    </row>
    <row r="866" spans="1:19" x14ac:dyDescent="0.25">
      <c r="A866" t="s">
        <v>984</v>
      </c>
      <c r="B866" s="2">
        <v>45542</v>
      </c>
      <c r="C866">
        <f t="shared" si="66"/>
        <v>2024</v>
      </c>
      <c r="D866" t="str">
        <f t="shared" si="67"/>
        <v>September</v>
      </c>
      <c r="E866" t="str">
        <f t="shared" si="68"/>
        <v>Q3</v>
      </c>
      <c r="F866" t="s">
        <v>2177</v>
      </c>
      <c r="G866" t="s">
        <v>2409</v>
      </c>
      <c r="H866">
        <v>1</v>
      </c>
      <c r="I866" s="4">
        <v>627.15</v>
      </c>
      <c r="J866" t="s">
        <v>2992</v>
      </c>
      <c r="K866" t="s">
        <v>3069</v>
      </c>
      <c r="L866" t="s">
        <v>3073</v>
      </c>
      <c r="M866" t="s">
        <v>4045</v>
      </c>
      <c r="N866">
        <v>5</v>
      </c>
      <c r="O866" t="s">
        <v>4275</v>
      </c>
      <c r="P866" t="str">
        <f t="shared" si="70"/>
        <v>SAVE10</v>
      </c>
      <c r="Q866" t="s">
        <v>4278</v>
      </c>
      <c r="R866" s="4">
        <v>627.15</v>
      </c>
      <c r="S866" t="str">
        <f t="shared" si="69"/>
        <v>No</v>
      </c>
    </row>
    <row r="867" spans="1:19" x14ac:dyDescent="0.25">
      <c r="A867" t="s">
        <v>145</v>
      </c>
      <c r="B867" s="2">
        <v>44934</v>
      </c>
      <c r="C867">
        <f t="shared" si="66"/>
        <v>2023</v>
      </c>
      <c r="D867" t="str">
        <f t="shared" si="67"/>
        <v>January</v>
      </c>
      <c r="E867" t="str">
        <f t="shared" si="68"/>
        <v>Q1</v>
      </c>
      <c r="F867" t="s">
        <v>1345</v>
      </c>
      <c r="G867" t="s">
        <v>2405</v>
      </c>
      <c r="H867">
        <v>1</v>
      </c>
      <c r="I867" s="4">
        <v>84.8</v>
      </c>
      <c r="J867" t="s">
        <v>2533</v>
      </c>
      <c r="K867" t="s">
        <v>3068</v>
      </c>
      <c r="L867" t="s">
        <v>3074</v>
      </c>
      <c r="M867" t="s">
        <v>3206</v>
      </c>
      <c r="N867">
        <v>5</v>
      </c>
      <c r="P867" t="str">
        <f t="shared" si="70"/>
        <v>NO COUPON</v>
      </c>
      <c r="Q867" t="s">
        <v>4278</v>
      </c>
      <c r="R867" s="4">
        <v>84.8</v>
      </c>
      <c r="S867" t="str">
        <f t="shared" si="69"/>
        <v>No</v>
      </c>
    </row>
    <row r="868" spans="1:19" x14ac:dyDescent="0.25">
      <c r="A868" t="s">
        <v>58</v>
      </c>
      <c r="B868" s="2">
        <v>45768</v>
      </c>
      <c r="C868">
        <f t="shared" si="66"/>
        <v>2025</v>
      </c>
      <c r="D868" t="str">
        <f t="shared" si="67"/>
        <v>April</v>
      </c>
      <c r="E868" t="str">
        <f t="shared" si="68"/>
        <v>Q2</v>
      </c>
      <c r="F868" t="s">
        <v>1258</v>
      </c>
      <c r="G868" t="s">
        <v>2404</v>
      </c>
      <c r="H868">
        <v>2</v>
      </c>
      <c r="I868" s="4">
        <v>550.17999999999995</v>
      </c>
      <c r="J868" t="s">
        <v>2441</v>
      </c>
      <c r="K868" t="s">
        <v>3068</v>
      </c>
      <c r="L868" t="s">
        <v>3072</v>
      </c>
      <c r="M868" t="s">
        <v>3119</v>
      </c>
      <c r="N868">
        <v>3</v>
      </c>
      <c r="O868" t="s">
        <v>4276</v>
      </c>
      <c r="P868" t="str">
        <f t="shared" si="70"/>
        <v>FREESHIP</v>
      </c>
      <c r="Q868" t="s">
        <v>4279</v>
      </c>
      <c r="R868" s="4">
        <v>1100.3599999999999</v>
      </c>
      <c r="S868" t="str">
        <f t="shared" si="69"/>
        <v>No</v>
      </c>
    </row>
    <row r="869" spans="1:19" x14ac:dyDescent="0.25">
      <c r="A869" t="s">
        <v>548</v>
      </c>
      <c r="B869" s="2">
        <v>45449</v>
      </c>
      <c r="C869">
        <f t="shared" si="66"/>
        <v>2024</v>
      </c>
      <c r="D869" t="str">
        <f t="shared" si="67"/>
        <v>June</v>
      </c>
      <c r="E869" t="str">
        <f t="shared" si="68"/>
        <v>Q2</v>
      </c>
      <c r="F869" t="s">
        <v>1748</v>
      </c>
      <c r="G869" t="s">
        <v>2406</v>
      </c>
      <c r="H869">
        <v>3</v>
      </c>
      <c r="I869" s="4">
        <v>648.59</v>
      </c>
      <c r="J869" t="s">
        <v>2807</v>
      </c>
      <c r="K869" t="s">
        <v>3065</v>
      </c>
      <c r="L869" t="s">
        <v>3071</v>
      </c>
      <c r="M869" t="s">
        <v>3609</v>
      </c>
      <c r="N869">
        <v>4</v>
      </c>
      <c r="O869" t="s">
        <v>4275</v>
      </c>
      <c r="P869" t="str">
        <f t="shared" si="70"/>
        <v>SAVE10</v>
      </c>
      <c r="Q869" t="s">
        <v>4280</v>
      </c>
      <c r="R869" s="4">
        <v>1945.77</v>
      </c>
      <c r="S869" t="str">
        <f t="shared" si="69"/>
        <v>No</v>
      </c>
    </row>
    <row r="870" spans="1:19" x14ac:dyDescent="0.25">
      <c r="A870" t="s">
        <v>150</v>
      </c>
      <c r="B870" s="2">
        <v>45409</v>
      </c>
      <c r="C870">
        <f t="shared" si="66"/>
        <v>2024</v>
      </c>
      <c r="D870" t="str">
        <f t="shared" si="67"/>
        <v>April</v>
      </c>
      <c r="E870" t="str">
        <f t="shared" si="68"/>
        <v>Q2</v>
      </c>
      <c r="F870" t="s">
        <v>1350</v>
      </c>
      <c r="G870" t="s">
        <v>2408</v>
      </c>
      <c r="H870">
        <v>1</v>
      </c>
      <c r="I870" s="4">
        <v>44.35</v>
      </c>
      <c r="J870" t="s">
        <v>2537</v>
      </c>
      <c r="K870" t="s">
        <v>3068</v>
      </c>
      <c r="L870" t="s">
        <v>3071</v>
      </c>
      <c r="M870" t="s">
        <v>3211</v>
      </c>
      <c r="N870">
        <v>1</v>
      </c>
      <c r="O870" t="s">
        <v>4275</v>
      </c>
      <c r="P870" t="str">
        <f t="shared" si="70"/>
        <v>SAVE10</v>
      </c>
      <c r="Q870" t="s">
        <v>4278</v>
      </c>
      <c r="R870" s="4">
        <v>44.35</v>
      </c>
      <c r="S870" t="str">
        <f t="shared" si="69"/>
        <v>No</v>
      </c>
    </row>
    <row r="871" spans="1:19" x14ac:dyDescent="0.25">
      <c r="A871" t="s">
        <v>120</v>
      </c>
      <c r="B871" s="2">
        <v>45177</v>
      </c>
      <c r="C871">
        <f t="shared" si="66"/>
        <v>2023</v>
      </c>
      <c r="D871" t="str">
        <f t="shared" si="67"/>
        <v>September</v>
      </c>
      <c r="E871" t="str">
        <f t="shared" si="68"/>
        <v>Q3</v>
      </c>
      <c r="F871" t="s">
        <v>1320</v>
      </c>
      <c r="G871" t="s">
        <v>2409</v>
      </c>
      <c r="H871">
        <v>3</v>
      </c>
      <c r="I871" s="4">
        <v>465.05</v>
      </c>
      <c r="J871" t="s">
        <v>2509</v>
      </c>
      <c r="K871" t="s">
        <v>3067</v>
      </c>
      <c r="L871" t="s">
        <v>3071</v>
      </c>
      <c r="M871" t="s">
        <v>3181</v>
      </c>
      <c r="N871">
        <v>3</v>
      </c>
      <c r="O871" t="s">
        <v>4275</v>
      </c>
      <c r="P871" t="str">
        <f t="shared" si="70"/>
        <v>SAVE10</v>
      </c>
      <c r="Q871" t="s">
        <v>4280</v>
      </c>
      <c r="R871" s="4">
        <v>1395.15</v>
      </c>
      <c r="S871" t="str">
        <f t="shared" si="69"/>
        <v>No</v>
      </c>
    </row>
    <row r="872" spans="1:19" x14ac:dyDescent="0.25">
      <c r="A872" t="s">
        <v>971</v>
      </c>
      <c r="B872" s="2">
        <v>44938</v>
      </c>
      <c r="C872">
        <f t="shared" si="66"/>
        <v>2023</v>
      </c>
      <c r="D872" t="str">
        <f t="shared" si="67"/>
        <v>January</v>
      </c>
      <c r="E872" t="str">
        <f t="shared" si="68"/>
        <v>Q1</v>
      </c>
      <c r="F872" t="s">
        <v>2164</v>
      </c>
      <c r="G872" t="s">
        <v>2403</v>
      </c>
      <c r="H872">
        <v>5</v>
      </c>
      <c r="I872" s="4">
        <v>643.89</v>
      </c>
      <c r="J872" t="s">
        <v>2988</v>
      </c>
      <c r="K872" t="s">
        <v>3069</v>
      </c>
      <c r="L872" t="s">
        <v>3072</v>
      </c>
      <c r="M872" t="s">
        <v>4032</v>
      </c>
      <c r="N872">
        <v>8</v>
      </c>
      <c r="O872" t="s">
        <v>4277</v>
      </c>
      <c r="P872" t="str">
        <f t="shared" si="70"/>
        <v>WINTER15</v>
      </c>
      <c r="Q872" t="s">
        <v>4281</v>
      </c>
      <c r="R872" s="4">
        <v>3219.45</v>
      </c>
      <c r="S872" t="str">
        <f t="shared" si="69"/>
        <v>No</v>
      </c>
    </row>
    <row r="873" spans="1:19" x14ac:dyDescent="0.25">
      <c r="A873" t="s">
        <v>168</v>
      </c>
      <c r="B873" s="2">
        <v>45127</v>
      </c>
      <c r="C873">
        <f t="shared" si="66"/>
        <v>2023</v>
      </c>
      <c r="D873" t="str">
        <f t="shared" si="67"/>
        <v>July</v>
      </c>
      <c r="E873" t="str">
        <f t="shared" si="68"/>
        <v>Q3</v>
      </c>
      <c r="F873" t="s">
        <v>1368</v>
      </c>
      <c r="G873" t="s">
        <v>2404</v>
      </c>
      <c r="H873">
        <v>4</v>
      </c>
      <c r="I873" s="4">
        <v>408.21</v>
      </c>
      <c r="J873" t="s">
        <v>2525</v>
      </c>
      <c r="K873" t="s">
        <v>3067</v>
      </c>
      <c r="L873" t="s">
        <v>3074</v>
      </c>
      <c r="M873" t="s">
        <v>3229</v>
      </c>
      <c r="N873">
        <v>9</v>
      </c>
      <c r="P873" t="str">
        <f t="shared" si="70"/>
        <v>NO COUPON</v>
      </c>
      <c r="Q873" t="s">
        <v>4278</v>
      </c>
      <c r="R873" s="4">
        <v>1632.84</v>
      </c>
      <c r="S873" t="str">
        <f t="shared" si="69"/>
        <v>No</v>
      </c>
    </row>
    <row r="874" spans="1:19" x14ac:dyDescent="0.25">
      <c r="A874" t="s">
        <v>1073</v>
      </c>
      <c r="B874" s="2">
        <v>45557</v>
      </c>
      <c r="C874">
        <f t="shared" si="66"/>
        <v>2024</v>
      </c>
      <c r="D874" t="str">
        <f t="shared" si="67"/>
        <v>September</v>
      </c>
      <c r="E874" t="str">
        <f t="shared" si="68"/>
        <v>Q3</v>
      </c>
      <c r="F874" t="s">
        <v>2265</v>
      </c>
      <c r="G874" t="s">
        <v>2409</v>
      </c>
      <c r="H874">
        <v>1</v>
      </c>
      <c r="I874" s="4">
        <v>265.64</v>
      </c>
      <c r="J874" t="s">
        <v>3019</v>
      </c>
      <c r="K874" t="s">
        <v>3067</v>
      </c>
      <c r="L874" t="s">
        <v>3072</v>
      </c>
      <c r="M874" t="s">
        <v>4134</v>
      </c>
      <c r="N874">
        <v>3</v>
      </c>
      <c r="O874" t="s">
        <v>4277</v>
      </c>
      <c r="P874" t="str">
        <f t="shared" si="70"/>
        <v>WINTER15</v>
      </c>
      <c r="Q874" t="s">
        <v>4278</v>
      </c>
      <c r="R874" s="4">
        <v>265.64</v>
      </c>
      <c r="S874" t="str">
        <f t="shared" si="69"/>
        <v>No</v>
      </c>
    </row>
    <row r="875" spans="1:19" x14ac:dyDescent="0.25">
      <c r="A875" t="s">
        <v>759</v>
      </c>
      <c r="B875" s="2">
        <v>44987</v>
      </c>
      <c r="C875">
        <f t="shared" si="66"/>
        <v>2023</v>
      </c>
      <c r="D875" t="str">
        <f t="shared" si="67"/>
        <v>March</v>
      </c>
      <c r="E875" t="str">
        <f t="shared" si="68"/>
        <v>Q1</v>
      </c>
      <c r="F875" t="s">
        <v>1956</v>
      </c>
      <c r="G875" t="s">
        <v>2407</v>
      </c>
      <c r="H875">
        <v>4</v>
      </c>
      <c r="I875" s="4">
        <v>111.3</v>
      </c>
      <c r="J875" t="s">
        <v>2901</v>
      </c>
      <c r="K875" t="s">
        <v>3065</v>
      </c>
      <c r="L875" t="s">
        <v>3074</v>
      </c>
      <c r="M875" t="s">
        <v>3820</v>
      </c>
      <c r="N875">
        <v>7</v>
      </c>
      <c r="O875" t="s">
        <v>4276</v>
      </c>
      <c r="P875" t="str">
        <f t="shared" si="70"/>
        <v>FREESHIP</v>
      </c>
      <c r="Q875" t="s">
        <v>4280</v>
      </c>
      <c r="R875" s="4">
        <v>445.2</v>
      </c>
      <c r="S875" t="str">
        <f t="shared" si="69"/>
        <v>No</v>
      </c>
    </row>
    <row r="876" spans="1:19" x14ac:dyDescent="0.25">
      <c r="A876" t="s">
        <v>892</v>
      </c>
      <c r="B876" s="2">
        <v>45078</v>
      </c>
      <c r="C876">
        <f t="shared" si="66"/>
        <v>2023</v>
      </c>
      <c r="D876" t="str">
        <f t="shared" si="67"/>
        <v>June</v>
      </c>
      <c r="E876" t="str">
        <f t="shared" si="68"/>
        <v>Q2</v>
      </c>
      <c r="F876" t="s">
        <v>2088</v>
      </c>
      <c r="G876" t="s">
        <v>2409</v>
      </c>
      <c r="H876">
        <v>2</v>
      </c>
      <c r="I876" s="4">
        <v>330.69</v>
      </c>
      <c r="J876" t="s">
        <v>2965</v>
      </c>
      <c r="K876" t="s">
        <v>3066</v>
      </c>
      <c r="L876" t="s">
        <v>3071</v>
      </c>
      <c r="M876" t="s">
        <v>3953</v>
      </c>
      <c r="N876">
        <v>5</v>
      </c>
      <c r="O876" t="s">
        <v>4275</v>
      </c>
      <c r="P876" t="str">
        <f t="shared" si="70"/>
        <v>SAVE10</v>
      </c>
      <c r="Q876" t="s">
        <v>4282</v>
      </c>
      <c r="R876" s="4">
        <v>661.38</v>
      </c>
      <c r="S876" t="str">
        <f t="shared" si="69"/>
        <v>No</v>
      </c>
    </row>
    <row r="877" spans="1:19" x14ac:dyDescent="0.25">
      <c r="A877" t="s">
        <v>448</v>
      </c>
      <c r="B877" s="2">
        <v>45221</v>
      </c>
      <c r="C877">
        <f t="shared" si="66"/>
        <v>2023</v>
      </c>
      <c r="D877" t="str">
        <f t="shared" si="67"/>
        <v>October</v>
      </c>
      <c r="E877" t="str">
        <f t="shared" si="68"/>
        <v>Q4</v>
      </c>
      <c r="F877" t="s">
        <v>1648</v>
      </c>
      <c r="G877" t="s">
        <v>2407</v>
      </c>
      <c r="H877">
        <v>5</v>
      </c>
      <c r="I877" s="4">
        <v>327.68</v>
      </c>
      <c r="J877" t="s">
        <v>2475</v>
      </c>
      <c r="K877" t="s">
        <v>3067</v>
      </c>
      <c r="L877" t="s">
        <v>3072</v>
      </c>
      <c r="M877" t="s">
        <v>3509</v>
      </c>
      <c r="N877">
        <v>6</v>
      </c>
      <c r="P877" t="str">
        <f t="shared" si="70"/>
        <v>NO COUPON</v>
      </c>
      <c r="Q877" t="s">
        <v>4281</v>
      </c>
      <c r="R877" s="4">
        <v>1638.4</v>
      </c>
      <c r="S877" t="str">
        <f t="shared" si="69"/>
        <v>No</v>
      </c>
    </row>
    <row r="878" spans="1:19" x14ac:dyDescent="0.25">
      <c r="A878" t="s">
        <v>789</v>
      </c>
      <c r="B878" s="2">
        <v>44989</v>
      </c>
      <c r="C878">
        <f t="shared" si="66"/>
        <v>2023</v>
      </c>
      <c r="D878" t="str">
        <f t="shared" si="67"/>
        <v>March</v>
      </c>
      <c r="E878" t="str">
        <f t="shared" si="68"/>
        <v>Q1</v>
      </c>
      <c r="F878" t="s">
        <v>1986</v>
      </c>
      <c r="G878" t="s">
        <v>2404</v>
      </c>
      <c r="H878">
        <v>2</v>
      </c>
      <c r="I878" s="4">
        <v>625.22</v>
      </c>
      <c r="J878" t="s">
        <v>2431</v>
      </c>
      <c r="K878" t="s">
        <v>3066</v>
      </c>
      <c r="L878" t="s">
        <v>3071</v>
      </c>
      <c r="M878" t="s">
        <v>3850</v>
      </c>
      <c r="N878">
        <v>5</v>
      </c>
      <c r="P878" t="str">
        <f t="shared" si="70"/>
        <v>NO COUPON</v>
      </c>
      <c r="Q878" t="s">
        <v>4282</v>
      </c>
      <c r="R878" s="4">
        <v>1250.44</v>
      </c>
      <c r="S878" t="str">
        <f t="shared" si="69"/>
        <v>No</v>
      </c>
    </row>
    <row r="879" spans="1:19" x14ac:dyDescent="0.25">
      <c r="A879" t="s">
        <v>512</v>
      </c>
      <c r="B879" s="2">
        <v>45119</v>
      </c>
      <c r="C879">
        <f t="shared" si="66"/>
        <v>2023</v>
      </c>
      <c r="D879" t="str">
        <f t="shared" si="67"/>
        <v>July</v>
      </c>
      <c r="E879" t="str">
        <f t="shared" si="68"/>
        <v>Q3</v>
      </c>
      <c r="F879" t="s">
        <v>1712</v>
      </c>
      <c r="G879" t="s">
        <v>2405</v>
      </c>
      <c r="H879">
        <v>4</v>
      </c>
      <c r="I879" s="4">
        <v>132.56</v>
      </c>
      <c r="J879" t="s">
        <v>2622</v>
      </c>
      <c r="K879" t="s">
        <v>3069</v>
      </c>
      <c r="L879" t="s">
        <v>3072</v>
      </c>
      <c r="M879" t="s">
        <v>3573</v>
      </c>
      <c r="N879">
        <v>8</v>
      </c>
      <c r="O879" t="s">
        <v>4277</v>
      </c>
      <c r="P879" t="str">
        <f t="shared" si="70"/>
        <v>WINTER15</v>
      </c>
      <c r="Q879" t="s">
        <v>4278</v>
      </c>
      <c r="R879" s="4">
        <v>530.24</v>
      </c>
      <c r="S879" t="str">
        <f t="shared" si="69"/>
        <v>No</v>
      </c>
    </row>
    <row r="880" spans="1:19" x14ac:dyDescent="0.25">
      <c r="A880" t="s">
        <v>973</v>
      </c>
      <c r="B880" s="2">
        <v>45395</v>
      </c>
      <c r="C880">
        <f t="shared" si="66"/>
        <v>2024</v>
      </c>
      <c r="D880" t="str">
        <f t="shared" si="67"/>
        <v>April</v>
      </c>
      <c r="E880" t="str">
        <f t="shared" si="68"/>
        <v>Q2</v>
      </c>
      <c r="F880" t="s">
        <v>2166</v>
      </c>
      <c r="G880" t="s">
        <v>2405</v>
      </c>
      <c r="H880">
        <v>2</v>
      </c>
      <c r="I880" s="4">
        <v>143.82</v>
      </c>
      <c r="J880" t="s">
        <v>2662</v>
      </c>
      <c r="K880" t="s">
        <v>3067</v>
      </c>
      <c r="L880" t="s">
        <v>3072</v>
      </c>
      <c r="M880" t="s">
        <v>4034</v>
      </c>
      <c r="N880">
        <v>6</v>
      </c>
      <c r="O880" t="s">
        <v>4275</v>
      </c>
      <c r="P880" t="str">
        <f t="shared" si="70"/>
        <v>SAVE10</v>
      </c>
      <c r="Q880" t="s">
        <v>4278</v>
      </c>
      <c r="R880" s="4">
        <v>287.64</v>
      </c>
      <c r="S880" t="str">
        <f t="shared" si="69"/>
        <v>No</v>
      </c>
    </row>
    <row r="881" spans="1:19" x14ac:dyDescent="0.25">
      <c r="A881" t="s">
        <v>593</v>
      </c>
      <c r="B881" s="2">
        <v>45081</v>
      </c>
      <c r="C881">
        <f t="shared" si="66"/>
        <v>2023</v>
      </c>
      <c r="D881" t="str">
        <f t="shared" si="67"/>
        <v>June</v>
      </c>
      <c r="E881" t="str">
        <f t="shared" si="68"/>
        <v>Q2</v>
      </c>
      <c r="F881" t="s">
        <v>1793</v>
      </c>
      <c r="G881" t="s">
        <v>2405</v>
      </c>
      <c r="H881">
        <v>2</v>
      </c>
      <c r="I881" s="4">
        <v>187.88</v>
      </c>
      <c r="J881" t="s">
        <v>2679</v>
      </c>
      <c r="K881" t="s">
        <v>3066</v>
      </c>
      <c r="L881" t="s">
        <v>3070</v>
      </c>
      <c r="M881" t="s">
        <v>3654</v>
      </c>
      <c r="N881">
        <v>4</v>
      </c>
      <c r="O881" t="s">
        <v>4277</v>
      </c>
      <c r="P881" t="str">
        <f t="shared" si="70"/>
        <v>WINTER15</v>
      </c>
      <c r="Q881" t="s">
        <v>4281</v>
      </c>
      <c r="R881" s="4">
        <v>375.76</v>
      </c>
      <c r="S881" t="str">
        <f t="shared" si="69"/>
        <v>No</v>
      </c>
    </row>
    <row r="882" spans="1:19" x14ac:dyDescent="0.25">
      <c r="A882" t="s">
        <v>954</v>
      </c>
      <c r="B882" s="2">
        <v>45012</v>
      </c>
      <c r="C882">
        <f t="shared" si="66"/>
        <v>2023</v>
      </c>
      <c r="D882" t="str">
        <f t="shared" si="67"/>
        <v>March</v>
      </c>
      <c r="E882" t="str">
        <f t="shared" si="68"/>
        <v>Q1</v>
      </c>
      <c r="F882" t="s">
        <v>2150</v>
      </c>
      <c r="G882" t="s">
        <v>2407</v>
      </c>
      <c r="H882">
        <v>4</v>
      </c>
      <c r="I882" s="4">
        <v>305.32</v>
      </c>
      <c r="J882" t="s">
        <v>2984</v>
      </c>
      <c r="K882" t="s">
        <v>3066</v>
      </c>
      <c r="L882" t="s">
        <v>3071</v>
      </c>
      <c r="M882" t="s">
        <v>4015</v>
      </c>
      <c r="N882">
        <v>4</v>
      </c>
      <c r="O882" t="s">
        <v>4275</v>
      </c>
      <c r="P882" t="str">
        <f t="shared" si="70"/>
        <v>SAVE10</v>
      </c>
      <c r="Q882" t="s">
        <v>4282</v>
      </c>
      <c r="R882" s="4">
        <v>1221.28</v>
      </c>
      <c r="S882" t="str">
        <f t="shared" si="69"/>
        <v>No</v>
      </c>
    </row>
    <row r="883" spans="1:19" x14ac:dyDescent="0.25">
      <c r="A883" t="s">
        <v>589</v>
      </c>
      <c r="B883" s="2">
        <v>45084</v>
      </c>
      <c r="C883">
        <f t="shared" si="66"/>
        <v>2023</v>
      </c>
      <c r="D883" t="str">
        <f t="shared" si="67"/>
        <v>June</v>
      </c>
      <c r="E883" t="str">
        <f t="shared" si="68"/>
        <v>Q2</v>
      </c>
      <c r="F883" t="s">
        <v>1789</v>
      </c>
      <c r="G883" t="s">
        <v>2406</v>
      </c>
      <c r="H883">
        <v>5</v>
      </c>
      <c r="I883" s="4">
        <v>448.15</v>
      </c>
      <c r="J883" t="s">
        <v>2825</v>
      </c>
      <c r="K883" t="s">
        <v>3068</v>
      </c>
      <c r="L883" t="s">
        <v>3072</v>
      </c>
      <c r="M883" t="s">
        <v>3650</v>
      </c>
      <c r="N883">
        <v>7</v>
      </c>
      <c r="O883" t="s">
        <v>4275</v>
      </c>
      <c r="P883" t="str">
        <f t="shared" si="70"/>
        <v>SAVE10</v>
      </c>
      <c r="Q883" t="s">
        <v>4282</v>
      </c>
      <c r="R883" s="4">
        <v>2240.75</v>
      </c>
      <c r="S883" t="str">
        <f t="shared" si="69"/>
        <v>No</v>
      </c>
    </row>
    <row r="884" spans="1:19" x14ac:dyDescent="0.25">
      <c r="A884" t="s">
        <v>559</v>
      </c>
      <c r="B884" s="2">
        <v>45279</v>
      </c>
      <c r="C884">
        <f t="shared" si="66"/>
        <v>2023</v>
      </c>
      <c r="D884" t="str">
        <f t="shared" si="67"/>
        <v>December</v>
      </c>
      <c r="E884" t="str">
        <f t="shared" si="68"/>
        <v>Q4</v>
      </c>
      <c r="F884" t="s">
        <v>1759</v>
      </c>
      <c r="G884" t="s">
        <v>2403</v>
      </c>
      <c r="H884">
        <v>2</v>
      </c>
      <c r="I884" s="4">
        <v>98.47</v>
      </c>
      <c r="J884" t="s">
        <v>2813</v>
      </c>
      <c r="K884" t="s">
        <v>3069</v>
      </c>
      <c r="L884" t="s">
        <v>3072</v>
      </c>
      <c r="M884" t="s">
        <v>3620</v>
      </c>
      <c r="N884">
        <v>3</v>
      </c>
      <c r="P884" t="str">
        <f t="shared" si="70"/>
        <v>NO COUPON</v>
      </c>
      <c r="Q884" t="s">
        <v>4278</v>
      </c>
      <c r="R884" s="4">
        <v>196.94</v>
      </c>
      <c r="S884" t="str">
        <f t="shared" si="69"/>
        <v>No</v>
      </c>
    </row>
    <row r="885" spans="1:19" x14ac:dyDescent="0.25">
      <c r="A885" t="s">
        <v>432</v>
      </c>
      <c r="B885" s="2">
        <v>44937</v>
      </c>
      <c r="C885">
        <f t="shared" si="66"/>
        <v>2023</v>
      </c>
      <c r="D885" t="str">
        <f t="shared" si="67"/>
        <v>January</v>
      </c>
      <c r="E885" t="str">
        <f t="shared" si="68"/>
        <v>Q1</v>
      </c>
      <c r="F885" t="s">
        <v>1632</v>
      </c>
      <c r="G885" t="s">
        <v>2407</v>
      </c>
      <c r="H885">
        <v>1</v>
      </c>
      <c r="I885" s="4">
        <v>310.93</v>
      </c>
      <c r="J885" t="s">
        <v>2743</v>
      </c>
      <c r="K885" t="s">
        <v>3066</v>
      </c>
      <c r="L885" t="s">
        <v>3071</v>
      </c>
      <c r="M885" t="s">
        <v>3493</v>
      </c>
      <c r="N885">
        <v>3</v>
      </c>
      <c r="P885" t="str">
        <f t="shared" si="70"/>
        <v>NO COUPON</v>
      </c>
      <c r="Q885" t="s">
        <v>4281</v>
      </c>
      <c r="R885" s="4">
        <v>310.93</v>
      </c>
      <c r="S885" t="str">
        <f t="shared" si="69"/>
        <v>No</v>
      </c>
    </row>
    <row r="886" spans="1:19" x14ac:dyDescent="0.25">
      <c r="A886" t="s">
        <v>932</v>
      </c>
      <c r="B886" s="2">
        <v>45832</v>
      </c>
      <c r="C886">
        <f t="shared" si="66"/>
        <v>2025</v>
      </c>
      <c r="D886" t="str">
        <f t="shared" si="67"/>
        <v>June</v>
      </c>
      <c r="E886" t="str">
        <f t="shared" si="68"/>
        <v>Q2</v>
      </c>
      <c r="F886" t="s">
        <v>2128</v>
      </c>
      <c r="G886" t="s">
        <v>2408</v>
      </c>
      <c r="H886">
        <v>5</v>
      </c>
      <c r="I886" s="4">
        <v>368.25</v>
      </c>
      <c r="J886" t="s">
        <v>2417</v>
      </c>
      <c r="K886" t="s">
        <v>3066</v>
      </c>
      <c r="L886" t="s">
        <v>3073</v>
      </c>
      <c r="M886" t="s">
        <v>3993</v>
      </c>
      <c r="N886">
        <v>5</v>
      </c>
      <c r="P886" t="str">
        <f t="shared" si="70"/>
        <v>NO COUPON</v>
      </c>
      <c r="Q886" t="s">
        <v>4278</v>
      </c>
      <c r="R886" s="4">
        <v>1841.25</v>
      </c>
      <c r="S886" t="str">
        <f t="shared" si="69"/>
        <v>No</v>
      </c>
    </row>
    <row r="887" spans="1:19" x14ac:dyDescent="0.25">
      <c r="A887" t="s">
        <v>664</v>
      </c>
      <c r="B887" s="2">
        <v>45064</v>
      </c>
      <c r="C887">
        <f t="shared" si="66"/>
        <v>2023</v>
      </c>
      <c r="D887" t="str">
        <f t="shared" si="67"/>
        <v>May</v>
      </c>
      <c r="E887" t="str">
        <f t="shared" si="68"/>
        <v>Q2</v>
      </c>
      <c r="F887" t="s">
        <v>1863</v>
      </c>
      <c r="G887" t="s">
        <v>2409</v>
      </c>
      <c r="H887">
        <v>2</v>
      </c>
      <c r="I887" s="4">
        <v>372.23</v>
      </c>
      <c r="J887" t="s">
        <v>2859</v>
      </c>
      <c r="K887" t="s">
        <v>3068</v>
      </c>
      <c r="L887" t="s">
        <v>3073</v>
      </c>
      <c r="M887" t="s">
        <v>3725</v>
      </c>
      <c r="N887">
        <v>7</v>
      </c>
      <c r="O887" t="s">
        <v>4275</v>
      </c>
      <c r="P887" t="str">
        <f t="shared" si="70"/>
        <v>SAVE10</v>
      </c>
      <c r="Q887" t="s">
        <v>4280</v>
      </c>
      <c r="R887" s="4">
        <v>744.46</v>
      </c>
      <c r="S887" t="str">
        <f t="shared" si="69"/>
        <v>No</v>
      </c>
    </row>
    <row r="888" spans="1:19" x14ac:dyDescent="0.25">
      <c r="A888" t="s">
        <v>1035</v>
      </c>
      <c r="B888" s="2">
        <v>45222</v>
      </c>
      <c r="C888">
        <f t="shared" si="66"/>
        <v>2023</v>
      </c>
      <c r="D888" t="str">
        <f t="shared" si="67"/>
        <v>October</v>
      </c>
      <c r="E888" t="str">
        <f t="shared" si="68"/>
        <v>Q4</v>
      </c>
      <c r="F888" t="s">
        <v>2227</v>
      </c>
      <c r="G888" t="s">
        <v>2404</v>
      </c>
      <c r="H888">
        <v>3</v>
      </c>
      <c r="I888" s="4">
        <v>315.27</v>
      </c>
      <c r="J888" t="s">
        <v>2961</v>
      </c>
      <c r="K888" t="s">
        <v>3067</v>
      </c>
      <c r="L888" t="s">
        <v>3071</v>
      </c>
      <c r="M888" t="s">
        <v>4096</v>
      </c>
      <c r="N888">
        <v>4</v>
      </c>
      <c r="O888" t="s">
        <v>4275</v>
      </c>
      <c r="P888" t="str">
        <f t="shared" si="70"/>
        <v>SAVE10</v>
      </c>
      <c r="Q888" t="s">
        <v>4280</v>
      </c>
      <c r="R888" s="4">
        <v>945.81</v>
      </c>
      <c r="S888" t="str">
        <f t="shared" si="69"/>
        <v>No</v>
      </c>
    </row>
    <row r="889" spans="1:19" x14ac:dyDescent="0.25">
      <c r="A889" t="s">
        <v>124</v>
      </c>
      <c r="B889" s="2">
        <v>45403</v>
      </c>
      <c r="C889">
        <f t="shared" si="66"/>
        <v>2024</v>
      </c>
      <c r="D889" t="str">
        <f t="shared" si="67"/>
        <v>April</v>
      </c>
      <c r="E889" t="str">
        <f t="shared" si="68"/>
        <v>Q2</v>
      </c>
      <c r="F889" t="s">
        <v>1324</v>
      </c>
      <c r="G889" t="s">
        <v>2405</v>
      </c>
      <c r="H889">
        <v>1</v>
      </c>
      <c r="I889" s="4">
        <v>220.77</v>
      </c>
      <c r="J889" t="s">
        <v>2513</v>
      </c>
      <c r="K889" t="s">
        <v>3068</v>
      </c>
      <c r="L889" t="s">
        <v>3074</v>
      </c>
      <c r="M889" t="s">
        <v>3185</v>
      </c>
      <c r="N889">
        <v>5</v>
      </c>
      <c r="O889" t="s">
        <v>4276</v>
      </c>
      <c r="P889" t="str">
        <f t="shared" si="70"/>
        <v>FREESHIP</v>
      </c>
      <c r="Q889" t="s">
        <v>4278</v>
      </c>
      <c r="R889" s="4">
        <v>220.77</v>
      </c>
      <c r="S889" t="str">
        <f t="shared" si="69"/>
        <v>No</v>
      </c>
    </row>
    <row r="890" spans="1:19" x14ac:dyDescent="0.25">
      <c r="A890" t="s">
        <v>114</v>
      </c>
      <c r="B890" s="2">
        <v>44974</v>
      </c>
      <c r="C890">
        <f t="shared" si="66"/>
        <v>2023</v>
      </c>
      <c r="D890" t="str">
        <f t="shared" si="67"/>
        <v>February</v>
      </c>
      <c r="E890" t="str">
        <f t="shared" si="68"/>
        <v>Q1</v>
      </c>
      <c r="F890" t="s">
        <v>1314</v>
      </c>
      <c r="G890" t="s">
        <v>2404</v>
      </c>
      <c r="H890">
        <v>3</v>
      </c>
      <c r="I890" s="4">
        <v>664.79</v>
      </c>
      <c r="J890" t="s">
        <v>2503</v>
      </c>
      <c r="K890" t="s">
        <v>3066</v>
      </c>
      <c r="L890" t="s">
        <v>3073</v>
      </c>
      <c r="M890" t="s">
        <v>3175</v>
      </c>
      <c r="N890">
        <v>6</v>
      </c>
      <c r="P890" t="str">
        <f t="shared" si="70"/>
        <v>NO COUPON</v>
      </c>
      <c r="Q890" t="s">
        <v>4281</v>
      </c>
      <c r="R890" s="4">
        <v>1994.37</v>
      </c>
      <c r="S890" t="str">
        <f t="shared" si="69"/>
        <v>No</v>
      </c>
    </row>
    <row r="891" spans="1:19" x14ac:dyDescent="0.25">
      <c r="A891" t="s">
        <v>965</v>
      </c>
      <c r="B891" s="2">
        <v>45495</v>
      </c>
      <c r="C891">
        <f t="shared" si="66"/>
        <v>2024</v>
      </c>
      <c r="D891" t="str">
        <f t="shared" si="67"/>
        <v>July</v>
      </c>
      <c r="E891" t="str">
        <f t="shared" si="68"/>
        <v>Q3</v>
      </c>
      <c r="F891" t="s">
        <v>2159</v>
      </c>
      <c r="G891" t="s">
        <v>2407</v>
      </c>
      <c r="H891">
        <v>2</v>
      </c>
      <c r="I891" s="4">
        <v>306.24</v>
      </c>
      <c r="J891" t="s">
        <v>2637</v>
      </c>
      <c r="K891" t="s">
        <v>3066</v>
      </c>
      <c r="L891" t="s">
        <v>3072</v>
      </c>
      <c r="M891" t="s">
        <v>4026</v>
      </c>
      <c r="N891">
        <v>4</v>
      </c>
      <c r="O891" t="s">
        <v>4276</v>
      </c>
      <c r="P891" t="str">
        <f t="shared" si="70"/>
        <v>FREESHIP</v>
      </c>
      <c r="Q891" t="s">
        <v>4280</v>
      </c>
      <c r="R891" s="4">
        <v>612.48</v>
      </c>
      <c r="S891" t="str">
        <f t="shared" si="69"/>
        <v>No</v>
      </c>
    </row>
    <row r="892" spans="1:19" x14ac:dyDescent="0.25">
      <c r="A892" t="s">
        <v>371</v>
      </c>
      <c r="B892" s="2">
        <v>45115</v>
      </c>
      <c r="C892">
        <f t="shared" si="66"/>
        <v>2023</v>
      </c>
      <c r="D892" t="str">
        <f t="shared" si="67"/>
        <v>July</v>
      </c>
      <c r="E892" t="str">
        <f t="shared" si="68"/>
        <v>Q3</v>
      </c>
      <c r="F892" t="s">
        <v>1571</v>
      </c>
      <c r="G892" t="s">
        <v>2408</v>
      </c>
      <c r="H892">
        <v>5</v>
      </c>
      <c r="I892" s="4">
        <v>408.56</v>
      </c>
      <c r="J892" t="s">
        <v>2692</v>
      </c>
      <c r="K892" t="s">
        <v>3065</v>
      </c>
      <c r="L892" t="s">
        <v>3073</v>
      </c>
      <c r="M892" t="s">
        <v>3432</v>
      </c>
      <c r="N892">
        <v>8</v>
      </c>
      <c r="O892" t="s">
        <v>4276</v>
      </c>
      <c r="P892" t="str">
        <f t="shared" si="70"/>
        <v>FREESHIP</v>
      </c>
      <c r="Q892" t="s">
        <v>4278</v>
      </c>
      <c r="R892" s="4">
        <v>2042.8</v>
      </c>
      <c r="S892" t="str">
        <f t="shared" si="69"/>
        <v>No</v>
      </c>
    </row>
    <row r="893" spans="1:19" x14ac:dyDescent="0.25">
      <c r="A893" t="s">
        <v>993</v>
      </c>
      <c r="B893" s="2">
        <v>45077</v>
      </c>
      <c r="C893">
        <f t="shared" si="66"/>
        <v>2023</v>
      </c>
      <c r="D893" t="str">
        <f t="shared" si="67"/>
        <v>May</v>
      </c>
      <c r="E893" t="str">
        <f t="shared" si="68"/>
        <v>Q2</v>
      </c>
      <c r="F893" t="s">
        <v>2186</v>
      </c>
      <c r="G893" t="s">
        <v>2403</v>
      </c>
      <c r="H893">
        <v>3</v>
      </c>
      <c r="I893" s="4">
        <v>669.06</v>
      </c>
      <c r="J893" t="s">
        <v>2648</v>
      </c>
      <c r="K893" t="s">
        <v>3069</v>
      </c>
      <c r="L893" t="s">
        <v>3073</v>
      </c>
      <c r="M893" t="s">
        <v>4054</v>
      </c>
      <c r="N893">
        <v>7</v>
      </c>
      <c r="O893" t="s">
        <v>4275</v>
      </c>
      <c r="P893" t="str">
        <f t="shared" si="70"/>
        <v>SAVE10</v>
      </c>
      <c r="Q893" t="s">
        <v>4281</v>
      </c>
      <c r="R893" s="4">
        <v>2007.18</v>
      </c>
      <c r="S893" t="str">
        <f t="shared" si="69"/>
        <v>No</v>
      </c>
    </row>
    <row r="894" spans="1:19" x14ac:dyDescent="0.25">
      <c r="A894" t="s">
        <v>102</v>
      </c>
      <c r="B894" s="2">
        <v>45813</v>
      </c>
      <c r="C894">
        <f t="shared" si="66"/>
        <v>2025</v>
      </c>
      <c r="D894" t="str">
        <f t="shared" si="67"/>
        <v>June</v>
      </c>
      <c r="E894" t="str">
        <f t="shared" si="68"/>
        <v>Q2</v>
      </c>
      <c r="F894" t="s">
        <v>1302</v>
      </c>
      <c r="G894" t="s">
        <v>2409</v>
      </c>
      <c r="H894">
        <v>3</v>
      </c>
      <c r="I894" s="4">
        <v>114.81</v>
      </c>
      <c r="J894" t="s">
        <v>2492</v>
      </c>
      <c r="K894" t="s">
        <v>3068</v>
      </c>
      <c r="L894" t="s">
        <v>3071</v>
      </c>
      <c r="M894" t="s">
        <v>3163</v>
      </c>
      <c r="N894">
        <v>7</v>
      </c>
      <c r="P894" t="str">
        <f t="shared" si="70"/>
        <v>NO COUPON</v>
      </c>
      <c r="Q894" t="s">
        <v>4282</v>
      </c>
      <c r="R894" s="4">
        <v>344.43</v>
      </c>
      <c r="S894" t="str">
        <f t="shared" si="69"/>
        <v>No</v>
      </c>
    </row>
    <row r="895" spans="1:19" x14ac:dyDescent="0.25">
      <c r="A895" t="s">
        <v>715</v>
      </c>
      <c r="B895" s="2">
        <v>45466</v>
      </c>
      <c r="C895">
        <f t="shared" si="66"/>
        <v>2024</v>
      </c>
      <c r="D895" t="str">
        <f t="shared" si="67"/>
        <v>June</v>
      </c>
      <c r="E895" t="str">
        <f t="shared" si="68"/>
        <v>Q2</v>
      </c>
      <c r="F895" t="s">
        <v>1913</v>
      </c>
      <c r="G895" t="s">
        <v>2403</v>
      </c>
      <c r="H895">
        <v>3</v>
      </c>
      <c r="I895" s="4">
        <v>92.22</v>
      </c>
      <c r="J895" t="s">
        <v>2517</v>
      </c>
      <c r="K895" t="s">
        <v>3067</v>
      </c>
      <c r="L895" t="s">
        <v>3073</v>
      </c>
      <c r="M895" t="s">
        <v>3776</v>
      </c>
      <c r="N895">
        <v>5</v>
      </c>
      <c r="O895" t="s">
        <v>4276</v>
      </c>
      <c r="P895" t="str">
        <f t="shared" si="70"/>
        <v>FREESHIP</v>
      </c>
      <c r="Q895" t="s">
        <v>4280</v>
      </c>
      <c r="R895" s="4">
        <v>276.66000000000003</v>
      </c>
      <c r="S895" t="str">
        <f t="shared" si="69"/>
        <v>No</v>
      </c>
    </row>
    <row r="896" spans="1:19" x14ac:dyDescent="0.25">
      <c r="A896" t="s">
        <v>1202</v>
      </c>
      <c r="B896" s="2">
        <v>45206</v>
      </c>
      <c r="C896">
        <f t="shared" si="66"/>
        <v>2023</v>
      </c>
      <c r="D896" t="str">
        <f t="shared" si="67"/>
        <v>October</v>
      </c>
      <c r="E896" t="str">
        <f t="shared" si="68"/>
        <v>Q4</v>
      </c>
      <c r="F896" t="s">
        <v>2391</v>
      </c>
      <c r="G896" t="s">
        <v>2407</v>
      </c>
      <c r="H896">
        <v>2</v>
      </c>
      <c r="I896" s="4">
        <v>371.29</v>
      </c>
      <c r="J896" t="s">
        <v>3059</v>
      </c>
      <c r="K896" t="s">
        <v>3068</v>
      </c>
      <c r="L896" t="s">
        <v>3070</v>
      </c>
      <c r="M896" t="s">
        <v>4263</v>
      </c>
      <c r="N896">
        <v>5</v>
      </c>
      <c r="O896" t="s">
        <v>4277</v>
      </c>
      <c r="P896" t="str">
        <f t="shared" si="70"/>
        <v>WINTER15</v>
      </c>
      <c r="Q896" t="s">
        <v>4281</v>
      </c>
      <c r="R896" s="4">
        <v>742.58</v>
      </c>
      <c r="S896" t="str">
        <f t="shared" si="69"/>
        <v>No</v>
      </c>
    </row>
    <row r="897" spans="1:19" x14ac:dyDescent="0.25">
      <c r="A897" t="s">
        <v>15</v>
      </c>
      <c r="B897" s="2">
        <v>45527</v>
      </c>
      <c r="C897">
        <f t="shared" si="66"/>
        <v>2024</v>
      </c>
      <c r="D897" t="str">
        <f t="shared" si="67"/>
        <v>August</v>
      </c>
      <c r="E897" t="str">
        <f t="shared" si="68"/>
        <v>Q3</v>
      </c>
      <c r="F897" t="s">
        <v>1215</v>
      </c>
      <c r="G897" t="s">
        <v>2404</v>
      </c>
      <c r="H897">
        <v>2</v>
      </c>
      <c r="I897" s="4">
        <v>151.35</v>
      </c>
      <c r="J897" t="s">
        <v>2411</v>
      </c>
      <c r="K897" t="s">
        <v>3066</v>
      </c>
      <c r="L897" t="s">
        <v>3070</v>
      </c>
      <c r="M897" t="s">
        <v>3076</v>
      </c>
      <c r="N897">
        <v>3</v>
      </c>
      <c r="O897" t="s">
        <v>4275</v>
      </c>
      <c r="P897" t="str">
        <f t="shared" si="70"/>
        <v>SAVE10</v>
      </c>
      <c r="Q897" t="s">
        <v>4279</v>
      </c>
      <c r="R897" s="4">
        <v>302.7</v>
      </c>
      <c r="S897" t="str">
        <f t="shared" si="69"/>
        <v>No</v>
      </c>
    </row>
    <row r="898" spans="1:19" x14ac:dyDescent="0.25">
      <c r="A898" t="s">
        <v>322</v>
      </c>
      <c r="B898" s="2">
        <v>45271</v>
      </c>
      <c r="C898">
        <f t="shared" ref="C898:C961" si="71">YEAR(B898)</f>
        <v>2023</v>
      </c>
      <c r="D898" t="str">
        <f t="shared" ref="D898:D961" si="72">TEXT(B898,"mmmm")</f>
        <v>December</v>
      </c>
      <c r="E898" t="str">
        <f t="shared" ref="E898:E961" si="73">"Q"&amp;ROUNDUP(MONTH(B898)/3,0)</f>
        <v>Q4</v>
      </c>
      <c r="F898" t="s">
        <v>1522</v>
      </c>
      <c r="G898" t="s">
        <v>2407</v>
      </c>
      <c r="H898">
        <v>3</v>
      </c>
      <c r="I898" s="4">
        <v>448.9</v>
      </c>
      <c r="J898" t="s">
        <v>2566</v>
      </c>
      <c r="K898" t="s">
        <v>3065</v>
      </c>
      <c r="L898" t="s">
        <v>3072</v>
      </c>
      <c r="M898" t="s">
        <v>3383</v>
      </c>
      <c r="N898">
        <v>7</v>
      </c>
      <c r="O898" t="s">
        <v>4275</v>
      </c>
      <c r="P898" t="str">
        <f t="shared" si="70"/>
        <v>SAVE10</v>
      </c>
      <c r="Q898" t="s">
        <v>4278</v>
      </c>
      <c r="R898" s="4">
        <v>1346.7</v>
      </c>
      <c r="S898" t="str">
        <f t="shared" si="69"/>
        <v>No</v>
      </c>
    </row>
    <row r="899" spans="1:19" x14ac:dyDescent="0.25">
      <c r="A899" t="s">
        <v>436</v>
      </c>
      <c r="B899" s="2">
        <v>45082</v>
      </c>
      <c r="C899">
        <f t="shared" si="71"/>
        <v>2023</v>
      </c>
      <c r="D899" t="str">
        <f t="shared" si="72"/>
        <v>June</v>
      </c>
      <c r="E899" t="str">
        <f t="shared" si="73"/>
        <v>Q2</v>
      </c>
      <c r="F899" t="s">
        <v>1636</v>
      </c>
      <c r="G899" t="s">
        <v>2404</v>
      </c>
      <c r="H899">
        <v>4</v>
      </c>
      <c r="I899" s="4">
        <v>206.6</v>
      </c>
      <c r="J899" t="s">
        <v>2426</v>
      </c>
      <c r="K899" t="s">
        <v>3068</v>
      </c>
      <c r="L899" t="s">
        <v>3072</v>
      </c>
      <c r="M899" t="s">
        <v>3497</v>
      </c>
      <c r="N899">
        <v>6</v>
      </c>
      <c r="O899" t="s">
        <v>4277</v>
      </c>
      <c r="P899" t="str">
        <f t="shared" si="70"/>
        <v>WINTER15</v>
      </c>
      <c r="Q899" t="s">
        <v>4279</v>
      </c>
      <c r="R899" s="4">
        <v>826.4</v>
      </c>
      <c r="S899" t="str">
        <f t="shared" ref="S899:S962" si="74">IF(OR(R899&gt;$Z$4,R899&lt;Z902),"No","Yes")</f>
        <v>No</v>
      </c>
    </row>
    <row r="900" spans="1:19" x14ac:dyDescent="0.25">
      <c r="A900" t="s">
        <v>354</v>
      </c>
      <c r="B900" s="2">
        <v>45039</v>
      </c>
      <c r="C900">
        <f t="shared" si="71"/>
        <v>2023</v>
      </c>
      <c r="D900" t="str">
        <f t="shared" si="72"/>
        <v>April</v>
      </c>
      <c r="E900" t="str">
        <f t="shared" si="73"/>
        <v>Q2</v>
      </c>
      <c r="F900" t="s">
        <v>1554</v>
      </c>
      <c r="G900" t="s">
        <v>2408</v>
      </c>
      <c r="H900">
        <v>5</v>
      </c>
      <c r="I900" s="4">
        <v>521.25</v>
      </c>
      <c r="J900" t="s">
        <v>2693</v>
      </c>
      <c r="K900" t="s">
        <v>3069</v>
      </c>
      <c r="L900" t="s">
        <v>3071</v>
      </c>
      <c r="M900" t="s">
        <v>3415</v>
      </c>
      <c r="N900">
        <v>8</v>
      </c>
      <c r="P900" t="str">
        <f t="shared" si="70"/>
        <v>NO COUPON</v>
      </c>
      <c r="Q900" t="s">
        <v>4280</v>
      </c>
      <c r="R900" s="4">
        <v>2606.25</v>
      </c>
      <c r="S900" t="str">
        <f t="shared" si="74"/>
        <v>No</v>
      </c>
    </row>
    <row r="901" spans="1:19" x14ac:dyDescent="0.25">
      <c r="A901" t="s">
        <v>818</v>
      </c>
      <c r="B901" s="2">
        <v>45292</v>
      </c>
      <c r="C901">
        <f t="shared" si="71"/>
        <v>2024</v>
      </c>
      <c r="D901" t="str">
        <f t="shared" si="72"/>
        <v>January</v>
      </c>
      <c r="E901" t="str">
        <f t="shared" si="73"/>
        <v>Q1</v>
      </c>
      <c r="F901" t="s">
        <v>2014</v>
      </c>
      <c r="G901" t="s">
        <v>2406</v>
      </c>
      <c r="H901">
        <v>3</v>
      </c>
      <c r="I901" s="4">
        <v>236.5</v>
      </c>
      <c r="J901" t="s">
        <v>2933</v>
      </c>
      <c r="K901" t="s">
        <v>3066</v>
      </c>
      <c r="L901" t="s">
        <v>3073</v>
      </c>
      <c r="M901" t="s">
        <v>3879</v>
      </c>
      <c r="N901">
        <v>8</v>
      </c>
      <c r="O901" t="s">
        <v>4276</v>
      </c>
      <c r="P901" t="str">
        <f t="shared" si="70"/>
        <v>FREESHIP</v>
      </c>
      <c r="Q901" t="s">
        <v>4280</v>
      </c>
      <c r="R901" s="4">
        <v>709.5</v>
      </c>
      <c r="S901" t="str">
        <f t="shared" si="74"/>
        <v>No</v>
      </c>
    </row>
    <row r="902" spans="1:19" x14ac:dyDescent="0.25">
      <c r="A902" t="s">
        <v>808</v>
      </c>
      <c r="B902" s="2">
        <v>44994</v>
      </c>
      <c r="C902">
        <f t="shared" si="71"/>
        <v>2023</v>
      </c>
      <c r="D902" t="str">
        <f t="shared" si="72"/>
        <v>March</v>
      </c>
      <c r="E902" t="str">
        <f t="shared" si="73"/>
        <v>Q1</v>
      </c>
      <c r="F902" t="s">
        <v>2005</v>
      </c>
      <c r="G902" t="s">
        <v>2407</v>
      </c>
      <c r="H902">
        <v>4</v>
      </c>
      <c r="I902" s="4">
        <v>384.85</v>
      </c>
      <c r="J902" t="s">
        <v>2927</v>
      </c>
      <c r="K902" t="s">
        <v>3066</v>
      </c>
      <c r="L902" t="s">
        <v>3073</v>
      </c>
      <c r="M902" t="s">
        <v>3869</v>
      </c>
      <c r="N902">
        <v>9</v>
      </c>
      <c r="O902" t="s">
        <v>4276</v>
      </c>
      <c r="P902" t="str">
        <f t="shared" si="70"/>
        <v>FREESHIP</v>
      </c>
      <c r="Q902" t="s">
        <v>4278</v>
      </c>
      <c r="R902" s="4">
        <v>1539.4</v>
      </c>
      <c r="S902" t="str">
        <f t="shared" si="74"/>
        <v>No</v>
      </c>
    </row>
    <row r="903" spans="1:19" x14ac:dyDescent="0.25">
      <c r="A903" t="s">
        <v>576</v>
      </c>
      <c r="B903" s="2">
        <v>45205</v>
      </c>
      <c r="C903">
        <f t="shared" si="71"/>
        <v>2023</v>
      </c>
      <c r="D903" t="str">
        <f t="shared" si="72"/>
        <v>October</v>
      </c>
      <c r="E903" t="str">
        <f t="shared" si="73"/>
        <v>Q4</v>
      </c>
      <c r="F903" t="s">
        <v>1776</v>
      </c>
      <c r="G903" t="s">
        <v>2408</v>
      </c>
      <c r="H903">
        <v>3</v>
      </c>
      <c r="I903" s="4">
        <v>663.93</v>
      </c>
      <c r="J903" t="s">
        <v>2500</v>
      </c>
      <c r="K903" t="s">
        <v>3068</v>
      </c>
      <c r="L903" t="s">
        <v>3072</v>
      </c>
      <c r="M903" t="s">
        <v>3637</v>
      </c>
      <c r="N903">
        <v>6</v>
      </c>
      <c r="O903" t="s">
        <v>4276</v>
      </c>
      <c r="P903" t="str">
        <f t="shared" si="70"/>
        <v>FREESHIP</v>
      </c>
      <c r="Q903" t="s">
        <v>4280</v>
      </c>
      <c r="R903" s="4">
        <v>1991.79</v>
      </c>
      <c r="S903" t="str">
        <f t="shared" si="74"/>
        <v>No</v>
      </c>
    </row>
    <row r="904" spans="1:19" x14ac:dyDescent="0.25">
      <c r="A904" t="s">
        <v>93</v>
      </c>
      <c r="B904" s="2">
        <v>45726</v>
      </c>
      <c r="C904">
        <f t="shared" si="71"/>
        <v>2025</v>
      </c>
      <c r="D904" t="str">
        <f t="shared" si="72"/>
        <v>March</v>
      </c>
      <c r="E904" t="str">
        <f t="shared" si="73"/>
        <v>Q1</v>
      </c>
      <c r="F904" t="s">
        <v>1293</v>
      </c>
      <c r="G904" t="s">
        <v>2405</v>
      </c>
      <c r="H904">
        <v>2</v>
      </c>
      <c r="I904" s="4">
        <v>311.91000000000003</v>
      </c>
      <c r="J904" t="s">
        <v>2483</v>
      </c>
      <c r="K904" t="s">
        <v>3066</v>
      </c>
      <c r="L904" t="s">
        <v>3070</v>
      </c>
      <c r="M904" t="s">
        <v>3154</v>
      </c>
      <c r="N904">
        <v>2</v>
      </c>
      <c r="P904" t="str">
        <f t="shared" si="70"/>
        <v>NO COUPON</v>
      </c>
      <c r="Q904" t="s">
        <v>4281</v>
      </c>
      <c r="R904" s="4">
        <v>623.82000000000005</v>
      </c>
      <c r="S904" t="str">
        <f t="shared" si="74"/>
        <v>No</v>
      </c>
    </row>
    <row r="905" spans="1:19" x14ac:dyDescent="0.25">
      <c r="A905" t="s">
        <v>109</v>
      </c>
      <c r="B905" s="2">
        <v>45009</v>
      </c>
      <c r="C905">
        <f t="shared" si="71"/>
        <v>2023</v>
      </c>
      <c r="D905" t="str">
        <f t="shared" si="72"/>
        <v>March</v>
      </c>
      <c r="E905" t="str">
        <f t="shared" si="73"/>
        <v>Q1</v>
      </c>
      <c r="F905" t="s">
        <v>1309</v>
      </c>
      <c r="G905" t="s">
        <v>2407</v>
      </c>
      <c r="H905">
        <v>4</v>
      </c>
      <c r="I905" s="4">
        <v>117.51</v>
      </c>
      <c r="J905" t="s">
        <v>2499</v>
      </c>
      <c r="K905" t="s">
        <v>3065</v>
      </c>
      <c r="L905" t="s">
        <v>3072</v>
      </c>
      <c r="M905" t="s">
        <v>3170</v>
      </c>
      <c r="N905">
        <v>7</v>
      </c>
      <c r="P905" t="str">
        <f t="shared" si="70"/>
        <v>NO COUPON</v>
      </c>
      <c r="Q905" t="s">
        <v>4279</v>
      </c>
      <c r="R905" s="4">
        <v>470.04</v>
      </c>
      <c r="S905" t="str">
        <f t="shared" si="74"/>
        <v>No</v>
      </c>
    </row>
    <row r="906" spans="1:19" x14ac:dyDescent="0.25">
      <c r="A906" t="s">
        <v>572</v>
      </c>
      <c r="B906" s="2">
        <v>45489</v>
      </c>
      <c r="C906">
        <f t="shared" si="71"/>
        <v>2024</v>
      </c>
      <c r="D906" t="str">
        <f t="shared" si="72"/>
        <v>July</v>
      </c>
      <c r="E906" t="str">
        <f t="shared" si="73"/>
        <v>Q3</v>
      </c>
      <c r="F906" t="s">
        <v>1772</v>
      </c>
      <c r="G906" t="s">
        <v>2404</v>
      </c>
      <c r="H906">
        <v>4</v>
      </c>
      <c r="I906" s="4">
        <v>628.12</v>
      </c>
      <c r="J906" t="s">
        <v>2819</v>
      </c>
      <c r="K906" t="s">
        <v>3066</v>
      </c>
      <c r="L906" t="s">
        <v>3073</v>
      </c>
      <c r="M906" t="s">
        <v>3633</v>
      </c>
      <c r="N906">
        <v>6</v>
      </c>
      <c r="O906" t="s">
        <v>4277</v>
      </c>
      <c r="P906" t="str">
        <f t="shared" si="70"/>
        <v>WINTER15</v>
      </c>
      <c r="Q906" t="s">
        <v>4278</v>
      </c>
      <c r="R906" s="4">
        <v>2512.48</v>
      </c>
      <c r="S906" t="str">
        <f t="shared" si="74"/>
        <v>No</v>
      </c>
    </row>
    <row r="907" spans="1:19" x14ac:dyDescent="0.25">
      <c r="A907" t="s">
        <v>1126</v>
      </c>
      <c r="B907" s="2">
        <v>45212</v>
      </c>
      <c r="C907">
        <f t="shared" si="71"/>
        <v>2023</v>
      </c>
      <c r="D907" t="str">
        <f t="shared" si="72"/>
        <v>October</v>
      </c>
      <c r="E907" t="str">
        <f t="shared" si="73"/>
        <v>Q4</v>
      </c>
      <c r="F907" t="s">
        <v>2317</v>
      </c>
      <c r="G907" t="s">
        <v>2409</v>
      </c>
      <c r="H907">
        <v>1</v>
      </c>
      <c r="I907" s="4">
        <v>356.81</v>
      </c>
      <c r="J907" t="s">
        <v>2526</v>
      </c>
      <c r="K907" t="s">
        <v>3066</v>
      </c>
      <c r="L907" t="s">
        <v>3073</v>
      </c>
      <c r="M907" t="s">
        <v>4187</v>
      </c>
      <c r="N907">
        <v>1</v>
      </c>
      <c r="O907" t="s">
        <v>4277</v>
      </c>
      <c r="P907" t="str">
        <f t="shared" ref="P907:P970" si="75">IF(ISBLANK(O907),"NO COUPON",O907)</f>
        <v>WINTER15</v>
      </c>
      <c r="Q907" t="s">
        <v>4278</v>
      </c>
      <c r="R907" s="4">
        <v>356.81</v>
      </c>
      <c r="S907" t="str">
        <f t="shared" si="74"/>
        <v>No</v>
      </c>
    </row>
    <row r="908" spans="1:19" x14ac:dyDescent="0.25">
      <c r="A908" t="s">
        <v>591</v>
      </c>
      <c r="B908" s="2">
        <v>44948</v>
      </c>
      <c r="C908">
        <f t="shared" si="71"/>
        <v>2023</v>
      </c>
      <c r="D908" t="str">
        <f t="shared" si="72"/>
        <v>January</v>
      </c>
      <c r="E908" t="str">
        <f t="shared" si="73"/>
        <v>Q1</v>
      </c>
      <c r="F908" t="s">
        <v>1791</v>
      </c>
      <c r="G908" t="s">
        <v>2405</v>
      </c>
      <c r="H908">
        <v>4</v>
      </c>
      <c r="I908" s="4">
        <v>185.41</v>
      </c>
      <c r="J908" t="s">
        <v>2488</v>
      </c>
      <c r="K908" t="s">
        <v>3066</v>
      </c>
      <c r="L908" t="s">
        <v>3072</v>
      </c>
      <c r="M908" t="s">
        <v>3652</v>
      </c>
      <c r="N908">
        <v>9</v>
      </c>
      <c r="O908" t="s">
        <v>4277</v>
      </c>
      <c r="P908" t="str">
        <f t="shared" si="75"/>
        <v>WINTER15</v>
      </c>
      <c r="Q908" t="s">
        <v>4282</v>
      </c>
      <c r="R908" s="4">
        <v>741.64</v>
      </c>
      <c r="S908" t="str">
        <f t="shared" si="74"/>
        <v>No</v>
      </c>
    </row>
    <row r="909" spans="1:19" x14ac:dyDescent="0.25">
      <c r="A909" t="s">
        <v>442</v>
      </c>
      <c r="B909" s="2">
        <v>45622</v>
      </c>
      <c r="C909">
        <f t="shared" si="71"/>
        <v>2024</v>
      </c>
      <c r="D909" t="str">
        <f t="shared" si="72"/>
        <v>November</v>
      </c>
      <c r="E909" t="str">
        <f t="shared" si="73"/>
        <v>Q4</v>
      </c>
      <c r="F909" t="s">
        <v>1642</v>
      </c>
      <c r="G909" t="s">
        <v>2406</v>
      </c>
      <c r="H909">
        <v>4</v>
      </c>
      <c r="I909" s="4">
        <v>262.58</v>
      </c>
      <c r="J909" t="s">
        <v>2440</v>
      </c>
      <c r="K909" t="s">
        <v>3066</v>
      </c>
      <c r="L909" t="s">
        <v>3071</v>
      </c>
      <c r="M909" t="s">
        <v>3503</v>
      </c>
      <c r="N909">
        <v>8</v>
      </c>
      <c r="O909" t="s">
        <v>4277</v>
      </c>
      <c r="P909" t="str">
        <f t="shared" si="75"/>
        <v>WINTER15</v>
      </c>
      <c r="Q909" t="s">
        <v>4280</v>
      </c>
      <c r="R909" s="4">
        <v>1050.32</v>
      </c>
      <c r="S909" t="str">
        <f t="shared" si="74"/>
        <v>No</v>
      </c>
    </row>
    <row r="910" spans="1:19" x14ac:dyDescent="0.25">
      <c r="A910" t="s">
        <v>657</v>
      </c>
      <c r="B910" s="2">
        <v>45530</v>
      </c>
      <c r="C910">
        <f t="shared" si="71"/>
        <v>2024</v>
      </c>
      <c r="D910" t="str">
        <f t="shared" si="72"/>
        <v>August</v>
      </c>
      <c r="E910" t="str">
        <f t="shared" si="73"/>
        <v>Q3</v>
      </c>
      <c r="F910" t="s">
        <v>1856</v>
      </c>
      <c r="G910" t="s">
        <v>2408</v>
      </c>
      <c r="H910">
        <v>1</v>
      </c>
      <c r="I910" s="4">
        <v>438.37</v>
      </c>
      <c r="J910" t="s">
        <v>2507</v>
      </c>
      <c r="K910" t="s">
        <v>3069</v>
      </c>
      <c r="L910" t="s">
        <v>3071</v>
      </c>
      <c r="M910" t="s">
        <v>3718</v>
      </c>
      <c r="N910">
        <v>4</v>
      </c>
      <c r="O910" t="s">
        <v>4275</v>
      </c>
      <c r="P910" t="str">
        <f t="shared" si="75"/>
        <v>SAVE10</v>
      </c>
      <c r="Q910" t="s">
        <v>4279</v>
      </c>
      <c r="R910" s="4">
        <v>438.37</v>
      </c>
      <c r="S910" t="str">
        <f t="shared" si="74"/>
        <v>No</v>
      </c>
    </row>
    <row r="911" spans="1:19" x14ac:dyDescent="0.25">
      <c r="A911" t="s">
        <v>942</v>
      </c>
      <c r="B911" s="2">
        <v>45421</v>
      </c>
      <c r="C911">
        <f t="shared" si="71"/>
        <v>2024</v>
      </c>
      <c r="D911" t="str">
        <f t="shared" si="72"/>
        <v>May</v>
      </c>
      <c r="E911" t="str">
        <f t="shared" si="73"/>
        <v>Q2</v>
      </c>
      <c r="F911" t="s">
        <v>2138</v>
      </c>
      <c r="G911" t="s">
        <v>2408</v>
      </c>
      <c r="H911">
        <v>3</v>
      </c>
      <c r="I911" s="4">
        <v>247.11</v>
      </c>
      <c r="J911" t="s">
        <v>2628</v>
      </c>
      <c r="K911" t="s">
        <v>3065</v>
      </c>
      <c r="L911" t="s">
        <v>3072</v>
      </c>
      <c r="M911" t="s">
        <v>4003</v>
      </c>
      <c r="N911">
        <v>3</v>
      </c>
      <c r="O911" t="s">
        <v>4277</v>
      </c>
      <c r="P911" t="str">
        <f t="shared" si="75"/>
        <v>WINTER15</v>
      </c>
      <c r="Q911" t="s">
        <v>4279</v>
      </c>
      <c r="R911" s="4">
        <v>741.33</v>
      </c>
      <c r="S911" t="str">
        <f t="shared" si="74"/>
        <v>No</v>
      </c>
    </row>
    <row r="912" spans="1:19" x14ac:dyDescent="0.25">
      <c r="A912" t="s">
        <v>128</v>
      </c>
      <c r="B912" s="2">
        <v>45684</v>
      </c>
      <c r="C912">
        <f t="shared" si="71"/>
        <v>2025</v>
      </c>
      <c r="D912" t="str">
        <f t="shared" si="72"/>
        <v>January</v>
      </c>
      <c r="E912" t="str">
        <f t="shared" si="73"/>
        <v>Q1</v>
      </c>
      <c r="F912" t="s">
        <v>1328</v>
      </c>
      <c r="G912" t="s">
        <v>2403</v>
      </c>
      <c r="H912">
        <v>5</v>
      </c>
      <c r="I912" s="4">
        <v>498.48</v>
      </c>
      <c r="J912" t="s">
        <v>2517</v>
      </c>
      <c r="K912" t="s">
        <v>3066</v>
      </c>
      <c r="L912" t="s">
        <v>3074</v>
      </c>
      <c r="M912" t="s">
        <v>3189</v>
      </c>
      <c r="N912">
        <v>8</v>
      </c>
      <c r="O912" t="s">
        <v>4275</v>
      </c>
      <c r="P912" t="str">
        <f t="shared" si="75"/>
        <v>SAVE10</v>
      </c>
      <c r="Q912" t="s">
        <v>4282</v>
      </c>
      <c r="R912" s="4">
        <v>2492.4</v>
      </c>
      <c r="S912" t="str">
        <f t="shared" si="74"/>
        <v>No</v>
      </c>
    </row>
    <row r="913" spans="1:19" x14ac:dyDescent="0.25">
      <c r="A913" t="s">
        <v>1199</v>
      </c>
      <c r="B913" s="2">
        <v>45481</v>
      </c>
      <c r="C913">
        <f t="shared" si="71"/>
        <v>2024</v>
      </c>
      <c r="D913" t="str">
        <f t="shared" si="72"/>
        <v>July</v>
      </c>
      <c r="E913" t="str">
        <f t="shared" si="73"/>
        <v>Q3</v>
      </c>
      <c r="F913" t="s">
        <v>2388</v>
      </c>
      <c r="G913" t="s">
        <v>2406</v>
      </c>
      <c r="H913">
        <v>1</v>
      </c>
      <c r="I913" s="4">
        <v>343.31</v>
      </c>
      <c r="J913" t="s">
        <v>3057</v>
      </c>
      <c r="K913" t="s">
        <v>3068</v>
      </c>
      <c r="L913" t="s">
        <v>3072</v>
      </c>
      <c r="M913" t="s">
        <v>4260</v>
      </c>
      <c r="N913">
        <v>6</v>
      </c>
      <c r="O913" t="s">
        <v>4275</v>
      </c>
      <c r="P913" t="str">
        <f t="shared" si="75"/>
        <v>SAVE10</v>
      </c>
      <c r="Q913" t="s">
        <v>4282</v>
      </c>
      <c r="R913" s="4">
        <v>343.31</v>
      </c>
      <c r="S913" t="str">
        <f t="shared" si="74"/>
        <v>No</v>
      </c>
    </row>
    <row r="914" spans="1:19" x14ac:dyDescent="0.25">
      <c r="A914" t="s">
        <v>744</v>
      </c>
      <c r="B914" s="2">
        <v>45710</v>
      </c>
      <c r="C914">
        <f t="shared" si="71"/>
        <v>2025</v>
      </c>
      <c r="D914" t="str">
        <f t="shared" si="72"/>
        <v>February</v>
      </c>
      <c r="E914" t="str">
        <f t="shared" si="73"/>
        <v>Q1</v>
      </c>
      <c r="F914" t="s">
        <v>1941</v>
      </c>
      <c r="G914" t="s">
        <v>2404</v>
      </c>
      <c r="H914">
        <v>1</v>
      </c>
      <c r="I914" s="4">
        <v>474.6</v>
      </c>
      <c r="J914" t="s">
        <v>2618</v>
      </c>
      <c r="K914" t="s">
        <v>3065</v>
      </c>
      <c r="L914" t="s">
        <v>3073</v>
      </c>
      <c r="M914" t="s">
        <v>3805</v>
      </c>
      <c r="N914">
        <v>4</v>
      </c>
      <c r="O914" t="s">
        <v>4275</v>
      </c>
      <c r="P914" t="str">
        <f t="shared" si="75"/>
        <v>SAVE10</v>
      </c>
      <c r="Q914" t="s">
        <v>4280</v>
      </c>
      <c r="R914" s="4">
        <v>474.6</v>
      </c>
      <c r="S914" t="str">
        <f t="shared" si="74"/>
        <v>No</v>
      </c>
    </row>
    <row r="915" spans="1:19" x14ac:dyDescent="0.25">
      <c r="A915" t="s">
        <v>628</v>
      </c>
      <c r="B915" s="2">
        <v>45359</v>
      </c>
      <c r="C915">
        <f t="shared" si="71"/>
        <v>2024</v>
      </c>
      <c r="D915" t="str">
        <f t="shared" si="72"/>
        <v>March</v>
      </c>
      <c r="E915" t="str">
        <f t="shared" si="73"/>
        <v>Q1</v>
      </c>
      <c r="F915" t="s">
        <v>1827</v>
      </c>
      <c r="G915" t="s">
        <v>2404</v>
      </c>
      <c r="H915">
        <v>1</v>
      </c>
      <c r="I915" s="4">
        <v>96.81</v>
      </c>
      <c r="J915" t="s">
        <v>2521</v>
      </c>
      <c r="K915" t="s">
        <v>3068</v>
      </c>
      <c r="L915" t="s">
        <v>3071</v>
      </c>
      <c r="M915" t="s">
        <v>3689</v>
      </c>
      <c r="N915">
        <v>3</v>
      </c>
      <c r="P915" t="str">
        <f t="shared" si="75"/>
        <v>NO COUPON</v>
      </c>
      <c r="Q915" t="s">
        <v>4279</v>
      </c>
      <c r="R915" s="4">
        <v>96.81</v>
      </c>
      <c r="S915" t="str">
        <f t="shared" si="74"/>
        <v>No</v>
      </c>
    </row>
    <row r="916" spans="1:19" x14ac:dyDescent="0.25">
      <c r="A916" t="s">
        <v>1032</v>
      </c>
      <c r="B916" s="2">
        <v>45115</v>
      </c>
      <c r="C916">
        <f t="shared" si="71"/>
        <v>2023</v>
      </c>
      <c r="D916" t="str">
        <f t="shared" si="72"/>
        <v>July</v>
      </c>
      <c r="E916" t="str">
        <f t="shared" si="73"/>
        <v>Q3</v>
      </c>
      <c r="F916" t="s">
        <v>2224</v>
      </c>
      <c r="G916" t="s">
        <v>2408</v>
      </c>
      <c r="H916">
        <v>3</v>
      </c>
      <c r="I916" s="4">
        <v>182.48</v>
      </c>
      <c r="J916" t="s">
        <v>3004</v>
      </c>
      <c r="K916" t="s">
        <v>3069</v>
      </c>
      <c r="L916" t="s">
        <v>3073</v>
      </c>
      <c r="M916" t="s">
        <v>4093</v>
      </c>
      <c r="N916">
        <v>3</v>
      </c>
      <c r="P916" t="str">
        <f t="shared" si="75"/>
        <v>NO COUPON</v>
      </c>
      <c r="Q916" t="s">
        <v>4278</v>
      </c>
      <c r="R916" s="4">
        <v>547.43999999999994</v>
      </c>
      <c r="S916" t="str">
        <f t="shared" si="74"/>
        <v>No</v>
      </c>
    </row>
    <row r="917" spans="1:19" x14ac:dyDescent="0.25">
      <c r="A917" t="s">
        <v>166</v>
      </c>
      <c r="B917" s="2">
        <v>45659</v>
      </c>
      <c r="C917">
        <f t="shared" si="71"/>
        <v>2025</v>
      </c>
      <c r="D917" t="str">
        <f t="shared" si="72"/>
        <v>January</v>
      </c>
      <c r="E917" t="str">
        <f t="shared" si="73"/>
        <v>Q1</v>
      </c>
      <c r="F917" t="s">
        <v>1366</v>
      </c>
      <c r="G917" t="s">
        <v>2406</v>
      </c>
      <c r="H917">
        <v>2</v>
      </c>
      <c r="I917" s="4">
        <v>399.04</v>
      </c>
      <c r="J917" t="s">
        <v>2551</v>
      </c>
      <c r="K917" t="s">
        <v>3069</v>
      </c>
      <c r="L917" t="s">
        <v>3071</v>
      </c>
      <c r="M917" t="s">
        <v>3227</v>
      </c>
      <c r="N917">
        <v>3</v>
      </c>
      <c r="O917" t="s">
        <v>4276</v>
      </c>
      <c r="P917" t="str">
        <f t="shared" si="75"/>
        <v>FREESHIP</v>
      </c>
      <c r="Q917" t="s">
        <v>4279</v>
      </c>
      <c r="R917" s="4">
        <v>798.08</v>
      </c>
      <c r="S917" t="str">
        <f t="shared" si="74"/>
        <v>No</v>
      </c>
    </row>
    <row r="918" spans="1:19" x14ac:dyDescent="0.25">
      <c r="A918" t="s">
        <v>351</v>
      </c>
      <c r="B918" s="2">
        <v>45075</v>
      </c>
      <c r="C918">
        <f t="shared" si="71"/>
        <v>2023</v>
      </c>
      <c r="D918" t="str">
        <f t="shared" si="72"/>
        <v>May</v>
      </c>
      <c r="E918" t="str">
        <f t="shared" si="73"/>
        <v>Q2</v>
      </c>
      <c r="F918" t="s">
        <v>1551</v>
      </c>
      <c r="G918" t="s">
        <v>2405</v>
      </c>
      <c r="H918">
        <v>3</v>
      </c>
      <c r="I918" s="4">
        <v>502.77</v>
      </c>
      <c r="J918" t="s">
        <v>2690</v>
      </c>
      <c r="K918" t="s">
        <v>3065</v>
      </c>
      <c r="L918" t="s">
        <v>3072</v>
      </c>
      <c r="M918" t="s">
        <v>3412</v>
      </c>
      <c r="N918">
        <v>8</v>
      </c>
      <c r="O918" t="s">
        <v>4277</v>
      </c>
      <c r="P918" t="str">
        <f t="shared" si="75"/>
        <v>WINTER15</v>
      </c>
      <c r="Q918" t="s">
        <v>4280</v>
      </c>
      <c r="R918" s="4">
        <v>1508.31</v>
      </c>
      <c r="S918" t="str">
        <f t="shared" si="74"/>
        <v>No</v>
      </c>
    </row>
    <row r="919" spans="1:19" x14ac:dyDescent="0.25">
      <c r="A919" t="s">
        <v>452</v>
      </c>
      <c r="B919" s="2">
        <v>45660</v>
      </c>
      <c r="C919">
        <f t="shared" si="71"/>
        <v>2025</v>
      </c>
      <c r="D919" t="str">
        <f t="shared" si="72"/>
        <v>January</v>
      </c>
      <c r="E919" t="str">
        <f t="shared" si="73"/>
        <v>Q1</v>
      </c>
      <c r="F919" t="s">
        <v>1652</v>
      </c>
      <c r="G919" t="s">
        <v>2405</v>
      </c>
      <c r="H919">
        <v>3</v>
      </c>
      <c r="I919" s="4">
        <v>459.34</v>
      </c>
      <c r="J919" t="s">
        <v>2752</v>
      </c>
      <c r="K919" t="s">
        <v>3068</v>
      </c>
      <c r="L919" t="s">
        <v>3074</v>
      </c>
      <c r="M919" t="s">
        <v>3513</v>
      </c>
      <c r="N919">
        <v>3</v>
      </c>
      <c r="O919" t="s">
        <v>4275</v>
      </c>
      <c r="P919" t="str">
        <f t="shared" si="75"/>
        <v>SAVE10</v>
      </c>
      <c r="Q919" t="s">
        <v>4278</v>
      </c>
      <c r="R919" s="4">
        <v>1378.02</v>
      </c>
      <c r="S919" t="str">
        <f t="shared" si="74"/>
        <v>No</v>
      </c>
    </row>
    <row r="920" spans="1:19" x14ac:dyDescent="0.25">
      <c r="A920" t="s">
        <v>490</v>
      </c>
      <c r="B920" s="2">
        <v>45306</v>
      </c>
      <c r="C920">
        <f t="shared" si="71"/>
        <v>2024</v>
      </c>
      <c r="D920" t="str">
        <f t="shared" si="72"/>
        <v>January</v>
      </c>
      <c r="E920" t="str">
        <f t="shared" si="73"/>
        <v>Q1</v>
      </c>
      <c r="F920" t="s">
        <v>1690</v>
      </c>
      <c r="G920" t="s">
        <v>2404</v>
      </c>
      <c r="H920">
        <v>2</v>
      </c>
      <c r="I920" s="4">
        <v>513.59</v>
      </c>
      <c r="J920" t="s">
        <v>2779</v>
      </c>
      <c r="K920" t="s">
        <v>3066</v>
      </c>
      <c r="L920" t="s">
        <v>3072</v>
      </c>
      <c r="M920" t="s">
        <v>3551</v>
      </c>
      <c r="N920">
        <v>4</v>
      </c>
      <c r="O920" t="s">
        <v>4276</v>
      </c>
      <c r="P920" t="str">
        <f t="shared" si="75"/>
        <v>FREESHIP</v>
      </c>
      <c r="Q920" t="s">
        <v>4279</v>
      </c>
      <c r="R920" s="4">
        <v>1027.18</v>
      </c>
      <c r="S920" t="str">
        <f t="shared" si="74"/>
        <v>No</v>
      </c>
    </row>
    <row r="921" spans="1:19" x14ac:dyDescent="0.25">
      <c r="A921" t="s">
        <v>1052</v>
      </c>
      <c r="B921" s="2">
        <v>45731</v>
      </c>
      <c r="C921">
        <f t="shared" si="71"/>
        <v>2025</v>
      </c>
      <c r="D921" t="str">
        <f t="shared" si="72"/>
        <v>March</v>
      </c>
      <c r="E921" t="str">
        <f t="shared" si="73"/>
        <v>Q1</v>
      </c>
      <c r="F921" t="s">
        <v>2244</v>
      </c>
      <c r="G921" t="s">
        <v>2405</v>
      </c>
      <c r="H921">
        <v>3</v>
      </c>
      <c r="I921" s="4">
        <v>362.53</v>
      </c>
      <c r="J921" t="s">
        <v>3010</v>
      </c>
      <c r="K921" t="s">
        <v>3065</v>
      </c>
      <c r="L921" t="s">
        <v>3072</v>
      </c>
      <c r="M921" t="s">
        <v>4113</v>
      </c>
      <c r="N921">
        <v>5</v>
      </c>
      <c r="P921" t="str">
        <f t="shared" si="75"/>
        <v>NO COUPON</v>
      </c>
      <c r="Q921" t="s">
        <v>4281</v>
      </c>
      <c r="R921" s="4">
        <v>1087.5899999999999</v>
      </c>
      <c r="S921" t="str">
        <f t="shared" si="74"/>
        <v>No</v>
      </c>
    </row>
    <row r="922" spans="1:19" x14ac:dyDescent="0.25">
      <c r="A922" t="s">
        <v>189</v>
      </c>
      <c r="B922" s="2">
        <v>45696</v>
      </c>
      <c r="C922">
        <f t="shared" si="71"/>
        <v>2025</v>
      </c>
      <c r="D922" t="str">
        <f t="shared" si="72"/>
        <v>February</v>
      </c>
      <c r="E922" t="str">
        <f t="shared" si="73"/>
        <v>Q1</v>
      </c>
      <c r="F922" t="s">
        <v>1389</v>
      </c>
      <c r="G922" t="s">
        <v>2406</v>
      </c>
      <c r="H922">
        <v>5</v>
      </c>
      <c r="I922" s="4">
        <v>68.34</v>
      </c>
      <c r="J922" t="s">
        <v>2567</v>
      </c>
      <c r="K922" t="s">
        <v>3065</v>
      </c>
      <c r="L922" t="s">
        <v>3074</v>
      </c>
      <c r="M922" t="s">
        <v>3250</v>
      </c>
      <c r="N922">
        <v>6</v>
      </c>
      <c r="O922" t="s">
        <v>4277</v>
      </c>
      <c r="P922" t="str">
        <f t="shared" si="75"/>
        <v>WINTER15</v>
      </c>
      <c r="Q922" t="s">
        <v>4279</v>
      </c>
      <c r="R922" s="4">
        <v>341.7</v>
      </c>
      <c r="S922" t="str">
        <f t="shared" si="74"/>
        <v>No</v>
      </c>
    </row>
    <row r="923" spans="1:19" x14ac:dyDescent="0.25">
      <c r="A923" t="s">
        <v>856</v>
      </c>
      <c r="B923" s="2">
        <v>45784</v>
      </c>
      <c r="C923">
        <f t="shared" si="71"/>
        <v>2025</v>
      </c>
      <c r="D923" t="str">
        <f t="shared" si="72"/>
        <v>May</v>
      </c>
      <c r="E923" t="str">
        <f t="shared" si="73"/>
        <v>Q2</v>
      </c>
      <c r="F923" t="s">
        <v>2052</v>
      </c>
      <c r="G923" t="s">
        <v>2408</v>
      </c>
      <c r="H923">
        <v>3</v>
      </c>
      <c r="I923" s="4">
        <v>364.14</v>
      </c>
      <c r="J923" t="s">
        <v>2877</v>
      </c>
      <c r="K923" t="s">
        <v>3066</v>
      </c>
      <c r="L923" t="s">
        <v>3074</v>
      </c>
      <c r="M923" t="s">
        <v>3917</v>
      </c>
      <c r="N923">
        <v>7</v>
      </c>
      <c r="O923" t="s">
        <v>4277</v>
      </c>
      <c r="P923" t="str">
        <f t="shared" si="75"/>
        <v>WINTER15</v>
      </c>
      <c r="Q923" t="s">
        <v>4279</v>
      </c>
      <c r="R923" s="4">
        <v>1092.42</v>
      </c>
      <c r="S923" t="str">
        <f t="shared" si="74"/>
        <v>No</v>
      </c>
    </row>
    <row r="924" spans="1:19" x14ac:dyDescent="0.25">
      <c r="A924" t="s">
        <v>939</v>
      </c>
      <c r="B924" s="2">
        <v>45646</v>
      </c>
      <c r="C924">
        <f t="shared" si="71"/>
        <v>2024</v>
      </c>
      <c r="D924" t="str">
        <f t="shared" si="72"/>
        <v>December</v>
      </c>
      <c r="E924" t="str">
        <f t="shared" si="73"/>
        <v>Q4</v>
      </c>
      <c r="F924" t="s">
        <v>2135</v>
      </c>
      <c r="G924" t="s">
        <v>2403</v>
      </c>
      <c r="H924">
        <v>5</v>
      </c>
      <c r="I924" s="4">
        <v>502.47</v>
      </c>
      <c r="J924" t="s">
        <v>2733</v>
      </c>
      <c r="K924" t="s">
        <v>3066</v>
      </c>
      <c r="L924" t="s">
        <v>3070</v>
      </c>
      <c r="M924" t="s">
        <v>4000</v>
      </c>
      <c r="N924">
        <v>10</v>
      </c>
      <c r="O924" t="s">
        <v>4277</v>
      </c>
      <c r="P924" t="str">
        <f t="shared" si="75"/>
        <v>WINTER15</v>
      </c>
      <c r="Q924" t="s">
        <v>4280</v>
      </c>
      <c r="R924" s="4">
        <v>2512.35</v>
      </c>
      <c r="S924" t="str">
        <f t="shared" si="74"/>
        <v>No</v>
      </c>
    </row>
    <row r="925" spans="1:19" x14ac:dyDescent="0.25">
      <c r="A925" t="s">
        <v>1131</v>
      </c>
      <c r="B925" s="2">
        <v>45432</v>
      </c>
      <c r="C925">
        <f t="shared" si="71"/>
        <v>2024</v>
      </c>
      <c r="D925" t="str">
        <f t="shared" si="72"/>
        <v>May</v>
      </c>
      <c r="E925" t="str">
        <f t="shared" si="73"/>
        <v>Q2</v>
      </c>
      <c r="F925" t="s">
        <v>2322</v>
      </c>
      <c r="G925" t="s">
        <v>2406</v>
      </c>
      <c r="H925">
        <v>3</v>
      </c>
      <c r="I925" s="4">
        <v>588.44000000000005</v>
      </c>
      <c r="J925" t="s">
        <v>2734</v>
      </c>
      <c r="K925" t="s">
        <v>3068</v>
      </c>
      <c r="L925" t="s">
        <v>3070</v>
      </c>
      <c r="M925" t="s">
        <v>4192</v>
      </c>
      <c r="N925">
        <v>8</v>
      </c>
      <c r="O925" t="s">
        <v>4277</v>
      </c>
      <c r="P925" t="str">
        <f t="shared" si="75"/>
        <v>WINTER15</v>
      </c>
      <c r="Q925" t="s">
        <v>4282</v>
      </c>
      <c r="R925" s="4">
        <v>1765.32</v>
      </c>
      <c r="S925" t="str">
        <f t="shared" si="74"/>
        <v>No</v>
      </c>
    </row>
    <row r="926" spans="1:19" x14ac:dyDescent="0.25">
      <c r="A926" t="s">
        <v>345</v>
      </c>
      <c r="B926" s="2">
        <v>45031</v>
      </c>
      <c r="C926">
        <f t="shared" si="71"/>
        <v>2023</v>
      </c>
      <c r="D926" t="str">
        <f t="shared" si="72"/>
        <v>April</v>
      </c>
      <c r="E926" t="str">
        <f t="shared" si="73"/>
        <v>Q2</v>
      </c>
      <c r="F926" t="s">
        <v>1545</v>
      </c>
      <c r="G926" t="s">
        <v>2407</v>
      </c>
      <c r="H926">
        <v>3</v>
      </c>
      <c r="I926" s="4">
        <v>422.13</v>
      </c>
      <c r="J926" t="s">
        <v>2522</v>
      </c>
      <c r="K926" t="s">
        <v>3066</v>
      </c>
      <c r="L926" t="s">
        <v>3073</v>
      </c>
      <c r="M926" t="s">
        <v>3406</v>
      </c>
      <c r="N926">
        <v>7</v>
      </c>
      <c r="O926" t="s">
        <v>4275</v>
      </c>
      <c r="P926" t="str">
        <f t="shared" si="75"/>
        <v>SAVE10</v>
      </c>
      <c r="Q926" t="s">
        <v>4281</v>
      </c>
      <c r="R926" s="4">
        <v>1266.3900000000001</v>
      </c>
      <c r="S926" t="str">
        <f t="shared" si="74"/>
        <v>No</v>
      </c>
    </row>
    <row r="927" spans="1:19" x14ac:dyDescent="0.25">
      <c r="A927" t="s">
        <v>884</v>
      </c>
      <c r="B927" s="2">
        <v>45809</v>
      </c>
      <c r="C927">
        <f t="shared" si="71"/>
        <v>2025</v>
      </c>
      <c r="D927" t="str">
        <f t="shared" si="72"/>
        <v>June</v>
      </c>
      <c r="E927" t="str">
        <f t="shared" si="73"/>
        <v>Q2</v>
      </c>
      <c r="F927" t="s">
        <v>2080</v>
      </c>
      <c r="G927" t="s">
        <v>2404</v>
      </c>
      <c r="H927">
        <v>4</v>
      </c>
      <c r="I927" s="4">
        <v>470.09</v>
      </c>
      <c r="J927" t="s">
        <v>2962</v>
      </c>
      <c r="K927" t="s">
        <v>3065</v>
      </c>
      <c r="L927" t="s">
        <v>3073</v>
      </c>
      <c r="M927" t="s">
        <v>3945</v>
      </c>
      <c r="N927">
        <v>4</v>
      </c>
      <c r="O927" t="s">
        <v>4276</v>
      </c>
      <c r="P927" t="str">
        <f t="shared" si="75"/>
        <v>FREESHIP</v>
      </c>
      <c r="Q927" t="s">
        <v>4282</v>
      </c>
      <c r="R927" s="4">
        <v>1880.36</v>
      </c>
      <c r="S927" t="str">
        <f t="shared" si="74"/>
        <v>No</v>
      </c>
    </row>
    <row r="928" spans="1:19" x14ac:dyDescent="0.25">
      <c r="A928" t="s">
        <v>1081</v>
      </c>
      <c r="B928" s="2">
        <v>45083</v>
      </c>
      <c r="C928">
        <f t="shared" si="71"/>
        <v>2023</v>
      </c>
      <c r="D928" t="str">
        <f t="shared" si="72"/>
        <v>June</v>
      </c>
      <c r="E928" t="str">
        <f t="shared" si="73"/>
        <v>Q2</v>
      </c>
      <c r="F928" t="s">
        <v>2273</v>
      </c>
      <c r="G928" t="s">
        <v>2404</v>
      </c>
      <c r="H928">
        <v>2</v>
      </c>
      <c r="I928" s="4">
        <v>316.2</v>
      </c>
      <c r="J928" t="s">
        <v>2475</v>
      </c>
      <c r="K928" t="s">
        <v>3066</v>
      </c>
      <c r="L928" t="s">
        <v>3072</v>
      </c>
      <c r="M928" t="s">
        <v>4142</v>
      </c>
      <c r="N928">
        <v>2</v>
      </c>
      <c r="P928" t="str">
        <f t="shared" si="75"/>
        <v>NO COUPON</v>
      </c>
      <c r="Q928" t="s">
        <v>4278</v>
      </c>
      <c r="R928" s="4">
        <v>632.4</v>
      </c>
      <c r="S928" t="str">
        <f t="shared" si="74"/>
        <v>No</v>
      </c>
    </row>
    <row r="929" spans="1:19" x14ac:dyDescent="0.25">
      <c r="A929" t="s">
        <v>777</v>
      </c>
      <c r="B929" s="2">
        <v>45022</v>
      </c>
      <c r="C929">
        <f t="shared" si="71"/>
        <v>2023</v>
      </c>
      <c r="D929" t="str">
        <f t="shared" si="72"/>
        <v>April</v>
      </c>
      <c r="E929" t="str">
        <f t="shared" si="73"/>
        <v>Q2</v>
      </c>
      <c r="F929" t="s">
        <v>1974</v>
      </c>
      <c r="G929" t="s">
        <v>2408</v>
      </c>
      <c r="H929">
        <v>1</v>
      </c>
      <c r="I929" s="4">
        <v>569.96</v>
      </c>
      <c r="J929" t="s">
        <v>2501</v>
      </c>
      <c r="K929" t="s">
        <v>3066</v>
      </c>
      <c r="L929" t="s">
        <v>3073</v>
      </c>
      <c r="M929" t="s">
        <v>3838</v>
      </c>
      <c r="N929">
        <v>4</v>
      </c>
      <c r="O929" t="s">
        <v>4276</v>
      </c>
      <c r="P929" t="str">
        <f t="shared" si="75"/>
        <v>FREESHIP</v>
      </c>
      <c r="Q929" t="s">
        <v>4280</v>
      </c>
      <c r="R929" s="4">
        <v>569.96</v>
      </c>
      <c r="S929" t="str">
        <f t="shared" si="74"/>
        <v>No</v>
      </c>
    </row>
    <row r="930" spans="1:19" x14ac:dyDescent="0.25">
      <c r="A930" t="s">
        <v>514</v>
      </c>
      <c r="B930" s="2">
        <v>45389</v>
      </c>
      <c r="C930">
        <f t="shared" si="71"/>
        <v>2024</v>
      </c>
      <c r="D930" t="str">
        <f t="shared" si="72"/>
        <v>April</v>
      </c>
      <c r="E930" t="str">
        <f t="shared" si="73"/>
        <v>Q2</v>
      </c>
      <c r="F930" t="s">
        <v>1714</v>
      </c>
      <c r="G930" t="s">
        <v>2408</v>
      </c>
      <c r="H930">
        <v>5</v>
      </c>
      <c r="I930" s="4">
        <v>508.59</v>
      </c>
      <c r="J930" t="s">
        <v>2792</v>
      </c>
      <c r="K930" t="s">
        <v>3069</v>
      </c>
      <c r="L930" t="s">
        <v>3072</v>
      </c>
      <c r="M930" t="s">
        <v>3575</v>
      </c>
      <c r="N930">
        <v>8</v>
      </c>
      <c r="O930" t="s">
        <v>4277</v>
      </c>
      <c r="P930" t="str">
        <f t="shared" si="75"/>
        <v>WINTER15</v>
      </c>
      <c r="Q930" t="s">
        <v>4281</v>
      </c>
      <c r="R930" s="4">
        <v>2542.9499999999998</v>
      </c>
      <c r="S930" t="str">
        <f t="shared" si="74"/>
        <v>No</v>
      </c>
    </row>
    <row r="931" spans="1:19" x14ac:dyDescent="0.25">
      <c r="A931" t="s">
        <v>234</v>
      </c>
      <c r="B931" s="2">
        <v>45125</v>
      </c>
      <c r="C931">
        <f t="shared" si="71"/>
        <v>2023</v>
      </c>
      <c r="D931" t="str">
        <f t="shared" si="72"/>
        <v>July</v>
      </c>
      <c r="E931" t="str">
        <f t="shared" si="73"/>
        <v>Q3</v>
      </c>
      <c r="F931" t="s">
        <v>1434</v>
      </c>
      <c r="G931" t="s">
        <v>2408</v>
      </c>
      <c r="H931">
        <v>2</v>
      </c>
      <c r="I931" s="4">
        <v>373.17</v>
      </c>
      <c r="J931" t="s">
        <v>2601</v>
      </c>
      <c r="K931" t="s">
        <v>3067</v>
      </c>
      <c r="L931" t="s">
        <v>3074</v>
      </c>
      <c r="M931" t="s">
        <v>3295</v>
      </c>
      <c r="N931">
        <v>6</v>
      </c>
      <c r="O931" t="s">
        <v>4275</v>
      </c>
      <c r="P931" t="str">
        <f t="shared" si="75"/>
        <v>SAVE10</v>
      </c>
      <c r="Q931" t="s">
        <v>4279</v>
      </c>
      <c r="R931" s="4">
        <v>746.34</v>
      </c>
      <c r="S931" t="str">
        <f t="shared" si="74"/>
        <v>No</v>
      </c>
    </row>
    <row r="932" spans="1:19" x14ac:dyDescent="0.25">
      <c r="A932" t="s">
        <v>458</v>
      </c>
      <c r="B932" s="2">
        <v>45451</v>
      </c>
      <c r="C932">
        <f t="shared" si="71"/>
        <v>2024</v>
      </c>
      <c r="D932" t="str">
        <f t="shared" si="72"/>
        <v>June</v>
      </c>
      <c r="E932" t="str">
        <f t="shared" si="73"/>
        <v>Q2</v>
      </c>
      <c r="F932" t="s">
        <v>1658</v>
      </c>
      <c r="G932" t="s">
        <v>2407</v>
      </c>
      <c r="H932">
        <v>1</v>
      </c>
      <c r="I932" s="4">
        <v>135.16999999999999</v>
      </c>
      <c r="J932" t="s">
        <v>2756</v>
      </c>
      <c r="K932" t="s">
        <v>3066</v>
      </c>
      <c r="L932" t="s">
        <v>3070</v>
      </c>
      <c r="M932" t="s">
        <v>3519</v>
      </c>
      <c r="N932">
        <v>6</v>
      </c>
      <c r="O932" t="s">
        <v>4276</v>
      </c>
      <c r="P932" t="str">
        <f t="shared" si="75"/>
        <v>FREESHIP</v>
      </c>
      <c r="Q932" t="s">
        <v>4278</v>
      </c>
      <c r="R932" s="4">
        <v>135.16999999999999</v>
      </c>
      <c r="S932" t="str">
        <f t="shared" si="74"/>
        <v>No</v>
      </c>
    </row>
    <row r="933" spans="1:19" x14ac:dyDescent="0.25">
      <c r="A933" t="s">
        <v>647</v>
      </c>
      <c r="B933" s="2">
        <v>45392</v>
      </c>
      <c r="C933">
        <f t="shared" si="71"/>
        <v>2024</v>
      </c>
      <c r="D933" t="str">
        <f t="shared" si="72"/>
        <v>April</v>
      </c>
      <c r="E933" t="str">
        <f t="shared" si="73"/>
        <v>Q2</v>
      </c>
      <c r="F933" t="s">
        <v>1846</v>
      </c>
      <c r="G933" t="s">
        <v>2408</v>
      </c>
      <c r="H933">
        <v>5</v>
      </c>
      <c r="I933" s="4">
        <v>601.72</v>
      </c>
      <c r="J933" t="s">
        <v>2728</v>
      </c>
      <c r="K933" t="s">
        <v>3068</v>
      </c>
      <c r="L933" t="s">
        <v>3071</v>
      </c>
      <c r="M933" t="s">
        <v>3708</v>
      </c>
      <c r="N933">
        <v>5</v>
      </c>
      <c r="O933" t="s">
        <v>4277</v>
      </c>
      <c r="P933" t="str">
        <f t="shared" si="75"/>
        <v>WINTER15</v>
      </c>
      <c r="Q933" t="s">
        <v>4278</v>
      </c>
      <c r="R933" s="4">
        <v>3008.6</v>
      </c>
      <c r="S933" t="str">
        <f t="shared" si="74"/>
        <v>No</v>
      </c>
    </row>
    <row r="934" spans="1:19" x14ac:dyDescent="0.25">
      <c r="A934" t="s">
        <v>1211</v>
      </c>
      <c r="B934" s="2">
        <v>45120</v>
      </c>
      <c r="C934">
        <f t="shared" si="71"/>
        <v>2023</v>
      </c>
      <c r="D934" t="str">
        <f t="shared" si="72"/>
        <v>July</v>
      </c>
      <c r="E934" t="str">
        <f t="shared" si="73"/>
        <v>Q3</v>
      </c>
      <c r="F934" t="s">
        <v>2400</v>
      </c>
      <c r="G934" t="s">
        <v>2405</v>
      </c>
      <c r="H934">
        <v>2</v>
      </c>
      <c r="I934" s="4">
        <v>436.84</v>
      </c>
      <c r="J934" t="s">
        <v>2413</v>
      </c>
      <c r="K934" t="s">
        <v>3066</v>
      </c>
      <c r="L934" t="s">
        <v>3073</v>
      </c>
      <c r="M934" t="s">
        <v>4272</v>
      </c>
      <c r="N934">
        <v>2</v>
      </c>
      <c r="O934" t="s">
        <v>4276</v>
      </c>
      <c r="P934" t="str">
        <f t="shared" si="75"/>
        <v>FREESHIP</v>
      </c>
      <c r="Q934" t="s">
        <v>4278</v>
      </c>
      <c r="R934" s="4">
        <v>873.68</v>
      </c>
      <c r="S934" t="str">
        <f t="shared" si="74"/>
        <v>No</v>
      </c>
    </row>
    <row r="935" spans="1:19" x14ac:dyDescent="0.25">
      <c r="A935" t="s">
        <v>959</v>
      </c>
      <c r="B935" s="2">
        <v>45158</v>
      </c>
      <c r="C935">
        <f t="shared" si="71"/>
        <v>2023</v>
      </c>
      <c r="D935" t="str">
        <f t="shared" si="72"/>
        <v>August</v>
      </c>
      <c r="E935" t="str">
        <f t="shared" si="73"/>
        <v>Q3</v>
      </c>
      <c r="F935" t="s">
        <v>2154</v>
      </c>
      <c r="G935" t="s">
        <v>2405</v>
      </c>
      <c r="H935">
        <v>5</v>
      </c>
      <c r="I935" s="4">
        <v>276.44</v>
      </c>
      <c r="J935" t="s">
        <v>2695</v>
      </c>
      <c r="K935" t="s">
        <v>3068</v>
      </c>
      <c r="L935" t="s">
        <v>3070</v>
      </c>
      <c r="M935" t="s">
        <v>4020</v>
      </c>
      <c r="N935">
        <v>10</v>
      </c>
      <c r="O935" t="s">
        <v>4276</v>
      </c>
      <c r="P935" t="str">
        <f t="shared" si="75"/>
        <v>FREESHIP</v>
      </c>
      <c r="Q935" t="s">
        <v>4279</v>
      </c>
      <c r="R935" s="4">
        <v>1382.2</v>
      </c>
      <c r="S935" t="str">
        <f t="shared" si="74"/>
        <v>No</v>
      </c>
    </row>
    <row r="936" spans="1:19" x14ac:dyDescent="0.25">
      <c r="A936" t="s">
        <v>108</v>
      </c>
      <c r="B936" s="2">
        <v>44968</v>
      </c>
      <c r="C936">
        <f t="shared" si="71"/>
        <v>2023</v>
      </c>
      <c r="D936" t="str">
        <f t="shared" si="72"/>
        <v>February</v>
      </c>
      <c r="E936" t="str">
        <f t="shared" si="73"/>
        <v>Q1</v>
      </c>
      <c r="F936" t="s">
        <v>1308</v>
      </c>
      <c r="G936" t="s">
        <v>2406</v>
      </c>
      <c r="H936">
        <v>1</v>
      </c>
      <c r="I936" s="4">
        <v>531.17999999999995</v>
      </c>
      <c r="J936" t="s">
        <v>2498</v>
      </c>
      <c r="K936" t="s">
        <v>3068</v>
      </c>
      <c r="L936" t="s">
        <v>3072</v>
      </c>
      <c r="M936" t="s">
        <v>3169</v>
      </c>
      <c r="N936">
        <v>6</v>
      </c>
      <c r="O936" t="s">
        <v>4277</v>
      </c>
      <c r="P936" t="str">
        <f t="shared" si="75"/>
        <v>WINTER15</v>
      </c>
      <c r="Q936" t="s">
        <v>4278</v>
      </c>
      <c r="R936" s="4">
        <v>531.17999999999995</v>
      </c>
      <c r="S936" t="str">
        <f t="shared" si="74"/>
        <v>No</v>
      </c>
    </row>
    <row r="937" spans="1:19" x14ac:dyDescent="0.25">
      <c r="A937" t="s">
        <v>248</v>
      </c>
      <c r="B937" s="2">
        <v>45622</v>
      </c>
      <c r="C937">
        <f t="shared" si="71"/>
        <v>2024</v>
      </c>
      <c r="D937" t="str">
        <f t="shared" si="72"/>
        <v>November</v>
      </c>
      <c r="E937" t="str">
        <f t="shared" si="73"/>
        <v>Q4</v>
      </c>
      <c r="F937" t="s">
        <v>1448</v>
      </c>
      <c r="G937" t="s">
        <v>2407</v>
      </c>
      <c r="H937">
        <v>4</v>
      </c>
      <c r="I937" s="4">
        <v>236.41</v>
      </c>
      <c r="J937" t="s">
        <v>2611</v>
      </c>
      <c r="K937" t="s">
        <v>3065</v>
      </c>
      <c r="L937" t="s">
        <v>3074</v>
      </c>
      <c r="M937" t="s">
        <v>3309</v>
      </c>
      <c r="N937">
        <v>7</v>
      </c>
      <c r="O937" t="s">
        <v>4275</v>
      </c>
      <c r="P937" t="str">
        <f t="shared" si="75"/>
        <v>SAVE10</v>
      </c>
      <c r="Q937" t="s">
        <v>4282</v>
      </c>
      <c r="R937" s="4">
        <v>945.64</v>
      </c>
      <c r="S937" t="str">
        <f t="shared" si="74"/>
        <v>No</v>
      </c>
    </row>
    <row r="938" spans="1:19" x14ac:dyDescent="0.25">
      <c r="A938" t="s">
        <v>149</v>
      </c>
      <c r="B938" s="2">
        <v>45142</v>
      </c>
      <c r="C938">
        <f t="shared" si="71"/>
        <v>2023</v>
      </c>
      <c r="D938" t="str">
        <f t="shared" si="72"/>
        <v>August</v>
      </c>
      <c r="E938" t="str">
        <f t="shared" si="73"/>
        <v>Q3</v>
      </c>
      <c r="F938" t="s">
        <v>1349</v>
      </c>
      <c r="G938" t="s">
        <v>2407</v>
      </c>
      <c r="H938">
        <v>2</v>
      </c>
      <c r="I938" s="4">
        <v>68.81</v>
      </c>
      <c r="J938" t="s">
        <v>2536</v>
      </c>
      <c r="K938" t="s">
        <v>3068</v>
      </c>
      <c r="L938" t="s">
        <v>3070</v>
      </c>
      <c r="M938" t="s">
        <v>3210</v>
      </c>
      <c r="N938">
        <v>5</v>
      </c>
      <c r="O938" t="s">
        <v>4275</v>
      </c>
      <c r="P938" t="str">
        <f t="shared" si="75"/>
        <v>SAVE10</v>
      </c>
      <c r="Q938" t="s">
        <v>4279</v>
      </c>
      <c r="R938" s="4">
        <v>137.62</v>
      </c>
      <c r="S938" t="str">
        <f t="shared" si="74"/>
        <v>No</v>
      </c>
    </row>
    <row r="939" spans="1:19" x14ac:dyDescent="0.25">
      <c r="A939" t="s">
        <v>155</v>
      </c>
      <c r="B939" s="2">
        <v>45248</v>
      </c>
      <c r="C939">
        <f t="shared" si="71"/>
        <v>2023</v>
      </c>
      <c r="D939" t="str">
        <f t="shared" si="72"/>
        <v>November</v>
      </c>
      <c r="E939" t="str">
        <f t="shared" si="73"/>
        <v>Q4</v>
      </c>
      <c r="F939" t="s">
        <v>1355</v>
      </c>
      <c r="G939" t="s">
        <v>2407</v>
      </c>
      <c r="H939">
        <v>3</v>
      </c>
      <c r="I939" s="4">
        <v>684.14</v>
      </c>
      <c r="J939" t="s">
        <v>2541</v>
      </c>
      <c r="K939" t="s">
        <v>3069</v>
      </c>
      <c r="L939" t="s">
        <v>3071</v>
      </c>
      <c r="M939" t="s">
        <v>3216</v>
      </c>
      <c r="N939">
        <v>3</v>
      </c>
      <c r="O939" t="s">
        <v>4277</v>
      </c>
      <c r="P939" t="str">
        <f t="shared" si="75"/>
        <v>WINTER15</v>
      </c>
      <c r="Q939" t="s">
        <v>4278</v>
      </c>
      <c r="R939" s="4">
        <v>2052.42</v>
      </c>
      <c r="S939" t="str">
        <f t="shared" si="74"/>
        <v>No</v>
      </c>
    </row>
    <row r="940" spans="1:19" x14ac:dyDescent="0.25">
      <c r="A940" t="s">
        <v>211</v>
      </c>
      <c r="B940" s="2">
        <v>45165</v>
      </c>
      <c r="C940">
        <f t="shared" si="71"/>
        <v>2023</v>
      </c>
      <c r="D940" t="str">
        <f t="shared" si="72"/>
        <v>August</v>
      </c>
      <c r="E940" t="str">
        <f t="shared" si="73"/>
        <v>Q3</v>
      </c>
      <c r="F940" t="s">
        <v>1411</v>
      </c>
      <c r="G940" t="s">
        <v>2408</v>
      </c>
      <c r="H940">
        <v>5</v>
      </c>
      <c r="I940" s="4">
        <v>221.51</v>
      </c>
      <c r="J940" t="s">
        <v>2588</v>
      </c>
      <c r="K940" t="s">
        <v>3069</v>
      </c>
      <c r="L940" t="s">
        <v>3072</v>
      </c>
      <c r="M940" t="s">
        <v>3272</v>
      </c>
      <c r="N940">
        <v>5</v>
      </c>
      <c r="O940" t="s">
        <v>4277</v>
      </c>
      <c r="P940" t="str">
        <f t="shared" si="75"/>
        <v>WINTER15</v>
      </c>
      <c r="Q940" t="s">
        <v>4279</v>
      </c>
      <c r="R940" s="4">
        <v>1107.55</v>
      </c>
      <c r="S940" t="str">
        <f t="shared" si="74"/>
        <v>No</v>
      </c>
    </row>
    <row r="941" spans="1:19" x14ac:dyDescent="0.25">
      <c r="A941" t="s">
        <v>190</v>
      </c>
      <c r="B941" s="2">
        <v>45836</v>
      </c>
      <c r="C941">
        <f t="shared" si="71"/>
        <v>2025</v>
      </c>
      <c r="D941" t="str">
        <f t="shared" si="72"/>
        <v>June</v>
      </c>
      <c r="E941" t="str">
        <f t="shared" si="73"/>
        <v>Q2</v>
      </c>
      <c r="F941" t="s">
        <v>1390</v>
      </c>
      <c r="G941" t="s">
        <v>2405</v>
      </c>
      <c r="H941">
        <v>4</v>
      </c>
      <c r="I941" s="4">
        <v>430.83</v>
      </c>
      <c r="J941" t="s">
        <v>2568</v>
      </c>
      <c r="K941" t="s">
        <v>3068</v>
      </c>
      <c r="L941" t="s">
        <v>3074</v>
      </c>
      <c r="M941" t="s">
        <v>3251</v>
      </c>
      <c r="N941">
        <v>8</v>
      </c>
      <c r="O941" t="s">
        <v>4277</v>
      </c>
      <c r="P941" t="str">
        <f t="shared" si="75"/>
        <v>WINTER15</v>
      </c>
      <c r="Q941" t="s">
        <v>4279</v>
      </c>
      <c r="R941" s="4">
        <v>1723.32</v>
      </c>
      <c r="S941" t="str">
        <f t="shared" si="74"/>
        <v>No</v>
      </c>
    </row>
    <row r="942" spans="1:19" x14ac:dyDescent="0.25">
      <c r="A942" t="s">
        <v>865</v>
      </c>
      <c r="B942" s="2">
        <v>45272</v>
      </c>
      <c r="C942">
        <f t="shared" si="71"/>
        <v>2023</v>
      </c>
      <c r="D942" t="str">
        <f t="shared" si="72"/>
        <v>December</v>
      </c>
      <c r="E942" t="str">
        <f t="shared" si="73"/>
        <v>Q4</v>
      </c>
      <c r="F942" t="s">
        <v>2061</v>
      </c>
      <c r="G942" t="s">
        <v>2408</v>
      </c>
      <c r="H942">
        <v>1</v>
      </c>
      <c r="I942" s="4">
        <v>365.57</v>
      </c>
      <c r="J942" t="s">
        <v>2482</v>
      </c>
      <c r="K942" t="s">
        <v>3066</v>
      </c>
      <c r="L942" t="s">
        <v>3071</v>
      </c>
      <c r="M942" t="s">
        <v>3926</v>
      </c>
      <c r="N942">
        <v>5</v>
      </c>
      <c r="O942" t="s">
        <v>4275</v>
      </c>
      <c r="P942" t="str">
        <f t="shared" si="75"/>
        <v>SAVE10</v>
      </c>
      <c r="Q942" t="s">
        <v>4280</v>
      </c>
      <c r="R942" s="4">
        <v>365.57</v>
      </c>
      <c r="S942" t="str">
        <f t="shared" si="74"/>
        <v>No</v>
      </c>
    </row>
    <row r="943" spans="1:19" x14ac:dyDescent="0.25">
      <c r="A943" t="s">
        <v>184</v>
      </c>
      <c r="B943" s="2">
        <v>45751</v>
      </c>
      <c r="C943">
        <f t="shared" si="71"/>
        <v>2025</v>
      </c>
      <c r="D943" t="str">
        <f t="shared" si="72"/>
        <v>April</v>
      </c>
      <c r="E943" t="str">
        <f t="shared" si="73"/>
        <v>Q2</v>
      </c>
      <c r="F943" t="s">
        <v>1384</v>
      </c>
      <c r="G943" t="s">
        <v>2409</v>
      </c>
      <c r="H943">
        <v>4</v>
      </c>
      <c r="I943" s="4">
        <v>662.94</v>
      </c>
      <c r="J943" t="s">
        <v>2563</v>
      </c>
      <c r="K943" t="s">
        <v>3069</v>
      </c>
      <c r="L943" t="s">
        <v>3071</v>
      </c>
      <c r="M943" t="s">
        <v>3245</v>
      </c>
      <c r="N943">
        <v>8</v>
      </c>
      <c r="O943" t="s">
        <v>4275</v>
      </c>
      <c r="P943" t="str">
        <f t="shared" si="75"/>
        <v>SAVE10</v>
      </c>
      <c r="Q943" t="s">
        <v>4278</v>
      </c>
      <c r="R943" s="4">
        <v>2651.76</v>
      </c>
      <c r="S943" t="str">
        <f t="shared" si="74"/>
        <v>No</v>
      </c>
    </row>
    <row r="944" spans="1:19" x14ac:dyDescent="0.25">
      <c r="A944" t="s">
        <v>823</v>
      </c>
      <c r="B944" s="2">
        <v>45391</v>
      </c>
      <c r="C944">
        <f t="shared" si="71"/>
        <v>2024</v>
      </c>
      <c r="D944" t="str">
        <f t="shared" si="72"/>
        <v>April</v>
      </c>
      <c r="E944" t="str">
        <f t="shared" si="73"/>
        <v>Q2</v>
      </c>
      <c r="F944" t="s">
        <v>2019</v>
      </c>
      <c r="G944" t="s">
        <v>2409</v>
      </c>
      <c r="H944">
        <v>5</v>
      </c>
      <c r="I944" s="4">
        <v>217.43</v>
      </c>
      <c r="J944" t="s">
        <v>2470</v>
      </c>
      <c r="K944" t="s">
        <v>3065</v>
      </c>
      <c r="L944" t="s">
        <v>3070</v>
      </c>
      <c r="M944" t="s">
        <v>3884</v>
      </c>
      <c r="N944">
        <v>10</v>
      </c>
      <c r="O944" t="s">
        <v>4275</v>
      </c>
      <c r="P944" t="str">
        <f t="shared" si="75"/>
        <v>SAVE10</v>
      </c>
      <c r="Q944" t="s">
        <v>4278</v>
      </c>
      <c r="R944" s="4">
        <v>1087.1500000000001</v>
      </c>
      <c r="S944" t="str">
        <f t="shared" si="74"/>
        <v>No</v>
      </c>
    </row>
    <row r="945" spans="1:19" x14ac:dyDescent="0.25">
      <c r="A945" t="s">
        <v>384</v>
      </c>
      <c r="B945" s="2">
        <v>45780</v>
      </c>
      <c r="C945">
        <f t="shared" si="71"/>
        <v>2025</v>
      </c>
      <c r="D945" t="str">
        <f t="shared" si="72"/>
        <v>May</v>
      </c>
      <c r="E945" t="str">
        <f t="shared" si="73"/>
        <v>Q2</v>
      </c>
      <c r="F945" t="s">
        <v>1584</v>
      </c>
      <c r="G945" t="s">
        <v>2404</v>
      </c>
      <c r="H945">
        <v>1</v>
      </c>
      <c r="I945" s="4">
        <v>312.11</v>
      </c>
      <c r="J945" t="s">
        <v>2718</v>
      </c>
      <c r="K945" t="s">
        <v>3066</v>
      </c>
      <c r="L945" t="s">
        <v>3071</v>
      </c>
      <c r="M945" t="s">
        <v>3445</v>
      </c>
      <c r="N945">
        <v>4</v>
      </c>
      <c r="O945" t="s">
        <v>4277</v>
      </c>
      <c r="P945" t="str">
        <f t="shared" si="75"/>
        <v>WINTER15</v>
      </c>
      <c r="Q945" t="s">
        <v>4281</v>
      </c>
      <c r="R945" s="4">
        <v>312.11</v>
      </c>
      <c r="S945" t="str">
        <f t="shared" si="74"/>
        <v>No</v>
      </c>
    </row>
    <row r="946" spans="1:19" x14ac:dyDescent="0.25">
      <c r="A946" t="s">
        <v>89</v>
      </c>
      <c r="B946" s="2">
        <v>45195</v>
      </c>
      <c r="C946">
        <f t="shared" si="71"/>
        <v>2023</v>
      </c>
      <c r="D946" t="str">
        <f t="shared" si="72"/>
        <v>September</v>
      </c>
      <c r="E946" t="str">
        <f t="shared" si="73"/>
        <v>Q3</v>
      </c>
      <c r="F946" t="s">
        <v>1289</v>
      </c>
      <c r="G946" t="s">
        <v>2405</v>
      </c>
      <c r="H946">
        <v>3</v>
      </c>
      <c r="I946" s="4">
        <v>398.17</v>
      </c>
      <c r="J946" t="s">
        <v>2479</v>
      </c>
      <c r="K946" t="s">
        <v>3065</v>
      </c>
      <c r="L946" t="s">
        <v>3073</v>
      </c>
      <c r="M946" t="s">
        <v>3150</v>
      </c>
      <c r="N946">
        <v>5</v>
      </c>
      <c r="O946" t="s">
        <v>4275</v>
      </c>
      <c r="P946" t="str">
        <f t="shared" si="75"/>
        <v>SAVE10</v>
      </c>
      <c r="Q946" t="s">
        <v>4280</v>
      </c>
      <c r="R946" s="4">
        <v>1194.51</v>
      </c>
      <c r="S946" t="str">
        <f t="shared" si="74"/>
        <v>No</v>
      </c>
    </row>
    <row r="947" spans="1:19" x14ac:dyDescent="0.25">
      <c r="A947" t="s">
        <v>289</v>
      </c>
      <c r="B947" s="2">
        <v>45234</v>
      </c>
      <c r="C947">
        <f t="shared" si="71"/>
        <v>2023</v>
      </c>
      <c r="D947" t="str">
        <f t="shared" si="72"/>
        <v>November</v>
      </c>
      <c r="E947" t="str">
        <f t="shared" si="73"/>
        <v>Q4</v>
      </c>
      <c r="F947" t="s">
        <v>1489</v>
      </c>
      <c r="G947" t="s">
        <v>2406</v>
      </c>
      <c r="H947">
        <v>2</v>
      </c>
      <c r="I947" s="4">
        <v>65.069999999999993</v>
      </c>
      <c r="J947" t="s">
        <v>2645</v>
      </c>
      <c r="K947" t="s">
        <v>3067</v>
      </c>
      <c r="L947" t="s">
        <v>3071</v>
      </c>
      <c r="M947" t="s">
        <v>3350</v>
      </c>
      <c r="N947">
        <v>4</v>
      </c>
      <c r="O947" t="s">
        <v>4275</v>
      </c>
      <c r="P947" t="str">
        <f t="shared" si="75"/>
        <v>SAVE10</v>
      </c>
      <c r="Q947" t="s">
        <v>4282</v>
      </c>
      <c r="R947" s="4">
        <v>130.13999999999999</v>
      </c>
      <c r="S947" t="str">
        <f t="shared" si="74"/>
        <v>No</v>
      </c>
    </row>
    <row r="948" spans="1:19" x14ac:dyDescent="0.25">
      <c r="A948" t="s">
        <v>917</v>
      </c>
      <c r="B948" s="2">
        <v>45063</v>
      </c>
      <c r="C948">
        <f t="shared" si="71"/>
        <v>2023</v>
      </c>
      <c r="D948" t="str">
        <f t="shared" si="72"/>
        <v>May</v>
      </c>
      <c r="E948" t="str">
        <f t="shared" si="73"/>
        <v>Q2</v>
      </c>
      <c r="F948" t="s">
        <v>2113</v>
      </c>
      <c r="G948" t="s">
        <v>2403</v>
      </c>
      <c r="H948">
        <v>3</v>
      </c>
      <c r="I948" s="4">
        <v>473.49</v>
      </c>
      <c r="J948" t="s">
        <v>2932</v>
      </c>
      <c r="K948" t="s">
        <v>3067</v>
      </c>
      <c r="L948" t="s">
        <v>3074</v>
      </c>
      <c r="M948" t="s">
        <v>3978</v>
      </c>
      <c r="N948">
        <v>7</v>
      </c>
      <c r="P948" t="str">
        <f t="shared" si="75"/>
        <v>NO COUPON</v>
      </c>
      <c r="Q948" t="s">
        <v>4280</v>
      </c>
      <c r="R948" s="4">
        <v>1420.47</v>
      </c>
      <c r="S948" t="str">
        <f t="shared" si="74"/>
        <v>No</v>
      </c>
    </row>
    <row r="949" spans="1:19" x14ac:dyDescent="0.25">
      <c r="A949" t="s">
        <v>925</v>
      </c>
      <c r="B949" s="2">
        <v>45517</v>
      </c>
      <c r="C949">
        <f t="shared" si="71"/>
        <v>2024</v>
      </c>
      <c r="D949" t="str">
        <f t="shared" si="72"/>
        <v>August</v>
      </c>
      <c r="E949" t="str">
        <f t="shared" si="73"/>
        <v>Q3</v>
      </c>
      <c r="F949" t="s">
        <v>2121</v>
      </c>
      <c r="G949" t="s">
        <v>2409</v>
      </c>
      <c r="H949">
        <v>5</v>
      </c>
      <c r="I949" s="4">
        <v>396.86</v>
      </c>
      <c r="J949" t="s">
        <v>2520</v>
      </c>
      <c r="K949" t="s">
        <v>3069</v>
      </c>
      <c r="L949" t="s">
        <v>3071</v>
      </c>
      <c r="M949" t="s">
        <v>3986</v>
      </c>
      <c r="N949">
        <v>9</v>
      </c>
      <c r="O949" t="s">
        <v>4275</v>
      </c>
      <c r="P949" t="str">
        <f t="shared" si="75"/>
        <v>SAVE10</v>
      </c>
      <c r="Q949" t="s">
        <v>4278</v>
      </c>
      <c r="R949" s="4">
        <v>1984.3</v>
      </c>
      <c r="S949" t="str">
        <f t="shared" si="74"/>
        <v>No</v>
      </c>
    </row>
    <row r="950" spans="1:19" x14ac:dyDescent="0.25">
      <c r="A950" t="s">
        <v>746</v>
      </c>
      <c r="B950" s="2">
        <v>45723</v>
      </c>
      <c r="C950">
        <f t="shared" si="71"/>
        <v>2025</v>
      </c>
      <c r="D950" t="str">
        <f t="shared" si="72"/>
        <v>March</v>
      </c>
      <c r="E950" t="str">
        <f t="shared" si="73"/>
        <v>Q1</v>
      </c>
      <c r="F950" t="s">
        <v>1943</v>
      </c>
      <c r="G950" t="s">
        <v>2408</v>
      </c>
      <c r="H950">
        <v>1</v>
      </c>
      <c r="I950" s="4">
        <v>132.05000000000001</v>
      </c>
      <c r="J950" t="s">
        <v>2876</v>
      </c>
      <c r="K950" t="s">
        <v>3066</v>
      </c>
      <c r="L950" t="s">
        <v>3073</v>
      </c>
      <c r="M950" t="s">
        <v>3807</v>
      </c>
      <c r="N950">
        <v>2</v>
      </c>
      <c r="P950" t="str">
        <f t="shared" si="75"/>
        <v>NO COUPON</v>
      </c>
      <c r="Q950" t="s">
        <v>4282</v>
      </c>
      <c r="R950" s="4">
        <v>132.05000000000001</v>
      </c>
      <c r="S950" t="str">
        <f t="shared" si="74"/>
        <v>No</v>
      </c>
    </row>
    <row r="951" spans="1:19" x14ac:dyDescent="0.25">
      <c r="A951" t="s">
        <v>771</v>
      </c>
      <c r="B951" s="2">
        <v>45344</v>
      </c>
      <c r="C951">
        <f t="shared" si="71"/>
        <v>2024</v>
      </c>
      <c r="D951" t="str">
        <f t="shared" si="72"/>
        <v>February</v>
      </c>
      <c r="E951" t="str">
        <f t="shared" si="73"/>
        <v>Q1</v>
      </c>
      <c r="F951" t="s">
        <v>1968</v>
      </c>
      <c r="G951" t="s">
        <v>2409</v>
      </c>
      <c r="H951">
        <v>1</v>
      </c>
      <c r="I951" s="4">
        <v>157.72</v>
      </c>
      <c r="J951" t="s">
        <v>2581</v>
      </c>
      <c r="K951" t="s">
        <v>3065</v>
      </c>
      <c r="L951" t="s">
        <v>3073</v>
      </c>
      <c r="M951" t="s">
        <v>3832</v>
      </c>
      <c r="N951">
        <v>2</v>
      </c>
      <c r="O951" t="s">
        <v>4276</v>
      </c>
      <c r="P951" t="str">
        <f t="shared" si="75"/>
        <v>FREESHIP</v>
      </c>
      <c r="Q951" t="s">
        <v>4282</v>
      </c>
      <c r="R951" s="4">
        <v>157.72</v>
      </c>
      <c r="S951" t="str">
        <f t="shared" si="74"/>
        <v>No</v>
      </c>
    </row>
    <row r="952" spans="1:19" x14ac:dyDescent="0.25">
      <c r="A952" t="s">
        <v>665</v>
      </c>
      <c r="B952" s="2">
        <v>45608</v>
      </c>
      <c r="C952">
        <f t="shared" si="71"/>
        <v>2024</v>
      </c>
      <c r="D952" t="str">
        <f t="shared" si="72"/>
        <v>November</v>
      </c>
      <c r="E952" t="str">
        <f t="shared" si="73"/>
        <v>Q4</v>
      </c>
      <c r="F952" t="s">
        <v>1864</v>
      </c>
      <c r="G952" t="s">
        <v>2406</v>
      </c>
      <c r="H952">
        <v>3</v>
      </c>
      <c r="I952" s="4">
        <v>646.34</v>
      </c>
      <c r="J952" t="s">
        <v>2584</v>
      </c>
      <c r="K952" t="s">
        <v>3065</v>
      </c>
      <c r="L952" t="s">
        <v>3074</v>
      </c>
      <c r="M952" t="s">
        <v>3726</v>
      </c>
      <c r="N952">
        <v>5</v>
      </c>
      <c r="P952" t="str">
        <f t="shared" si="75"/>
        <v>NO COUPON</v>
      </c>
      <c r="Q952" t="s">
        <v>4282</v>
      </c>
      <c r="R952" s="4">
        <v>1939.02</v>
      </c>
      <c r="S952" t="str">
        <f t="shared" si="74"/>
        <v>No</v>
      </c>
    </row>
    <row r="953" spans="1:19" x14ac:dyDescent="0.25">
      <c r="A953" t="s">
        <v>938</v>
      </c>
      <c r="B953" s="2">
        <v>45738</v>
      </c>
      <c r="C953">
        <f t="shared" si="71"/>
        <v>2025</v>
      </c>
      <c r="D953" t="str">
        <f t="shared" si="72"/>
        <v>March</v>
      </c>
      <c r="E953" t="str">
        <f t="shared" si="73"/>
        <v>Q1</v>
      </c>
      <c r="F953" t="s">
        <v>2134</v>
      </c>
      <c r="G953" t="s">
        <v>2407</v>
      </c>
      <c r="H953">
        <v>5</v>
      </c>
      <c r="I953" s="4">
        <v>268.43</v>
      </c>
      <c r="J953" t="s">
        <v>2802</v>
      </c>
      <c r="K953" t="s">
        <v>3069</v>
      </c>
      <c r="L953" t="s">
        <v>3072</v>
      </c>
      <c r="M953" t="s">
        <v>3999</v>
      </c>
      <c r="N953">
        <v>5</v>
      </c>
      <c r="O953" t="s">
        <v>4275</v>
      </c>
      <c r="P953" t="str">
        <f t="shared" si="75"/>
        <v>SAVE10</v>
      </c>
      <c r="Q953" t="s">
        <v>4280</v>
      </c>
      <c r="R953" s="4">
        <v>1342.15</v>
      </c>
      <c r="S953" t="str">
        <f t="shared" si="74"/>
        <v>No</v>
      </c>
    </row>
    <row r="954" spans="1:19" x14ac:dyDescent="0.25">
      <c r="A954" t="s">
        <v>126</v>
      </c>
      <c r="B954" s="2">
        <v>44927</v>
      </c>
      <c r="C954">
        <f t="shared" si="71"/>
        <v>2023</v>
      </c>
      <c r="D954" t="str">
        <f t="shared" si="72"/>
        <v>January</v>
      </c>
      <c r="E954" t="str">
        <f t="shared" si="73"/>
        <v>Q1</v>
      </c>
      <c r="F954" t="s">
        <v>1326</v>
      </c>
      <c r="G954" t="s">
        <v>2403</v>
      </c>
      <c r="H954">
        <v>1</v>
      </c>
      <c r="I954" s="4">
        <v>410.6</v>
      </c>
      <c r="J954" t="s">
        <v>2515</v>
      </c>
      <c r="K954" t="s">
        <v>3066</v>
      </c>
      <c r="L954" t="s">
        <v>3071</v>
      </c>
      <c r="M954" t="s">
        <v>3187</v>
      </c>
      <c r="N954">
        <v>2</v>
      </c>
      <c r="O954" t="s">
        <v>4277</v>
      </c>
      <c r="P954" t="str">
        <f t="shared" si="75"/>
        <v>WINTER15</v>
      </c>
      <c r="Q954" t="s">
        <v>4279</v>
      </c>
      <c r="R954" s="4">
        <v>410.6</v>
      </c>
      <c r="S954" t="str">
        <f t="shared" si="74"/>
        <v>No</v>
      </c>
    </row>
    <row r="955" spans="1:19" x14ac:dyDescent="0.25">
      <c r="A955" t="s">
        <v>1111</v>
      </c>
      <c r="B955" s="2">
        <v>45652</v>
      </c>
      <c r="C955">
        <f t="shared" si="71"/>
        <v>2024</v>
      </c>
      <c r="D955" t="str">
        <f t="shared" si="72"/>
        <v>December</v>
      </c>
      <c r="E955" t="str">
        <f t="shared" si="73"/>
        <v>Q4</v>
      </c>
      <c r="F955" t="s">
        <v>2303</v>
      </c>
      <c r="G955" t="s">
        <v>2403</v>
      </c>
      <c r="H955">
        <v>5</v>
      </c>
      <c r="I955" s="4">
        <v>506.45</v>
      </c>
      <c r="J955" t="s">
        <v>3030</v>
      </c>
      <c r="K955" t="s">
        <v>3068</v>
      </c>
      <c r="L955" t="s">
        <v>3070</v>
      </c>
      <c r="M955" t="s">
        <v>4172</v>
      </c>
      <c r="N955">
        <v>7</v>
      </c>
      <c r="O955" t="s">
        <v>4277</v>
      </c>
      <c r="P955" t="str">
        <f t="shared" si="75"/>
        <v>WINTER15</v>
      </c>
      <c r="Q955" t="s">
        <v>4282</v>
      </c>
      <c r="R955" s="4">
        <v>2532.25</v>
      </c>
      <c r="S955" t="str">
        <f t="shared" si="74"/>
        <v>No</v>
      </c>
    </row>
    <row r="956" spans="1:19" x14ac:dyDescent="0.25">
      <c r="A956" t="s">
        <v>826</v>
      </c>
      <c r="B956" s="2">
        <v>45317</v>
      </c>
      <c r="C956">
        <f t="shared" si="71"/>
        <v>2024</v>
      </c>
      <c r="D956" t="str">
        <f t="shared" si="72"/>
        <v>January</v>
      </c>
      <c r="E956" t="str">
        <f t="shared" si="73"/>
        <v>Q1</v>
      </c>
      <c r="F956" t="s">
        <v>2022</v>
      </c>
      <c r="G956" t="s">
        <v>2404</v>
      </c>
      <c r="H956">
        <v>2</v>
      </c>
      <c r="I956" s="4">
        <v>255.26</v>
      </c>
      <c r="J956" t="s">
        <v>2638</v>
      </c>
      <c r="K956" t="s">
        <v>3067</v>
      </c>
      <c r="L956" t="s">
        <v>3071</v>
      </c>
      <c r="M956" t="s">
        <v>3887</v>
      </c>
      <c r="N956">
        <v>6</v>
      </c>
      <c r="O956" t="s">
        <v>4276</v>
      </c>
      <c r="P956" t="str">
        <f t="shared" si="75"/>
        <v>FREESHIP</v>
      </c>
      <c r="Q956" t="s">
        <v>4282</v>
      </c>
      <c r="R956" s="4">
        <v>510.52</v>
      </c>
      <c r="S956" t="str">
        <f t="shared" si="74"/>
        <v>No</v>
      </c>
    </row>
    <row r="957" spans="1:19" x14ac:dyDescent="0.25">
      <c r="A957" t="s">
        <v>502</v>
      </c>
      <c r="B957" s="2">
        <v>45631</v>
      </c>
      <c r="C957">
        <f t="shared" si="71"/>
        <v>2024</v>
      </c>
      <c r="D957" t="str">
        <f t="shared" si="72"/>
        <v>December</v>
      </c>
      <c r="E957" t="str">
        <f t="shared" si="73"/>
        <v>Q4</v>
      </c>
      <c r="F957" t="s">
        <v>1702</v>
      </c>
      <c r="G957" t="s">
        <v>2406</v>
      </c>
      <c r="H957">
        <v>1</v>
      </c>
      <c r="I957" s="4">
        <v>36.65</v>
      </c>
      <c r="J957" t="s">
        <v>2785</v>
      </c>
      <c r="K957" t="s">
        <v>3066</v>
      </c>
      <c r="L957" t="s">
        <v>3071</v>
      </c>
      <c r="M957" t="s">
        <v>3563</v>
      </c>
      <c r="N957">
        <v>1</v>
      </c>
      <c r="O957" t="s">
        <v>4277</v>
      </c>
      <c r="P957" t="str">
        <f t="shared" si="75"/>
        <v>WINTER15</v>
      </c>
      <c r="Q957" t="s">
        <v>4280</v>
      </c>
      <c r="R957" s="4">
        <v>36.65</v>
      </c>
      <c r="S957" t="str">
        <f t="shared" si="74"/>
        <v>No</v>
      </c>
    </row>
    <row r="958" spans="1:19" x14ac:dyDescent="0.25">
      <c r="A958" t="s">
        <v>1061</v>
      </c>
      <c r="B958" s="2">
        <v>45100</v>
      </c>
      <c r="C958">
        <f t="shared" si="71"/>
        <v>2023</v>
      </c>
      <c r="D958" t="str">
        <f t="shared" si="72"/>
        <v>June</v>
      </c>
      <c r="E958" t="str">
        <f t="shared" si="73"/>
        <v>Q2</v>
      </c>
      <c r="F958" t="s">
        <v>2253</v>
      </c>
      <c r="G958" t="s">
        <v>2406</v>
      </c>
      <c r="H958">
        <v>4</v>
      </c>
      <c r="I958" s="4">
        <v>540.34</v>
      </c>
      <c r="J958" t="s">
        <v>3015</v>
      </c>
      <c r="K958" t="s">
        <v>3068</v>
      </c>
      <c r="L958" t="s">
        <v>3070</v>
      </c>
      <c r="M958" t="s">
        <v>4122</v>
      </c>
      <c r="N958">
        <v>6</v>
      </c>
      <c r="O958" t="s">
        <v>4277</v>
      </c>
      <c r="P958" t="str">
        <f t="shared" si="75"/>
        <v>WINTER15</v>
      </c>
      <c r="Q958" t="s">
        <v>4279</v>
      </c>
      <c r="R958" s="4">
        <v>2161.36</v>
      </c>
      <c r="S958" t="str">
        <f t="shared" si="74"/>
        <v>No</v>
      </c>
    </row>
    <row r="959" spans="1:19" x14ac:dyDescent="0.25">
      <c r="A959" t="s">
        <v>16</v>
      </c>
      <c r="B959" s="2">
        <v>45349</v>
      </c>
      <c r="C959">
        <f t="shared" si="71"/>
        <v>2024</v>
      </c>
      <c r="D959" t="str">
        <f t="shared" si="72"/>
        <v>February</v>
      </c>
      <c r="E959" t="str">
        <f t="shared" si="73"/>
        <v>Q1</v>
      </c>
      <c r="F959" t="s">
        <v>1216</v>
      </c>
      <c r="G959" t="s">
        <v>2405</v>
      </c>
      <c r="H959">
        <v>5</v>
      </c>
      <c r="I959" s="4">
        <v>550.67999999999995</v>
      </c>
      <c r="J959" t="s">
        <v>2412</v>
      </c>
      <c r="K959" t="s">
        <v>3067</v>
      </c>
      <c r="L959" t="s">
        <v>3071</v>
      </c>
      <c r="M959" t="s">
        <v>3077</v>
      </c>
      <c r="N959">
        <v>8</v>
      </c>
      <c r="O959" t="s">
        <v>4276</v>
      </c>
      <c r="P959" t="str">
        <f t="shared" si="75"/>
        <v>FREESHIP</v>
      </c>
      <c r="Q959" t="s">
        <v>4280</v>
      </c>
      <c r="R959" s="4">
        <v>2753.4</v>
      </c>
      <c r="S959" t="str">
        <f t="shared" si="74"/>
        <v>No</v>
      </c>
    </row>
    <row r="960" spans="1:19" x14ac:dyDescent="0.25">
      <c r="A960" t="s">
        <v>18</v>
      </c>
      <c r="B960" s="2">
        <v>45785</v>
      </c>
      <c r="C960">
        <f t="shared" si="71"/>
        <v>2025</v>
      </c>
      <c r="D960" t="str">
        <f t="shared" si="72"/>
        <v>May</v>
      </c>
      <c r="E960" t="str">
        <f t="shared" si="73"/>
        <v>Q2</v>
      </c>
      <c r="F960" t="s">
        <v>1218</v>
      </c>
      <c r="G960" t="s">
        <v>2407</v>
      </c>
      <c r="H960">
        <v>4</v>
      </c>
      <c r="I960" s="4">
        <v>626.01</v>
      </c>
      <c r="J960" t="s">
        <v>2414</v>
      </c>
      <c r="K960" t="s">
        <v>3066</v>
      </c>
      <c r="L960" t="s">
        <v>3073</v>
      </c>
      <c r="M960" t="s">
        <v>3079</v>
      </c>
      <c r="N960">
        <v>8</v>
      </c>
      <c r="O960" t="s">
        <v>4275</v>
      </c>
      <c r="P960" t="str">
        <f t="shared" si="75"/>
        <v>SAVE10</v>
      </c>
      <c r="Q960" t="s">
        <v>4280</v>
      </c>
      <c r="R960" s="4">
        <v>2504.04</v>
      </c>
      <c r="S960" t="str">
        <f t="shared" si="74"/>
        <v>No</v>
      </c>
    </row>
    <row r="961" spans="1:19" x14ac:dyDescent="0.25">
      <c r="A961" t="s">
        <v>936</v>
      </c>
      <c r="B961" s="2">
        <v>45460</v>
      </c>
      <c r="C961">
        <f t="shared" si="71"/>
        <v>2024</v>
      </c>
      <c r="D961" t="str">
        <f t="shared" si="72"/>
        <v>June</v>
      </c>
      <c r="E961" t="str">
        <f t="shared" si="73"/>
        <v>Q2</v>
      </c>
      <c r="F961" t="s">
        <v>2132</v>
      </c>
      <c r="G961" t="s">
        <v>2409</v>
      </c>
      <c r="H961">
        <v>2</v>
      </c>
      <c r="I961" s="4">
        <v>563.82000000000005</v>
      </c>
      <c r="J961" t="s">
        <v>2981</v>
      </c>
      <c r="K961" t="s">
        <v>3067</v>
      </c>
      <c r="L961" t="s">
        <v>3074</v>
      </c>
      <c r="M961" t="s">
        <v>3997</v>
      </c>
      <c r="N961">
        <v>3</v>
      </c>
      <c r="P961" t="str">
        <f t="shared" si="75"/>
        <v>NO COUPON</v>
      </c>
      <c r="Q961" t="s">
        <v>4278</v>
      </c>
      <c r="R961" s="4">
        <v>1127.6400000000001</v>
      </c>
      <c r="S961" t="str">
        <f t="shared" si="74"/>
        <v>No</v>
      </c>
    </row>
    <row r="962" spans="1:19" x14ac:dyDescent="0.25">
      <c r="A962" t="s">
        <v>909</v>
      </c>
      <c r="B962" s="2">
        <v>45239</v>
      </c>
      <c r="C962">
        <f t="shared" ref="C962:C1025" si="76">YEAR(B962)</f>
        <v>2023</v>
      </c>
      <c r="D962" t="str">
        <f t="shared" ref="D962:D1025" si="77">TEXT(B962,"mmmm")</f>
        <v>November</v>
      </c>
      <c r="E962" t="str">
        <f t="shared" ref="E962:E1025" si="78">"Q"&amp;ROUNDUP(MONTH(B962)/3,0)</f>
        <v>Q4</v>
      </c>
      <c r="F962" t="s">
        <v>2105</v>
      </c>
      <c r="G962" t="s">
        <v>2406</v>
      </c>
      <c r="H962">
        <v>3</v>
      </c>
      <c r="I962" s="4">
        <v>154.63999999999999</v>
      </c>
      <c r="J962" t="s">
        <v>2976</v>
      </c>
      <c r="K962" t="s">
        <v>3065</v>
      </c>
      <c r="L962" t="s">
        <v>3074</v>
      </c>
      <c r="M962" t="s">
        <v>3970</v>
      </c>
      <c r="N962">
        <v>6</v>
      </c>
      <c r="O962" t="s">
        <v>4277</v>
      </c>
      <c r="P962" t="str">
        <f t="shared" si="75"/>
        <v>WINTER15</v>
      </c>
      <c r="Q962" t="s">
        <v>4281</v>
      </c>
      <c r="R962" s="4">
        <v>463.92</v>
      </c>
      <c r="S962" t="str">
        <f t="shared" si="74"/>
        <v>No</v>
      </c>
    </row>
    <row r="963" spans="1:19" x14ac:dyDescent="0.25">
      <c r="A963" t="s">
        <v>969</v>
      </c>
      <c r="B963" s="2">
        <v>44949</v>
      </c>
      <c r="C963">
        <f t="shared" si="76"/>
        <v>2023</v>
      </c>
      <c r="D963" t="str">
        <f t="shared" si="77"/>
        <v>January</v>
      </c>
      <c r="E963" t="str">
        <f t="shared" si="78"/>
        <v>Q1</v>
      </c>
      <c r="F963" t="s">
        <v>2163</v>
      </c>
      <c r="G963" t="s">
        <v>2406</v>
      </c>
      <c r="H963">
        <v>1</v>
      </c>
      <c r="I963" s="4">
        <v>408.13</v>
      </c>
      <c r="J963" t="s">
        <v>2623</v>
      </c>
      <c r="K963" t="s">
        <v>3068</v>
      </c>
      <c r="L963" t="s">
        <v>3070</v>
      </c>
      <c r="M963" t="s">
        <v>4030</v>
      </c>
      <c r="N963">
        <v>3</v>
      </c>
      <c r="O963" t="s">
        <v>4277</v>
      </c>
      <c r="P963" t="str">
        <f t="shared" si="75"/>
        <v>WINTER15</v>
      </c>
      <c r="Q963" t="s">
        <v>4278</v>
      </c>
      <c r="R963" s="4">
        <v>408.13</v>
      </c>
      <c r="S963" t="str">
        <f t="shared" ref="S963:S1026" si="79">IF(OR(R963&gt;$Z$4,R963&lt;Z966),"No","Yes")</f>
        <v>No</v>
      </c>
    </row>
    <row r="964" spans="1:19" x14ac:dyDescent="0.25">
      <c r="A964" t="s">
        <v>766</v>
      </c>
      <c r="B964" s="2">
        <v>45568</v>
      </c>
      <c r="C964">
        <f t="shared" si="76"/>
        <v>2024</v>
      </c>
      <c r="D964" t="str">
        <f t="shared" si="77"/>
        <v>October</v>
      </c>
      <c r="E964" t="str">
        <f t="shared" si="78"/>
        <v>Q4</v>
      </c>
      <c r="F964" t="s">
        <v>1963</v>
      </c>
      <c r="G964" t="s">
        <v>2404</v>
      </c>
      <c r="H964">
        <v>4</v>
      </c>
      <c r="I964" s="4">
        <v>429.37</v>
      </c>
      <c r="J964" t="s">
        <v>2648</v>
      </c>
      <c r="K964" t="s">
        <v>3067</v>
      </c>
      <c r="L964" t="s">
        <v>3073</v>
      </c>
      <c r="M964" t="s">
        <v>3827</v>
      </c>
      <c r="N964">
        <v>8</v>
      </c>
      <c r="O964" t="s">
        <v>4276</v>
      </c>
      <c r="P964" t="str">
        <f t="shared" si="75"/>
        <v>FREESHIP</v>
      </c>
      <c r="Q964" t="s">
        <v>4282</v>
      </c>
      <c r="R964" s="4">
        <v>1717.48</v>
      </c>
      <c r="S964" t="str">
        <f t="shared" si="79"/>
        <v>No</v>
      </c>
    </row>
    <row r="965" spans="1:19" x14ac:dyDescent="0.25">
      <c r="A965" t="s">
        <v>176</v>
      </c>
      <c r="B965" s="2">
        <v>45134</v>
      </c>
      <c r="C965">
        <f t="shared" si="76"/>
        <v>2023</v>
      </c>
      <c r="D965" t="str">
        <f t="shared" si="77"/>
        <v>July</v>
      </c>
      <c r="E965" t="str">
        <f t="shared" si="78"/>
        <v>Q3</v>
      </c>
      <c r="F965" t="s">
        <v>1376</v>
      </c>
      <c r="G965" t="s">
        <v>2406</v>
      </c>
      <c r="H965">
        <v>3</v>
      </c>
      <c r="I965" s="4">
        <v>65.86</v>
      </c>
      <c r="J965" t="s">
        <v>2479</v>
      </c>
      <c r="K965" t="s">
        <v>3066</v>
      </c>
      <c r="L965" t="s">
        <v>3074</v>
      </c>
      <c r="M965" t="s">
        <v>3237</v>
      </c>
      <c r="N965">
        <v>8</v>
      </c>
      <c r="O965" t="s">
        <v>4277</v>
      </c>
      <c r="P965" t="str">
        <f t="shared" si="75"/>
        <v>WINTER15</v>
      </c>
      <c r="Q965" t="s">
        <v>4282</v>
      </c>
      <c r="R965" s="4">
        <v>197.58</v>
      </c>
      <c r="S965" t="str">
        <f t="shared" si="79"/>
        <v>No</v>
      </c>
    </row>
    <row r="966" spans="1:19" x14ac:dyDescent="0.25">
      <c r="A966" t="s">
        <v>535</v>
      </c>
      <c r="B966" s="2">
        <v>45347</v>
      </c>
      <c r="C966">
        <f t="shared" si="76"/>
        <v>2024</v>
      </c>
      <c r="D966" t="str">
        <f t="shared" si="77"/>
        <v>February</v>
      </c>
      <c r="E966" t="str">
        <f t="shared" si="78"/>
        <v>Q1</v>
      </c>
      <c r="F966" t="s">
        <v>1735</v>
      </c>
      <c r="G966" t="s">
        <v>2404</v>
      </c>
      <c r="H966">
        <v>1</v>
      </c>
      <c r="I966" s="4">
        <v>528.05999999999995</v>
      </c>
      <c r="J966" t="s">
        <v>2802</v>
      </c>
      <c r="K966" t="s">
        <v>3067</v>
      </c>
      <c r="L966" t="s">
        <v>3070</v>
      </c>
      <c r="M966" t="s">
        <v>3596</v>
      </c>
      <c r="N966">
        <v>2</v>
      </c>
      <c r="P966" t="str">
        <f t="shared" si="75"/>
        <v>NO COUPON</v>
      </c>
      <c r="Q966" t="s">
        <v>4281</v>
      </c>
      <c r="R966" s="4">
        <v>528.05999999999995</v>
      </c>
      <c r="S966" t="str">
        <f t="shared" si="79"/>
        <v>No</v>
      </c>
    </row>
    <row r="967" spans="1:19" x14ac:dyDescent="0.25">
      <c r="A967" t="s">
        <v>821</v>
      </c>
      <c r="B967" s="2">
        <v>45606</v>
      </c>
      <c r="C967">
        <f t="shared" si="76"/>
        <v>2024</v>
      </c>
      <c r="D967" t="str">
        <f t="shared" si="77"/>
        <v>November</v>
      </c>
      <c r="E967" t="str">
        <f t="shared" si="78"/>
        <v>Q4</v>
      </c>
      <c r="F967" t="s">
        <v>2017</v>
      </c>
      <c r="G967" t="s">
        <v>2403</v>
      </c>
      <c r="H967">
        <v>3</v>
      </c>
      <c r="I967" s="4">
        <v>676.21</v>
      </c>
      <c r="J967" t="s">
        <v>2935</v>
      </c>
      <c r="K967" t="s">
        <v>3066</v>
      </c>
      <c r="L967" t="s">
        <v>3073</v>
      </c>
      <c r="M967" t="s">
        <v>3882</v>
      </c>
      <c r="N967">
        <v>5</v>
      </c>
      <c r="O967" t="s">
        <v>4275</v>
      </c>
      <c r="P967" t="str">
        <f t="shared" si="75"/>
        <v>SAVE10</v>
      </c>
      <c r="Q967" t="s">
        <v>4282</v>
      </c>
      <c r="R967" s="4">
        <v>2028.63</v>
      </c>
      <c r="S967" t="str">
        <f t="shared" si="79"/>
        <v>No</v>
      </c>
    </row>
    <row r="968" spans="1:19" x14ac:dyDescent="0.25">
      <c r="A968" t="s">
        <v>560</v>
      </c>
      <c r="B968" s="2">
        <v>45352</v>
      </c>
      <c r="C968">
        <f t="shared" si="76"/>
        <v>2024</v>
      </c>
      <c r="D968" t="str">
        <f t="shared" si="77"/>
        <v>March</v>
      </c>
      <c r="E968" t="str">
        <f t="shared" si="78"/>
        <v>Q1</v>
      </c>
      <c r="F968" t="s">
        <v>1760</v>
      </c>
      <c r="G968" t="s">
        <v>2403</v>
      </c>
      <c r="H968">
        <v>1</v>
      </c>
      <c r="I968" s="4">
        <v>158.68</v>
      </c>
      <c r="J968" t="s">
        <v>2410</v>
      </c>
      <c r="K968" t="s">
        <v>3067</v>
      </c>
      <c r="L968" t="s">
        <v>3072</v>
      </c>
      <c r="M968" t="s">
        <v>3621</v>
      </c>
      <c r="N968">
        <v>6</v>
      </c>
      <c r="O968" t="s">
        <v>4277</v>
      </c>
      <c r="P968" t="str">
        <f t="shared" si="75"/>
        <v>WINTER15</v>
      </c>
      <c r="Q968" t="s">
        <v>4278</v>
      </c>
      <c r="R968" s="4">
        <v>158.68</v>
      </c>
      <c r="S968" t="str">
        <f t="shared" si="79"/>
        <v>No</v>
      </c>
    </row>
    <row r="969" spans="1:19" x14ac:dyDescent="0.25">
      <c r="A969" t="s">
        <v>567</v>
      </c>
      <c r="B969" s="2">
        <v>45161</v>
      </c>
      <c r="C969">
        <f t="shared" si="76"/>
        <v>2023</v>
      </c>
      <c r="D969" t="str">
        <f t="shared" si="77"/>
        <v>August</v>
      </c>
      <c r="E969" t="str">
        <f t="shared" si="78"/>
        <v>Q3</v>
      </c>
      <c r="F969" t="s">
        <v>1767</v>
      </c>
      <c r="G969" t="s">
        <v>2404</v>
      </c>
      <c r="H969">
        <v>2</v>
      </c>
      <c r="I969" s="4">
        <v>333.83</v>
      </c>
      <c r="J969" t="s">
        <v>2816</v>
      </c>
      <c r="K969" t="s">
        <v>3068</v>
      </c>
      <c r="L969" t="s">
        <v>3071</v>
      </c>
      <c r="M969" t="s">
        <v>3628</v>
      </c>
      <c r="N969">
        <v>4</v>
      </c>
      <c r="O969" t="s">
        <v>4276</v>
      </c>
      <c r="P969" t="str">
        <f t="shared" si="75"/>
        <v>FREESHIP</v>
      </c>
      <c r="Q969" t="s">
        <v>4279</v>
      </c>
      <c r="R969" s="4">
        <v>667.66</v>
      </c>
      <c r="S969" t="str">
        <f t="shared" si="79"/>
        <v>No</v>
      </c>
    </row>
    <row r="970" spans="1:19" x14ac:dyDescent="0.25">
      <c r="A970" t="s">
        <v>972</v>
      </c>
      <c r="B970" s="2">
        <v>45059</v>
      </c>
      <c r="C970">
        <f t="shared" si="76"/>
        <v>2023</v>
      </c>
      <c r="D970" t="str">
        <f t="shared" si="77"/>
        <v>May</v>
      </c>
      <c r="E970" t="str">
        <f t="shared" si="78"/>
        <v>Q2</v>
      </c>
      <c r="F970" t="s">
        <v>2165</v>
      </c>
      <c r="G970" t="s">
        <v>2409</v>
      </c>
      <c r="H970">
        <v>3</v>
      </c>
      <c r="I970" s="4">
        <v>158.66</v>
      </c>
      <c r="J970" t="s">
        <v>2656</v>
      </c>
      <c r="K970" t="s">
        <v>3068</v>
      </c>
      <c r="L970" t="s">
        <v>3073</v>
      </c>
      <c r="M970" t="s">
        <v>4033</v>
      </c>
      <c r="N970">
        <v>7</v>
      </c>
      <c r="O970" t="s">
        <v>4277</v>
      </c>
      <c r="P970" t="str">
        <f t="shared" si="75"/>
        <v>WINTER15</v>
      </c>
      <c r="Q970" t="s">
        <v>4280</v>
      </c>
      <c r="R970" s="4">
        <v>475.98</v>
      </c>
      <c r="S970" t="str">
        <f t="shared" si="79"/>
        <v>No</v>
      </c>
    </row>
    <row r="971" spans="1:19" x14ac:dyDescent="0.25">
      <c r="A971" t="s">
        <v>1172</v>
      </c>
      <c r="B971" s="2">
        <v>45036</v>
      </c>
      <c r="C971">
        <f t="shared" si="76"/>
        <v>2023</v>
      </c>
      <c r="D971" t="str">
        <f t="shared" si="77"/>
        <v>April</v>
      </c>
      <c r="E971" t="str">
        <f t="shared" si="78"/>
        <v>Q2</v>
      </c>
      <c r="F971" t="s">
        <v>2361</v>
      </c>
      <c r="G971" t="s">
        <v>2403</v>
      </c>
      <c r="H971">
        <v>4</v>
      </c>
      <c r="I971" s="4">
        <v>27.42</v>
      </c>
      <c r="J971" t="s">
        <v>2755</v>
      </c>
      <c r="K971" t="s">
        <v>3065</v>
      </c>
      <c r="L971" t="s">
        <v>3074</v>
      </c>
      <c r="M971" t="s">
        <v>4233</v>
      </c>
      <c r="N971">
        <v>4</v>
      </c>
      <c r="O971" t="s">
        <v>4275</v>
      </c>
      <c r="P971" t="str">
        <f t="shared" ref="P971:P1034" si="80">IF(ISBLANK(O971),"NO COUPON",O971)</f>
        <v>SAVE10</v>
      </c>
      <c r="Q971" t="s">
        <v>4279</v>
      </c>
      <c r="R971" s="4">
        <v>109.68</v>
      </c>
      <c r="S971" t="str">
        <f t="shared" si="79"/>
        <v>No</v>
      </c>
    </row>
    <row r="972" spans="1:19" x14ac:dyDescent="0.25">
      <c r="A972" t="s">
        <v>853</v>
      </c>
      <c r="B972" s="2">
        <v>45162</v>
      </c>
      <c r="C972">
        <f t="shared" si="76"/>
        <v>2023</v>
      </c>
      <c r="D972" t="str">
        <f t="shared" si="77"/>
        <v>August</v>
      </c>
      <c r="E972" t="str">
        <f t="shared" si="78"/>
        <v>Q3</v>
      </c>
      <c r="F972" t="s">
        <v>2049</v>
      </c>
      <c r="G972" t="s">
        <v>2406</v>
      </c>
      <c r="H972">
        <v>3</v>
      </c>
      <c r="I972" s="4">
        <v>197.97</v>
      </c>
      <c r="J972" t="s">
        <v>2902</v>
      </c>
      <c r="K972" t="s">
        <v>3066</v>
      </c>
      <c r="L972" t="s">
        <v>3071</v>
      </c>
      <c r="M972" t="s">
        <v>3914</v>
      </c>
      <c r="N972">
        <v>5</v>
      </c>
      <c r="P972" t="str">
        <f t="shared" si="80"/>
        <v>NO COUPON</v>
      </c>
      <c r="Q972" t="s">
        <v>4282</v>
      </c>
      <c r="R972" s="4">
        <v>593.91</v>
      </c>
      <c r="S972" t="str">
        <f t="shared" si="79"/>
        <v>No</v>
      </c>
    </row>
    <row r="973" spans="1:19" x14ac:dyDescent="0.25">
      <c r="A973" t="s">
        <v>1187</v>
      </c>
      <c r="B973" s="2">
        <v>45569</v>
      </c>
      <c r="C973">
        <f t="shared" si="76"/>
        <v>2024</v>
      </c>
      <c r="D973" t="str">
        <f t="shared" si="77"/>
        <v>October</v>
      </c>
      <c r="E973" t="str">
        <f t="shared" si="78"/>
        <v>Q4</v>
      </c>
      <c r="F973" t="s">
        <v>2376</v>
      </c>
      <c r="G973" t="s">
        <v>2403</v>
      </c>
      <c r="H973">
        <v>1</v>
      </c>
      <c r="I973" s="4">
        <v>208.36</v>
      </c>
      <c r="J973" t="s">
        <v>2891</v>
      </c>
      <c r="K973" t="s">
        <v>3066</v>
      </c>
      <c r="L973" t="s">
        <v>3070</v>
      </c>
      <c r="M973" t="s">
        <v>4248</v>
      </c>
      <c r="N973">
        <v>4</v>
      </c>
      <c r="O973" t="s">
        <v>4276</v>
      </c>
      <c r="P973" t="str">
        <f t="shared" si="80"/>
        <v>FREESHIP</v>
      </c>
      <c r="Q973" t="s">
        <v>4280</v>
      </c>
      <c r="R973" s="4">
        <v>208.36</v>
      </c>
      <c r="S973" t="str">
        <f t="shared" si="79"/>
        <v>No</v>
      </c>
    </row>
    <row r="974" spans="1:19" x14ac:dyDescent="0.25">
      <c r="A974" t="s">
        <v>659</v>
      </c>
      <c r="B974" s="2">
        <v>44928</v>
      </c>
      <c r="C974">
        <f t="shared" si="76"/>
        <v>2023</v>
      </c>
      <c r="D974" t="str">
        <f t="shared" si="77"/>
        <v>January</v>
      </c>
      <c r="E974" t="str">
        <f t="shared" si="78"/>
        <v>Q1</v>
      </c>
      <c r="F974" t="s">
        <v>1858</v>
      </c>
      <c r="G974" t="s">
        <v>2408</v>
      </c>
      <c r="H974">
        <v>2</v>
      </c>
      <c r="I974" s="4">
        <v>150.05000000000001</v>
      </c>
      <c r="J974" t="s">
        <v>2525</v>
      </c>
      <c r="K974" t="s">
        <v>3067</v>
      </c>
      <c r="L974" t="s">
        <v>3071</v>
      </c>
      <c r="M974" t="s">
        <v>3720</v>
      </c>
      <c r="N974">
        <v>4</v>
      </c>
      <c r="O974" t="s">
        <v>4275</v>
      </c>
      <c r="P974" t="str">
        <f t="shared" si="80"/>
        <v>SAVE10</v>
      </c>
      <c r="Q974" t="s">
        <v>4281</v>
      </c>
      <c r="R974" s="4">
        <v>300.10000000000002</v>
      </c>
      <c r="S974" t="str">
        <f t="shared" si="79"/>
        <v>No</v>
      </c>
    </row>
    <row r="975" spans="1:19" x14ac:dyDescent="0.25">
      <c r="A975" t="s">
        <v>416</v>
      </c>
      <c r="B975" s="2">
        <v>45025</v>
      </c>
      <c r="C975">
        <f t="shared" si="76"/>
        <v>2023</v>
      </c>
      <c r="D975" t="str">
        <f t="shared" si="77"/>
        <v>April</v>
      </c>
      <c r="E975" t="str">
        <f t="shared" si="78"/>
        <v>Q2</v>
      </c>
      <c r="F975" t="s">
        <v>1616</v>
      </c>
      <c r="G975" t="s">
        <v>2407</v>
      </c>
      <c r="H975">
        <v>5</v>
      </c>
      <c r="I975" s="4">
        <v>337.38</v>
      </c>
      <c r="J975" t="s">
        <v>2734</v>
      </c>
      <c r="K975" t="s">
        <v>3068</v>
      </c>
      <c r="L975" t="s">
        <v>3070</v>
      </c>
      <c r="M975" t="s">
        <v>3477</v>
      </c>
      <c r="N975">
        <v>5</v>
      </c>
      <c r="P975" t="str">
        <f t="shared" si="80"/>
        <v>NO COUPON</v>
      </c>
      <c r="Q975" t="s">
        <v>4279</v>
      </c>
      <c r="R975" s="4">
        <v>1686.9</v>
      </c>
      <c r="S975" t="str">
        <f t="shared" si="79"/>
        <v>No</v>
      </c>
    </row>
    <row r="976" spans="1:19" x14ac:dyDescent="0.25">
      <c r="A976" t="s">
        <v>580</v>
      </c>
      <c r="B976" s="2">
        <v>45400</v>
      </c>
      <c r="C976">
        <f t="shared" si="76"/>
        <v>2024</v>
      </c>
      <c r="D976" t="str">
        <f t="shared" si="77"/>
        <v>April</v>
      </c>
      <c r="E976" t="str">
        <f t="shared" si="78"/>
        <v>Q2</v>
      </c>
      <c r="F976" t="s">
        <v>1780</v>
      </c>
      <c r="G976" t="s">
        <v>2404</v>
      </c>
      <c r="H976">
        <v>4</v>
      </c>
      <c r="I976" s="4">
        <v>162.71</v>
      </c>
      <c r="J976" t="s">
        <v>2824</v>
      </c>
      <c r="K976" t="s">
        <v>3069</v>
      </c>
      <c r="L976" t="s">
        <v>3071</v>
      </c>
      <c r="M976" t="s">
        <v>3641</v>
      </c>
      <c r="N976">
        <v>7</v>
      </c>
      <c r="O976" t="s">
        <v>4276</v>
      </c>
      <c r="P976" t="str">
        <f t="shared" si="80"/>
        <v>FREESHIP</v>
      </c>
      <c r="Q976" t="s">
        <v>4280</v>
      </c>
      <c r="R976" s="4">
        <v>650.84</v>
      </c>
      <c r="S976" t="str">
        <f t="shared" si="79"/>
        <v>No</v>
      </c>
    </row>
    <row r="977" spans="1:19" x14ac:dyDescent="0.25">
      <c r="A977" t="s">
        <v>20</v>
      </c>
      <c r="B977" s="2">
        <v>45825</v>
      </c>
      <c r="C977">
        <f t="shared" si="76"/>
        <v>2025</v>
      </c>
      <c r="D977" t="str">
        <f t="shared" si="77"/>
        <v>June</v>
      </c>
      <c r="E977" t="str">
        <f t="shared" si="78"/>
        <v>Q2</v>
      </c>
      <c r="F977" t="s">
        <v>1220</v>
      </c>
      <c r="G977" t="s">
        <v>2408</v>
      </c>
      <c r="H977">
        <v>1</v>
      </c>
      <c r="I977" s="4">
        <v>664.42</v>
      </c>
      <c r="J977" t="s">
        <v>2416</v>
      </c>
      <c r="K977" t="s">
        <v>3068</v>
      </c>
      <c r="L977" t="s">
        <v>3072</v>
      </c>
      <c r="M977" t="s">
        <v>3081</v>
      </c>
      <c r="N977">
        <v>6</v>
      </c>
      <c r="O977" t="s">
        <v>4275</v>
      </c>
      <c r="P977" t="str">
        <f t="shared" si="80"/>
        <v>SAVE10</v>
      </c>
      <c r="Q977" t="s">
        <v>4281</v>
      </c>
      <c r="R977" s="4">
        <v>664.42</v>
      </c>
      <c r="S977" t="str">
        <f t="shared" si="79"/>
        <v>No</v>
      </c>
    </row>
    <row r="978" spans="1:19" x14ac:dyDescent="0.25">
      <c r="A978" t="s">
        <v>474</v>
      </c>
      <c r="B978" s="2">
        <v>45571</v>
      </c>
      <c r="C978">
        <f t="shared" si="76"/>
        <v>2024</v>
      </c>
      <c r="D978" t="str">
        <f t="shared" si="77"/>
        <v>October</v>
      </c>
      <c r="E978" t="str">
        <f t="shared" si="78"/>
        <v>Q4</v>
      </c>
      <c r="F978" t="s">
        <v>1674</v>
      </c>
      <c r="G978" t="s">
        <v>2408</v>
      </c>
      <c r="H978">
        <v>1</v>
      </c>
      <c r="I978" s="4">
        <v>144.25</v>
      </c>
      <c r="J978" t="s">
        <v>2768</v>
      </c>
      <c r="K978" t="s">
        <v>3069</v>
      </c>
      <c r="L978" t="s">
        <v>3072</v>
      </c>
      <c r="M978" t="s">
        <v>3535</v>
      </c>
      <c r="N978">
        <v>2</v>
      </c>
      <c r="O978" t="s">
        <v>4277</v>
      </c>
      <c r="P978" t="str">
        <f t="shared" si="80"/>
        <v>WINTER15</v>
      </c>
      <c r="Q978" t="s">
        <v>4279</v>
      </c>
      <c r="R978" s="4">
        <v>144.25</v>
      </c>
      <c r="S978" t="str">
        <f t="shared" si="79"/>
        <v>No</v>
      </c>
    </row>
    <row r="979" spans="1:19" x14ac:dyDescent="0.25">
      <c r="A979" t="s">
        <v>361</v>
      </c>
      <c r="B979" s="2">
        <v>45325</v>
      </c>
      <c r="C979">
        <f t="shared" si="76"/>
        <v>2024</v>
      </c>
      <c r="D979" t="str">
        <f t="shared" si="77"/>
        <v>February</v>
      </c>
      <c r="E979" t="str">
        <f t="shared" si="78"/>
        <v>Q1</v>
      </c>
      <c r="F979" t="s">
        <v>1561</v>
      </c>
      <c r="G979" t="s">
        <v>2407</v>
      </c>
      <c r="H979">
        <v>4</v>
      </c>
      <c r="I979" s="4">
        <v>264.79000000000002</v>
      </c>
      <c r="J979" t="s">
        <v>2700</v>
      </c>
      <c r="K979" t="s">
        <v>3067</v>
      </c>
      <c r="L979" t="s">
        <v>3074</v>
      </c>
      <c r="M979" t="s">
        <v>3422</v>
      </c>
      <c r="N979">
        <v>5</v>
      </c>
      <c r="O979" t="s">
        <v>4275</v>
      </c>
      <c r="P979" t="str">
        <f t="shared" si="80"/>
        <v>SAVE10</v>
      </c>
      <c r="Q979" t="s">
        <v>4282</v>
      </c>
      <c r="R979" s="4">
        <v>1059.1600000000001</v>
      </c>
      <c r="S979" t="str">
        <f t="shared" si="79"/>
        <v>No</v>
      </c>
    </row>
    <row r="980" spans="1:19" x14ac:dyDescent="0.25">
      <c r="A980" t="s">
        <v>679</v>
      </c>
      <c r="B980" s="2">
        <v>45048</v>
      </c>
      <c r="C980">
        <f t="shared" si="76"/>
        <v>2023</v>
      </c>
      <c r="D980" t="str">
        <f t="shared" si="77"/>
        <v>May</v>
      </c>
      <c r="E980" t="str">
        <f t="shared" si="78"/>
        <v>Q2</v>
      </c>
      <c r="F980" t="s">
        <v>1877</v>
      </c>
      <c r="G980" t="s">
        <v>2405</v>
      </c>
      <c r="H980">
        <v>4</v>
      </c>
      <c r="I980" s="4">
        <v>231.26</v>
      </c>
      <c r="J980" t="s">
        <v>2866</v>
      </c>
      <c r="K980" t="s">
        <v>3066</v>
      </c>
      <c r="L980" t="s">
        <v>3070</v>
      </c>
      <c r="M980" t="s">
        <v>3740</v>
      </c>
      <c r="N980">
        <v>6</v>
      </c>
      <c r="O980" t="s">
        <v>4277</v>
      </c>
      <c r="P980" t="str">
        <f t="shared" si="80"/>
        <v>WINTER15</v>
      </c>
      <c r="Q980" t="s">
        <v>4282</v>
      </c>
      <c r="R980" s="4">
        <v>925.04</v>
      </c>
      <c r="S980" t="str">
        <f t="shared" si="79"/>
        <v>No</v>
      </c>
    </row>
    <row r="981" spans="1:19" x14ac:dyDescent="0.25">
      <c r="A981" t="s">
        <v>1016</v>
      </c>
      <c r="B981" s="2">
        <v>45827</v>
      </c>
      <c r="C981">
        <f t="shared" si="76"/>
        <v>2025</v>
      </c>
      <c r="D981" t="str">
        <f t="shared" si="77"/>
        <v>June</v>
      </c>
      <c r="E981" t="str">
        <f t="shared" si="78"/>
        <v>Q2</v>
      </c>
      <c r="F981" t="s">
        <v>2209</v>
      </c>
      <c r="G981" t="s">
        <v>2405</v>
      </c>
      <c r="H981">
        <v>4</v>
      </c>
      <c r="I981" s="4">
        <v>699.88</v>
      </c>
      <c r="J981" t="s">
        <v>2505</v>
      </c>
      <c r="K981" t="s">
        <v>3069</v>
      </c>
      <c r="L981" t="s">
        <v>3074</v>
      </c>
      <c r="M981" t="s">
        <v>4077</v>
      </c>
      <c r="N981">
        <v>5</v>
      </c>
      <c r="O981" t="s">
        <v>4277</v>
      </c>
      <c r="P981" t="str">
        <f t="shared" si="80"/>
        <v>WINTER15</v>
      </c>
      <c r="Q981" t="s">
        <v>4279</v>
      </c>
      <c r="R981" s="4">
        <v>2799.52</v>
      </c>
      <c r="S981" t="str">
        <f t="shared" si="79"/>
        <v>No</v>
      </c>
    </row>
    <row r="982" spans="1:19" x14ac:dyDescent="0.25">
      <c r="A982" t="s">
        <v>603</v>
      </c>
      <c r="B982" s="2">
        <v>45698</v>
      </c>
      <c r="C982">
        <f t="shared" si="76"/>
        <v>2025</v>
      </c>
      <c r="D982" t="str">
        <f t="shared" si="77"/>
        <v>February</v>
      </c>
      <c r="E982" t="str">
        <f t="shared" si="78"/>
        <v>Q1</v>
      </c>
      <c r="F982" t="s">
        <v>1803</v>
      </c>
      <c r="G982" t="s">
        <v>2408</v>
      </c>
      <c r="H982">
        <v>2</v>
      </c>
      <c r="I982" s="4">
        <v>500.8</v>
      </c>
      <c r="J982" t="s">
        <v>2830</v>
      </c>
      <c r="K982" t="s">
        <v>3069</v>
      </c>
      <c r="L982" t="s">
        <v>3073</v>
      </c>
      <c r="M982" t="s">
        <v>3664</v>
      </c>
      <c r="N982">
        <v>3</v>
      </c>
      <c r="O982" t="s">
        <v>4276</v>
      </c>
      <c r="P982" t="str">
        <f t="shared" si="80"/>
        <v>FREESHIP</v>
      </c>
      <c r="Q982" t="s">
        <v>4279</v>
      </c>
      <c r="R982" s="4">
        <v>1001.6</v>
      </c>
      <c r="S982" t="str">
        <f t="shared" si="79"/>
        <v>No</v>
      </c>
    </row>
    <row r="983" spans="1:19" x14ac:dyDescent="0.25">
      <c r="A983" t="s">
        <v>730</v>
      </c>
      <c r="B983" s="2">
        <v>45456</v>
      </c>
      <c r="C983">
        <f t="shared" si="76"/>
        <v>2024</v>
      </c>
      <c r="D983" t="str">
        <f t="shared" si="77"/>
        <v>June</v>
      </c>
      <c r="E983" t="str">
        <f t="shared" si="78"/>
        <v>Q2</v>
      </c>
      <c r="F983" t="s">
        <v>1927</v>
      </c>
      <c r="G983" t="s">
        <v>2406</v>
      </c>
      <c r="H983">
        <v>3</v>
      </c>
      <c r="I983" s="4">
        <v>454.29</v>
      </c>
      <c r="J983" t="s">
        <v>2428</v>
      </c>
      <c r="K983" t="s">
        <v>3067</v>
      </c>
      <c r="L983" t="s">
        <v>3074</v>
      </c>
      <c r="M983" t="s">
        <v>3791</v>
      </c>
      <c r="N983">
        <v>4</v>
      </c>
      <c r="O983" t="s">
        <v>4277</v>
      </c>
      <c r="P983" t="str">
        <f t="shared" si="80"/>
        <v>WINTER15</v>
      </c>
      <c r="Q983" t="s">
        <v>4282</v>
      </c>
      <c r="R983" s="4">
        <v>1362.87</v>
      </c>
      <c r="S983" t="str">
        <f t="shared" si="79"/>
        <v>No</v>
      </c>
    </row>
    <row r="984" spans="1:19" x14ac:dyDescent="0.25">
      <c r="A984" t="s">
        <v>1101</v>
      </c>
      <c r="B984" s="2">
        <v>45739</v>
      </c>
      <c r="C984">
        <f t="shared" si="76"/>
        <v>2025</v>
      </c>
      <c r="D984" t="str">
        <f t="shared" si="77"/>
        <v>March</v>
      </c>
      <c r="E984" t="str">
        <f t="shared" si="78"/>
        <v>Q1</v>
      </c>
      <c r="F984" t="s">
        <v>2293</v>
      </c>
      <c r="G984" t="s">
        <v>2408</v>
      </c>
      <c r="H984">
        <v>4</v>
      </c>
      <c r="I984" s="4">
        <v>693.07</v>
      </c>
      <c r="J984" t="s">
        <v>3024</v>
      </c>
      <c r="K984" t="s">
        <v>3066</v>
      </c>
      <c r="L984" t="s">
        <v>3070</v>
      </c>
      <c r="M984" t="s">
        <v>4162</v>
      </c>
      <c r="N984">
        <v>8</v>
      </c>
      <c r="O984" t="s">
        <v>4275</v>
      </c>
      <c r="P984" t="str">
        <f t="shared" si="80"/>
        <v>SAVE10</v>
      </c>
      <c r="Q984" t="s">
        <v>4278</v>
      </c>
      <c r="R984" s="4">
        <v>2772.28</v>
      </c>
      <c r="S984" t="str">
        <f t="shared" si="79"/>
        <v>No</v>
      </c>
    </row>
    <row r="985" spans="1:19" x14ac:dyDescent="0.25">
      <c r="A985" t="s">
        <v>994</v>
      </c>
      <c r="B985" s="2">
        <v>45213</v>
      </c>
      <c r="C985">
        <f t="shared" si="76"/>
        <v>2023</v>
      </c>
      <c r="D985" t="str">
        <f t="shared" si="77"/>
        <v>October</v>
      </c>
      <c r="E985" t="str">
        <f t="shared" si="78"/>
        <v>Q4</v>
      </c>
      <c r="F985" t="s">
        <v>2187</v>
      </c>
      <c r="G985" t="s">
        <v>2406</v>
      </c>
      <c r="H985">
        <v>3</v>
      </c>
      <c r="I985" s="4">
        <v>69.650000000000006</v>
      </c>
      <c r="J985" t="s">
        <v>2995</v>
      </c>
      <c r="K985" t="s">
        <v>3069</v>
      </c>
      <c r="L985" t="s">
        <v>3073</v>
      </c>
      <c r="M985" t="s">
        <v>4055</v>
      </c>
      <c r="N985">
        <v>7</v>
      </c>
      <c r="O985" t="s">
        <v>4277</v>
      </c>
      <c r="P985" t="str">
        <f t="shared" si="80"/>
        <v>WINTER15</v>
      </c>
      <c r="Q985" t="s">
        <v>4278</v>
      </c>
      <c r="R985" s="4">
        <v>208.95</v>
      </c>
      <c r="S985" t="str">
        <f t="shared" si="79"/>
        <v>No</v>
      </c>
    </row>
    <row r="986" spans="1:19" x14ac:dyDescent="0.25">
      <c r="A986" t="s">
        <v>32</v>
      </c>
      <c r="B986" s="2">
        <v>45742</v>
      </c>
      <c r="C986">
        <f t="shared" si="76"/>
        <v>2025</v>
      </c>
      <c r="D986" t="str">
        <f t="shared" si="77"/>
        <v>March</v>
      </c>
      <c r="E986" t="str">
        <f t="shared" si="78"/>
        <v>Q1</v>
      </c>
      <c r="F986" t="s">
        <v>1232</v>
      </c>
      <c r="G986" t="s">
        <v>2409</v>
      </c>
      <c r="H986">
        <v>1</v>
      </c>
      <c r="I986" s="4">
        <v>431.44</v>
      </c>
      <c r="J986" t="s">
        <v>2428</v>
      </c>
      <c r="K986" t="s">
        <v>3068</v>
      </c>
      <c r="L986" t="s">
        <v>3074</v>
      </c>
      <c r="M986" t="s">
        <v>3093</v>
      </c>
      <c r="N986">
        <v>3</v>
      </c>
      <c r="O986" t="s">
        <v>4275</v>
      </c>
      <c r="P986" t="str">
        <f t="shared" si="80"/>
        <v>SAVE10</v>
      </c>
      <c r="Q986" t="s">
        <v>4281</v>
      </c>
      <c r="R986" s="4">
        <v>431.44</v>
      </c>
      <c r="S986" t="str">
        <f t="shared" si="79"/>
        <v>No</v>
      </c>
    </row>
    <row r="987" spans="1:19" x14ac:dyDescent="0.25">
      <c r="A987" t="s">
        <v>816</v>
      </c>
      <c r="B987" s="2">
        <v>45339</v>
      </c>
      <c r="C987">
        <f t="shared" si="76"/>
        <v>2024</v>
      </c>
      <c r="D987" t="str">
        <f t="shared" si="77"/>
        <v>February</v>
      </c>
      <c r="E987" t="str">
        <f t="shared" si="78"/>
        <v>Q1</v>
      </c>
      <c r="F987" t="s">
        <v>2012</v>
      </c>
      <c r="G987" t="s">
        <v>2406</v>
      </c>
      <c r="H987">
        <v>5</v>
      </c>
      <c r="I987" s="4">
        <v>644.64</v>
      </c>
      <c r="J987" t="s">
        <v>2932</v>
      </c>
      <c r="K987" t="s">
        <v>3068</v>
      </c>
      <c r="L987" t="s">
        <v>3071</v>
      </c>
      <c r="M987" t="s">
        <v>3877</v>
      </c>
      <c r="N987">
        <v>6</v>
      </c>
      <c r="O987" t="s">
        <v>4276</v>
      </c>
      <c r="P987" t="str">
        <f t="shared" si="80"/>
        <v>FREESHIP</v>
      </c>
      <c r="Q987" t="s">
        <v>4280</v>
      </c>
      <c r="R987" s="4">
        <v>3223.2</v>
      </c>
      <c r="S987" t="str">
        <f t="shared" si="79"/>
        <v>No</v>
      </c>
    </row>
    <row r="988" spans="1:19" x14ac:dyDescent="0.25">
      <c r="A988" t="s">
        <v>281</v>
      </c>
      <c r="B988" s="2">
        <v>45764</v>
      </c>
      <c r="C988">
        <f t="shared" si="76"/>
        <v>2025</v>
      </c>
      <c r="D988" t="str">
        <f t="shared" si="77"/>
        <v>April</v>
      </c>
      <c r="E988" t="str">
        <f t="shared" si="78"/>
        <v>Q2</v>
      </c>
      <c r="F988" t="s">
        <v>1481</v>
      </c>
      <c r="G988" t="s">
        <v>2406</v>
      </c>
      <c r="H988">
        <v>5</v>
      </c>
      <c r="I988" s="4">
        <v>468.51</v>
      </c>
      <c r="J988" t="s">
        <v>2638</v>
      </c>
      <c r="K988" t="s">
        <v>3065</v>
      </c>
      <c r="L988" t="s">
        <v>3073</v>
      </c>
      <c r="M988" t="s">
        <v>3342</v>
      </c>
      <c r="N988">
        <v>9</v>
      </c>
      <c r="P988" t="str">
        <f t="shared" si="80"/>
        <v>NO COUPON</v>
      </c>
      <c r="Q988" t="s">
        <v>4281</v>
      </c>
      <c r="R988" s="4">
        <v>2342.5500000000002</v>
      </c>
      <c r="S988" t="str">
        <f t="shared" si="79"/>
        <v>No</v>
      </c>
    </row>
    <row r="989" spans="1:19" x14ac:dyDescent="0.25">
      <c r="A989" t="s">
        <v>1048</v>
      </c>
      <c r="B989" s="2">
        <v>45459</v>
      </c>
      <c r="C989">
        <f t="shared" si="76"/>
        <v>2024</v>
      </c>
      <c r="D989" t="str">
        <f t="shared" si="77"/>
        <v>June</v>
      </c>
      <c r="E989" t="str">
        <f t="shared" si="78"/>
        <v>Q2</v>
      </c>
      <c r="F989" t="s">
        <v>2240</v>
      </c>
      <c r="G989" t="s">
        <v>2407</v>
      </c>
      <c r="H989">
        <v>4</v>
      </c>
      <c r="I989" s="4">
        <v>517.98</v>
      </c>
      <c r="J989" t="s">
        <v>3008</v>
      </c>
      <c r="K989" t="s">
        <v>3069</v>
      </c>
      <c r="L989" t="s">
        <v>3071</v>
      </c>
      <c r="M989" t="s">
        <v>4109</v>
      </c>
      <c r="N989">
        <v>8</v>
      </c>
      <c r="O989" t="s">
        <v>4276</v>
      </c>
      <c r="P989" t="str">
        <f t="shared" si="80"/>
        <v>FREESHIP</v>
      </c>
      <c r="Q989" t="s">
        <v>4281</v>
      </c>
      <c r="R989" s="4">
        <v>2071.92</v>
      </c>
      <c r="S989" t="str">
        <f t="shared" si="79"/>
        <v>No</v>
      </c>
    </row>
    <row r="990" spans="1:19" x14ac:dyDescent="0.25">
      <c r="A990" t="s">
        <v>353</v>
      </c>
      <c r="B990" s="2">
        <v>45392</v>
      </c>
      <c r="C990">
        <f t="shared" si="76"/>
        <v>2024</v>
      </c>
      <c r="D990" t="str">
        <f t="shared" si="77"/>
        <v>April</v>
      </c>
      <c r="E990" t="str">
        <f t="shared" si="78"/>
        <v>Q2</v>
      </c>
      <c r="F990" t="s">
        <v>1553</v>
      </c>
      <c r="G990" t="s">
        <v>2407</v>
      </c>
      <c r="H990">
        <v>2</v>
      </c>
      <c r="I990" s="4">
        <v>236.33</v>
      </c>
      <c r="J990" t="s">
        <v>2692</v>
      </c>
      <c r="K990" t="s">
        <v>3066</v>
      </c>
      <c r="L990" t="s">
        <v>3074</v>
      </c>
      <c r="M990" t="s">
        <v>3414</v>
      </c>
      <c r="N990">
        <v>3</v>
      </c>
      <c r="O990" t="s">
        <v>4275</v>
      </c>
      <c r="P990" t="str">
        <f t="shared" si="80"/>
        <v>SAVE10</v>
      </c>
      <c r="Q990" t="s">
        <v>4278</v>
      </c>
      <c r="R990" s="4">
        <v>472.66</v>
      </c>
      <c r="S990" t="str">
        <f t="shared" si="79"/>
        <v>No</v>
      </c>
    </row>
    <row r="991" spans="1:19" x14ac:dyDescent="0.25">
      <c r="A991" t="s">
        <v>1026</v>
      </c>
      <c r="B991" s="2">
        <v>45629</v>
      </c>
      <c r="C991">
        <f t="shared" si="76"/>
        <v>2024</v>
      </c>
      <c r="D991" t="str">
        <f t="shared" si="77"/>
        <v>December</v>
      </c>
      <c r="E991" t="str">
        <f t="shared" si="78"/>
        <v>Q4</v>
      </c>
      <c r="F991" t="s">
        <v>2218</v>
      </c>
      <c r="G991" t="s">
        <v>2407</v>
      </c>
      <c r="H991">
        <v>4</v>
      </c>
      <c r="I991" s="4">
        <v>30.05</v>
      </c>
      <c r="J991" t="s">
        <v>2676</v>
      </c>
      <c r="K991" t="s">
        <v>3066</v>
      </c>
      <c r="L991" t="s">
        <v>3072</v>
      </c>
      <c r="M991" t="s">
        <v>4087</v>
      </c>
      <c r="N991">
        <v>6</v>
      </c>
      <c r="P991" t="str">
        <f t="shared" si="80"/>
        <v>NO COUPON</v>
      </c>
      <c r="Q991" t="s">
        <v>4281</v>
      </c>
      <c r="R991" s="4">
        <v>120.2</v>
      </c>
      <c r="S991" t="str">
        <f t="shared" si="79"/>
        <v>No</v>
      </c>
    </row>
    <row r="992" spans="1:19" x14ac:dyDescent="0.25">
      <c r="A992" t="s">
        <v>1193</v>
      </c>
      <c r="B992" s="2">
        <v>44934</v>
      </c>
      <c r="C992">
        <f t="shared" si="76"/>
        <v>2023</v>
      </c>
      <c r="D992" t="str">
        <f t="shared" si="77"/>
        <v>January</v>
      </c>
      <c r="E992" t="str">
        <f t="shared" si="78"/>
        <v>Q1</v>
      </c>
      <c r="F992" t="s">
        <v>2382</v>
      </c>
      <c r="G992" t="s">
        <v>2408</v>
      </c>
      <c r="H992">
        <v>5</v>
      </c>
      <c r="I992" s="4">
        <v>518.54999999999995</v>
      </c>
      <c r="J992" t="s">
        <v>2709</v>
      </c>
      <c r="K992" t="s">
        <v>3067</v>
      </c>
      <c r="L992" t="s">
        <v>3071</v>
      </c>
      <c r="M992" t="s">
        <v>4254</v>
      </c>
      <c r="N992">
        <v>6</v>
      </c>
      <c r="O992" t="s">
        <v>4277</v>
      </c>
      <c r="P992" t="str">
        <f t="shared" si="80"/>
        <v>WINTER15</v>
      </c>
      <c r="Q992" t="s">
        <v>4278</v>
      </c>
      <c r="R992" s="4">
        <v>2592.75</v>
      </c>
      <c r="S992" t="str">
        <f t="shared" si="79"/>
        <v>No</v>
      </c>
    </row>
    <row r="993" spans="1:19" x14ac:dyDescent="0.25">
      <c r="A993" t="s">
        <v>160</v>
      </c>
      <c r="B993" s="2">
        <v>45777</v>
      </c>
      <c r="C993">
        <f t="shared" si="76"/>
        <v>2025</v>
      </c>
      <c r="D993" t="str">
        <f t="shared" si="77"/>
        <v>April</v>
      </c>
      <c r="E993" t="str">
        <f t="shared" si="78"/>
        <v>Q2</v>
      </c>
      <c r="F993" t="s">
        <v>1360</v>
      </c>
      <c r="G993" t="s">
        <v>2405</v>
      </c>
      <c r="H993">
        <v>2</v>
      </c>
      <c r="I993" s="4">
        <v>411.49</v>
      </c>
      <c r="J993" t="s">
        <v>2545</v>
      </c>
      <c r="K993" t="s">
        <v>3067</v>
      </c>
      <c r="L993" t="s">
        <v>3072</v>
      </c>
      <c r="M993" t="s">
        <v>3221</v>
      </c>
      <c r="N993">
        <v>4</v>
      </c>
      <c r="P993" t="str">
        <f t="shared" si="80"/>
        <v>NO COUPON</v>
      </c>
      <c r="Q993" t="s">
        <v>4278</v>
      </c>
      <c r="R993" s="4">
        <v>822.98</v>
      </c>
      <c r="S993" t="str">
        <f t="shared" si="79"/>
        <v>No</v>
      </c>
    </row>
    <row r="994" spans="1:19" x14ac:dyDescent="0.25">
      <c r="A994" t="s">
        <v>1017</v>
      </c>
      <c r="B994" s="2">
        <v>44937</v>
      </c>
      <c r="C994">
        <f t="shared" si="76"/>
        <v>2023</v>
      </c>
      <c r="D994" t="str">
        <f t="shared" si="77"/>
        <v>January</v>
      </c>
      <c r="E994" t="str">
        <f t="shared" si="78"/>
        <v>Q1</v>
      </c>
      <c r="F994" t="s">
        <v>2210</v>
      </c>
      <c r="G994" t="s">
        <v>2407</v>
      </c>
      <c r="H994">
        <v>5</v>
      </c>
      <c r="I994" s="4">
        <v>319.97000000000003</v>
      </c>
      <c r="J994" t="s">
        <v>3001</v>
      </c>
      <c r="K994" t="s">
        <v>3069</v>
      </c>
      <c r="L994" t="s">
        <v>3070</v>
      </c>
      <c r="M994" t="s">
        <v>4078</v>
      </c>
      <c r="N994">
        <v>7</v>
      </c>
      <c r="O994" t="s">
        <v>4275</v>
      </c>
      <c r="P994" t="str">
        <f t="shared" si="80"/>
        <v>SAVE10</v>
      </c>
      <c r="Q994" t="s">
        <v>4282</v>
      </c>
      <c r="R994" s="4">
        <v>1599.85</v>
      </c>
      <c r="S994" t="str">
        <f t="shared" si="79"/>
        <v>No</v>
      </c>
    </row>
    <row r="995" spans="1:19" x14ac:dyDescent="0.25">
      <c r="A995" t="s">
        <v>54</v>
      </c>
      <c r="B995" s="2">
        <v>45158</v>
      </c>
      <c r="C995">
        <f t="shared" si="76"/>
        <v>2023</v>
      </c>
      <c r="D995" t="str">
        <f t="shared" si="77"/>
        <v>August</v>
      </c>
      <c r="E995" t="str">
        <f t="shared" si="78"/>
        <v>Q3</v>
      </c>
      <c r="F995" t="s">
        <v>1254</v>
      </c>
      <c r="G995" t="s">
        <v>2409</v>
      </c>
      <c r="H995">
        <v>2</v>
      </c>
      <c r="I995" s="4">
        <v>344.02</v>
      </c>
      <c r="J995" t="s">
        <v>2450</v>
      </c>
      <c r="K995" t="s">
        <v>3066</v>
      </c>
      <c r="L995" t="s">
        <v>3073</v>
      </c>
      <c r="M995" t="s">
        <v>3115</v>
      </c>
      <c r="N995">
        <v>4</v>
      </c>
      <c r="O995" t="s">
        <v>4276</v>
      </c>
      <c r="P995" t="str">
        <f t="shared" si="80"/>
        <v>FREESHIP</v>
      </c>
      <c r="Q995" t="s">
        <v>4278</v>
      </c>
      <c r="R995" s="4">
        <v>688.04</v>
      </c>
      <c r="S995" t="str">
        <f t="shared" si="79"/>
        <v>No</v>
      </c>
    </row>
    <row r="996" spans="1:19" x14ac:dyDescent="0.25">
      <c r="A996" t="s">
        <v>634</v>
      </c>
      <c r="B996" s="2">
        <v>45378</v>
      </c>
      <c r="C996">
        <f t="shared" si="76"/>
        <v>2024</v>
      </c>
      <c r="D996" t="str">
        <f t="shared" si="77"/>
        <v>March</v>
      </c>
      <c r="E996" t="str">
        <f t="shared" si="78"/>
        <v>Q1</v>
      </c>
      <c r="F996" t="s">
        <v>1833</v>
      </c>
      <c r="G996" t="s">
        <v>2405</v>
      </c>
      <c r="H996">
        <v>3</v>
      </c>
      <c r="I996" s="4">
        <v>136.34</v>
      </c>
      <c r="J996" t="s">
        <v>2846</v>
      </c>
      <c r="K996" t="s">
        <v>3065</v>
      </c>
      <c r="L996" t="s">
        <v>3072</v>
      </c>
      <c r="M996" t="s">
        <v>3695</v>
      </c>
      <c r="N996">
        <v>8</v>
      </c>
      <c r="O996" t="s">
        <v>4275</v>
      </c>
      <c r="P996" t="str">
        <f t="shared" si="80"/>
        <v>SAVE10</v>
      </c>
      <c r="Q996" t="s">
        <v>4279</v>
      </c>
      <c r="R996" s="4">
        <v>409.02</v>
      </c>
      <c r="S996" t="str">
        <f t="shared" si="79"/>
        <v>No</v>
      </c>
    </row>
    <row r="997" spans="1:19" x14ac:dyDescent="0.25">
      <c r="A997" t="s">
        <v>728</v>
      </c>
      <c r="B997" s="2">
        <v>45037</v>
      </c>
      <c r="C997">
        <f t="shared" si="76"/>
        <v>2023</v>
      </c>
      <c r="D997" t="str">
        <f t="shared" si="77"/>
        <v>April</v>
      </c>
      <c r="E997" t="str">
        <f t="shared" si="78"/>
        <v>Q2</v>
      </c>
      <c r="F997" t="s">
        <v>1925</v>
      </c>
      <c r="G997" t="s">
        <v>2408</v>
      </c>
      <c r="H997">
        <v>1</v>
      </c>
      <c r="I997" s="4">
        <v>51.73</v>
      </c>
      <c r="J997" t="s">
        <v>2660</v>
      </c>
      <c r="K997" t="s">
        <v>3065</v>
      </c>
      <c r="L997" t="s">
        <v>3074</v>
      </c>
      <c r="M997" t="s">
        <v>3789</v>
      </c>
      <c r="N997">
        <v>1</v>
      </c>
      <c r="O997" t="s">
        <v>4276</v>
      </c>
      <c r="P997" t="str">
        <f t="shared" si="80"/>
        <v>FREESHIP</v>
      </c>
      <c r="Q997" t="s">
        <v>4281</v>
      </c>
      <c r="R997" s="4">
        <v>51.73</v>
      </c>
      <c r="S997" t="str">
        <f t="shared" si="79"/>
        <v>No</v>
      </c>
    </row>
    <row r="998" spans="1:19" x14ac:dyDescent="0.25">
      <c r="A998" t="s">
        <v>507</v>
      </c>
      <c r="B998" s="2">
        <v>45685</v>
      </c>
      <c r="C998">
        <f t="shared" si="76"/>
        <v>2025</v>
      </c>
      <c r="D998" t="str">
        <f t="shared" si="77"/>
        <v>January</v>
      </c>
      <c r="E998" t="str">
        <f t="shared" si="78"/>
        <v>Q1</v>
      </c>
      <c r="F998" t="s">
        <v>1707</v>
      </c>
      <c r="G998" t="s">
        <v>2404</v>
      </c>
      <c r="H998">
        <v>1</v>
      </c>
      <c r="I998" s="4">
        <v>420.26</v>
      </c>
      <c r="J998" t="s">
        <v>2787</v>
      </c>
      <c r="K998" t="s">
        <v>3067</v>
      </c>
      <c r="L998" t="s">
        <v>3074</v>
      </c>
      <c r="M998" t="s">
        <v>3568</v>
      </c>
      <c r="N998">
        <v>4</v>
      </c>
      <c r="O998" t="s">
        <v>4276</v>
      </c>
      <c r="P998" t="str">
        <f t="shared" si="80"/>
        <v>FREESHIP</v>
      </c>
      <c r="Q998" t="s">
        <v>4281</v>
      </c>
      <c r="R998" s="4">
        <v>420.26</v>
      </c>
      <c r="S998" t="str">
        <f t="shared" si="79"/>
        <v>No</v>
      </c>
    </row>
    <row r="999" spans="1:19" x14ac:dyDescent="0.25">
      <c r="A999" t="s">
        <v>620</v>
      </c>
      <c r="B999" s="2">
        <v>45602</v>
      </c>
      <c r="C999">
        <f t="shared" si="76"/>
        <v>2024</v>
      </c>
      <c r="D999" t="str">
        <f t="shared" si="77"/>
        <v>November</v>
      </c>
      <c r="E999" t="str">
        <f t="shared" si="78"/>
        <v>Q4</v>
      </c>
      <c r="F999" t="s">
        <v>1819</v>
      </c>
      <c r="G999" t="s">
        <v>2408</v>
      </c>
      <c r="H999">
        <v>3</v>
      </c>
      <c r="I999" s="4">
        <v>274.75</v>
      </c>
      <c r="J999" t="s">
        <v>2614</v>
      </c>
      <c r="K999" t="s">
        <v>3069</v>
      </c>
      <c r="L999" t="s">
        <v>3071</v>
      </c>
      <c r="M999" t="s">
        <v>3681</v>
      </c>
      <c r="N999">
        <v>3</v>
      </c>
      <c r="O999" t="s">
        <v>4275</v>
      </c>
      <c r="P999" t="str">
        <f t="shared" si="80"/>
        <v>SAVE10</v>
      </c>
      <c r="Q999" t="s">
        <v>4282</v>
      </c>
      <c r="R999" s="4">
        <v>824.25</v>
      </c>
      <c r="S999" t="str">
        <f t="shared" si="79"/>
        <v>No</v>
      </c>
    </row>
    <row r="1000" spans="1:19" x14ac:dyDescent="0.25">
      <c r="A1000" t="s">
        <v>792</v>
      </c>
      <c r="B1000" s="2">
        <v>45044</v>
      </c>
      <c r="C1000">
        <f t="shared" si="76"/>
        <v>2023</v>
      </c>
      <c r="D1000" t="str">
        <f t="shared" si="77"/>
        <v>April</v>
      </c>
      <c r="E1000" t="str">
        <f t="shared" si="78"/>
        <v>Q2</v>
      </c>
      <c r="F1000" t="s">
        <v>1989</v>
      </c>
      <c r="G1000" t="s">
        <v>2408</v>
      </c>
      <c r="H1000">
        <v>4</v>
      </c>
      <c r="I1000" s="4">
        <v>246.85</v>
      </c>
      <c r="J1000" t="s">
        <v>2918</v>
      </c>
      <c r="K1000" t="s">
        <v>3067</v>
      </c>
      <c r="L1000" t="s">
        <v>3070</v>
      </c>
      <c r="M1000" t="s">
        <v>3853</v>
      </c>
      <c r="N1000">
        <v>8</v>
      </c>
      <c r="O1000" t="s">
        <v>4277</v>
      </c>
      <c r="P1000" t="str">
        <f t="shared" si="80"/>
        <v>WINTER15</v>
      </c>
      <c r="Q1000" t="s">
        <v>4282</v>
      </c>
      <c r="R1000" s="4">
        <v>987.4</v>
      </c>
      <c r="S1000" t="str">
        <f t="shared" si="79"/>
        <v>No</v>
      </c>
    </row>
    <row r="1001" spans="1:19" x14ac:dyDescent="0.25">
      <c r="A1001" t="s">
        <v>894</v>
      </c>
      <c r="B1001" s="2">
        <v>45728</v>
      </c>
      <c r="C1001">
        <f t="shared" si="76"/>
        <v>2025</v>
      </c>
      <c r="D1001" t="str">
        <f t="shared" si="77"/>
        <v>March</v>
      </c>
      <c r="E1001" t="str">
        <f t="shared" si="78"/>
        <v>Q1</v>
      </c>
      <c r="F1001" t="s">
        <v>2090</v>
      </c>
      <c r="G1001" t="s">
        <v>2408</v>
      </c>
      <c r="H1001">
        <v>4</v>
      </c>
      <c r="I1001" s="4">
        <v>233.7</v>
      </c>
      <c r="J1001" t="s">
        <v>2620</v>
      </c>
      <c r="K1001" t="s">
        <v>3066</v>
      </c>
      <c r="L1001" t="s">
        <v>3070</v>
      </c>
      <c r="M1001" t="s">
        <v>3955</v>
      </c>
      <c r="N1001">
        <v>8</v>
      </c>
      <c r="O1001" t="s">
        <v>4275</v>
      </c>
      <c r="P1001" t="str">
        <f t="shared" si="80"/>
        <v>SAVE10</v>
      </c>
      <c r="Q1001" t="s">
        <v>4281</v>
      </c>
      <c r="R1001" s="4">
        <v>934.8</v>
      </c>
      <c r="S1001" t="str">
        <f t="shared" si="79"/>
        <v>No</v>
      </c>
    </row>
    <row r="1002" spans="1:19" x14ac:dyDescent="0.25">
      <c r="A1002" t="s">
        <v>378</v>
      </c>
      <c r="B1002" s="2">
        <v>45254</v>
      </c>
      <c r="C1002">
        <f t="shared" si="76"/>
        <v>2023</v>
      </c>
      <c r="D1002" t="str">
        <f t="shared" si="77"/>
        <v>November</v>
      </c>
      <c r="E1002" t="str">
        <f t="shared" si="78"/>
        <v>Q4</v>
      </c>
      <c r="F1002" t="s">
        <v>1578</v>
      </c>
      <c r="G1002" t="s">
        <v>2404</v>
      </c>
      <c r="H1002">
        <v>5</v>
      </c>
      <c r="I1002" s="4">
        <v>628.74</v>
      </c>
      <c r="J1002" t="s">
        <v>2650</v>
      </c>
      <c r="K1002" t="s">
        <v>3069</v>
      </c>
      <c r="L1002" t="s">
        <v>3071</v>
      </c>
      <c r="M1002" t="s">
        <v>3439</v>
      </c>
      <c r="N1002">
        <v>9</v>
      </c>
      <c r="O1002" t="s">
        <v>4276</v>
      </c>
      <c r="P1002" t="str">
        <f t="shared" si="80"/>
        <v>FREESHIP</v>
      </c>
      <c r="Q1002" t="s">
        <v>4281</v>
      </c>
      <c r="R1002" s="4">
        <v>3143.7</v>
      </c>
      <c r="S1002" t="str">
        <f t="shared" si="79"/>
        <v>No</v>
      </c>
    </row>
    <row r="1003" spans="1:19" x14ac:dyDescent="0.25">
      <c r="A1003" t="s">
        <v>382</v>
      </c>
      <c r="B1003" s="2">
        <v>45047</v>
      </c>
      <c r="C1003">
        <f t="shared" si="76"/>
        <v>2023</v>
      </c>
      <c r="D1003" t="str">
        <f t="shared" si="77"/>
        <v>May</v>
      </c>
      <c r="E1003" t="str">
        <f t="shared" si="78"/>
        <v>Q2</v>
      </c>
      <c r="F1003" t="s">
        <v>1582</v>
      </c>
      <c r="G1003" t="s">
        <v>2403</v>
      </c>
      <c r="H1003">
        <v>3</v>
      </c>
      <c r="I1003" s="4">
        <v>271.02</v>
      </c>
      <c r="J1003" t="s">
        <v>2716</v>
      </c>
      <c r="K1003" t="s">
        <v>3067</v>
      </c>
      <c r="L1003" t="s">
        <v>3071</v>
      </c>
      <c r="M1003" t="s">
        <v>3443</v>
      </c>
      <c r="N1003">
        <v>6</v>
      </c>
      <c r="P1003" t="str">
        <f t="shared" si="80"/>
        <v>NO COUPON</v>
      </c>
      <c r="Q1003" t="s">
        <v>4282</v>
      </c>
      <c r="R1003" s="4">
        <v>813.06</v>
      </c>
      <c r="S1003" t="str">
        <f t="shared" si="79"/>
        <v>No</v>
      </c>
    </row>
    <row r="1004" spans="1:19" x14ac:dyDescent="0.25">
      <c r="A1004" t="s">
        <v>720</v>
      </c>
      <c r="B1004" s="2">
        <v>45718</v>
      </c>
      <c r="C1004">
        <f t="shared" si="76"/>
        <v>2025</v>
      </c>
      <c r="D1004" t="str">
        <f t="shared" si="77"/>
        <v>March</v>
      </c>
      <c r="E1004" t="str">
        <f t="shared" si="78"/>
        <v>Q1</v>
      </c>
      <c r="F1004" t="s">
        <v>1918</v>
      </c>
      <c r="G1004" t="s">
        <v>2409</v>
      </c>
      <c r="H1004">
        <v>5</v>
      </c>
      <c r="I1004" s="4">
        <v>228.09</v>
      </c>
      <c r="J1004" t="s">
        <v>2720</v>
      </c>
      <c r="K1004" t="s">
        <v>3068</v>
      </c>
      <c r="L1004" t="s">
        <v>3072</v>
      </c>
      <c r="M1004" t="s">
        <v>3781</v>
      </c>
      <c r="N1004">
        <v>9</v>
      </c>
      <c r="O1004" t="s">
        <v>4276</v>
      </c>
      <c r="P1004" t="str">
        <f t="shared" si="80"/>
        <v>FREESHIP</v>
      </c>
      <c r="Q1004" t="s">
        <v>4281</v>
      </c>
      <c r="R1004" s="4">
        <v>1140.45</v>
      </c>
      <c r="S1004" t="str">
        <f t="shared" si="79"/>
        <v>No</v>
      </c>
    </row>
    <row r="1005" spans="1:19" x14ac:dyDescent="0.25">
      <c r="A1005" t="s">
        <v>1060</v>
      </c>
      <c r="B1005" s="2">
        <v>45572</v>
      </c>
      <c r="C1005">
        <f t="shared" si="76"/>
        <v>2024</v>
      </c>
      <c r="D1005" t="str">
        <f t="shared" si="77"/>
        <v>October</v>
      </c>
      <c r="E1005" t="str">
        <f t="shared" si="78"/>
        <v>Q4</v>
      </c>
      <c r="F1005" t="s">
        <v>2252</v>
      </c>
      <c r="G1005" t="s">
        <v>2405</v>
      </c>
      <c r="H1005">
        <v>3</v>
      </c>
      <c r="I1005" s="4">
        <v>547.15</v>
      </c>
      <c r="J1005" t="s">
        <v>3014</v>
      </c>
      <c r="K1005" t="s">
        <v>3066</v>
      </c>
      <c r="L1005" t="s">
        <v>3070</v>
      </c>
      <c r="M1005" t="s">
        <v>4121</v>
      </c>
      <c r="N1005">
        <v>4</v>
      </c>
      <c r="O1005" t="s">
        <v>4277</v>
      </c>
      <c r="P1005" t="str">
        <f t="shared" si="80"/>
        <v>WINTER15</v>
      </c>
      <c r="Q1005" t="s">
        <v>4278</v>
      </c>
      <c r="R1005" s="4">
        <v>1641.45</v>
      </c>
      <c r="S1005" t="str">
        <f t="shared" si="79"/>
        <v>No</v>
      </c>
    </row>
    <row r="1006" spans="1:19" x14ac:dyDescent="0.25">
      <c r="A1006" t="s">
        <v>910</v>
      </c>
      <c r="B1006" s="2">
        <v>45583</v>
      </c>
      <c r="C1006">
        <f t="shared" si="76"/>
        <v>2024</v>
      </c>
      <c r="D1006" t="str">
        <f t="shared" si="77"/>
        <v>October</v>
      </c>
      <c r="E1006" t="str">
        <f t="shared" si="78"/>
        <v>Q4</v>
      </c>
      <c r="F1006" t="s">
        <v>2106</v>
      </c>
      <c r="G1006" t="s">
        <v>2409</v>
      </c>
      <c r="H1006">
        <v>3</v>
      </c>
      <c r="I1006" s="4">
        <v>147.29</v>
      </c>
      <c r="J1006" t="s">
        <v>2419</v>
      </c>
      <c r="K1006" t="s">
        <v>3068</v>
      </c>
      <c r="L1006" t="s">
        <v>3070</v>
      </c>
      <c r="M1006" t="s">
        <v>3971</v>
      </c>
      <c r="N1006">
        <v>3</v>
      </c>
      <c r="O1006" t="s">
        <v>4276</v>
      </c>
      <c r="P1006" t="str">
        <f t="shared" si="80"/>
        <v>FREESHIP</v>
      </c>
      <c r="Q1006" t="s">
        <v>4282</v>
      </c>
      <c r="R1006" s="4">
        <v>441.87</v>
      </c>
      <c r="S1006" t="str">
        <f t="shared" si="79"/>
        <v>No</v>
      </c>
    </row>
    <row r="1007" spans="1:19" x14ac:dyDescent="0.25">
      <c r="A1007" t="s">
        <v>961</v>
      </c>
      <c r="B1007" s="2">
        <v>45176</v>
      </c>
      <c r="C1007">
        <f t="shared" si="76"/>
        <v>2023</v>
      </c>
      <c r="D1007" t="str">
        <f t="shared" si="77"/>
        <v>September</v>
      </c>
      <c r="E1007" t="str">
        <f t="shared" si="78"/>
        <v>Q3</v>
      </c>
      <c r="F1007" t="s">
        <v>2156</v>
      </c>
      <c r="G1007" t="s">
        <v>2404</v>
      </c>
      <c r="H1007">
        <v>4</v>
      </c>
      <c r="I1007" s="4">
        <v>465.66</v>
      </c>
      <c r="J1007" t="s">
        <v>2642</v>
      </c>
      <c r="K1007" t="s">
        <v>3066</v>
      </c>
      <c r="L1007" t="s">
        <v>3072</v>
      </c>
      <c r="M1007" t="s">
        <v>4022</v>
      </c>
      <c r="N1007">
        <v>9</v>
      </c>
      <c r="O1007" t="s">
        <v>4276</v>
      </c>
      <c r="P1007" t="str">
        <f t="shared" si="80"/>
        <v>FREESHIP</v>
      </c>
      <c r="Q1007" t="s">
        <v>4280</v>
      </c>
      <c r="R1007" s="4">
        <v>1862.64</v>
      </c>
      <c r="S1007" t="str">
        <f t="shared" si="79"/>
        <v>No</v>
      </c>
    </row>
    <row r="1008" spans="1:19" x14ac:dyDescent="0.25">
      <c r="A1008" t="s">
        <v>991</v>
      </c>
      <c r="B1008" s="2">
        <v>44954</v>
      </c>
      <c r="C1008">
        <f t="shared" si="76"/>
        <v>2023</v>
      </c>
      <c r="D1008" t="str">
        <f t="shared" si="77"/>
        <v>January</v>
      </c>
      <c r="E1008" t="str">
        <f t="shared" si="78"/>
        <v>Q1</v>
      </c>
      <c r="F1008" t="s">
        <v>2184</v>
      </c>
      <c r="G1008" t="s">
        <v>2406</v>
      </c>
      <c r="H1008">
        <v>4</v>
      </c>
      <c r="I1008" s="4">
        <v>649.47</v>
      </c>
      <c r="J1008" t="s">
        <v>2994</v>
      </c>
      <c r="K1008" t="s">
        <v>3069</v>
      </c>
      <c r="L1008" t="s">
        <v>3074</v>
      </c>
      <c r="M1008" t="s">
        <v>4052</v>
      </c>
      <c r="N1008">
        <v>8</v>
      </c>
      <c r="O1008" t="s">
        <v>4275</v>
      </c>
      <c r="P1008" t="str">
        <f t="shared" si="80"/>
        <v>SAVE10</v>
      </c>
      <c r="Q1008" t="s">
        <v>4282</v>
      </c>
      <c r="R1008" s="4">
        <v>2597.88</v>
      </c>
      <c r="S1008" t="str">
        <f t="shared" si="79"/>
        <v>No</v>
      </c>
    </row>
    <row r="1009" spans="1:19" x14ac:dyDescent="0.25">
      <c r="A1009" t="s">
        <v>324</v>
      </c>
      <c r="B1009" s="2">
        <v>45346</v>
      </c>
      <c r="C1009">
        <f t="shared" si="76"/>
        <v>2024</v>
      </c>
      <c r="D1009" t="str">
        <f t="shared" si="77"/>
        <v>February</v>
      </c>
      <c r="E1009" t="str">
        <f t="shared" si="78"/>
        <v>Q1</v>
      </c>
      <c r="F1009" t="s">
        <v>1524</v>
      </c>
      <c r="G1009" t="s">
        <v>2407</v>
      </c>
      <c r="H1009">
        <v>3</v>
      </c>
      <c r="I1009" s="4">
        <v>132.47999999999999</v>
      </c>
      <c r="J1009" t="s">
        <v>2672</v>
      </c>
      <c r="K1009" t="s">
        <v>3066</v>
      </c>
      <c r="L1009" t="s">
        <v>3070</v>
      </c>
      <c r="M1009" t="s">
        <v>3385</v>
      </c>
      <c r="N1009">
        <v>4</v>
      </c>
      <c r="P1009" t="str">
        <f t="shared" si="80"/>
        <v>NO COUPON</v>
      </c>
      <c r="Q1009" t="s">
        <v>4279</v>
      </c>
      <c r="R1009" s="4">
        <v>397.43999999999988</v>
      </c>
      <c r="S1009" t="str">
        <f t="shared" si="79"/>
        <v>No</v>
      </c>
    </row>
    <row r="1010" spans="1:19" x14ac:dyDescent="0.25">
      <c r="A1010" t="s">
        <v>159</v>
      </c>
      <c r="B1010" s="2">
        <v>45353</v>
      </c>
      <c r="C1010">
        <f t="shared" si="76"/>
        <v>2024</v>
      </c>
      <c r="D1010" t="str">
        <f t="shared" si="77"/>
        <v>March</v>
      </c>
      <c r="E1010" t="str">
        <f t="shared" si="78"/>
        <v>Q1</v>
      </c>
      <c r="F1010" t="s">
        <v>1359</v>
      </c>
      <c r="G1010" t="s">
        <v>2407</v>
      </c>
      <c r="H1010">
        <v>3</v>
      </c>
      <c r="I1010" s="4">
        <v>146.91</v>
      </c>
      <c r="J1010" t="s">
        <v>2544</v>
      </c>
      <c r="K1010" t="s">
        <v>3067</v>
      </c>
      <c r="L1010" t="s">
        <v>3073</v>
      </c>
      <c r="M1010" t="s">
        <v>3220</v>
      </c>
      <c r="N1010">
        <v>6</v>
      </c>
      <c r="O1010" t="s">
        <v>4276</v>
      </c>
      <c r="P1010" t="str">
        <f t="shared" si="80"/>
        <v>FREESHIP</v>
      </c>
      <c r="Q1010" t="s">
        <v>4282</v>
      </c>
      <c r="R1010" s="4">
        <v>440.73</v>
      </c>
      <c r="S1010" t="str">
        <f t="shared" si="79"/>
        <v>No</v>
      </c>
    </row>
    <row r="1011" spans="1:19" x14ac:dyDescent="0.25">
      <c r="A1011" t="s">
        <v>421</v>
      </c>
      <c r="B1011" s="2">
        <v>45151</v>
      </c>
      <c r="C1011">
        <f t="shared" si="76"/>
        <v>2023</v>
      </c>
      <c r="D1011" t="str">
        <f t="shared" si="77"/>
        <v>August</v>
      </c>
      <c r="E1011" t="str">
        <f t="shared" si="78"/>
        <v>Q3</v>
      </c>
      <c r="F1011" t="s">
        <v>1621</v>
      </c>
      <c r="G1011" t="s">
        <v>2405</v>
      </c>
      <c r="H1011">
        <v>4</v>
      </c>
      <c r="I1011" s="4">
        <v>547.32000000000005</v>
      </c>
      <c r="J1011" t="s">
        <v>2634</v>
      </c>
      <c r="K1011" t="s">
        <v>3069</v>
      </c>
      <c r="L1011" t="s">
        <v>3072</v>
      </c>
      <c r="M1011" t="s">
        <v>3482</v>
      </c>
      <c r="N1011">
        <v>8</v>
      </c>
      <c r="O1011" t="s">
        <v>4276</v>
      </c>
      <c r="P1011" t="str">
        <f t="shared" si="80"/>
        <v>FREESHIP</v>
      </c>
      <c r="Q1011" t="s">
        <v>4278</v>
      </c>
      <c r="R1011" s="4">
        <v>2189.2800000000002</v>
      </c>
      <c r="S1011" t="str">
        <f t="shared" si="79"/>
        <v>No</v>
      </c>
    </row>
    <row r="1012" spans="1:19" x14ac:dyDescent="0.25">
      <c r="A1012" t="s">
        <v>137</v>
      </c>
      <c r="B1012" s="2">
        <v>45113</v>
      </c>
      <c r="C1012">
        <f t="shared" si="76"/>
        <v>2023</v>
      </c>
      <c r="D1012" t="str">
        <f t="shared" si="77"/>
        <v>July</v>
      </c>
      <c r="E1012" t="str">
        <f t="shared" si="78"/>
        <v>Q3</v>
      </c>
      <c r="F1012" t="s">
        <v>1337</v>
      </c>
      <c r="G1012" t="s">
        <v>2409</v>
      </c>
      <c r="H1012">
        <v>3</v>
      </c>
      <c r="I1012" s="4">
        <v>278.04000000000002</v>
      </c>
      <c r="J1012" t="s">
        <v>2525</v>
      </c>
      <c r="K1012" t="s">
        <v>3066</v>
      </c>
      <c r="L1012" t="s">
        <v>3073</v>
      </c>
      <c r="M1012" t="s">
        <v>3198</v>
      </c>
      <c r="N1012">
        <v>5</v>
      </c>
      <c r="P1012" t="str">
        <f t="shared" si="80"/>
        <v>NO COUPON</v>
      </c>
      <c r="Q1012" t="s">
        <v>4278</v>
      </c>
      <c r="R1012" s="4">
        <v>834.12000000000012</v>
      </c>
      <c r="S1012" t="str">
        <f t="shared" si="79"/>
        <v>No</v>
      </c>
    </row>
    <row r="1013" spans="1:19" x14ac:dyDescent="0.25">
      <c r="A1013" t="s">
        <v>842</v>
      </c>
      <c r="B1013" s="2">
        <v>45497</v>
      </c>
      <c r="C1013">
        <f t="shared" si="76"/>
        <v>2024</v>
      </c>
      <c r="D1013" t="str">
        <f t="shared" si="77"/>
        <v>July</v>
      </c>
      <c r="E1013" t="str">
        <f t="shared" si="78"/>
        <v>Q3</v>
      </c>
      <c r="F1013" t="s">
        <v>2038</v>
      </c>
      <c r="G1013" t="s">
        <v>2406</v>
      </c>
      <c r="H1013">
        <v>4</v>
      </c>
      <c r="I1013" s="4">
        <v>404.58</v>
      </c>
      <c r="J1013" t="s">
        <v>2945</v>
      </c>
      <c r="K1013" t="s">
        <v>3069</v>
      </c>
      <c r="L1013" t="s">
        <v>3070</v>
      </c>
      <c r="M1013" t="s">
        <v>3903</v>
      </c>
      <c r="N1013">
        <v>5</v>
      </c>
      <c r="O1013" t="s">
        <v>4276</v>
      </c>
      <c r="P1013" t="str">
        <f t="shared" si="80"/>
        <v>FREESHIP</v>
      </c>
      <c r="Q1013" t="s">
        <v>4278</v>
      </c>
      <c r="R1013" s="4">
        <v>1618.32</v>
      </c>
      <c r="S1013" t="str">
        <f t="shared" si="79"/>
        <v>No</v>
      </c>
    </row>
    <row r="1014" spans="1:19" x14ac:dyDescent="0.25">
      <c r="A1014" t="s">
        <v>156</v>
      </c>
      <c r="B1014" s="2">
        <v>45175</v>
      </c>
      <c r="C1014">
        <f t="shared" si="76"/>
        <v>2023</v>
      </c>
      <c r="D1014" t="str">
        <f t="shared" si="77"/>
        <v>September</v>
      </c>
      <c r="E1014" t="str">
        <f t="shared" si="78"/>
        <v>Q3</v>
      </c>
      <c r="F1014" t="s">
        <v>1356</v>
      </c>
      <c r="G1014" t="s">
        <v>2409</v>
      </c>
      <c r="H1014">
        <v>5</v>
      </c>
      <c r="I1014" s="4">
        <v>272.77</v>
      </c>
      <c r="J1014" t="s">
        <v>2542</v>
      </c>
      <c r="K1014" t="s">
        <v>3069</v>
      </c>
      <c r="L1014" t="s">
        <v>3074</v>
      </c>
      <c r="M1014" t="s">
        <v>3217</v>
      </c>
      <c r="N1014">
        <v>7</v>
      </c>
      <c r="O1014" t="s">
        <v>4277</v>
      </c>
      <c r="P1014" t="str">
        <f t="shared" si="80"/>
        <v>WINTER15</v>
      </c>
      <c r="Q1014" t="s">
        <v>4280</v>
      </c>
      <c r="R1014" s="4">
        <v>1363.85</v>
      </c>
      <c r="S1014" t="str">
        <f t="shared" si="79"/>
        <v>No</v>
      </c>
    </row>
    <row r="1015" spans="1:19" x14ac:dyDescent="0.25">
      <c r="A1015" t="s">
        <v>142</v>
      </c>
      <c r="B1015" s="2">
        <v>44974</v>
      </c>
      <c r="C1015">
        <f t="shared" si="76"/>
        <v>2023</v>
      </c>
      <c r="D1015" t="str">
        <f t="shared" si="77"/>
        <v>February</v>
      </c>
      <c r="E1015" t="str">
        <f t="shared" si="78"/>
        <v>Q1</v>
      </c>
      <c r="F1015" t="s">
        <v>1342</v>
      </c>
      <c r="G1015" t="s">
        <v>2405</v>
      </c>
      <c r="H1015">
        <v>4</v>
      </c>
      <c r="I1015" s="4">
        <v>21.07</v>
      </c>
      <c r="J1015" t="s">
        <v>2530</v>
      </c>
      <c r="K1015" t="s">
        <v>3068</v>
      </c>
      <c r="L1015" t="s">
        <v>3073</v>
      </c>
      <c r="M1015" t="s">
        <v>3203</v>
      </c>
      <c r="N1015">
        <v>4</v>
      </c>
      <c r="O1015" t="s">
        <v>4276</v>
      </c>
      <c r="P1015" t="str">
        <f t="shared" si="80"/>
        <v>FREESHIP</v>
      </c>
      <c r="Q1015" t="s">
        <v>4282</v>
      </c>
      <c r="R1015" s="4">
        <v>84.28</v>
      </c>
      <c r="S1015" t="str">
        <f t="shared" si="79"/>
        <v>No</v>
      </c>
    </row>
    <row r="1016" spans="1:19" x14ac:dyDescent="0.25">
      <c r="A1016" t="s">
        <v>521</v>
      </c>
      <c r="B1016" s="2">
        <v>45112</v>
      </c>
      <c r="C1016">
        <f t="shared" si="76"/>
        <v>2023</v>
      </c>
      <c r="D1016" t="str">
        <f t="shared" si="77"/>
        <v>July</v>
      </c>
      <c r="E1016" t="str">
        <f t="shared" si="78"/>
        <v>Q3</v>
      </c>
      <c r="F1016" t="s">
        <v>1721</v>
      </c>
      <c r="G1016" t="s">
        <v>2404</v>
      </c>
      <c r="H1016">
        <v>1</v>
      </c>
      <c r="I1016" s="4">
        <v>171.59</v>
      </c>
      <c r="J1016" t="s">
        <v>2684</v>
      </c>
      <c r="K1016" t="s">
        <v>3067</v>
      </c>
      <c r="L1016" t="s">
        <v>3074</v>
      </c>
      <c r="M1016" t="s">
        <v>3582</v>
      </c>
      <c r="N1016">
        <v>5</v>
      </c>
      <c r="O1016" t="s">
        <v>4277</v>
      </c>
      <c r="P1016" t="str">
        <f t="shared" si="80"/>
        <v>WINTER15</v>
      </c>
      <c r="Q1016" t="s">
        <v>4280</v>
      </c>
      <c r="R1016" s="4">
        <v>171.59</v>
      </c>
      <c r="S1016" t="str">
        <f t="shared" si="79"/>
        <v>No</v>
      </c>
    </row>
    <row r="1017" spans="1:19" x14ac:dyDescent="0.25">
      <c r="A1017" t="s">
        <v>658</v>
      </c>
      <c r="B1017" s="2">
        <v>45245</v>
      </c>
      <c r="C1017">
        <f t="shared" si="76"/>
        <v>2023</v>
      </c>
      <c r="D1017" t="str">
        <f t="shared" si="77"/>
        <v>November</v>
      </c>
      <c r="E1017" t="str">
        <f t="shared" si="78"/>
        <v>Q4</v>
      </c>
      <c r="F1017" t="s">
        <v>1857</v>
      </c>
      <c r="G1017" t="s">
        <v>2406</v>
      </c>
      <c r="H1017">
        <v>2</v>
      </c>
      <c r="I1017" s="4">
        <v>366.23</v>
      </c>
      <c r="J1017" t="s">
        <v>2856</v>
      </c>
      <c r="K1017" t="s">
        <v>3069</v>
      </c>
      <c r="L1017" t="s">
        <v>3070</v>
      </c>
      <c r="M1017" t="s">
        <v>3719</v>
      </c>
      <c r="N1017">
        <v>2</v>
      </c>
      <c r="O1017" t="s">
        <v>4277</v>
      </c>
      <c r="P1017" t="str">
        <f t="shared" si="80"/>
        <v>WINTER15</v>
      </c>
      <c r="Q1017" t="s">
        <v>4280</v>
      </c>
      <c r="R1017" s="4">
        <v>732.46</v>
      </c>
      <c r="S1017" t="str">
        <f t="shared" si="79"/>
        <v>No</v>
      </c>
    </row>
    <row r="1018" spans="1:19" x14ac:dyDescent="0.25">
      <c r="A1018" t="s">
        <v>318</v>
      </c>
      <c r="B1018" s="2">
        <v>45583</v>
      </c>
      <c r="C1018">
        <f t="shared" si="76"/>
        <v>2024</v>
      </c>
      <c r="D1018" t="str">
        <f t="shared" si="77"/>
        <v>October</v>
      </c>
      <c r="E1018" t="str">
        <f t="shared" si="78"/>
        <v>Q4</v>
      </c>
      <c r="F1018" t="s">
        <v>1518</v>
      </c>
      <c r="G1018" t="s">
        <v>2403</v>
      </c>
      <c r="H1018">
        <v>5</v>
      </c>
      <c r="I1018" s="4">
        <v>408.73</v>
      </c>
      <c r="J1018" t="s">
        <v>2667</v>
      </c>
      <c r="K1018" t="s">
        <v>3068</v>
      </c>
      <c r="L1018" t="s">
        <v>3073</v>
      </c>
      <c r="M1018" t="s">
        <v>3379</v>
      </c>
      <c r="N1018">
        <v>10</v>
      </c>
      <c r="O1018" t="s">
        <v>4276</v>
      </c>
      <c r="P1018" t="str">
        <f t="shared" si="80"/>
        <v>FREESHIP</v>
      </c>
      <c r="Q1018" t="s">
        <v>4278</v>
      </c>
      <c r="R1018" s="4">
        <v>2043.65</v>
      </c>
      <c r="S1018" t="str">
        <f t="shared" si="79"/>
        <v>No</v>
      </c>
    </row>
    <row r="1019" spans="1:19" x14ac:dyDescent="0.25">
      <c r="A1019" t="s">
        <v>1107</v>
      </c>
      <c r="B1019" s="2">
        <v>45086</v>
      </c>
      <c r="C1019">
        <f t="shared" si="76"/>
        <v>2023</v>
      </c>
      <c r="D1019" t="str">
        <f t="shared" si="77"/>
        <v>June</v>
      </c>
      <c r="E1019" t="str">
        <f t="shared" si="78"/>
        <v>Q2</v>
      </c>
      <c r="F1019" t="s">
        <v>2299</v>
      </c>
      <c r="G1019" t="s">
        <v>2404</v>
      </c>
      <c r="H1019">
        <v>4</v>
      </c>
      <c r="I1019" s="4">
        <v>197.36</v>
      </c>
      <c r="J1019" t="s">
        <v>3026</v>
      </c>
      <c r="K1019" t="s">
        <v>3068</v>
      </c>
      <c r="L1019" t="s">
        <v>3072</v>
      </c>
      <c r="M1019" t="s">
        <v>4168</v>
      </c>
      <c r="N1019">
        <v>9</v>
      </c>
      <c r="O1019" t="s">
        <v>4276</v>
      </c>
      <c r="P1019" t="str">
        <f t="shared" si="80"/>
        <v>FREESHIP</v>
      </c>
      <c r="Q1019" t="s">
        <v>4278</v>
      </c>
      <c r="R1019" s="4">
        <v>789.44</v>
      </c>
      <c r="S1019" t="str">
        <f t="shared" si="79"/>
        <v>No</v>
      </c>
    </row>
    <row r="1020" spans="1:19" x14ac:dyDescent="0.25">
      <c r="A1020" t="s">
        <v>672</v>
      </c>
      <c r="B1020" s="2">
        <v>45765</v>
      </c>
      <c r="C1020">
        <f t="shared" si="76"/>
        <v>2025</v>
      </c>
      <c r="D1020" t="str">
        <f t="shared" si="77"/>
        <v>April</v>
      </c>
      <c r="E1020" t="str">
        <f t="shared" si="78"/>
        <v>Q2</v>
      </c>
      <c r="F1020" t="s">
        <v>1871</v>
      </c>
      <c r="G1020" t="s">
        <v>2407</v>
      </c>
      <c r="H1020">
        <v>2</v>
      </c>
      <c r="I1020" s="4">
        <v>46.36</v>
      </c>
      <c r="J1020" t="s">
        <v>2657</v>
      </c>
      <c r="K1020" t="s">
        <v>3068</v>
      </c>
      <c r="L1020" t="s">
        <v>3072</v>
      </c>
      <c r="M1020" t="s">
        <v>3733</v>
      </c>
      <c r="N1020">
        <v>4</v>
      </c>
      <c r="O1020" t="s">
        <v>4275</v>
      </c>
      <c r="P1020" t="str">
        <f t="shared" si="80"/>
        <v>SAVE10</v>
      </c>
      <c r="Q1020" t="s">
        <v>4282</v>
      </c>
      <c r="R1020" s="4">
        <v>92.72</v>
      </c>
      <c r="S1020" t="str">
        <f t="shared" si="79"/>
        <v>No</v>
      </c>
    </row>
    <row r="1021" spans="1:19" x14ac:dyDescent="0.25">
      <c r="A1021" t="s">
        <v>493</v>
      </c>
      <c r="B1021" s="2">
        <v>44975</v>
      </c>
      <c r="C1021">
        <f t="shared" si="76"/>
        <v>2023</v>
      </c>
      <c r="D1021" t="str">
        <f t="shared" si="77"/>
        <v>February</v>
      </c>
      <c r="E1021" t="str">
        <f t="shared" si="78"/>
        <v>Q1</v>
      </c>
      <c r="F1021" t="s">
        <v>1693</v>
      </c>
      <c r="G1021" t="s">
        <v>2403</v>
      </c>
      <c r="H1021">
        <v>4</v>
      </c>
      <c r="I1021" s="4">
        <v>25.29</v>
      </c>
      <c r="J1021" t="s">
        <v>2781</v>
      </c>
      <c r="K1021" t="s">
        <v>3067</v>
      </c>
      <c r="L1021" t="s">
        <v>3074</v>
      </c>
      <c r="M1021" t="s">
        <v>3554</v>
      </c>
      <c r="N1021">
        <v>8</v>
      </c>
      <c r="P1021" t="str">
        <f t="shared" si="80"/>
        <v>NO COUPON</v>
      </c>
      <c r="Q1021" t="s">
        <v>4282</v>
      </c>
      <c r="R1021" s="4">
        <v>101.16</v>
      </c>
      <c r="S1021" t="str">
        <f t="shared" si="79"/>
        <v>No</v>
      </c>
    </row>
    <row r="1022" spans="1:19" x14ac:dyDescent="0.25">
      <c r="A1022" t="s">
        <v>614</v>
      </c>
      <c r="B1022" s="2">
        <v>45072</v>
      </c>
      <c r="C1022">
        <f t="shared" si="76"/>
        <v>2023</v>
      </c>
      <c r="D1022" t="str">
        <f t="shared" si="77"/>
        <v>May</v>
      </c>
      <c r="E1022" t="str">
        <f t="shared" si="78"/>
        <v>Q2</v>
      </c>
      <c r="F1022" t="s">
        <v>1814</v>
      </c>
      <c r="G1022" t="s">
        <v>2407</v>
      </c>
      <c r="H1022">
        <v>1</v>
      </c>
      <c r="I1022" s="4">
        <v>72.31</v>
      </c>
      <c r="J1022" t="s">
        <v>2633</v>
      </c>
      <c r="K1022" t="s">
        <v>3068</v>
      </c>
      <c r="L1022" t="s">
        <v>3071</v>
      </c>
      <c r="M1022" t="s">
        <v>3675</v>
      </c>
      <c r="N1022">
        <v>1</v>
      </c>
      <c r="O1022" t="s">
        <v>4276</v>
      </c>
      <c r="P1022" t="str">
        <f t="shared" si="80"/>
        <v>FREESHIP</v>
      </c>
      <c r="Q1022" t="s">
        <v>4281</v>
      </c>
      <c r="R1022" s="4">
        <v>72.31</v>
      </c>
      <c r="S1022" t="str">
        <f t="shared" si="79"/>
        <v>No</v>
      </c>
    </row>
    <row r="1023" spans="1:19" x14ac:dyDescent="0.25">
      <c r="A1023" t="s">
        <v>347</v>
      </c>
      <c r="B1023" s="2">
        <v>45398</v>
      </c>
      <c r="C1023">
        <f t="shared" si="76"/>
        <v>2024</v>
      </c>
      <c r="D1023" t="str">
        <f t="shared" si="77"/>
        <v>April</v>
      </c>
      <c r="E1023" t="str">
        <f t="shared" si="78"/>
        <v>Q2</v>
      </c>
      <c r="F1023" t="s">
        <v>1547</v>
      </c>
      <c r="G1023" t="s">
        <v>2404</v>
      </c>
      <c r="H1023">
        <v>1</v>
      </c>
      <c r="I1023" s="4">
        <v>198.51</v>
      </c>
      <c r="J1023" t="s">
        <v>2687</v>
      </c>
      <c r="K1023" t="s">
        <v>3067</v>
      </c>
      <c r="L1023" t="s">
        <v>3072</v>
      </c>
      <c r="M1023" t="s">
        <v>3408</v>
      </c>
      <c r="N1023">
        <v>5</v>
      </c>
      <c r="O1023" t="s">
        <v>4277</v>
      </c>
      <c r="P1023" t="str">
        <f t="shared" si="80"/>
        <v>WINTER15</v>
      </c>
      <c r="Q1023" t="s">
        <v>4278</v>
      </c>
      <c r="R1023" s="4">
        <v>198.51</v>
      </c>
      <c r="S1023" t="str">
        <f t="shared" si="79"/>
        <v>No</v>
      </c>
    </row>
    <row r="1024" spans="1:19" x14ac:dyDescent="0.25">
      <c r="A1024" t="s">
        <v>295</v>
      </c>
      <c r="B1024" s="2">
        <v>45134</v>
      </c>
      <c r="C1024">
        <f t="shared" si="76"/>
        <v>2023</v>
      </c>
      <c r="D1024" t="str">
        <f t="shared" si="77"/>
        <v>July</v>
      </c>
      <c r="E1024" t="str">
        <f t="shared" si="78"/>
        <v>Q3</v>
      </c>
      <c r="F1024" t="s">
        <v>1495</v>
      </c>
      <c r="G1024" t="s">
        <v>2409</v>
      </c>
      <c r="H1024">
        <v>4</v>
      </c>
      <c r="I1024" s="4">
        <v>654.79</v>
      </c>
      <c r="J1024" t="s">
        <v>2651</v>
      </c>
      <c r="K1024" t="s">
        <v>3069</v>
      </c>
      <c r="L1024" t="s">
        <v>3074</v>
      </c>
      <c r="M1024" t="s">
        <v>3356</v>
      </c>
      <c r="N1024">
        <v>9</v>
      </c>
      <c r="P1024" t="str">
        <f t="shared" si="80"/>
        <v>NO COUPON</v>
      </c>
      <c r="Q1024" t="s">
        <v>4279</v>
      </c>
      <c r="R1024" s="4">
        <v>2619.16</v>
      </c>
      <c r="S1024" t="str">
        <f t="shared" si="79"/>
        <v>No</v>
      </c>
    </row>
    <row r="1025" spans="1:19" x14ac:dyDescent="0.25">
      <c r="A1025" t="s">
        <v>194</v>
      </c>
      <c r="B1025" s="2">
        <v>45003</v>
      </c>
      <c r="C1025">
        <f t="shared" si="76"/>
        <v>2023</v>
      </c>
      <c r="D1025" t="str">
        <f t="shared" si="77"/>
        <v>March</v>
      </c>
      <c r="E1025" t="str">
        <f t="shared" si="78"/>
        <v>Q1</v>
      </c>
      <c r="F1025" t="s">
        <v>1394</v>
      </c>
      <c r="G1025" t="s">
        <v>2405</v>
      </c>
      <c r="H1025">
        <v>5</v>
      </c>
      <c r="I1025" s="4">
        <v>316.07</v>
      </c>
      <c r="J1025" t="s">
        <v>2572</v>
      </c>
      <c r="K1025" t="s">
        <v>3069</v>
      </c>
      <c r="L1025" t="s">
        <v>3072</v>
      </c>
      <c r="M1025" t="s">
        <v>3255</v>
      </c>
      <c r="N1025">
        <v>10</v>
      </c>
      <c r="P1025" t="str">
        <f t="shared" si="80"/>
        <v>NO COUPON</v>
      </c>
      <c r="Q1025" t="s">
        <v>4282</v>
      </c>
      <c r="R1025" s="4">
        <v>1580.35</v>
      </c>
      <c r="S1025" t="str">
        <f t="shared" si="79"/>
        <v>No</v>
      </c>
    </row>
    <row r="1026" spans="1:19" x14ac:dyDescent="0.25">
      <c r="A1026" t="s">
        <v>554</v>
      </c>
      <c r="B1026" s="2">
        <v>45320</v>
      </c>
      <c r="C1026">
        <f t="shared" ref="C1026:C1089" si="81">YEAR(B1026)</f>
        <v>2024</v>
      </c>
      <c r="D1026" t="str">
        <f t="shared" ref="D1026:D1089" si="82">TEXT(B1026,"mmmm")</f>
        <v>January</v>
      </c>
      <c r="E1026" t="str">
        <f t="shared" ref="E1026:E1089" si="83">"Q"&amp;ROUNDUP(MONTH(B1026)/3,0)</f>
        <v>Q1</v>
      </c>
      <c r="F1026" t="s">
        <v>1754</v>
      </c>
      <c r="G1026" t="s">
        <v>2408</v>
      </c>
      <c r="H1026">
        <v>5</v>
      </c>
      <c r="I1026" s="4">
        <v>648.65</v>
      </c>
      <c r="J1026" t="s">
        <v>2811</v>
      </c>
      <c r="K1026" t="s">
        <v>3066</v>
      </c>
      <c r="L1026" t="s">
        <v>3074</v>
      </c>
      <c r="M1026" t="s">
        <v>3615</v>
      </c>
      <c r="N1026">
        <v>7</v>
      </c>
      <c r="P1026" t="str">
        <f t="shared" si="80"/>
        <v>NO COUPON</v>
      </c>
      <c r="Q1026" t="s">
        <v>4279</v>
      </c>
      <c r="R1026" s="4">
        <v>3243.25</v>
      </c>
      <c r="S1026" t="str">
        <f t="shared" si="79"/>
        <v>No</v>
      </c>
    </row>
    <row r="1027" spans="1:19" x14ac:dyDescent="0.25">
      <c r="A1027" t="s">
        <v>147</v>
      </c>
      <c r="B1027" s="2">
        <v>45828</v>
      </c>
      <c r="C1027">
        <f t="shared" si="81"/>
        <v>2025</v>
      </c>
      <c r="D1027" t="str">
        <f t="shared" si="82"/>
        <v>June</v>
      </c>
      <c r="E1027" t="str">
        <f t="shared" si="83"/>
        <v>Q2</v>
      </c>
      <c r="F1027" t="s">
        <v>1347</v>
      </c>
      <c r="G1027" t="s">
        <v>2406</v>
      </c>
      <c r="H1027">
        <v>4</v>
      </c>
      <c r="I1027" s="4">
        <v>302.05</v>
      </c>
      <c r="J1027" t="s">
        <v>2535</v>
      </c>
      <c r="K1027" t="s">
        <v>3065</v>
      </c>
      <c r="L1027" t="s">
        <v>3071</v>
      </c>
      <c r="M1027" t="s">
        <v>3208</v>
      </c>
      <c r="N1027">
        <v>6</v>
      </c>
      <c r="O1027" t="s">
        <v>4275</v>
      </c>
      <c r="P1027" t="str">
        <f t="shared" si="80"/>
        <v>SAVE10</v>
      </c>
      <c r="Q1027" t="s">
        <v>4282</v>
      </c>
      <c r="R1027" s="4">
        <v>1208.2</v>
      </c>
      <c r="S1027" t="str">
        <f t="shared" ref="S1027:S1090" si="84">IF(OR(R1027&gt;$Z$4,R1027&lt;Z1030),"No","Yes")</f>
        <v>No</v>
      </c>
    </row>
    <row r="1028" spans="1:19" x14ac:dyDescent="0.25">
      <c r="A1028" t="s">
        <v>444</v>
      </c>
      <c r="B1028" s="2">
        <v>45084</v>
      </c>
      <c r="C1028">
        <f t="shared" si="81"/>
        <v>2023</v>
      </c>
      <c r="D1028" t="str">
        <f t="shared" si="82"/>
        <v>June</v>
      </c>
      <c r="E1028" t="str">
        <f t="shared" si="83"/>
        <v>Q2</v>
      </c>
      <c r="F1028" t="s">
        <v>1644</v>
      </c>
      <c r="G1028" t="s">
        <v>2404</v>
      </c>
      <c r="H1028">
        <v>1</v>
      </c>
      <c r="I1028" s="4">
        <v>450.07</v>
      </c>
      <c r="J1028" t="s">
        <v>2749</v>
      </c>
      <c r="K1028" t="s">
        <v>3068</v>
      </c>
      <c r="L1028" t="s">
        <v>3070</v>
      </c>
      <c r="M1028" t="s">
        <v>3505</v>
      </c>
      <c r="N1028">
        <v>6</v>
      </c>
      <c r="O1028" t="s">
        <v>4276</v>
      </c>
      <c r="P1028" t="str">
        <f t="shared" si="80"/>
        <v>FREESHIP</v>
      </c>
      <c r="Q1028" t="s">
        <v>4282</v>
      </c>
      <c r="R1028" s="4">
        <v>450.07</v>
      </c>
      <c r="S1028" t="str">
        <f t="shared" si="84"/>
        <v>No</v>
      </c>
    </row>
    <row r="1029" spans="1:19" x14ac:dyDescent="0.25">
      <c r="A1029" t="s">
        <v>213</v>
      </c>
      <c r="B1029" s="2">
        <v>45680</v>
      </c>
      <c r="C1029">
        <f t="shared" si="81"/>
        <v>2025</v>
      </c>
      <c r="D1029" t="str">
        <f t="shared" si="82"/>
        <v>January</v>
      </c>
      <c r="E1029" t="str">
        <f t="shared" si="83"/>
        <v>Q1</v>
      </c>
      <c r="F1029" t="s">
        <v>1413</v>
      </c>
      <c r="G1029" t="s">
        <v>2404</v>
      </c>
      <c r="H1029">
        <v>1</v>
      </c>
      <c r="I1029" s="4">
        <v>625</v>
      </c>
      <c r="J1029" t="s">
        <v>2589</v>
      </c>
      <c r="K1029" t="s">
        <v>3066</v>
      </c>
      <c r="L1029" t="s">
        <v>3072</v>
      </c>
      <c r="M1029" t="s">
        <v>3274</v>
      </c>
      <c r="N1029">
        <v>5</v>
      </c>
      <c r="O1029" t="s">
        <v>4277</v>
      </c>
      <c r="P1029" t="str">
        <f t="shared" si="80"/>
        <v>WINTER15</v>
      </c>
      <c r="Q1029" t="s">
        <v>4282</v>
      </c>
      <c r="R1029" s="4">
        <v>625</v>
      </c>
      <c r="S1029" t="str">
        <f t="shared" si="84"/>
        <v>No</v>
      </c>
    </row>
    <row r="1030" spans="1:19" x14ac:dyDescent="0.25">
      <c r="A1030" t="s">
        <v>1018</v>
      </c>
      <c r="B1030" s="2">
        <v>45817</v>
      </c>
      <c r="C1030">
        <f t="shared" si="81"/>
        <v>2025</v>
      </c>
      <c r="D1030" t="str">
        <f t="shared" si="82"/>
        <v>June</v>
      </c>
      <c r="E1030" t="str">
        <f t="shared" si="83"/>
        <v>Q2</v>
      </c>
      <c r="F1030" t="s">
        <v>2211</v>
      </c>
      <c r="G1030" t="s">
        <v>2406</v>
      </c>
      <c r="H1030">
        <v>4</v>
      </c>
      <c r="I1030" s="4">
        <v>246.91</v>
      </c>
      <c r="J1030" t="s">
        <v>2436</v>
      </c>
      <c r="K1030" t="s">
        <v>3066</v>
      </c>
      <c r="L1030" t="s">
        <v>3074</v>
      </c>
      <c r="M1030" t="s">
        <v>4079</v>
      </c>
      <c r="N1030">
        <v>8</v>
      </c>
      <c r="O1030" t="s">
        <v>4275</v>
      </c>
      <c r="P1030" t="str">
        <f t="shared" si="80"/>
        <v>SAVE10</v>
      </c>
      <c r="Q1030" t="s">
        <v>4279</v>
      </c>
      <c r="R1030" s="4">
        <v>987.64</v>
      </c>
      <c r="S1030" t="str">
        <f t="shared" si="84"/>
        <v>No</v>
      </c>
    </row>
    <row r="1031" spans="1:19" x14ac:dyDescent="0.25">
      <c r="A1031" t="s">
        <v>389</v>
      </c>
      <c r="B1031" s="2">
        <v>45673</v>
      </c>
      <c r="C1031">
        <f t="shared" si="81"/>
        <v>2025</v>
      </c>
      <c r="D1031" t="str">
        <f t="shared" si="82"/>
        <v>January</v>
      </c>
      <c r="E1031" t="str">
        <f t="shared" si="83"/>
        <v>Q1</v>
      </c>
      <c r="F1031" t="s">
        <v>1589</v>
      </c>
      <c r="G1031" t="s">
        <v>2403</v>
      </c>
      <c r="H1031">
        <v>4</v>
      </c>
      <c r="I1031" s="4">
        <v>95.03</v>
      </c>
      <c r="J1031" t="s">
        <v>2721</v>
      </c>
      <c r="K1031" t="s">
        <v>3066</v>
      </c>
      <c r="L1031" t="s">
        <v>3070</v>
      </c>
      <c r="M1031" t="s">
        <v>3450</v>
      </c>
      <c r="N1031">
        <v>8</v>
      </c>
      <c r="O1031" t="s">
        <v>4276</v>
      </c>
      <c r="P1031" t="str">
        <f t="shared" si="80"/>
        <v>FREESHIP</v>
      </c>
      <c r="Q1031" t="s">
        <v>4281</v>
      </c>
      <c r="R1031" s="4">
        <v>380.12</v>
      </c>
      <c r="S1031" t="str">
        <f t="shared" si="84"/>
        <v>No</v>
      </c>
    </row>
    <row r="1032" spans="1:19" x14ac:dyDescent="0.25">
      <c r="A1032" t="s">
        <v>974</v>
      </c>
      <c r="B1032" s="2">
        <v>45271</v>
      </c>
      <c r="C1032">
        <f t="shared" si="81"/>
        <v>2023</v>
      </c>
      <c r="D1032" t="str">
        <f t="shared" si="82"/>
        <v>December</v>
      </c>
      <c r="E1032" t="str">
        <f t="shared" si="83"/>
        <v>Q4</v>
      </c>
      <c r="F1032" t="s">
        <v>2167</v>
      </c>
      <c r="G1032" t="s">
        <v>2408</v>
      </c>
      <c r="H1032">
        <v>3</v>
      </c>
      <c r="I1032" s="4">
        <v>379.07</v>
      </c>
      <c r="J1032" t="s">
        <v>2714</v>
      </c>
      <c r="K1032" t="s">
        <v>3068</v>
      </c>
      <c r="L1032" t="s">
        <v>3074</v>
      </c>
      <c r="M1032" t="s">
        <v>4035</v>
      </c>
      <c r="N1032">
        <v>3</v>
      </c>
      <c r="O1032" t="s">
        <v>4277</v>
      </c>
      <c r="P1032" t="str">
        <f t="shared" si="80"/>
        <v>WINTER15</v>
      </c>
      <c r="Q1032" t="s">
        <v>4282</v>
      </c>
      <c r="R1032" s="4">
        <v>1137.21</v>
      </c>
      <c r="S1032" t="str">
        <f t="shared" si="84"/>
        <v>No</v>
      </c>
    </row>
    <row r="1033" spans="1:19" x14ac:dyDescent="0.25">
      <c r="A1033" t="s">
        <v>272</v>
      </c>
      <c r="B1033" s="2">
        <v>45348</v>
      </c>
      <c r="C1033">
        <f t="shared" si="81"/>
        <v>2024</v>
      </c>
      <c r="D1033" t="str">
        <f t="shared" si="82"/>
        <v>February</v>
      </c>
      <c r="E1033" t="str">
        <f t="shared" si="83"/>
        <v>Q1</v>
      </c>
      <c r="F1033" t="s">
        <v>1472</v>
      </c>
      <c r="G1033" t="s">
        <v>2405</v>
      </c>
      <c r="H1033">
        <v>2</v>
      </c>
      <c r="I1033" s="4">
        <v>103.41</v>
      </c>
      <c r="J1033" t="s">
        <v>2631</v>
      </c>
      <c r="K1033" t="s">
        <v>3066</v>
      </c>
      <c r="L1033" t="s">
        <v>3070</v>
      </c>
      <c r="M1033" t="s">
        <v>3333</v>
      </c>
      <c r="N1033">
        <v>2</v>
      </c>
      <c r="O1033" t="s">
        <v>4276</v>
      </c>
      <c r="P1033" t="str">
        <f t="shared" si="80"/>
        <v>FREESHIP</v>
      </c>
      <c r="Q1033" t="s">
        <v>4279</v>
      </c>
      <c r="R1033" s="4">
        <v>206.82</v>
      </c>
      <c r="S1033" t="str">
        <f t="shared" si="84"/>
        <v>No</v>
      </c>
    </row>
    <row r="1034" spans="1:19" x14ac:dyDescent="0.25">
      <c r="A1034" t="s">
        <v>222</v>
      </c>
      <c r="B1034" s="2">
        <v>45573</v>
      </c>
      <c r="C1034">
        <f t="shared" si="81"/>
        <v>2024</v>
      </c>
      <c r="D1034" t="str">
        <f t="shared" si="82"/>
        <v>October</v>
      </c>
      <c r="E1034" t="str">
        <f t="shared" si="83"/>
        <v>Q4</v>
      </c>
      <c r="F1034" t="s">
        <v>1422</v>
      </c>
      <c r="G1034" t="s">
        <v>2409</v>
      </c>
      <c r="H1034">
        <v>2</v>
      </c>
      <c r="I1034" s="4">
        <v>408.32</v>
      </c>
      <c r="J1034" t="s">
        <v>2581</v>
      </c>
      <c r="K1034" t="s">
        <v>3066</v>
      </c>
      <c r="L1034" t="s">
        <v>3070</v>
      </c>
      <c r="M1034" t="s">
        <v>3283</v>
      </c>
      <c r="N1034">
        <v>3</v>
      </c>
      <c r="O1034" t="s">
        <v>4276</v>
      </c>
      <c r="P1034" t="str">
        <f t="shared" si="80"/>
        <v>FREESHIP</v>
      </c>
      <c r="Q1034" t="s">
        <v>4281</v>
      </c>
      <c r="R1034" s="4">
        <v>816.64</v>
      </c>
      <c r="S1034" t="str">
        <f t="shared" si="84"/>
        <v>No</v>
      </c>
    </row>
    <row r="1035" spans="1:19" x14ac:dyDescent="0.25">
      <c r="A1035" t="s">
        <v>831</v>
      </c>
      <c r="B1035" s="2">
        <v>45204</v>
      </c>
      <c r="C1035">
        <f t="shared" si="81"/>
        <v>2023</v>
      </c>
      <c r="D1035" t="str">
        <f t="shared" si="82"/>
        <v>October</v>
      </c>
      <c r="E1035" t="str">
        <f t="shared" si="83"/>
        <v>Q4</v>
      </c>
      <c r="F1035" t="s">
        <v>2027</v>
      </c>
      <c r="G1035" t="s">
        <v>2406</v>
      </c>
      <c r="H1035">
        <v>4</v>
      </c>
      <c r="I1035" s="4">
        <v>598.19000000000005</v>
      </c>
      <c r="J1035" t="s">
        <v>2940</v>
      </c>
      <c r="K1035" t="s">
        <v>3067</v>
      </c>
      <c r="L1035" t="s">
        <v>3073</v>
      </c>
      <c r="M1035" t="s">
        <v>3892</v>
      </c>
      <c r="N1035">
        <v>7</v>
      </c>
      <c r="O1035" t="s">
        <v>4277</v>
      </c>
      <c r="P1035" t="str">
        <f t="shared" ref="P1035:P1098" si="85">IF(ISBLANK(O1035),"NO COUPON",O1035)</f>
        <v>WINTER15</v>
      </c>
      <c r="Q1035" t="s">
        <v>4280</v>
      </c>
      <c r="R1035" s="4">
        <v>2392.7600000000002</v>
      </c>
      <c r="S1035" t="str">
        <f t="shared" si="84"/>
        <v>No</v>
      </c>
    </row>
    <row r="1036" spans="1:19" x14ac:dyDescent="0.25">
      <c r="A1036" t="s">
        <v>911</v>
      </c>
      <c r="B1036" s="2">
        <v>45538</v>
      </c>
      <c r="C1036">
        <f t="shared" si="81"/>
        <v>2024</v>
      </c>
      <c r="D1036" t="str">
        <f t="shared" si="82"/>
        <v>September</v>
      </c>
      <c r="E1036" t="str">
        <f t="shared" si="83"/>
        <v>Q3</v>
      </c>
      <c r="F1036" t="s">
        <v>2107</v>
      </c>
      <c r="G1036" t="s">
        <v>2408</v>
      </c>
      <c r="H1036">
        <v>4</v>
      </c>
      <c r="I1036" s="4">
        <v>481.48</v>
      </c>
      <c r="J1036" t="s">
        <v>2589</v>
      </c>
      <c r="K1036" t="s">
        <v>3068</v>
      </c>
      <c r="L1036" t="s">
        <v>3073</v>
      </c>
      <c r="M1036" t="s">
        <v>3972</v>
      </c>
      <c r="N1036">
        <v>5</v>
      </c>
      <c r="O1036" t="s">
        <v>4275</v>
      </c>
      <c r="P1036" t="str">
        <f t="shared" si="85"/>
        <v>SAVE10</v>
      </c>
      <c r="Q1036" t="s">
        <v>4278</v>
      </c>
      <c r="R1036" s="4">
        <v>1925.92</v>
      </c>
      <c r="S1036" t="str">
        <f t="shared" si="84"/>
        <v>No</v>
      </c>
    </row>
    <row r="1037" spans="1:19" x14ac:dyDescent="0.25">
      <c r="A1037" t="s">
        <v>851</v>
      </c>
      <c r="B1037" s="2">
        <v>45822</v>
      </c>
      <c r="C1037">
        <f t="shared" si="81"/>
        <v>2025</v>
      </c>
      <c r="D1037" t="str">
        <f t="shared" si="82"/>
        <v>June</v>
      </c>
      <c r="E1037" t="str">
        <f t="shared" si="83"/>
        <v>Q2</v>
      </c>
      <c r="F1037" t="s">
        <v>2047</v>
      </c>
      <c r="G1037" t="s">
        <v>2406</v>
      </c>
      <c r="H1037">
        <v>5</v>
      </c>
      <c r="I1037" s="4">
        <v>655.55</v>
      </c>
      <c r="J1037" t="s">
        <v>2839</v>
      </c>
      <c r="K1037" t="s">
        <v>3066</v>
      </c>
      <c r="L1037" t="s">
        <v>3073</v>
      </c>
      <c r="M1037" t="s">
        <v>3912</v>
      </c>
      <c r="N1037">
        <v>5</v>
      </c>
      <c r="P1037" t="str">
        <f t="shared" si="85"/>
        <v>NO COUPON</v>
      </c>
      <c r="Q1037" t="s">
        <v>4280</v>
      </c>
      <c r="R1037" s="4">
        <v>3277.75</v>
      </c>
      <c r="S1037" t="str">
        <f t="shared" si="84"/>
        <v>No</v>
      </c>
    </row>
    <row r="1038" spans="1:19" x14ac:dyDescent="0.25">
      <c r="A1038" t="s">
        <v>71</v>
      </c>
      <c r="B1038" s="2">
        <v>44948</v>
      </c>
      <c r="C1038">
        <f t="shared" si="81"/>
        <v>2023</v>
      </c>
      <c r="D1038" t="str">
        <f t="shared" si="82"/>
        <v>January</v>
      </c>
      <c r="E1038" t="str">
        <f t="shared" si="83"/>
        <v>Q1</v>
      </c>
      <c r="F1038" t="s">
        <v>1271</v>
      </c>
      <c r="G1038" t="s">
        <v>2407</v>
      </c>
      <c r="H1038">
        <v>5</v>
      </c>
      <c r="I1038" s="4">
        <v>314.27</v>
      </c>
      <c r="J1038" t="s">
        <v>2463</v>
      </c>
      <c r="K1038" t="s">
        <v>3069</v>
      </c>
      <c r="L1038" t="s">
        <v>3072</v>
      </c>
      <c r="M1038" t="s">
        <v>3132</v>
      </c>
      <c r="N1038">
        <v>6</v>
      </c>
      <c r="O1038" t="s">
        <v>4275</v>
      </c>
      <c r="P1038" t="str">
        <f t="shared" si="85"/>
        <v>SAVE10</v>
      </c>
      <c r="Q1038" t="s">
        <v>4278</v>
      </c>
      <c r="R1038" s="4">
        <v>1571.35</v>
      </c>
      <c r="S1038" t="str">
        <f t="shared" si="84"/>
        <v>No</v>
      </c>
    </row>
    <row r="1039" spans="1:19" x14ac:dyDescent="0.25">
      <c r="A1039" t="s">
        <v>977</v>
      </c>
      <c r="B1039" s="2">
        <v>45362</v>
      </c>
      <c r="C1039">
        <f t="shared" si="81"/>
        <v>2024</v>
      </c>
      <c r="D1039" t="str">
        <f t="shared" si="82"/>
        <v>March</v>
      </c>
      <c r="E1039" t="str">
        <f t="shared" si="83"/>
        <v>Q1</v>
      </c>
      <c r="F1039" t="s">
        <v>2170</v>
      </c>
      <c r="G1039" t="s">
        <v>2406</v>
      </c>
      <c r="H1039">
        <v>5</v>
      </c>
      <c r="I1039" s="4">
        <v>530.34</v>
      </c>
      <c r="J1039" t="s">
        <v>2572</v>
      </c>
      <c r="K1039" t="s">
        <v>3066</v>
      </c>
      <c r="L1039" t="s">
        <v>3070</v>
      </c>
      <c r="M1039" t="s">
        <v>4038</v>
      </c>
      <c r="N1039">
        <v>9</v>
      </c>
      <c r="O1039" t="s">
        <v>4276</v>
      </c>
      <c r="P1039" t="str">
        <f t="shared" si="85"/>
        <v>FREESHIP</v>
      </c>
      <c r="Q1039" t="s">
        <v>4282</v>
      </c>
      <c r="R1039" s="4">
        <v>2651.7</v>
      </c>
      <c r="S1039" t="str">
        <f t="shared" si="84"/>
        <v>No</v>
      </c>
    </row>
    <row r="1040" spans="1:19" x14ac:dyDescent="0.25">
      <c r="A1040" t="s">
        <v>350</v>
      </c>
      <c r="B1040" s="2">
        <v>45289</v>
      </c>
      <c r="C1040">
        <f t="shared" si="81"/>
        <v>2023</v>
      </c>
      <c r="D1040" t="str">
        <f t="shared" si="82"/>
        <v>December</v>
      </c>
      <c r="E1040" t="str">
        <f t="shared" si="83"/>
        <v>Q4</v>
      </c>
      <c r="F1040" t="s">
        <v>1550</v>
      </c>
      <c r="G1040" t="s">
        <v>2408</v>
      </c>
      <c r="H1040">
        <v>1</v>
      </c>
      <c r="I1040" s="4">
        <v>18.2</v>
      </c>
      <c r="J1040" t="s">
        <v>2689</v>
      </c>
      <c r="K1040" t="s">
        <v>3065</v>
      </c>
      <c r="L1040" t="s">
        <v>3074</v>
      </c>
      <c r="M1040" t="s">
        <v>3411</v>
      </c>
      <c r="N1040">
        <v>4</v>
      </c>
      <c r="O1040" t="s">
        <v>4275</v>
      </c>
      <c r="P1040" t="str">
        <f t="shared" si="85"/>
        <v>SAVE10</v>
      </c>
      <c r="Q1040" t="s">
        <v>4278</v>
      </c>
      <c r="R1040" s="4">
        <v>18.2</v>
      </c>
      <c r="S1040" t="str">
        <f t="shared" si="84"/>
        <v>No</v>
      </c>
    </row>
    <row r="1041" spans="1:19" x14ac:dyDescent="0.25">
      <c r="A1041" t="s">
        <v>100</v>
      </c>
      <c r="B1041" s="2">
        <v>45462</v>
      </c>
      <c r="C1041">
        <f t="shared" si="81"/>
        <v>2024</v>
      </c>
      <c r="D1041" t="str">
        <f t="shared" si="82"/>
        <v>June</v>
      </c>
      <c r="E1041" t="str">
        <f t="shared" si="83"/>
        <v>Q2</v>
      </c>
      <c r="F1041" t="s">
        <v>1300</v>
      </c>
      <c r="G1041" t="s">
        <v>2407</v>
      </c>
      <c r="H1041">
        <v>5</v>
      </c>
      <c r="I1041" s="4">
        <v>643.03</v>
      </c>
      <c r="J1041" t="s">
        <v>2490</v>
      </c>
      <c r="K1041" t="s">
        <v>3066</v>
      </c>
      <c r="L1041" t="s">
        <v>3071</v>
      </c>
      <c r="M1041" t="s">
        <v>3161</v>
      </c>
      <c r="N1041">
        <v>5</v>
      </c>
      <c r="O1041" t="s">
        <v>4276</v>
      </c>
      <c r="P1041" t="str">
        <f t="shared" si="85"/>
        <v>FREESHIP</v>
      </c>
      <c r="Q1041" t="s">
        <v>4279</v>
      </c>
      <c r="R1041" s="4">
        <v>3215.15</v>
      </c>
      <c r="S1041" t="str">
        <f t="shared" si="84"/>
        <v>No</v>
      </c>
    </row>
    <row r="1042" spans="1:19" x14ac:dyDescent="0.25">
      <c r="A1042" t="s">
        <v>181</v>
      </c>
      <c r="B1042" s="2">
        <v>45073</v>
      </c>
      <c r="C1042">
        <f t="shared" si="81"/>
        <v>2023</v>
      </c>
      <c r="D1042" t="str">
        <f t="shared" si="82"/>
        <v>May</v>
      </c>
      <c r="E1042" t="str">
        <f t="shared" si="83"/>
        <v>Q2</v>
      </c>
      <c r="F1042" t="s">
        <v>1381</v>
      </c>
      <c r="G1042" t="s">
        <v>2406</v>
      </c>
      <c r="H1042">
        <v>2</v>
      </c>
      <c r="I1042" s="4">
        <v>384.14</v>
      </c>
      <c r="J1042" t="s">
        <v>2560</v>
      </c>
      <c r="K1042" t="s">
        <v>3066</v>
      </c>
      <c r="L1042" t="s">
        <v>3072</v>
      </c>
      <c r="M1042" t="s">
        <v>3242</v>
      </c>
      <c r="N1042">
        <v>2</v>
      </c>
      <c r="O1042" t="s">
        <v>4277</v>
      </c>
      <c r="P1042" t="str">
        <f t="shared" si="85"/>
        <v>WINTER15</v>
      </c>
      <c r="Q1042" t="s">
        <v>4280</v>
      </c>
      <c r="R1042" s="4">
        <v>768.28</v>
      </c>
      <c r="S1042" t="str">
        <f t="shared" si="84"/>
        <v>No</v>
      </c>
    </row>
    <row r="1043" spans="1:19" x14ac:dyDescent="0.25">
      <c r="A1043" t="s">
        <v>27</v>
      </c>
      <c r="B1043" s="2">
        <v>45168</v>
      </c>
      <c r="C1043">
        <f t="shared" si="81"/>
        <v>2023</v>
      </c>
      <c r="D1043" t="str">
        <f t="shared" si="82"/>
        <v>August</v>
      </c>
      <c r="E1043" t="str">
        <f t="shared" si="83"/>
        <v>Q3</v>
      </c>
      <c r="F1043" t="s">
        <v>1227</v>
      </c>
      <c r="G1043" t="s">
        <v>2408</v>
      </c>
      <c r="H1043">
        <v>3</v>
      </c>
      <c r="I1043" s="4">
        <v>201.49</v>
      </c>
      <c r="J1043" t="s">
        <v>2423</v>
      </c>
      <c r="K1043" t="s">
        <v>3067</v>
      </c>
      <c r="L1043" t="s">
        <v>3072</v>
      </c>
      <c r="M1043" t="s">
        <v>3088</v>
      </c>
      <c r="N1043">
        <v>4</v>
      </c>
      <c r="O1043" t="s">
        <v>4276</v>
      </c>
      <c r="P1043" t="str">
        <f t="shared" si="85"/>
        <v>FREESHIP</v>
      </c>
      <c r="Q1043" t="s">
        <v>4281</v>
      </c>
      <c r="R1043" s="4">
        <v>604.47</v>
      </c>
      <c r="S1043" t="str">
        <f t="shared" si="84"/>
        <v>No</v>
      </c>
    </row>
    <row r="1044" spans="1:19" x14ac:dyDescent="0.25">
      <c r="A1044" t="s">
        <v>331</v>
      </c>
      <c r="B1044" s="2">
        <v>45026</v>
      </c>
      <c r="C1044">
        <f t="shared" si="81"/>
        <v>2023</v>
      </c>
      <c r="D1044" t="str">
        <f t="shared" si="82"/>
        <v>April</v>
      </c>
      <c r="E1044" t="str">
        <f t="shared" si="83"/>
        <v>Q2</v>
      </c>
      <c r="F1044" t="s">
        <v>1531</v>
      </c>
      <c r="G1044" t="s">
        <v>2403</v>
      </c>
      <c r="H1044">
        <v>2</v>
      </c>
      <c r="I1044" s="4">
        <v>139.94999999999999</v>
      </c>
      <c r="J1044" t="s">
        <v>2678</v>
      </c>
      <c r="K1044" t="s">
        <v>3066</v>
      </c>
      <c r="L1044" t="s">
        <v>3072</v>
      </c>
      <c r="M1044" t="s">
        <v>3392</v>
      </c>
      <c r="N1044">
        <v>5</v>
      </c>
      <c r="P1044" t="str">
        <f t="shared" si="85"/>
        <v>NO COUPON</v>
      </c>
      <c r="Q1044" t="s">
        <v>4278</v>
      </c>
      <c r="R1044" s="4">
        <v>279.89999999999998</v>
      </c>
      <c r="S1044" t="str">
        <f t="shared" si="84"/>
        <v>No</v>
      </c>
    </row>
    <row r="1045" spans="1:19" x14ac:dyDescent="0.25">
      <c r="A1045" t="s">
        <v>343</v>
      </c>
      <c r="B1045" s="2">
        <v>45651</v>
      </c>
      <c r="C1045">
        <f t="shared" si="81"/>
        <v>2024</v>
      </c>
      <c r="D1045" t="str">
        <f t="shared" si="82"/>
        <v>December</v>
      </c>
      <c r="E1045" t="str">
        <f t="shared" si="83"/>
        <v>Q4</v>
      </c>
      <c r="F1045" t="s">
        <v>1543</v>
      </c>
      <c r="G1045" t="s">
        <v>2406</v>
      </c>
      <c r="H1045">
        <v>4</v>
      </c>
      <c r="I1045" s="4">
        <v>283.16000000000003</v>
      </c>
      <c r="J1045" t="s">
        <v>2622</v>
      </c>
      <c r="K1045" t="s">
        <v>3067</v>
      </c>
      <c r="L1045" t="s">
        <v>3070</v>
      </c>
      <c r="M1045" t="s">
        <v>3404</v>
      </c>
      <c r="N1045">
        <v>6</v>
      </c>
      <c r="P1045" t="str">
        <f t="shared" si="85"/>
        <v>NO COUPON</v>
      </c>
      <c r="Q1045" t="s">
        <v>4282</v>
      </c>
      <c r="R1045" s="4">
        <v>1132.6400000000001</v>
      </c>
      <c r="S1045" t="str">
        <f t="shared" si="84"/>
        <v>No</v>
      </c>
    </row>
    <row r="1046" spans="1:19" x14ac:dyDescent="0.25">
      <c r="A1046" t="s">
        <v>1158</v>
      </c>
      <c r="B1046" s="2">
        <v>44973</v>
      </c>
      <c r="C1046">
        <f t="shared" si="81"/>
        <v>2023</v>
      </c>
      <c r="D1046" t="str">
        <f t="shared" si="82"/>
        <v>February</v>
      </c>
      <c r="E1046" t="str">
        <f t="shared" si="83"/>
        <v>Q1</v>
      </c>
      <c r="F1046" t="s">
        <v>2347</v>
      </c>
      <c r="G1046" t="s">
        <v>2409</v>
      </c>
      <c r="H1046">
        <v>5</v>
      </c>
      <c r="I1046" s="4">
        <v>507.94</v>
      </c>
      <c r="J1046" t="s">
        <v>3043</v>
      </c>
      <c r="K1046" t="s">
        <v>3066</v>
      </c>
      <c r="L1046" t="s">
        <v>3071</v>
      </c>
      <c r="M1046" t="s">
        <v>4219</v>
      </c>
      <c r="N1046">
        <v>9</v>
      </c>
      <c r="P1046" t="str">
        <f t="shared" si="85"/>
        <v>NO COUPON</v>
      </c>
      <c r="Q1046" t="s">
        <v>4281</v>
      </c>
      <c r="R1046" s="4">
        <v>2539.6999999999998</v>
      </c>
      <c r="S1046" t="str">
        <f t="shared" si="84"/>
        <v>No</v>
      </c>
    </row>
    <row r="1047" spans="1:19" x14ac:dyDescent="0.25">
      <c r="A1047" t="s">
        <v>515</v>
      </c>
      <c r="B1047" s="2">
        <v>45326</v>
      </c>
      <c r="C1047">
        <f t="shared" si="81"/>
        <v>2024</v>
      </c>
      <c r="D1047" t="str">
        <f t="shared" si="82"/>
        <v>February</v>
      </c>
      <c r="E1047" t="str">
        <f t="shared" si="83"/>
        <v>Q1</v>
      </c>
      <c r="F1047" t="s">
        <v>1715</v>
      </c>
      <c r="G1047" t="s">
        <v>2409</v>
      </c>
      <c r="H1047">
        <v>4</v>
      </c>
      <c r="I1047" s="4">
        <v>203.46</v>
      </c>
      <c r="J1047" t="s">
        <v>2559</v>
      </c>
      <c r="K1047" t="s">
        <v>3067</v>
      </c>
      <c r="L1047" t="s">
        <v>3074</v>
      </c>
      <c r="M1047" t="s">
        <v>3576</v>
      </c>
      <c r="N1047">
        <v>7</v>
      </c>
      <c r="O1047" t="s">
        <v>4275</v>
      </c>
      <c r="P1047" t="str">
        <f t="shared" si="85"/>
        <v>SAVE10</v>
      </c>
      <c r="Q1047" t="s">
        <v>4279</v>
      </c>
      <c r="R1047" s="4">
        <v>813.84</v>
      </c>
      <c r="S1047" t="str">
        <f t="shared" si="84"/>
        <v>No</v>
      </c>
    </row>
    <row r="1048" spans="1:19" x14ac:dyDescent="0.25">
      <c r="A1048" t="s">
        <v>1086</v>
      </c>
      <c r="B1048" s="2">
        <v>44983</v>
      </c>
      <c r="C1048">
        <f t="shared" si="81"/>
        <v>2023</v>
      </c>
      <c r="D1048" t="str">
        <f t="shared" si="82"/>
        <v>February</v>
      </c>
      <c r="E1048" t="str">
        <f t="shared" si="83"/>
        <v>Q1</v>
      </c>
      <c r="F1048" t="s">
        <v>2278</v>
      </c>
      <c r="G1048" t="s">
        <v>2403</v>
      </c>
      <c r="H1048">
        <v>1</v>
      </c>
      <c r="I1048" s="4">
        <v>392.61</v>
      </c>
      <c r="J1048" t="s">
        <v>2635</v>
      </c>
      <c r="K1048" t="s">
        <v>3068</v>
      </c>
      <c r="L1048" t="s">
        <v>3071</v>
      </c>
      <c r="M1048" t="s">
        <v>4147</v>
      </c>
      <c r="N1048">
        <v>4</v>
      </c>
      <c r="O1048" t="s">
        <v>4275</v>
      </c>
      <c r="P1048" t="str">
        <f t="shared" si="85"/>
        <v>SAVE10</v>
      </c>
      <c r="Q1048" t="s">
        <v>4279</v>
      </c>
      <c r="R1048" s="4">
        <v>392.61</v>
      </c>
      <c r="S1048" t="str">
        <f t="shared" si="84"/>
        <v>No</v>
      </c>
    </row>
    <row r="1049" spans="1:19" x14ac:dyDescent="0.25">
      <c r="A1049" t="s">
        <v>251</v>
      </c>
      <c r="B1049" s="2">
        <v>45365</v>
      </c>
      <c r="C1049">
        <f t="shared" si="81"/>
        <v>2024</v>
      </c>
      <c r="D1049" t="str">
        <f t="shared" si="82"/>
        <v>March</v>
      </c>
      <c r="E1049" t="str">
        <f t="shared" si="83"/>
        <v>Q1</v>
      </c>
      <c r="F1049" t="s">
        <v>1451</v>
      </c>
      <c r="G1049" t="s">
        <v>2403</v>
      </c>
      <c r="H1049">
        <v>3</v>
      </c>
      <c r="I1049" s="4">
        <v>583.72</v>
      </c>
      <c r="J1049" t="s">
        <v>2614</v>
      </c>
      <c r="K1049" t="s">
        <v>3067</v>
      </c>
      <c r="L1049" t="s">
        <v>3070</v>
      </c>
      <c r="M1049" t="s">
        <v>3312</v>
      </c>
      <c r="N1049">
        <v>5</v>
      </c>
      <c r="O1049" t="s">
        <v>4276</v>
      </c>
      <c r="P1049" t="str">
        <f t="shared" si="85"/>
        <v>FREESHIP</v>
      </c>
      <c r="Q1049" t="s">
        <v>4281</v>
      </c>
      <c r="R1049" s="4">
        <v>1751.16</v>
      </c>
      <c r="S1049" t="str">
        <f t="shared" si="84"/>
        <v>No</v>
      </c>
    </row>
    <row r="1050" spans="1:19" x14ac:dyDescent="0.25">
      <c r="A1050" t="s">
        <v>817</v>
      </c>
      <c r="B1050" s="2">
        <v>45158</v>
      </c>
      <c r="C1050">
        <f t="shared" si="81"/>
        <v>2023</v>
      </c>
      <c r="D1050" t="str">
        <f t="shared" si="82"/>
        <v>August</v>
      </c>
      <c r="E1050" t="str">
        <f t="shared" si="83"/>
        <v>Q3</v>
      </c>
      <c r="F1050" t="s">
        <v>2013</v>
      </c>
      <c r="G1050" t="s">
        <v>2403</v>
      </c>
      <c r="H1050">
        <v>5</v>
      </c>
      <c r="I1050" s="4">
        <v>397.81</v>
      </c>
      <c r="J1050" t="s">
        <v>2454</v>
      </c>
      <c r="K1050" t="s">
        <v>3065</v>
      </c>
      <c r="L1050" t="s">
        <v>3072</v>
      </c>
      <c r="M1050" t="s">
        <v>3878</v>
      </c>
      <c r="N1050">
        <v>5</v>
      </c>
      <c r="O1050" t="s">
        <v>4275</v>
      </c>
      <c r="P1050" t="str">
        <f t="shared" si="85"/>
        <v>SAVE10</v>
      </c>
      <c r="Q1050" t="s">
        <v>4279</v>
      </c>
      <c r="R1050" s="4">
        <v>1989.05</v>
      </c>
      <c r="S1050" t="str">
        <f t="shared" si="84"/>
        <v>No</v>
      </c>
    </row>
    <row r="1051" spans="1:19" x14ac:dyDescent="0.25">
      <c r="A1051" t="s">
        <v>569</v>
      </c>
      <c r="B1051" s="2">
        <v>44933</v>
      </c>
      <c r="C1051">
        <f t="shared" si="81"/>
        <v>2023</v>
      </c>
      <c r="D1051" t="str">
        <f t="shared" si="82"/>
        <v>January</v>
      </c>
      <c r="E1051" t="str">
        <f t="shared" si="83"/>
        <v>Q1</v>
      </c>
      <c r="F1051" t="s">
        <v>1769</v>
      </c>
      <c r="G1051" t="s">
        <v>2405</v>
      </c>
      <c r="H1051">
        <v>1</v>
      </c>
      <c r="I1051" s="4">
        <v>92.04</v>
      </c>
      <c r="J1051" t="s">
        <v>2420</v>
      </c>
      <c r="K1051" t="s">
        <v>3069</v>
      </c>
      <c r="L1051" t="s">
        <v>3070</v>
      </c>
      <c r="M1051" t="s">
        <v>3630</v>
      </c>
      <c r="N1051">
        <v>2</v>
      </c>
      <c r="P1051" t="str">
        <f t="shared" si="85"/>
        <v>NO COUPON</v>
      </c>
      <c r="Q1051" t="s">
        <v>4281</v>
      </c>
      <c r="R1051" s="4">
        <v>92.04</v>
      </c>
      <c r="S1051" t="str">
        <f t="shared" si="84"/>
        <v>No</v>
      </c>
    </row>
    <row r="1052" spans="1:19" x14ac:dyDescent="0.25">
      <c r="A1052" t="s">
        <v>500</v>
      </c>
      <c r="B1052" s="2">
        <v>44960</v>
      </c>
      <c r="C1052">
        <f t="shared" si="81"/>
        <v>2023</v>
      </c>
      <c r="D1052" t="str">
        <f t="shared" si="82"/>
        <v>February</v>
      </c>
      <c r="E1052" t="str">
        <f t="shared" si="83"/>
        <v>Q1</v>
      </c>
      <c r="F1052" t="s">
        <v>1700</v>
      </c>
      <c r="G1052" t="s">
        <v>2407</v>
      </c>
      <c r="H1052">
        <v>4</v>
      </c>
      <c r="I1052" s="4">
        <v>611.26</v>
      </c>
      <c r="J1052" t="s">
        <v>2727</v>
      </c>
      <c r="K1052" t="s">
        <v>3069</v>
      </c>
      <c r="L1052" t="s">
        <v>3070</v>
      </c>
      <c r="M1052" t="s">
        <v>3561</v>
      </c>
      <c r="N1052">
        <v>5</v>
      </c>
      <c r="O1052" t="s">
        <v>4275</v>
      </c>
      <c r="P1052" t="str">
        <f t="shared" si="85"/>
        <v>SAVE10</v>
      </c>
      <c r="Q1052" t="s">
        <v>4279</v>
      </c>
      <c r="R1052" s="4">
        <v>2445.04</v>
      </c>
      <c r="S1052" t="str">
        <f t="shared" si="84"/>
        <v>No</v>
      </c>
    </row>
    <row r="1053" spans="1:19" x14ac:dyDescent="0.25">
      <c r="A1053" t="s">
        <v>717</v>
      </c>
      <c r="B1053" s="2">
        <v>45007</v>
      </c>
      <c r="C1053">
        <f t="shared" si="81"/>
        <v>2023</v>
      </c>
      <c r="D1053" t="str">
        <f t="shared" si="82"/>
        <v>March</v>
      </c>
      <c r="E1053" t="str">
        <f t="shared" si="83"/>
        <v>Q1</v>
      </c>
      <c r="F1053" t="s">
        <v>1915</v>
      </c>
      <c r="G1053" t="s">
        <v>2409</v>
      </c>
      <c r="H1053">
        <v>1</v>
      </c>
      <c r="I1053" s="4">
        <v>92.79</v>
      </c>
      <c r="J1053" t="s">
        <v>2882</v>
      </c>
      <c r="K1053" t="s">
        <v>3069</v>
      </c>
      <c r="L1053" t="s">
        <v>3074</v>
      </c>
      <c r="M1053" t="s">
        <v>3778</v>
      </c>
      <c r="N1053">
        <v>3</v>
      </c>
      <c r="O1053" t="s">
        <v>4277</v>
      </c>
      <c r="P1053" t="str">
        <f t="shared" si="85"/>
        <v>WINTER15</v>
      </c>
      <c r="Q1053" t="s">
        <v>4280</v>
      </c>
      <c r="R1053" s="4">
        <v>92.79</v>
      </c>
      <c r="S1053" t="str">
        <f t="shared" si="84"/>
        <v>No</v>
      </c>
    </row>
    <row r="1054" spans="1:19" x14ac:dyDescent="0.25">
      <c r="A1054" t="s">
        <v>1182</v>
      </c>
      <c r="B1054" s="2">
        <v>45024</v>
      </c>
      <c r="C1054">
        <f t="shared" si="81"/>
        <v>2023</v>
      </c>
      <c r="D1054" t="str">
        <f t="shared" si="82"/>
        <v>April</v>
      </c>
      <c r="E1054" t="str">
        <f t="shared" si="83"/>
        <v>Q2</v>
      </c>
      <c r="F1054" t="s">
        <v>2371</v>
      </c>
      <c r="G1054" t="s">
        <v>2408</v>
      </c>
      <c r="H1054">
        <v>2</v>
      </c>
      <c r="I1054" s="4">
        <v>331.42</v>
      </c>
      <c r="J1054" t="s">
        <v>3052</v>
      </c>
      <c r="K1054" t="s">
        <v>3067</v>
      </c>
      <c r="L1054" t="s">
        <v>3073</v>
      </c>
      <c r="M1054" t="s">
        <v>4243</v>
      </c>
      <c r="N1054">
        <v>6</v>
      </c>
      <c r="O1054" t="s">
        <v>4277</v>
      </c>
      <c r="P1054" t="str">
        <f t="shared" si="85"/>
        <v>WINTER15</v>
      </c>
      <c r="Q1054" t="s">
        <v>4282</v>
      </c>
      <c r="R1054" s="4">
        <v>662.84</v>
      </c>
      <c r="S1054" t="str">
        <f t="shared" si="84"/>
        <v>No</v>
      </c>
    </row>
    <row r="1055" spans="1:19" x14ac:dyDescent="0.25">
      <c r="A1055" t="s">
        <v>460</v>
      </c>
      <c r="B1055" s="2">
        <v>45217</v>
      </c>
      <c r="C1055">
        <f t="shared" si="81"/>
        <v>2023</v>
      </c>
      <c r="D1055" t="str">
        <f t="shared" si="82"/>
        <v>October</v>
      </c>
      <c r="E1055" t="str">
        <f t="shared" si="83"/>
        <v>Q4</v>
      </c>
      <c r="F1055" t="s">
        <v>1660</v>
      </c>
      <c r="G1055" t="s">
        <v>2408</v>
      </c>
      <c r="H1055">
        <v>5</v>
      </c>
      <c r="I1055" s="4">
        <v>509.58</v>
      </c>
      <c r="J1055" t="s">
        <v>2758</v>
      </c>
      <c r="K1055" t="s">
        <v>3066</v>
      </c>
      <c r="L1055" t="s">
        <v>3073</v>
      </c>
      <c r="M1055" t="s">
        <v>3521</v>
      </c>
      <c r="N1055">
        <v>6</v>
      </c>
      <c r="O1055" t="s">
        <v>4276</v>
      </c>
      <c r="P1055" t="str">
        <f t="shared" si="85"/>
        <v>FREESHIP</v>
      </c>
      <c r="Q1055" t="s">
        <v>4278</v>
      </c>
      <c r="R1055" s="4">
        <v>2547.9</v>
      </c>
      <c r="S1055" t="str">
        <f t="shared" si="84"/>
        <v>No</v>
      </c>
    </row>
    <row r="1056" spans="1:19" x14ac:dyDescent="0.25">
      <c r="A1056" t="s">
        <v>662</v>
      </c>
      <c r="B1056" s="2">
        <v>45675</v>
      </c>
      <c r="C1056">
        <f t="shared" si="81"/>
        <v>2025</v>
      </c>
      <c r="D1056" t="str">
        <f t="shared" si="82"/>
        <v>January</v>
      </c>
      <c r="E1056" t="str">
        <f t="shared" si="83"/>
        <v>Q1</v>
      </c>
      <c r="F1056" t="s">
        <v>1861</v>
      </c>
      <c r="G1056" t="s">
        <v>2403</v>
      </c>
      <c r="H1056">
        <v>2</v>
      </c>
      <c r="I1056" s="4">
        <v>575.83000000000004</v>
      </c>
      <c r="J1056" t="s">
        <v>2858</v>
      </c>
      <c r="K1056" t="s">
        <v>3066</v>
      </c>
      <c r="L1056" t="s">
        <v>3073</v>
      </c>
      <c r="M1056" t="s">
        <v>3723</v>
      </c>
      <c r="N1056">
        <v>3</v>
      </c>
      <c r="O1056" t="s">
        <v>4277</v>
      </c>
      <c r="P1056" t="str">
        <f t="shared" si="85"/>
        <v>WINTER15</v>
      </c>
      <c r="Q1056" t="s">
        <v>4279</v>
      </c>
      <c r="R1056" s="4">
        <v>1151.6600000000001</v>
      </c>
      <c r="S1056" t="str">
        <f t="shared" si="84"/>
        <v>No</v>
      </c>
    </row>
    <row r="1057" spans="1:19" x14ac:dyDescent="0.25">
      <c r="A1057" t="s">
        <v>271</v>
      </c>
      <c r="B1057" s="2">
        <v>45405</v>
      </c>
      <c r="C1057">
        <f t="shared" si="81"/>
        <v>2024</v>
      </c>
      <c r="D1057" t="str">
        <f t="shared" si="82"/>
        <v>April</v>
      </c>
      <c r="E1057" t="str">
        <f t="shared" si="83"/>
        <v>Q2</v>
      </c>
      <c r="F1057" t="s">
        <v>1471</v>
      </c>
      <c r="G1057" t="s">
        <v>2404</v>
      </c>
      <c r="H1057">
        <v>1</v>
      </c>
      <c r="I1057" s="4">
        <v>406.22</v>
      </c>
      <c r="J1057" t="s">
        <v>2630</v>
      </c>
      <c r="K1057" t="s">
        <v>3067</v>
      </c>
      <c r="L1057" t="s">
        <v>3071</v>
      </c>
      <c r="M1057" t="s">
        <v>3332</v>
      </c>
      <c r="N1057">
        <v>5</v>
      </c>
      <c r="O1057" t="s">
        <v>4275</v>
      </c>
      <c r="P1057" t="str">
        <f t="shared" si="85"/>
        <v>SAVE10</v>
      </c>
      <c r="Q1057" t="s">
        <v>4279</v>
      </c>
      <c r="R1057" s="4">
        <v>406.22</v>
      </c>
      <c r="S1057" t="str">
        <f t="shared" si="84"/>
        <v>No</v>
      </c>
    </row>
    <row r="1058" spans="1:19" x14ac:dyDescent="0.25">
      <c r="A1058" t="s">
        <v>135</v>
      </c>
      <c r="B1058" s="2">
        <v>45260</v>
      </c>
      <c r="C1058">
        <f t="shared" si="81"/>
        <v>2023</v>
      </c>
      <c r="D1058" t="str">
        <f t="shared" si="82"/>
        <v>November</v>
      </c>
      <c r="E1058" t="str">
        <f t="shared" si="83"/>
        <v>Q4</v>
      </c>
      <c r="F1058" t="s">
        <v>1335</v>
      </c>
      <c r="G1058" t="s">
        <v>2409</v>
      </c>
      <c r="H1058">
        <v>1</v>
      </c>
      <c r="I1058" s="4">
        <v>410.78</v>
      </c>
      <c r="J1058" t="s">
        <v>2523</v>
      </c>
      <c r="K1058" t="s">
        <v>3069</v>
      </c>
      <c r="L1058" t="s">
        <v>3071</v>
      </c>
      <c r="M1058" t="s">
        <v>3196</v>
      </c>
      <c r="N1058">
        <v>1</v>
      </c>
      <c r="O1058" t="s">
        <v>4276</v>
      </c>
      <c r="P1058" t="str">
        <f t="shared" si="85"/>
        <v>FREESHIP</v>
      </c>
      <c r="Q1058" t="s">
        <v>4278</v>
      </c>
      <c r="R1058" s="4">
        <v>410.78</v>
      </c>
      <c r="S1058" t="str">
        <f t="shared" si="84"/>
        <v>No</v>
      </c>
    </row>
    <row r="1059" spans="1:19" x14ac:dyDescent="0.25">
      <c r="A1059" t="s">
        <v>1093</v>
      </c>
      <c r="B1059" s="2">
        <v>45463</v>
      </c>
      <c r="C1059">
        <f t="shared" si="81"/>
        <v>2024</v>
      </c>
      <c r="D1059" t="str">
        <f t="shared" si="82"/>
        <v>June</v>
      </c>
      <c r="E1059" t="str">
        <f t="shared" si="83"/>
        <v>Q2</v>
      </c>
      <c r="F1059" t="s">
        <v>2285</v>
      </c>
      <c r="G1059" t="s">
        <v>2404</v>
      </c>
      <c r="H1059">
        <v>5</v>
      </c>
      <c r="I1059" s="4">
        <v>634</v>
      </c>
      <c r="J1059" t="s">
        <v>2980</v>
      </c>
      <c r="K1059" t="s">
        <v>3068</v>
      </c>
      <c r="L1059" t="s">
        <v>3073</v>
      </c>
      <c r="M1059" t="s">
        <v>4154</v>
      </c>
      <c r="N1059">
        <v>8</v>
      </c>
      <c r="P1059" t="str">
        <f t="shared" si="85"/>
        <v>NO COUPON</v>
      </c>
      <c r="Q1059" t="s">
        <v>4280</v>
      </c>
      <c r="R1059" s="4">
        <v>3170</v>
      </c>
      <c r="S1059" t="str">
        <f t="shared" si="84"/>
        <v>No</v>
      </c>
    </row>
    <row r="1060" spans="1:19" x14ac:dyDescent="0.25">
      <c r="A1060" t="s">
        <v>482</v>
      </c>
      <c r="B1060" s="2">
        <v>45829</v>
      </c>
      <c r="C1060">
        <f t="shared" si="81"/>
        <v>2025</v>
      </c>
      <c r="D1060" t="str">
        <f t="shared" si="82"/>
        <v>June</v>
      </c>
      <c r="E1060" t="str">
        <f t="shared" si="83"/>
        <v>Q2</v>
      </c>
      <c r="F1060" t="s">
        <v>1682</v>
      </c>
      <c r="G1060" t="s">
        <v>2404</v>
      </c>
      <c r="H1060">
        <v>1</v>
      </c>
      <c r="I1060" s="4">
        <v>418.36</v>
      </c>
      <c r="J1060" t="s">
        <v>2773</v>
      </c>
      <c r="K1060" t="s">
        <v>3067</v>
      </c>
      <c r="L1060" t="s">
        <v>3073</v>
      </c>
      <c r="M1060" t="s">
        <v>3543</v>
      </c>
      <c r="N1060">
        <v>5</v>
      </c>
      <c r="O1060" t="s">
        <v>4276</v>
      </c>
      <c r="P1060" t="str">
        <f t="shared" si="85"/>
        <v>FREESHIP</v>
      </c>
      <c r="Q1060" t="s">
        <v>4280</v>
      </c>
      <c r="R1060" s="4">
        <v>418.36</v>
      </c>
      <c r="S1060" t="str">
        <f t="shared" si="84"/>
        <v>No</v>
      </c>
    </row>
    <row r="1061" spans="1:19" x14ac:dyDescent="0.25">
      <c r="A1061" t="s">
        <v>1014</v>
      </c>
      <c r="B1061" s="2">
        <v>45098</v>
      </c>
      <c r="C1061">
        <f t="shared" si="81"/>
        <v>2023</v>
      </c>
      <c r="D1061" t="str">
        <f t="shared" si="82"/>
        <v>June</v>
      </c>
      <c r="E1061" t="str">
        <f t="shared" si="83"/>
        <v>Q2</v>
      </c>
      <c r="F1061" t="s">
        <v>2207</v>
      </c>
      <c r="G1061" t="s">
        <v>2407</v>
      </c>
      <c r="H1061">
        <v>5</v>
      </c>
      <c r="I1061" s="4">
        <v>260.93</v>
      </c>
      <c r="J1061" t="s">
        <v>3001</v>
      </c>
      <c r="K1061" t="s">
        <v>3066</v>
      </c>
      <c r="L1061" t="s">
        <v>3073</v>
      </c>
      <c r="M1061" t="s">
        <v>4075</v>
      </c>
      <c r="N1061">
        <v>9</v>
      </c>
      <c r="O1061" t="s">
        <v>4275</v>
      </c>
      <c r="P1061" t="str">
        <f t="shared" si="85"/>
        <v>SAVE10</v>
      </c>
      <c r="Q1061" t="s">
        <v>4280</v>
      </c>
      <c r="R1061" s="4">
        <v>1304.6500000000001</v>
      </c>
      <c r="S1061" t="str">
        <f t="shared" si="84"/>
        <v>No</v>
      </c>
    </row>
    <row r="1062" spans="1:19" x14ac:dyDescent="0.25">
      <c r="A1062" t="s">
        <v>473</v>
      </c>
      <c r="B1062" s="2">
        <v>45497</v>
      </c>
      <c r="C1062">
        <f t="shared" si="81"/>
        <v>2024</v>
      </c>
      <c r="D1062" t="str">
        <f t="shared" si="82"/>
        <v>July</v>
      </c>
      <c r="E1062" t="str">
        <f t="shared" si="83"/>
        <v>Q3</v>
      </c>
      <c r="F1062" t="s">
        <v>1673</v>
      </c>
      <c r="G1062" t="s">
        <v>2409</v>
      </c>
      <c r="H1062">
        <v>1</v>
      </c>
      <c r="I1062" s="4">
        <v>334.39</v>
      </c>
      <c r="J1062" t="s">
        <v>2749</v>
      </c>
      <c r="K1062" t="s">
        <v>3067</v>
      </c>
      <c r="L1062" t="s">
        <v>3072</v>
      </c>
      <c r="M1062" t="s">
        <v>3534</v>
      </c>
      <c r="N1062">
        <v>2</v>
      </c>
      <c r="P1062" t="str">
        <f t="shared" si="85"/>
        <v>NO COUPON</v>
      </c>
      <c r="Q1062" t="s">
        <v>4278</v>
      </c>
      <c r="R1062" s="4">
        <v>334.39</v>
      </c>
      <c r="S1062" t="str">
        <f t="shared" si="84"/>
        <v>No</v>
      </c>
    </row>
    <row r="1063" spans="1:19" x14ac:dyDescent="0.25">
      <c r="A1063" t="s">
        <v>1117</v>
      </c>
      <c r="B1063" s="2">
        <v>45040</v>
      </c>
      <c r="C1063">
        <f t="shared" si="81"/>
        <v>2023</v>
      </c>
      <c r="D1063" t="str">
        <f t="shared" si="82"/>
        <v>April</v>
      </c>
      <c r="E1063" t="str">
        <f t="shared" si="83"/>
        <v>Q2</v>
      </c>
      <c r="F1063" t="s">
        <v>2308</v>
      </c>
      <c r="G1063" t="s">
        <v>2408</v>
      </c>
      <c r="H1063">
        <v>4</v>
      </c>
      <c r="I1063" s="4">
        <v>276.32</v>
      </c>
      <c r="J1063" t="s">
        <v>2477</v>
      </c>
      <c r="K1063" t="s">
        <v>3066</v>
      </c>
      <c r="L1063" t="s">
        <v>3073</v>
      </c>
      <c r="M1063" t="s">
        <v>4178</v>
      </c>
      <c r="N1063">
        <v>5</v>
      </c>
      <c r="P1063" t="str">
        <f t="shared" si="85"/>
        <v>NO COUPON</v>
      </c>
      <c r="Q1063" t="s">
        <v>4282</v>
      </c>
      <c r="R1063" s="4">
        <v>1105.28</v>
      </c>
      <c r="S1063" t="str">
        <f t="shared" si="84"/>
        <v>No</v>
      </c>
    </row>
    <row r="1064" spans="1:19" x14ac:dyDescent="0.25">
      <c r="A1064" t="s">
        <v>844</v>
      </c>
      <c r="B1064" s="2">
        <v>45637</v>
      </c>
      <c r="C1064">
        <f t="shared" si="81"/>
        <v>2024</v>
      </c>
      <c r="D1064" t="str">
        <f t="shared" si="82"/>
        <v>December</v>
      </c>
      <c r="E1064" t="str">
        <f t="shared" si="83"/>
        <v>Q4</v>
      </c>
      <c r="F1064" t="s">
        <v>2040</v>
      </c>
      <c r="G1064" t="s">
        <v>2405</v>
      </c>
      <c r="H1064">
        <v>4</v>
      </c>
      <c r="I1064" s="4">
        <v>190.64</v>
      </c>
      <c r="J1064" t="s">
        <v>2947</v>
      </c>
      <c r="K1064" t="s">
        <v>3069</v>
      </c>
      <c r="L1064" t="s">
        <v>3073</v>
      </c>
      <c r="M1064" t="s">
        <v>3905</v>
      </c>
      <c r="N1064">
        <v>5</v>
      </c>
      <c r="O1064" t="s">
        <v>4275</v>
      </c>
      <c r="P1064" t="str">
        <f t="shared" si="85"/>
        <v>SAVE10</v>
      </c>
      <c r="Q1064" t="s">
        <v>4280</v>
      </c>
      <c r="R1064" s="4">
        <v>762.56</v>
      </c>
      <c r="S1064" t="str">
        <f t="shared" si="84"/>
        <v>No</v>
      </c>
    </row>
    <row r="1065" spans="1:19" x14ac:dyDescent="0.25">
      <c r="A1065" t="s">
        <v>1002</v>
      </c>
      <c r="B1065" s="2">
        <v>45692</v>
      </c>
      <c r="C1065">
        <f t="shared" si="81"/>
        <v>2025</v>
      </c>
      <c r="D1065" t="str">
        <f t="shared" si="82"/>
        <v>February</v>
      </c>
      <c r="E1065" t="str">
        <f t="shared" si="83"/>
        <v>Q1</v>
      </c>
      <c r="F1065" t="s">
        <v>2195</v>
      </c>
      <c r="G1065" t="s">
        <v>2409</v>
      </c>
      <c r="H1065">
        <v>2</v>
      </c>
      <c r="I1065" s="4">
        <v>629.55999999999995</v>
      </c>
      <c r="J1065" t="s">
        <v>2687</v>
      </c>
      <c r="K1065" t="s">
        <v>3068</v>
      </c>
      <c r="L1065" t="s">
        <v>3071</v>
      </c>
      <c r="M1065" t="s">
        <v>4063</v>
      </c>
      <c r="N1065">
        <v>5</v>
      </c>
      <c r="O1065" t="s">
        <v>4277</v>
      </c>
      <c r="P1065" t="str">
        <f t="shared" si="85"/>
        <v>WINTER15</v>
      </c>
      <c r="Q1065" t="s">
        <v>4278</v>
      </c>
      <c r="R1065" s="4">
        <v>1259.1199999999999</v>
      </c>
      <c r="S1065" t="str">
        <f t="shared" si="84"/>
        <v>No</v>
      </c>
    </row>
    <row r="1066" spans="1:19" x14ac:dyDescent="0.25">
      <c r="A1066" t="s">
        <v>348</v>
      </c>
      <c r="B1066" s="2">
        <v>45377</v>
      </c>
      <c r="C1066">
        <f t="shared" si="81"/>
        <v>2024</v>
      </c>
      <c r="D1066" t="str">
        <f t="shared" si="82"/>
        <v>March</v>
      </c>
      <c r="E1066" t="str">
        <f t="shared" si="83"/>
        <v>Q1</v>
      </c>
      <c r="F1066" t="s">
        <v>1548</v>
      </c>
      <c r="G1066" t="s">
        <v>2406</v>
      </c>
      <c r="H1066">
        <v>4</v>
      </c>
      <c r="I1066" s="4">
        <v>224.75</v>
      </c>
      <c r="J1066" t="s">
        <v>2688</v>
      </c>
      <c r="K1066" t="s">
        <v>3066</v>
      </c>
      <c r="L1066" t="s">
        <v>3073</v>
      </c>
      <c r="M1066" t="s">
        <v>3409</v>
      </c>
      <c r="N1066">
        <v>7</v>
      </c>
      <c r="O1066" t="s">
        <v>4277</v>
      </c>
      <c r="P1066" t="str">
        <f t="shared" si="85"/>
        <v>WINTER15</v>
      </c>
      <c r="Q1066" t="s">
        <v>4281</v>
      </c>
      <c r="R1066" s="4">
        <v>899</v>
      </c>
      <c r="S1066" t="str">
        <f t="shared" si="84"/>
        <v>No</v>
      </c>
    </row>
    <row r="1067" spans="1:19" x14ac:dyDescent="0.25">
      <c r="A1067" t="s">
        <v>1012</v>
      </c>
      <c r="B1067" s="2">
        <v>45065</v>
      </c>
      <c r="C1067">
        <f t="shared" si="81"/>
        <v>2023</v>
      </c>
      <c r="D1067" t="str">
        <f t="shared" si="82"/>
        <v>May</v>
      </c>
      <c r="E1067" t="str">
        <f t="shared" si="83"/>
        <v>Q2</v>
      </c>
      <c r="F1067" t="s">
        <v>2205</v>
      </c>
      <c r="G1067" t="s">
        <v>2404</v>
      </c>
      <c r="H1067">
        <v>2</v>
      </c>
      <c r="I1067" s="4">
        <v>183.67</v>
      </c>
      <c r="J1067" t="s">
        <v>2614</v>
      </c>
      <c r="K1067" t="s">
        <v>3065</v>
      </c>
      <c r="L1067" t="s">
        <v>3071</v>
      </c>
      <c r="M1067" t="s">
        <v>4073</v>
      </c>
      <c r="N1067">
        <v>6</v>
      </c>
      <c r="O1067" t="s">
        <v>4275</v>
      </c>
      <c r="P1067" t="str">
        <f t="shared" si="85"/>
        <v>SAVE10</v>
      </c>
      <c r="Q1067" t="s">
        <v>4282</v>
      </c>
      <c r="R1067" s="4">
        <v>367.34</v>
      </c>
      <c r="S1067" t="str">
        <f t="shared" si="84"/>
        <v>No</v>
      </c>
    </row>
    <row r="1068" spans="1:19" x14ac:dyDescent="0.25">
      <c r="A1068" t="s">
        <v>890</v>
      </c>
      <c r="B1068" s="2">
        <v>45452</v>
      </c>
      <c r="C1068">
        <f t="shared" si="81"/>
        <v>2024</v>
      </c>
      <c r="D1068" t="str">
        <f t="shared" si="82"/>
        <v>June</v>
      </c>
      <c r="E1068" t="str">
        <f t="shared" si="83"/>
        <v>Q2</v>
      </c>
      <c r="F1068" t="s">
        <v>2086</v>
      </c>
      <c r="G1068" t="s">
        <v>2406</v>
      </c>
      <c r="H1068">
        <v>5</v>
      </c>
      <c r="I1068" s="4">
        <v>608.91</v>
      </c>
      <c r="J1068" t="s">
        <v>2900</v>
      </c>
      <c r="K1068" t="s">
        <v>3068</v>
      </c>
      <c r="L1068" t="s">
        <v>3074</v>
      </c>
      <c r="M1068" t="s">
        <v>3951</v>
      </c>
      <c r="N1068">
        <v>6</v>
      </c>
      <c r="O1068" t="s">
        <v>4275</v>
      </c>
      <c r="P1068" t="str">
        <f t="shared" si="85"/>
        <v>SAVE10</v>
      </c>
      <c r="Q1068" t="s">
        <v>4282</v>
      </c>
      <c r="R1068" s="4">
        <v>3044.55</v>
      </c>
      <c r="S1068" t="str">
        <f t="shared" si="84"/>
        <v>No</v>
      </c>
    </row>
    <row r="1069" spans="1:19" x14ac:dyDescent="0.25">
      <c r="A1069" t="s">
        <v>690</v>
      </c>
      <c r="B1069" s="2">
        <v>45831</v>
      </c>
      <c r="C1069">
        <f t="shared" si="81"/>
        <v>2025</v>
      </c>
      <c r="D1069" t="str">
        <f t="shared" si="82"/>
        <v>June</v>
      </c>
      <c r="E1069" t="str">
        <f t="shared" si="83"/>
        <v>Q2</v>
      </c>
      <c r="F1069" t="s">
        <v>1888</v>
      </c>
      <c r="G1069" t="s">
        <v>2408</v>
      </c>
      <c r="H1069">
        <v>2</v>
      </c>
      <c r="I1069" s="4">
        <v>422.34</v>
      </c>
      <c r="J1069" t="s">
        <v>2864</v>
      </c>
      <c r="K1069" t="s">
        <v>3067</v>
      </c>
      <c r="L1069" t="s">
        <v>3071</v>
      </c>
      <c r="M1069" t="s">
        <v>3751</v>
      </c>
      <c r="N1069">
        <v>4</v>
      </c>
      <c r="O1069" t="s">
        <v>4276</v>
      </c>
      <c r="P1069" t="str">
        <f t="shared" si="85"/>
        <v>FREESHIP</v>
      </c>
      <c r="Q1069" t="s">
        <v>4278</v>
      </c>
      <c r="R1069" s="4">
        <v>844.68</v>
      </c>
      <c r="S1069" t="str">
        <f t="shared" si="84"/>
        <v>No</v>
      </c>
    </row>
    <row r="1070" spans="1:19" x14ac:dyDescent="0.25">
      <c r="A1070" t="s">
        <v>935</v>
      </c>
      <c r="B1070" s="2">
        <v>45131</v>
      </c>
      <c r="C1070">
        <f t="shared" si="81"/>
        <v>2023</v>
      </c>
      <c r="D1070" t="str">
        <f t="shared" si="82"/>
        <v>July</v>
      </c>
      <c r="E1070" t="str">
        <f t="shared" si="83"/>
        <v>Q3</v>
      </c>
      <c r="F1070" t="s">
        <v>2131</v>
      </c>
      <c r="G1070" t="s">
        <v>2405</v>
      </c>
      <c r="H1070">
        <v>1</v>
      </c>
      <c r="I1070" s="4">
        <v>438.93</v>
      </c>
      <c r="J1070" t="s">
        <v>2980</v>
      </c>
      <c r="K1070" t="s">
        <v>3068</v>
      </c>
      <c r="L1070" t="s">
        <v>3071</v>
      </c>
      <c r="M1070" t="s">
        <v>3996</v>
      </c>
      <c r="N1070">
        <v>3</v>
      </c>
      <c r="O1070" t="s">
        <v>4275</v>
      </c>
      <c r="P1070" t="str">
        <f t="shared" si="85"/>
        <v>SAVE10</v>
      </c>
      <c r="Q1070" t="s">
        <v>4279</v>
      </c>
      <c r="R1070" s="4">
        <v>438.93</v>
      </c>
      <c r="S1070" t="str">
        <f t="shared" si="84"/>
        <v>No</v>
      </c>
    </row>
    <row r="1071" spans="1:19" x14ac:dyDescent="0.25">
      <c r="A1071" t="s">
        <v>847</v>
      </c>
      <c r="B1071" s="2">
        <v>45730</v>
      </c>
      <c r="C1071">
        <f t="shared" si="81"/>
        <v>2025</v>
      </c>
      <c r="D1071" t="str">
        <f t="shared" si="82"/>
        <v>March</v>
      </c>
      <c r="E1071" t="str">
        <f t="shared" si="83"/>
        <v>Q1</v>
      </c>
      <c r="F1071" t="s">
        <v>2043</v>
      </c>
      <c r="G1071" t="s">
        <v>2404</v>
      </c>
      <c r="H1071">
        <v>5</v>
      </c>
      <c r="I1071" s="4">
        <v>78.290000000000006</v>
      </c>
      <c r="J1071" t="s">
        <v>2948</v>
      </c>
      <c r="K1071" t="s">
        <v>3067</v>
      </c>
      <c r="L1071" t="s">
        <v>3070</v>
      </c>
      <c r="M1071" t="s">
        <v>3908</v>
      </c>
      <c r="N1071">
        <v>5</v>
      </c>
      <c r="O1071" t="s">
        <v>4277</v>
      </c>
      <c r="P1071" t="str">
        <f t="shared" si="85"/>
        <v>WINTER15</v>
      </c>
      <c r="Q1071" t="s">
        <v>4279</v>
      </c>
      <c r="R1071" s="4">
        <v>391.45</v>
      </c>
      <c r="S1071" t="str">
        <f t="shared" si="84"/>
        <v>No</v>
      </c>
    </row>
    <row r="1072" spans="1:19" x14ac:dyDescent="0.25">
      <c r="A1072" t="s">
        <v>1038</v>
      </c>
      <c r="B1072" s="2">
        <v>45320</v>
      </c>
      <c r="C1072">
        <f t="shared" si="81"/>
        <v>2024</v>
      </c>
      <c r="D1072" t="str">
        <f t="shared" si="82"/>
        <v>January</v>
      </c>
      <c r="E1072" t="str">
        <f t="shared" si="83"/>
        <v>Q1</v>
      </c>
      <c r="F1072" t="s">
        <v>2230</v>
      </c>
      <c r="G1072" t="s">
        <v>2406</v>
      </c>
      <c r="H1072">
        <v>3</v>
      </c>
      <c r="I1072" s="4">
        <v>367.75</v>
      </c>
      <c r="J1072" t="s">
        <v>2769</v>
      </c>
      <c r="K1072" t="s">
        <v>3069</v>
      </c>
      <c r="L1072" t="s">
        <v>3074</v>
      </c>
      <c r="M1072" t="s">
        <v>4099</v>
      </c>
      <c r="N1072">
        <v>7</v>
      </c>
      <c r="O1072" t="s">
        <v>4276</v>
      </c>
      <c r="P1072" t="str">
        <f t="shared" si="85"/>
        <v>FREESHIP</v>
      </c>
      <c r="Q1072" t="s">
        <v>4281</v>
      </c>
      <c r="R1072" s="4">
        <v>1103.25</v>
      </c>
      <c r="S1072" t="str">
        <f t="shared" si="84"/>
        <v>No</v>
      </c>
    </row>
    <row r="1073" spans="1:19" x14ac:dyDescent="0.25">
      <c r="A1073" t="s">
        <v>747</v>
      </c>
      <c r="B1073" s="2">
        <v>45264</v>
      </c>
      <c r="C1073">
        <f t="shared" si="81"/>
        <v>2023</v>
      </c>
      <c r="D1073" t="str">
        <f t="shared" si="82"/>
        <v>December</v>
      </c>
      <c r="E1073" t="str">
        <f t="shared" si="83"/>
        <v>Q4</v>
      </c>
      <c r="F1073" t="s">
        <v>1944</v>
      </c>
      <c r="G1073" t="s">
        <v>2405</v>
      </c>
      <c r="H1073">
        <v>4</v>
      </c>
      <c r="I1073" s="4">
        <v>494.84</v>
      </c>
      <c r="J1073" t="s">
        <v>2869</v>
      </c>
      <c r="K1073" t="s">
        <v>3069</v>
      </c>
      <c r="L1073" t="s">
        <v>3072</v>
      </c>
      <c r="M1073" t="s">
        <v>3808</v>
      </c>
      <c r="N1073">
        <v>8</v>
      </c>
      <c r="O1073" t="s">
        <v>4275</v>
      </c>
      <c r="P1073" t="str">
        <f t="shared" si="85"/>
        <v>SAVE10</v>
      </c>
      <c r="Q1073" t="s">
        <v>4280</v>
      </c>
      <c r="R1073" s="4">
        <v>1979.36</v>
      </c>
      <c r="S1073" t="str">
        <f t="shared" si="84"/>
        <v>No</v>
      </c>
    </row>
    <row r="1074" spans="1:19" x14ac:dyDescent="0.25">
      <c r="A1074" t="s">
        <v>908</v>
      </c>
      <c r="B1074" s="2">
        <v>45069</v>
      </c>
      <c r="C1074">
        <f t="shared" si="81"/>
        <v>2023</v>
      </c>
      <c r="D1074" t="str">
        <f t="shared" si="82"/>
        <v>May</v>
      </c>
      <c r="E1074" t="str">
        <f t="shared" si="83"/>
        <v>Q2</v>
      </c>
      <c r="F1074" t="s">
        <v>2104</v>
      </c>
      <c r="G1074" t="s">
        <v>2405</v>
      </c>
      <c r="H1074">
        <v>3</v>
      </c>
      <c r="I1074" s="4">
        <v>575.01</v>
      </c>
      <c r="J1074" t="s">
        <v>2811</v>
      </c>
      <c r="K1074" t="s">
        <v>3066</v>
      </c>
      <c r="L1074" t="s">
        <v>3071</v>
      </c>
      <c r="M1074" t="s">
        <v>3969</v>
      </c>
      <c r="N1074">
        <v>8</v>
      </c>
      <c r="O1074" t="s">
        <v>4277</v>
      </c>
      <c r="P1074" t="str">
        <f t="shared" si="85"/>
        <v>WINTER15</v>
      </c>
      <c r="Q1074" t="s">
        <v>4278</v>
      </c>
      <c r="R1074" s="4">
        <v>1725.03</v>
      </c>
      <c r="S1074" t="str">
        <f t="shared" si="84"/>
        <v>No</v>
      </c>
    </row>
    <row r="1075" spans="1:19" x14ac:dyDescent="0.25">
      <c r="A1075" t="s">
        <v>921</v>
      </c>
      <c r="B1075" s="2">
        <v>45508</v>
      </c>
      <c r="C1075">
        <f t="shared" si="81"/>
        <v>2024</v>
      </c>
      <c r="D1075" t="str">
        <f t="shared" si="82"/>
        <v>August</v>
      </c>
      <c r="E1075" t="str">
        <f t="shared" si="83"/>
        <v>Q3</v>
      </c>
      <c r="F1075" t="s">
        <v>2117</v>
      </c>
      <c r="G1075" t="s">
        <v>2409</v>
      </c>
      <c r="H1075">
        <v>5</v>
      </c>
      <c r="I1075" s="4">
        <v>298.39</v>
      </c>
      <c r="J1075" t="s">
        <v>2534</v>
      </c>
      <c r="K1075" t="s">
        <v>3068</v>
      </c>
      <c r="L1075" t="s">
        <v>3071</v>
      </c>
      <c r="M1075" t="s">
        <v>3982</v>
      </c>
      <c r="N1075">
        <v>7</v>
      </c>
      <c r="O1075" t="s">
        <v>4277</v>
      </c>
      <c r="P1075" t="str">
        <f t="shared" si="85"/>
        <v>WINTER15</v>
      </c>
      <c r="Q1075" t="s">
        <v>4279</v>
      </c>
      <c r="R1075" s="4">
        <v>1491.95</v>
      </c>
      <c r="S1075" t="str">
        <f t="shared" si="84"/>
        <v>No</v>
      </c>
    </row>
    <row r="1076" spans="1:19" x14ac:dyDescent="0.25">
      <c r="A1076" t="s">
        <v>1148</v>
      </c>
      <c r="B1076" s="2">
        <v>45451</v>
      </c>
      <c r="C1076">
        <f t="shared" si="81"/>
        <v>2024</v>
      </c>
      <c r="D1076" t="str">
        <f t="shared" si="82"/>
        <v>June</v>
      </c>
      <c r="E1076" t="str">
        <f t="shared" si="83"/>
        <v>Q2</v>
      </c>
      <c r="F1076" t="s">
        <v>2338</v>
      </c>
      <c r="G1076" t="s">
        <v>2409</v>
      </c>
      <c r="H1076">
        <v>4</v>
      </c>
      <c r="I1076" s="4">
        <v>38.28</v>
      </c>
      <c r="J1076" t="s">
        <v>3039</v>
      </c>
      <c r="K1076" t="s">
        <v>3065</v>
      </c>
      <c r="L1076" t="s">
        <v>3071</v>
      </c>
      <c r="M1076" t="s">
        <v>4209</v>
      </c>
      <c r="N1076">
        <v>4</v>
      </c>
      <c r="O1076" t="s">
        <v>4277</v>
      </c>
      <c r="P1076" t="str">
        <f t="shared" si="85"/>
        <v>WINTER15</v>
      </c>
      <c r="Q1076" t="s">
        <v>4281</v>
      </c>
      <c r="R1076" s="4">
        <v>153.12</v>
      </c>
      <c r="S1076" t="str">
        <f t="shared" si="84"/>
        <v>No</v>
      </c>
    </row>
    <row r="1077" spans="1:19" x14ac:dyDescent="0.25">
      <c r="A1077" t="s">
        <v>751</v>
      </c>
      <c r="B1077" s="2">
        <v>45294</v>
      </c>
      <c r="C1077">
        <f t="shared" si="81"/>
        <v>2024</v>
      </c>
      <c r="D1077" t="str">
        <f t="shared" si="82"/>
        <v>January</v>
      </c>
      <c r="E1077" t="str">
        <f t="shared" si="83"/>
        <v>Q1</v>
      </c>
      <c r="F1077" t="s">
        <v>1948</v>
      </c>
      <c r="G1077" t="s">
        <v>2404</v>
      </c>
      <c r="H1077">
        <v>4</v>
      </c>
      <c r="I1077" s="4">
        <v>532.87</v>
      </c>
      <c r="J1077" t="s">
        <v>2897</v>
      </c>
      <c r="K1077" t="s">
        <v>3069</v>
      </c>
      <c r="L1077" t="s">
        <v>3074</v>
      </c>
      <c r="M1077" t="s">
        <v>3812</v>
      </c>
      <c r="N1077">
        <v>9</v>
      </c>
      <c r="O1077" t="s">
        <v>4276</v>
      </c>
      <c r="P1077" t="str">
        <f t="shared" si="85"/>
        <v>FREESHIP</v>
      </c>
      <c r="Q1077" t="s">
        <v>4278</v>
      </c>
      <c r="R1077" s="4">
        <v>2131.48</v>
      </c>
      <c r="S1077" t="str">
        <f t="shared" si="84"/>
        <v>No</v>
      </c>
    </row>
    <row r="1078" spans="1:19" x14ac:dyDescent="0.25">
      <c r="A1078" t="s">
        <v>139</v>
      </c>
      <c r="B1078" s="2">
        <v>45602</v>
      </c>
      <c r="C1078">
        <f t="shared" si="81"/>
        <v>2024</v>
      </c>
      <c r="D1078" t="str">
        <f t="shared" si="82"/>
        <v>November</v>
      </c>
      <c r="E1078" t="str">
        <f t="shared" si="83"/>
        <v>Q4</v>
      </c>
      <c r="F1078" t="s">
        <v>1339</v>
      </c>
      <c r="G1078" t="s">
        <v>2404</v>
      </c>
      <c r="H1078">
        <v>2</v>
      </c>
      <c r="I1078" s="4">
        <v>512.65</v>
      </c>
      <c r="J1078" t="s">
        <v>2527</v>
      </c>
      <c r="K1078" t="s">
        <v>3067</v>
      </c>
      <c r="L1078" t="s">
        <v>3070</v>
      </c>
      <c r="M1078" t="s">
        <v>3200</v>
      </c>
      <c r="N1078">
        <v>5</v>
      </c>
      <c r="O1078" t="s">
        <v>4275</v>
      </c>
      <c r="P1078" t="str">
        <f t="shared" si="85"/>
        <v>SAVE10</v>
      </c>
      <c r="Q1078" t="s">
        <v>4280</v>
      </c>
      <c r="R1078" s="4">
        <v>1025.3</v>
      </c>
      <c r="S1078" t="str">
        <f t="shared" si="84"/>
        <v>No</v>
      </c>
    </row>
    <row r="1079" spans="1:19" x14ac:dyDescent="0.25">
      <c r="A1079" t="s">
        <v>1112</v>
      </c>
      <c r="B1079" s="2">
        <v>45094</v>
      </c>
      <c r="C1079">
        <f t="shared" si="81"/>
        <v>2023</v>
      </c>
      <c r="D1079" t="str">
        <f t="shared" si="82"/>
        <v>June</v>
      </c>
      <c r="E1079" t="str">
        <f t="shared" si="83"/>
        <v>Q2</v>
      </c>
      <c r="F1079" t="s">
        <v>2304</v>
      </c>
      <c r="G1079" t="s">
        <v>2403</v>
      </c>
      <c r="H1079">
        <v>4</v>
      </c>
      <c r="I1079" s="4">
        <v>255.86</v>
      </c>
      <c r="J1079" t="s">
        <v>3031</v>
      </c>
      <c r="K1079" t="s">
        <v>3067</v>
      </c>
      <c r="L1079" t="s">
        <v>3073</v>
      </c>
      <c r="M1079" t="s">
        <v>4173</v>
      </c>
      <c r="N1079">
        <v>7</v>
      </c>
      <c r="P1079" t="str">
        <f t="shared" si="85"/>
        <v>NO COUPON</v>
      </c>
      <c r="Q1079" t="s">
        <v>4280</v>
      </c>
      <c r="R1079" s="4">
        <v>1023.44</v>
      </c>
      <c r="S1079" t="str">
        <f t="shared" si="84"/>
        <v>No</v>
      </c>
    </row>
    <row r="1080" spans="1:19" x14ac:dyDescent="0.25">
      <c r="A1080" t="s">
        <v>1027</v>
      </c>
      <c r="B1080" s="2">
        <v>45773</v>
      </c>
      <c r="C1080">
        <f t="shared" si="81"/>
        <v>2025</v>
      </c>
      <c r="D1080" t="str">
        <f t="shared" si="82"/>
        <v>April</v>
      </c>
      <c r="E1080" t="str">
        <f t="shared" si="83"/>
        <v>Q2</v>
      </c>
      <c r="F1080" t="s">
        <v>2219</v>
      </c>
      <c r="G1080" t="s">
        <v>2408</v>
      </c>
      <c r="H1080">
        <v>4</v>
      </c>
      <c r="I1080" s="4">
        <v>300.56</v>
      </c>
      <c r="J1080" t="s">
        <v>2463</v>
      </c>
      <c r="K1080" t="s">
        <v>3069</v>
      </c>
      <c r="L1080" t="s">
        <v>3071</v>
      </c>
      <c r="M1080" t="s">
        <v>4088</v>
      </c>
      <c r="N1080">
        <v>9</v>
      </c>
      <c r="O1080" t="s">
        <v>4276</v>
      </c>
      <c r="P1080" t="str">
        <f t="shared" si="85"/>
        <v>FREESHIP</v>
      </c>
      <c r="Q1080" t="s">
        <v>4281</v>
      </c>
      <c r="R1080" s="4">
        <v>1202.24</v>
      </c>
      <c r="S1080" t="str">
        <f t="shared" si="84"/>
        <v>No</v>
      </c>
    </row>
    <row r="1081" spans="1:19" x14ac:dyDescent="0.25">
      <c r="A1081" t="s">
        <v>453</v>
      </c>
      <c r="B1081" s="2">
        <v>45543</v>
      </c>
      <c r="C1081">
        <f t="shared" si="81"/>
        <v>2024</v>
      </c>
      <c r="D1081" t="str">
        <f t="shared" si="82"/>
        <v>September</v>
      </c>
      <c r="E1081" t="str">
        <f t="shared" si="83"/>
        <v>Q3</v>
      </c>
      <c r="F1081" t="s">
        <v>1653</v>
      </c>
      <c r="G1081" t="s">
        <v>2405</v>
      </c>
      <c r="H1081">
        <v>1</v>
      </c>
      <c r="I1081" s="4">
        <v>146.32</v>
      </c>
      <c r="J1081" t="s">
        <v>2753</v>
      </c>
      <c r="K1081" t="s">
        <v>3066</v>
      </c>
      <c r="L1081" t="s">
        <v>3070</v>
      </c>
      <c r="M1081" t="s">
        <v>3514</v>
      </c>
      <c r="N1081">
        <v>4</v>
      </c>
      <c r="O1081" t="s">
        <v>4277</v>
      </c>
      <c r="P1081" t="str">
        <f t="shared" si="85"/>
        <v>WINTER15</v>
      </c>
      <c r="Q1081" t="s">
        <v>4281</v>
      </c>
      <c r="R1081" s="4">
        <v>146.32</v>
      </c>
      <c r="S1081" t="str">
        <f t="shared" si="84"/>
        <v>No</v>
      </c>
    </row>
    <row r="1082" spans="1:19" x14ac:dyDescent="0.25">
      <c r="A1082" t="s">
        <v>955</v>
      </c>
      <c r="B1082" s="2">
        <v>45124</v>
      </c>
      <c r="C1082">
        <f t="shared" si="81"/>
        <v>2023</v>
      </c>
      <c r="D1082" t="str">
        <f t="shared" si="82"/>
        <v>July</v>
      </c>
      <c r="E1082" t="str">
        <f t="shared" si="83"/>
        <v>Q3</v>
      </c>
      <c r="F1082" t="s">
        <v>1653</v>
      </c>
      <c r="G1082" t="s">
        <v>2407</v>
      </c>
      <c r="H1082">
        <v>5</v>
      </c>
      <c r="I1082" s="4">
        <v>111.7</v>
      </c>
      <c r="J1082" t="s">
        <v>2690</v>
      </c>
      <c r="K1082" t="s">
        <v>3067</v>
      </c>
      <c r="L1082" t="s">
        <v>3071</v>
      </c>
      <c r="M1082" t="s">
        <v>4016</v>
      </c>
      <c r="N1082">
        <v>9</v>
      </c>
      <c r="O1082" t="s">
        <v>4276</v>
      </c>
      <c r="P1082" t="str">
        <f t="shared" si="85"/>
        <v>FREESHIP</v>
      </c>
      <c r="Q1082" t="s">
        <v>4280</v>
      </c>
      <c r="R1082" s="4">
        <v>558.5</v>
      </c>
      <c r="S1082" t="str">
        <f t="shared" si="84"/>
        <v>No</v>
      </c>
    </row>
    <row r="1083" spans="1:19" x14ac:dyDescent="0.25">
      <c r="A1083" t="s">
        <v>540</v>
      </c>
      <c r="B1083" s="2">
        <v>45351</v>
      </c>
      <c r="C1083">
        <f t="shared" si="81"/>
        <v>2024</v>
      </c>
      <c r="D1083" t="str">
        <f t="shared" si="82"/>
        <v>February</v>
      </c>
      <c r="E1083" t="str">
        <f t="shared" si="83"/>
        <v>Q1</v>
      </c>
      <c r="F1083" t="s">
        <v>1740</v>
      </c>
      <c r="G1083" t="s">
        <v>2409</v>
      </c>
      <c r="H1083">
        <v>2</v>
      </c>
      <c r="I1083" s="4">
        <v>46.5</v>
      </c>
      <c r="J1083" t="s">
        <v>2497</v>
      </c>
      <c r="K1083" t="s">
        <v>3069</v>
      </c>
      <c r="L1083" t="s">
        <v>3072</v>
      </c>
      <c r="M1083" t="s">
        <v>3601</v>
      </c>
      <c r="N1083">
        <v>7</v>
      </c>
      <c r="O1083" t="s">
        <v>4277</v>
      </c>
      <c r="P1083" t="str">
        <f t="shared" si="85"/>
        <v>WINTER15</v>
      </c>
      <c r="Q1083" t="s">
        <v>4282</v>
      </c>
      <c r="R1083" s="4">
        <v>93</v>
      </c>
      <c r="S1083" t="str">
        <f t="shared" si="84"/>
        <v>No</v>
      </c>
    </row>
    <row r="1084" spans="1:19" x14ac:dyDescent="0.25">
      <c r="A1084" t="s">
        <v>101</v>
      </c>
      <c r="B1084" s="2">
        <v>45575</v>
      </c>
      <c r="C1084">
        <f t="shared" si="81"/>
        <v>2024</v>
      </c>
      <c r="D1084" t="str">
        <f t="shared" si="82"/>
        <v>October</v>
      </c>
      <c r="E1084" t="str">
        <f t="shared" si="83"/>
        <v>Q4</v>
      </c>
      <c r="F1084" t="s">
        <v>1301</v>
      </c>
      <c r="G1084" t="s">
        <v>2405</v>
      </c>
      <c r="H1084">
        <v>3</v>
      </c>
      <c r="I1084" s="4">
        <v>225.11</v>
      </c>
      <c r="J1084" t="s">
        <v>2491</v>
      </c>
      <c r="K1084" t="s">
        <v>3069</v>
      </c>
      <c r="L1084" t="s">
        <v>3070</v>
      </c>
      <c r="M1084" t="s">
        <v>3162</v>
      </c>
      <c r="N1084">
        <v>4</v>
      </c>
      <c r="O1084" t="s">
        <v>4275</v>
      </c>
      <c r="P1084" t="str">
        <f t="shared" si="85"/>
        <v>SAVE10</v>
      </c>
      <c r="Q1084" t="s">
        <v>4281</v>
      </c>
      <c r="R1084" s="4">
        <v>675.33</v>
      </c>
      <c r="S1084" t="str">
        <f t="shared" si="84"/>
        <v>No</v>
      </c>
    </row>
    <row r="1085" spans="1:19" x14ac:dyDescent="0.25">
      <c r="A1085" t="s">
        <v>807</v>
      </c>
      <c r="B1085" s="2">
        <v>45397</v>
      </c>
      <c r="C1085">
        <f t="shared" si="81"/>
        <v>2024</v>
      </c>
      <c r="D1085" t="str">
        <f t="shared" si="82"/>
        <v>April</v>
      </c>
      <c r="E1085" t="str">
        <f t="shared" si="83"/>
        <v>Q2</v>
      </c>
      <c r="F1085" t="s">
        <v>2004</v>
      </c>
      <c r="G1085" t="s">
        <v>2406</v>
      </c>
      <c r="H1085">
        <v>5</v>
      </c>
      <c r="I1085" s="4">
        <v>170.22</v>
      </c>
      <c r="J1085" t="s">
        <v>2745</v>
      </c>
      <c r="K1085" t="s">
        <v>3065</v>
      </c>
      <c r="L1085" t="s">
        <v>3073</v>
      </c>
      <c r="M1085" t="s">
        <v>3868</v>
      </c>
      <c r="N1085">
        <v>8</v>
      </c>
      <c r="P1085" t="str">
        <f t="shared" si="85"/>
        <v>NO COUPON</v>
      </c>
      <c r="Q1085" t="s">
        <v>4279</v>
      </c>
      <c r="R1085" s="4">
        <v>851.1</v>
      </c>
      <c r="S1085" t="str">
        <f t="shared" si="84"/>
        <v>No</v>
      </c>
    </row>
    <row r="1086" spans="1:19" x14ac:dyDescent="0.25">
      <c r="A1086" t="s">
        <v>780</v>
      </c>
      <c r="B1086" s="2">
        <v>44948</v>
      </c>
      <c r="C1086">
        <f t="shared" si="81"/>
        <v>2023</v>
      </c>
      <c r="D1086" t="str">
        <f t="shared" si="82"/>
        <v>January</v>
      </c>
      <c r="E1086" t="str">
        <f t="shared" si="83"/>
        <v>Q1</v>
      </c>
      <c r="F1086" t="s">
        <v>1977</v>
      </c>
      <c r="G1086" t="s">
        <v>2407</v>
      </c>
      <c r="H1086">
        <v>2</v>
      </c>
      <c r="I1086" s="4">
        <v>278.88</v>
      </c>
      <c r="J1086" t="s">
        <v>2704</v>
      </c>
      <c r="K1086" t="s">
        <v>3065</v>
      </c>
      <c r="L1086" t="s">
        <v>3074</v>
      </c>
      <c r="M1086" t="s">
        <v>3841</v>
      </c>
      <c r="N1086">
        <v>3</v>
      </c>
      <c r="O1086" t="s">
        <v>4276</v>
      </c>
      <c r="P1086" t="str">
        <f t="shared" si="85"/>
        <v>FREESHIP</v>
      </c>
      <c r="Q1086" t="s">
        <v>4279</v>
      </c>
      <c r="R1086" s="4">
        <v>557.76</v>
      </c>
      <c r="S1086" t="str">
        <f t="shared" si="84"/>
        <v>No</v>
      </c>
    </row>
    <row r="1087" spans="1:19" x14ac:dyDescent="0.25">
      <c r="A1087" t="s">
        <v>599</v>
      </c>
      <c r="B1087" s="2">
        <v>45158</v>
      </c>
      <c r="C1087">
        <f t="shared" si="81"/>
        <v>2023</v>
      </c>
      <c r="D1087" t="str">
        <f t="shared" si="82"/>
        <v>August</v>
      </c>
      <c r="E1087" t="str">
        <f t="shared" si="83"/>
        <v>Q3</v>
      </c>
      <c r="F1087" t="s">
        <v>1799</v>
      </c>
      <c r="G1087" t="s">
        <v>2405</v>
      </c>
      <c r="H1087">
        <v>4</v>
      </c>
      <c r="I1087" s="4">
        <v>67.08</v>
      </c>
      <c r="J1087" t="s">
        <v>2709</v>
      </c>
      <c r="K1087" t="s">
        <v>3069</v>
      </c>
      <c r="L1087" t="s">
        <v>3072</v>
      </c>
      <c r="M1087" t="s">
        <v>3660</v>
      </c>
      <c r="N1087">
        <v>8</v>
      </c>
      <c r="O1087" t="s">
        <v>4277</v>
      </c>
      <c r="P1087" t="str">
        <f t="shared" si="85"/>
        <v>WINTER15</v>
      </c>
      <c r="Q1087" t="s">
        <v>4282</v>
      </c>
      <c r="R1087" s="4">
        <v>268.32</v>
      </c>
      <c r="S1087" t="str">
        <f t="shared" si="84"/>
        <v>No</v>
      </c>
    </row>
    <row r="1088" spans="1:19" x14ac:dyDescent="0.25">
      <c r="A1088" t="s">
        <v>463</v>
      </c>
      <c r="B1088" s="2">
        <v>45530</v>
      </c>
      <c r="C1088">
        <f t="shared" si="81"/>
        <v>2024</v>
      </c>
      <c r="D1088" t="str">
        <f t="shared" si="82"/>
        <v>August</v>
      </c>
      <c r="E1088" t="str">
        <f t="shared" si="83"/>
        <v>Q3</v>
      </c>
      <c r="F1088" t="s">
        <v>1663</v>
      </c>
      <c r="G1088" t="s">
        <v>2405</v>
      </c>
      <c r="H1088">
        <v>3</v>
      </c>
      <c r="I1088" s="4">
        <v>253.05</v>
      </c>
      <c r="J1088" t="s">
        <v>2761</v>
      </c>
      <c r="K1088" t="s">
        <v>3066</v>
      </c>
      <c r="L1088" t="s">
        <v>3074</v>
      </c>
      <c r="M1088" t="s">
        <v>3524</v>
      </c>
      <c r="N1088">
        <v>3</v>
      </c>
      <c r="P1088" t="str">
        <f t="shared" si="85"/>
        <v>NO COUPON</v>
      </c>
      <c r="Q1088" t="s">
        <v>4278</v>
      </c>
      <c r="R1088" s="4">
        <v>759.15000000000009</v>
      </c>
      <c r="S1088" t="str">
        <f t="shared" si="84"/>
        <v>No</v>
      </c>
    </row>
    <row r="1089" spans="1:19" x14ac:dyDescent="0.25">
      <c r="A1089" t="s">
        <v>937</v>
      </c>
      <c r="B1089" s="2">
        <v>44968</v>
      </c>
      <c r="C1089">
        <f t="shared" si="81"/>
        <v>2023</v>
      </c>
      <c r="D1089" t="str">
        <f t="shared" si="82"/>
        <v>February</v>
      </c>
      <c r="E1089" t="str">
        <f t="shared" si="83"/>
        <v>Q1</v>
      </c>
      <c r="F1089" t="s">
        <v>2133</v>
      </c>
      <c r="G1089" t="s">
        <v>2407</v>
      </c>
      <c r="H1089">
        <v>3</v>
      </c>
      <c r="I1089" s="4">
        <v>649.92999999999995</v>
      </c>
      <c r="J1089" t="s">
        <v>2979</v>
      </c>
      <c r="K1089" t="s">
        <v>3067</v>
      </c>
      <c r="L1089" t="s">
        <v>3074</v>
      </c>
      <c r="M1089" t="s">
        <v>3998</v>
      </c>
      <c r="N1089">
        <v>7</v>
      </c>
      <c r="O1089" t="s">
        <v>4277</v>
      </c>
      <c r="P1089" t="str">
        <f t="shared" si="85"/>
        <v>WINTER15</v>
      </c>
      <c r="Q1089" t="s">
        <v>4281</v>
      </c>
      <c r="R1089" s="4">
        <v>1949.79</v>
      </c>
      <c r="S1089" t="str">
        <f t="shared" si="84"/>
        <v>No</v>
      </c>
    </row>
    <row r="1090" spans="1:19" x14ac:dyDescent="0.25">
      <c r="A1090" t="s">
        <v>697</v>
      </c>
      <c r="B1090" s="2">
        <v>45795</v>
      </c>
      <c r="C1090">
        <f t="shared" ref="C1090:C1153" si="86">YEAR(B1090)</f>
        <v>2025</v>
      </c>
      <c r="D1090" t="str">
        <f t="shared" ref="D1090:D1153" si="87">TEXT(B1090,"mmmm")</f>
        <v>May</v>
      </c>
      <c r="E1090" t="str">
        <f t="shared" ref="E1090:E1153" si="88">"Q"&amp;ROUNDUP(MONTH(B1090)/3,0)</f>
        <v>Q2</v>
      </c>
      <c r="F1090" t="s">
        <v>1895</v>
      </c>
      <c r="G1090" t="s">
        <v>2409</v>
      </c>
      <c r="H1090">
        <v>4</v>
      </c>
      <c r="I1090" s="4">
        <v>652.48</v>
      </c>
      <c r="J1090" t="s">
        <v>2871</v>
      </c>
      <c r="K1090" t="s">
        <v>3069</v>
      </c>
      <c r="L1090" t="s">
        <v>3074</v>
      </c>
      <c r="M1090" t="s">
        <v>3758</v>
      </c>
      <c r="N1090">
        <v>5</v>
      </c>
      <c r="O1090" t="s">
        <v>4276</v>
      </c>
      <c r="P1090" t="str">
        <f t="shared" si="85"/>
        <v>FREESHIP</v>
      </c>
      <c r="Q1090" t="s">
        <v>4278</v>
      </c>
      <c r="R1090" s="4">
        <v>2609.92</v>
      </c>
      <c r="S1090" t="str">
        <f t="shared" si="84"/>
        <v>No</v>
      </c>
    </row>
    <row r="1091" spans="1:19" x14ac:dyDescent="0.25">
      <c r="A1091" t="s">
        <v>610</v>
      </c>
      <c r="B1091" s="2">
        <v>45089</v>
      </c>
      <c r="C1091">
        <f t="shared" si="86"/>
        <v>2023</v>
      </c>
      <c r="D1091" t="str">
        <f t="shared" si="87"/>
        <v>June</v>
      </c>
      <c r="E1091" t="str">
        <f t="shared" si="88"/>
        <v>Q2</v>
      </c>
      <c r="F1091" t="s">
        <v>1810</v>
      </c>
      <c r="G1091" t="s">
        <v>2409</v>
      </c>
      <c r="H1091">
        <v>3</v>
      </c>
      <c r="I1091" s="4">
        <v>606.41</v>
      </c>
      <c r="J1091" t="s">
        <v>2834</v>
      </c>
      <c r="K1091" t="s">
        <v>3065</v>
      </c>
      <c r="L1091" t="s">
        <v>3072</v>
      </c>
      <c r="M1091" t="s">
        <v>3671</v>
      </c>
      <c r="N1091">
        <v>7</v>
      </c>
      <c r="O1091" t="s">
        <v>4276</v>
      </c>
      <c r="P1091" t="str">
        <f t="shared" si="85"/>
        <v>FREESHIP</v>
      </c>
      <c r="Q1091" t="s">
        <v>4281</v>
      </c>
      <c r="R1091" s="4">
        <v>1819.23</v>
      </c>
      <c r="S1091" t="str">
        <f t="shared" ref="S1091:S1154" si="89">IF(OR(R1091&gt;$Z$4,R1091&lt;Z1094),"No","Yes")</f>
        <v>No</v>
      </c>
    </row>
    <row r="1092" spans="1:19" x14ac:dyDescent="0.25">
      <c r="A1092" t="s">
        <v>637</v>
      </c>
      <c r="B1092" s="2">
        <v>45093</v>
      </c>
      <c r="C1092">
        <f t="shared" si="86"/>
        <v>2023</v>
      </c>
      <c r="D1092" t="str">
        <f t="shared" si="87"/>
        <v>June</v>
      </c>
      <c r="E1092" t="str">
        <f t="shared" si="88"/>
        <v>Q2</v>
      </c>
      <c r="F1092" t="s">
        <v>1836</v>
      </c>
      <c r="G1092" t="s">
        <v>2407</v>
      </c>
      <c r="H1092">
        <v>3</v>
      </c>
      <c r="I1092" s="4">
        <v>396</v>
      </c>
      <c r="J1092" t="s">
        <v>2847</v>
      </c>
      <c r="K1092" t="s">
        <v>3068</v>
      </c>
      <c r="L1092" t="s">
        <v>3071</v>
      </c>
      <c r="M1092" t="s">
        <v>3698</v>
      </c>
      <c r="N1092">
        <v>4</v>
      </c>
      <c r="O1092" t="s">
        <v>4276</v>
      </c>
      <c r="P1092" t="str">
        <f t="shared" si="85"/>
        <v>FREESHIP</v>
      </c>
      <c r="Q1092" t="s">
        <v>4278</v>
      </c>
      <c r="R1092" s="4">
        <v>1188</v>
      </c>
      <c r="S1092" t="str">
        <f t="shared" si="89"/>
        <v>No</v>
      </c>
    </row>
    <row r="1093" spans="1:19" x14ac:dyDescent="0.25">
      <c r="A1093" t="s">
        <v>708</v>
      </c>
      <c r="B1093" s="2">
        <v>45201</v>
      </c>
      <c r="C1093">
        <f t="shared" si="86"/>
        <v>2023</v>
      </c>
      <c r="D1093" t="str">
        <f t="shared" si="87"/>
        <v>October</v>
      </c>
      <c r="E1093" t="str">
        <f t="shared" si="88"/>
        <v>Q4</v>
      </c>
      <c r="F1093" t="s">
        <v>1906</v>
      </c>
      <c r="G1093" t="s">
        <v>2407</v>
      </c>
      <c r="H1093">
        <v>4</v>
      </c>
      <c r="I1093" s="4">
        <v>666.52</v>
      </c>
      <c r="J1093" t="s">
        <v>2695</v>
      </c>
      <c r="K1093" t="s">
        <v>3069</v>
      </c>
      <c r="L1093" t="s">
        <v>3070</v>
      </c>
      <c r="M1093" t="s">
        <v>3769</v>
      </c>
      <c r="N1093">
        <v>8</v>
      </c>
      <c r="O1093" t="s">
        <v>4276</v>
      </c>
      <c r="P1093" t="str">
        <f t="shared" si="85"/>
        <v>FREESHIP</v>
      </c>
      <c r="Q1093" t="s">
        <v>4280</v>
      </c>
      <c r="R1093" s="4">
        <v>2666.08</v>
      </c>
      <c r="S1093" t="str">
        <f t="shared" si="89"/>
        <v>No</v>
      </c>
    </row>
    <row r="1094" spans="1:19" x14ac:dyDescent="0.25">
      <c r="A1094" t="s">
        <v>933</v>
      </c>
      <c r="B1094" s="2">
        <v>45695</v>
      </c>
      <c r="C1094">
        <f t="shared" si="86"/>
        <v>2025</v>
      </c>
      <c r="D1094" t="str">
        <f t="shared" si="87"/>
        <v>February</v>
      </c>
      <c r="E1094" t="str">
        <f t="shared" si="88"/>
        <v>Q1</v>
      </c>
      <c r="F1094" t="s">
        <v>2129</v>
      </c>
      <c r="G1094" t="s">
        <v>2407</v>
      </c>
      <c r="H1094">
        <v>2</v>
      </c>
      <c r="I1094" s="4">
        <v>374.6</v>
      </c>
      <c r="J1094" t="s">
        <v>2522</v>
      </c>
      <c r="K1094" t="s">
        <v>3066</v>
      </c>
      <c r="L1094" t="s">
        <v>3070</v>
      </c>
      <c r="M1094" t="s">
        <v>3994</v>
      </c>
      <c r="N1094">
        <v>3</v>
      </c>
      <c r="O1094" t="s">
        <v>4276</v>
      </c>
      <c r="P1094" t="str">
        <f t="shared" si="85"/>
        <v>FREESHIP</v>
      </c>
      <c r="Q1094" t="s">
        <v>4279</v>
      </c>
      <c r="R1094" s="4">
        <v>749.2</v>
      </c>
      <c r="S1094" t="str">
        <f t="shared" si="89"/>
        <v>No</v>
      </c>
    </row>
    <row r="1095" spans="1:19" x14ac:dyDescent="0.25">
      <c r="A1095" t="s">
        <v>888</v>
      </c>
      <c r="B1095" s="2">
        <v>45230</v>
      </c>
      <c r="C1095">
        <f t="shared" si="86"/>
        <v>2023</v>
      </c>
      <c r="D1095" t="str">
        <f t="shared" si="87"/>
        <v>October</v>
      </c>
      <c r="E1095" t="str">
        <f t="shared" si="88"/>
        <v>Q4</v>
      </c>
      <c r="F1095" t="s">
        <v>2084</v>
      </c>
      <c r="G1095" t="s">
        <v>2406</v>
      </c>
      <c r="H1095">
        <v>2</v>
      </c>
      <c r="I1095" s="4">
        <v>488.9</v>
      </c>
      <c r="J1095" t="s">
        <v>2886</v>
      </c>
      <c r="K1095" t="s">
        <v>3069</v>
      </c>
      <c r="L1095" t="s">
        <v>3073</v>
      </c>
      <c r="M1095" t="s">
        <v>3949</v>
      </c>
      <c r="N1095">
        <v>7</v>
      </c>
      <c r="O1095" t="s">
        <v>4276</v>
      </c>
      <c r="P1095" t="str">
        <f t="shared" si="85"/>
        <v>FREESHIP</v>
      </c>
      <c r="Q1095" t="s">
        <v>4281</v>
      </c>
      <c r="R1095" s="4">
        <v>977.8</v>
      </c>
      <c r="S1095" t="str">
        <f t="shared" si="89"/>
        <v>No</v>
      </c>
    </row>
    <row r="1096" spans="1:19" x14ac:dyDescent="0.25">
      <c r="A1096" t="s">
        <v>651</v>
      </c>
      <c r="B1096" s="2">
        <v>45564</v>
      </c>
      <c r="C1096">
        <f t="shared" si="86"/>
        <v>2024</v>
      </c>
      <c r="D1096" t="str">
        <f t="shared" si="87"/>
        <v>September</v>
      </c>
      <c r="E1096" t="str">
        <f t="shared" si="88"/>
        <v>Q3</v>
      </c>
      <c r="F1096" t="s">
        <v>1850</v>
      </c>
      <c r="G1096" t="s">
        <v>2406</v>
      </c>
      <c r="H1096">
        <v>4</v>
      </c>
      <c r="I1096" s="4">
        <v>306.35000000000002</v>
      </c>
      <c r="J1096" t="s">
        <v>2853</v>
      </c>
      <c r="K1096" t="s">
        <v>3068</v>
      </c>
      <c r="L1096" t="s">
        <v>3070</v>
      </c>
      <c r="M1096" t="s">
        <v>3712</v>
      </c>
      <c r="N1096">
        <v>7</v>
      </c>
      <c r="O1096" t="s">
        <v>4277</v>
      </c>
      <c r="P1096" t="str">
        <f t="shared" si="85"/>
        <v>WINTER15</v>
      </c>
      <c r="Q1096" t="s">
        <v>4279</v>
      </c>
      <c r="R1096" s="4">
        <v>1225.4000000000001</v>
      </c>
      <c r="S1096" t="str">
        <f t="shared" si="89"/>
        <v>No</v>
      </c>
    </row>
    <row r="1097" spans="1:19" x14ac:dyDescent="0.25">
      <c r="A1097" t="s">
        <v>321</v>
      </c>
      <c r="B1097" s="2">
        <v>45108</v>
      </c>
      <c r="C1097">
        <f t="shared" si="86"/>
        <v>2023</v>
      </c>
      <c r="D1097" t="str">
        <f t="shared" si="87"/>
        <v>July</v>
      </c>
      <c r="E1097" t="str">
        <f t="shared" si="88"/>
        <v>Q3</v>
      </c>
      <c r="F1097" t="s">
        <v>1521</v>
      </c>
      <c r="G1097" t="s">
        <v>2408</v>
      </c>
      <c r="H1097">
        <v>3</v>
      </c>
      <c r="I1097" s="4">
        <v>557.41</v>
      </c>
      <c r="J1097" t="s">
        <v>2670</v>
      </c>
      <c r="K1097" t="s">
        <v>3066</v>
      </c>
      <c r="L1097" t="s">
        <v>3073</v>
      </c>
      <c r="M1097" t="s">
        <v>3382</v>
      </c>
      <c r="N1097">
        <v>4</v>
      </c>
      <c r="P1097" t="str">
        <f t="shared" si="85"/>
        <v>NO COUPON</v>
      </c>
      <c r="Q1097" t="s">
        <v>4280</v>
      </c>
      <c r="R1097" s="4">
        <v>1672.23</v>
      </c>
      <c r="S1097" t="str">
        <f t="shared" si="89"/>
        <v>No</v>
      </c>
    </row>
    <row r="1098" spans="1:19" x14ac:dyDescent="0.25">
      <c r="A1098" t="s">
        <v>1028</v>
      </c>
      <c r="B1098" s="2">
        <v>45326</v>
      </c>
      <c r="C1098">
        <f t="shared" si="86"/>
        <v>2024</v>
      </c>
      <c r="D1098" t="str">
        <f t="shared" si="87"/>
        <v>February</v>
      </c>
      <c r="E1098" t="str">
        <f t="shared" si="88"/>
        <v>Q1</v>
      </c>
      <c r="F1098" t="s">
        <v>2220</v>
      </c>
      <c r="G1098" t="s">
        <v>2405</v>
      </c>
      <c r="H1098">
        <v>5</v>
      </c>
      <c r="I1098" s="4">
        <v>226.45</v>
      </c>
      <c r="J1098" t="s">
        <v>2762</v>
      </c>
      <c r="K1098" t="s">
        <v>3065</v>
      </c>
      <c r="L1098" t="s">
        <v>3072</v>
      </c>
      <c r="M1098" t="s">
        <v>4089</v>
      </c>
      <c r="N1098">
        <v>6</v>
      </c>
      <c r="O1098" t="s">
        <v>4276</v>
      </c>
      <c r="P1098" t="str">
        <f t="shared" si="85"/>
        <v>FREESHIP</v>
      </c>
      <c r="Q1098" t="s">
        <v>4280</v>
      </c>
      <c r="R1098" s="4">
        <v>1132.25</v>
      </c>
      <c r="S1098" t="str">
        <f t="shared" si="89"/>
        <v>No</v>
      </c>
    </row>
    <row r="1099" spans="1:19" x14ac:dyDescent="0.25">
      <c r="A1099" t="s">
        <v>581</v>
      </c>
      <c r="B1099" s="2">
        <v>45565</v>
      </c>
      <c r="C1099">
        <f t="shared" si="86"/>
        <v>2024</v>
      </c>
      <c r="D1099" t="str">
        <f t="shared" si="87"/>
        <v>September</v>
      </c>
      <c r="E1099" t="str">
        <f t="shared" si="88"/>
        <v>Q3</v>
      </c>
      <c r="F1099" t="s">
        <v>1781</v>
      </c>
      <c r="G1099" t="s">
        <v>2406</v>
      </c>
      <c r="H1099">
        <v>5</v>
      </c>
      <c r="I1099" s="4">
        <v>492.94</v>
      </c>
      <c r="J1099" t="s">
        <v>2632</v>
      </c>
      <c r="K1099" t="s">
        <v>3069</v>
      </c>
      <c r="L1099" t="s">
        <v>3070</v>
      </c>
      <c r="M1099" t="s">
        <v>3642</v>
      </c>
      <c r="N1099">
        <v>10</v>
      </c>
      <c r="O1099" t="s">
        <v>4276</v>
      </c>
      <c r="P1099" t="str">
        <f t="shared" ref="P1099:P1162" si="90">IF(ISBLANK(O1099),"NO COUPON",O1099)</f>
        <v>FREESHIP</v>
      </c>
      <c r="Q1099" t="s">
        <v>4280</v>
      </c>
      <c r="R1099" s="4">
        <v>2464.6999999999998</v>
      </c>
      <c r="S1099" t="str">
        <f t="shared" si="89"/>
        <v>No</v>
      </c>
    </row>
    <row r="1100" spans="1:19" x14ac:dyDescent="0.25">
      <c r="A1100" t="s">
        <v>999</v>
      </c>
      <c r="B1100" s="2">
        <v>45493</v>
      </c>
      <c r="C1100">
        <f t="shared" si="86"/>
        <v>2024</v>
      </c>
      <c r="D1100" t="str">
        <f t="shared" si="87"/>
        <v>July</v>
      </c>
      <c r="E1100" t="str">
        <f t="shared" si="88"/>
        <v>Q3</v>
      </c>
      <c r="F1100" t="s">
        <v>2192</v>
      </c>
      <c r="G1100" t="s">
        <v>2409</v>
      </c>
      <c r="H1100">
        <v>1</v>
      </c>
      <c r="I1100" s="4">
        <v>243.71</v>
      </c>
      <c r="J1100" t="s">
        <v>2608</v>
      </c>
      <c r="K1100" t="s">
        <v>3068</v>
      </c>
      <c r="L1100" t="s">
        <v>3073</v>
      </c>
      <c r="M1100" t="s">
        <v>4060</v>
      </c>
      <c r="N1100">
        <v>6</v>
      </c>
      <c r="O1100" t="s">
        <v>4275</v>
      </c>
      <c r="P1100" t="str">
        <f t="shared" si="90"/>
        <v>SAVE10</v>
      </c>
      <c r="Q1100" t="s">
        <v>4282</v>
      </c>
      <c r="R1100" s="4">
        <v>243.71</v>
      </c>
      <c r="S1100" t="str">
        <f t="shared" si="89"/>
        <v>No</v>
      </c>
    </row>
    <row r="1101" spans="1:19" x14ac:dyDescent="0.25">
      <c r="A1101" t="s">
        <v>110</v>
      </c>
      <c r="B1101" s="2">
        <v>45444</v>
      </c>
      <c r="C1101">
        <f t="shared" si="86"/>
        <v>2024</v>
      </c>
      <c r="D1101" t="str">
        <f t="shared" si="87"/>
        <v>June</v>
      </c>
      <c r="E1101" t="str">
        <f t="shared" si="88"/>
        <v>Q2</v>
      </c>
      <c r="F1101" t="s">
        <v>1310</v>
      </c>
      <c r="G1101" t="s">
        <v>2404</v>
      </c>
      <c r="H1101">
        <v>2</v>
      </c>
      <c r="I1101" s="4">
        <v>232.83</v>
      </c>
      <c r="J1101" t="s">
        <v>2483</v>
      </c>
      <c r="K1101" t="s">
        <v>3068</v>
      </c>
      <c r="L1101" t="s">
        <v>3073</v>
      </c>
      <c r="M1101" t="s">
        <v>3171</v>
      </c>
      <c r="N1101">
        <v>7</v>
      </c>
      <c r="P1101" t="str">
        <f t="shared" si="90"/>
        <v>NO COUPON</v>
      </c>
      <c r="Q1101" t="s">
        <v>4278</v>
      </c>
      <c r="R1101" s="4">
        <v>465.66</v>
      </c>
      <c r="S1101" t="str">
        <f t="shared" si="89"/>
        <v>No</v>
      </c>
    </row>
    <row r="1102" spans="1:19" x14ac:dyDescent="0.25">
      <c r="A1102" t="s">
        <v>265</v>
      </c>
      <c r="B1102" s="2">
        <v>45792</v>
      </c>
      <c r="C1102">
        <f t="shared" si="86"/>
        <v>2025</v>
      </c>
      <c r="D1102" t="str">
        <f t="shared" si="87"/>
        <v>May</v>
      </c>
      <c r="E1102" t="str">
        <f t="shared" si="88"/>
        <v>Q2</v>
      </c>
      <c r="F1102" t="s">
        <v>1465</v>
      </c>
      <c r="G1102" t="s">
        <v>2403</v>
      </c>
      <c r="H1102">
        <v>4</v>
      </c>
      <c r="I1102" s="4">
        <v>14.69</v>
      </c>
      <c r="J1102" t="s">
        <v>2627</v>
      </c>
      <c r="K1102" t="s">
        <v>3069</v>
      </c>
      <c r="L1102" t="s">
        <v>3071</v>
      </c>
      <c r="M1102" t="s">
        <v>3326</v>
      </c>
      <c r="N1102">
        <v>9</v>
      </c>
      <c r="P1102" t="str">
        <f t="shared" si="90"/>
        <v>NO COUPON</v>
      </c>
      <c r="Q1102" t="s">
        <v>4280</v>
      </c>
      <c r="R1102" s="4">
        <v>58.76</v>
      </c>
      <c r="S1102" t="str">
        <f t="shared" si="89"/>
        <v>No</v>
      </c>
    </row>
    <row r="1103" spans="1:19" x14ac:dyDescent="0.25">
      <c r="A1103" t="s">
        <v>241</v>
      </c>
      <c r="B1103" s="2">
        <v>45232</v>
      </c>
      <c r="C1103">
        <f t="shared" si="86"/>
        <v>2023</v>
      </c>
      <c r="D1103" t="str">
        <f t="shared" si="87"/>
        <v>November</v>
      </c>
      <c r="E1103" t="str">
        <f t="shared" si="88"/>
        <v>Q4</v>
      </c>
      <c r="F1103" t="s">
        <v>1441</v>
      </c>
      <c r="G1103" t="s">
        <v>2403</v>
      </c>
      <c r="H1103">
        <v>2</v>
      </c>
      <c r="I1103" s="4">
        <v>365.17</v>
      </c>
      <c r="J1103" t="s">
        <v>2528</v>
      </c>
      <c r="K1103" t="s">
        <v>3066</v>
      </c>
      <c r="L1103" t="s">
        <v>3071</v>
      </c>
      <c r="M1103" t="s">
        <v>3302</v>
      </c>
      <c r="N1103">
        <v>4</v>
      </c>
      <c r="O1103" t="s">
        <v>4276</v>
      </c>
      <c r="P1103" t="str">
        <f t="shared" si="90"/>
        <v>FREESHIP</v>
      </c>
      <c r="Q1103" t="s">
        <v>4281</v>
      </c>
      <c r="R1103" s="4">
        <v>730.34</v>
      </c>
      <c r="S1103" t="str">
        <f t="shared" si="89"/>
        <v>No</v>
      </c>
    </row>
    <row r="1104" spans="1:19" x14ac:dyDescent="0.25">
      <c r="A1104" t="s">
        <v>875</v>
      </c>
      <c r="B1104" s="2">
        <v>45004</v>
      </c>
      <c r="C1104">
        <f t="shared" si="86"/>
        <v>2023</v>
      </c>
      <c r="D1104" t="str">
        <f t="shared" si="87"/>
        <v>March</v>
      </c>
      <c r="E1104" t="str">
        <f t="shared" si="88"/>
        <v>Q1</v>
      </c>
      <c r="F1104" t="s">
        <v>2071</v>
      </c>
      <c r="G1104" t="s">
        <v>2409</v>
      </c>
      <c r="H1104">
        <v>5</v>
      </c>
      <c r="I1104" s="4">
        <v>330.45</v>
      </c>
      <c r="J1104" t="s">
        <v>2956</v>
      </c>
      <c r="K1104" t="s">
        <v>3068</v>
      </c>
      <c r="L1104" t="s">
        <v>3070</v>
      </c>
      <c r="M1104" t="s">
        <v>3936</v>
      </c>
      <c r="N1104">
        <v>10</v>
      </c>
      <c r="O1104" t="s">
        <v>4276</v>
      </c>
      <c r="P1104" t="str">
        <f t="shared" si="90"/>
        <v>FREESHIP</v>
      </c>
      <c r="Q1104" t="s">
        <v>4282</v>
      </c>
      <c r="R1104" s="4">
        <v>1652.25</v>
      </c>
      <c r="S1104" t="str">
        <f t="shared" si="89"/>
        <v>No</v>
      </c>
    </row>
    <row r="1105" spans="1:19" x14ac:dyDescent="0.25">
      <c r="A1105" t="s">
        <v>578</v>
      </c>
      <c r="B1105" s="2">
        <v>45755</v>
      </c>
      <c r="C1105">
        <f t="shared" si="86"/>
        <v>2025</v>
      </c>
      <c r="D1105" t="str">
        <f t="shared" si="87"/>
        <v>April</v>
      </c>
      <c r="E1105" t="str">
        <f t="shared" si="88"/>
        <v>Q2</v>
      </c>
      <c r="F1105" t="s">
        <v>1778</v>
      </c>
      <c r="G1105" t="s">
        <v>2409</v>
      </c>
      <c r="H1105">
        <v>5</v>
      </c>
      <c r="I1105" s="4">
        <v>364.28</v>
      </c>
      <c r="J1105" t="s">
        <v>2823</v>
      </c>
      <c r="K1105" t="s">
        <v>3067</v>
      </c>
      <c r="L1105" t="s">
        <v>3071</v>
      </c>
      <c r="M1105" t="s">
        <v>3639</v>
      </c>
      <c r="N1105">
        <v>5</v>
      </c>
      <c r="O1105" t="s">
        <v>4277</v>
      </c>
      <c r="P1105" t="str">
        <f t="shared" si="90"/>
        <v>WINTER15</v>
      </c>
      <c r="Q1105" t="s">
        <v>4282</v>
      </c>
      <c r="R1105" s="4">
        <v>1821.4</v>
      </c>
      <c r="S1105" t="str">
        <f t="shared" si="89"/>
        <v>No</v>
      </c>
    </row>
    <row r="1106" spans="1:19" x14ac:dyDescent="0.25">
      <c r="A1106" t="s">
        <v>332</v>
      </c>
      <c r="B1106" s="2">
        <v>45500</v>
      </c>
      <c r="C1106">
        <f t="shared" si="86"/>
        <v>2024</v>
      </c>
      <c r="D1106" t="str">
        <f t="shared" si="87"/>
        <v>July</v>
      </c>
      <c r="E1106" t="str">
        <f t="shared" si="88"/>
        <v>Q3</v>
      </c>
      <c r="F1106" t="s">
        <v>1532</v>
      </c>
      <c r="G1106" t="s">
        <v>2406</v>
      </c>
      <c r="H1106">
        <v>3</v>
      </c>
      <c r="I1106" s="4">
        <v>148.72</v>
      </c>
      <c r="J1106" t="s">
        <v>2596</v>
      </c>
      <c r="K1106" t="s">
        <v>3065</v>
      </c>
      <c r="L1106" t="s">
        <v>3071</v>
      </c>
      <c r="M1106" t="s">
        <v>3393</v>
      </c>
      <c r="N1106">
        <v>7</v>
      </c>
      <c r="O1106" t="s">
        <v>4275</v>
      </c>
      <c r="P1106" t="str">
        <f t="shared" si="90"/>
        <v>SAVE10</v>
      </c>
      <c r="Q1106" t="s">
        <v>4282</v>
      </c>
      <c r="R1106" s="4">
        <v>446.16</v>
      </c>
      <c r="S1106" t="str">
        <f t="shared" si="89"/>
        <v>No</v>
      </c>
    </row>
    <row r="1107" spans="1:19" x14ac:dyDescent="0.25">
      <c r="A1107" t="s">
        <v>264</v>
      </c>
      <c r="B1107" s="2">
        <v>45021</v>
      </c>
      <c r="C1107">
        <f t="shared" si="86"/>
        <v>2023</v>
      </c>
      <c r="D1107" t="str">
        <f t="shared" si="87"/>
        <v>April</v>
      </c>
      <c r="E1107" t="str">
        <f t="shared" si="88"/>
        <v>Q2</v>
      </c>
      <c r="F1107" t="s">
        <v>1464</v>
      </c>
      <c r="G1107" t="s">
        <v>2409</v>
      </c>
      <c r="H1107">
        <v>3</v>
      </c>
      <c r="I1107" s="4">
        <v>42.95</v>
      </c>
      <c r="J1107" t="s">
        <v>2492</v>
      </c>
      <c r="K1107" t="s">
        <v>3068</v>
      </c>
      <c r="L1107" t="s">
        <v>3072</v>
      </c>
      <c r="M1107" t="s">
        <v>3325</v>
      </c>
      <c r="N1107">
        <v>8</v>
      </c>
      <c r="O1107" t="s">
        <v>4275</v>
      </c>
      <c r="P1107" t="str">
        <f t="shared" si="90"/>
        <v>SAVE10</v>
      </c>
      <c r="Q1107" t="s">
        <v>4280</v>
      </c>
      <c r="R1107" s="4">
        <v>128.85</v>
      </c>
      <c r="S1107" t="str">
        <f t="shared" si="89"/>
        <v>No</v>
      </c>
    </row>
    <row r="1108" spans="1:19" x14ac:dyDescent="0.25">
      <c r="A1108" t="s">
        <v>1041</v>
      </c>
      <c r="B1108" s="2">
        <v>45433</v>
      </c>
      <c r="C1108">
        <f t="shared" si="86"/>
        <v>2024</v>
      </c>
      <c r="D1108" t="str">
        <f t="shared" si="87"/>
        <v>May</v>
      </c>
      <c r="E1108" t="str">
        <f t="shared" si="88"/>
        <v>Q2</v>
      </c>
      <c r="F1108" t="s">
        <v>2233</v>
      </c>
      <c r="G1108" t="s">
        <v>2408</v>
      </c>
      <c r="H1108">
        <v>4</v>
      </c>
      <c r="I1108" s="4">
        <v>554.83000000000004</v>
      </c>
      <c r="J1108" t="s">
        <v>2908</v>
      </c>
      <c r="K1108" t="s">
        <v>3069</v>
      </c>
      <c r="L1108" t="s">
        <v>3072</v>
      </c>
      <c r="M1108" t="s">
        <v>4102</v>
      </c>
      <c r="N1108">
        <v>6</v>
      </c>
      <c r="P1108" t="str">
        <f t="shared" si="90"/>
        <v>NO COUPON</v>
      </c>
      <c r="Q1108" t="s">
        <v>4282</v>
      </c>
      <c r="R1108" s="4">
        <v>2219.3200000000002</v>
      </c>
      <c r="S1108" t="str">
        <f t="shared" si="89"/>
        <v>No</v>
      </c>
    </row>
    <row r="1109" spans="1:19" x14ac:dyDescent="0.25">
      <c r="A1109" t="s">
        <v>235</v>
      </c>
      <c r="B1109" s="2">
        <v>45345</v>
      </c>
      <c r="C1109">
        <f t="shared" si="86"/>
        <v>2024</v>
      </c>
      <c r="D1109" t="str">
        <f t="shared" si="87"/>
        <v>February</v>
      </c>
      <c r="E1109" t="str">
        <f t="shared" si="88"/>
        <v>Q1</v>
      </c>
      <c r="F1109" t="s">
        <v>1435</v>
      </c>
      <c r="G1109" t="s">
        <v>2405</v>
      </c>
      <c r="H1109">
        <v>5</v>
      </c>
      <c r="I1109" s="4">
        <v>639.37</v>
      </c>
      <c r="J1109" t="s">
        <v>2474</v>
      </c>
      <c r="K1109" t="s">
        <v>3065</v>
      </c>
      <c r="L1109" t="s">
        <v>3074</v>
      </c>
      <c r="M1109" t="s">
        <v>3296</v>
      </c>
      <c r="N1109">
        <v>6</v>
      </c>
      <c r="O1109" t="s">
        <v>4275</v>
      </c>
      <c r="P1109" t="str">
        <f t="shared" si="90"/>
        <v>SAVE10</v>
      </c>
      <c r="Q1109" t="s">
        <v>4282</v>
      </c>
      <c r="R1109" s="4">
        <v>3196.85</v>
      </c>
      <c r="S1109" t="str">
        <f t="shared" si="89"/>
        <v>No</v>
      </c>
    </row>
    <row r="1110" spans="1:19" x14ac:dyDescent="0.25">
      <c r="A1110" t="s">
        <v>510</v>
      </c>
      <c r="B1110" s="2">
        <v>45730</v>
      </c>
      <c r="C1110">
        <f t="shared" si="86"/>
        <v>2025</v>
      </c>
      <c r="D1110" t="str">
        <f t="shared" si="87"/>
        <v>March</v>
      </c>
      <c r="E1110" t="str">
        <f t="shared" si="88"/>
        <v>Q1</v>
      </c>
      <c r="F1110" t="s">
        <v>1710</v>
      </c>
      <c r="G1110" t="s">
        <v>2407</v>
      </c>
      <c r="H1110">
        <v>3</v>
      </c>
      <c r="I1110" s="4">
        <v>201.21</v>
      </c>
      <c r="J1110" t="s">
        <v>2789</v>
      </c>
      <c r="K1110" t="s">
        <v>3066</v>
      </c>
      <c r="L1110" t="s">
        <v>3071</v>
      </c>
      <c r="M1110" t="s">
        <v>3571</v>
      </c>
      <c r="N1110">
        <v>3</v>
      </c>
      <c r="O1110" t="s">
        <v>4275</v>
      </c>
      <c r="P1110" t="str">
        <f t="shared" si="90"/>
        <v>SAVE10</v>
      </c>
      <c r="Q1110" t="s">
        <v>4282</v>
      </c>
      <c r="R1110" s="4">
        <v>603.63</v>
      </c>
      <c r="S1110" t="str">
        <f t="shared" si="89"/>
        <v>No</v>
      </c>
    </row>
    <row r="1111" spans="1:19" x14ac:dyDescent="0.25">
      <c r="A1111" t="s">
        <v>885</v>
      </c>
      <c r="B1111" s="2">
        <v>45428</v>
      </c>
      <c r="C1111">
        <f t="shared" si="86"/>
        <v>2024</v>
      </c>
      <c r="D1111" t="str">
        <f t="shared" si="87"/>
        <v>May</v>
      </c>
      <c r="E1111" t="str">
        <f t="shared" si="88"/>
        <v>Q2</v>
      </c>
      <c r="F1111" t="s">
        <v>2081</v>
      </c>
      <c r="G1111" t="s">
        <v>2405</v>
      </c>
      <c r="H1111">
        <v>3</v>
      </c>
      <c r="I1111" s="4">
        <v>324.3</v>
      </c>
      <c r="J1111" t="s">
        <v>2963</v>
      </c>
      <c r="K1111" t="s">
        <v>3065</v>
      </c>
      <c r="L1111" t="s">
        <v>3074</v>
      </c>
      <c r="M1111" t="s">
        <v>3946</v>
      </c>
      <c r="N1111">
        <v>8</v>
      </c>
      <c r="O1111" t="s">
        <v>4276</v>
      </c>
      <c r="P1111" t="str">
        <f t="shared" si="90"/>
        <v>FREESHIP</v>
      </c>
      <c r="Q1111" t="s">
        <v>4280</v>
      </c>
      <c r="R1111" s="4">
        <v>972.90000000000009</v>
      </c>
      <c r="S1111" t="str">
        <f t="shared" si="89"/>
        <v>No</v>
      </c>
    </row>
    <row r="1112" spans="1:19" x14ac:dyDescent="0.25">
      <c r="A1112" t="s">
        <v>224</v>
      </c>
      <c r="B1112" s="2">
        <v>45631</v>
      </c>
      <c r="C1112">
        <f t="shared" si="86"/>
        <v>2024</v>
      </c>
      <c r="D1112" t="str">
        <f t="shared" si="87"/>
        <v>December</v>
      </c>
      <c r="E1112" t="str">
        <f t="shared" si="88"/>
        <v>Q4</v>
      </c>
      <c r="F1112" t="s">
        <v>1424</v>
      </c>
      <c r="G1112" t="s">
        <v>2406</v>
      </c>
      <c r="H1112">
        <v>3</v>
      </c>
      <c r="I1112" s="4">
        <v>358.48</v>
      </c>
      <c r="J1112" t="s">
        <v>2532</v>
      </c>
      <c r="K1112" t="s">
        <v>3068</v>
      </c>
      <c r="L1112" t="s">
        <v>3073</v>
      </c>
      <c r="M1112" t="s">
        <v>3285</v>
      </c>
      <c r="N1112">
        <v>7</v>
      </c>
      <c r="O1112" t="s">
        <v>4276</v>
      </c>
      <c r="P1112" t="str">
        <f t="shared" si="90"/>
        <v>FREESHIP</v>
      </c>
      <c r="Q1112" t="s">
        <v>4281</v>
      </c>
      <c r="R1112" s="4">
        <v>1075.44</v>
      </c>
      <c r="S1112" t="str">
        <f t="shared" si="89"/>
        <v>No</v>
      </c>
    </row>
    <row r="1113" spans="1:19" x14ac:dyDescent="0.25">
      <c r="A1113" t="s">
        <v>25</v>
      </c>
      <c r="B1113" s="2">
        <v>45339</v>
      </c>
      <c r="C1113">
        <f t="shared" si="86"/>
        <v>2024</v>
      </c>
      <c r="D1113" t="str">
        <f t="shared" si="87"/>
        <v>February</v>
      </c>
      <c r="E1113" t="str">
        <f t="shared" si="88"/>
        <v>Q1</v>
      </c>
      <c r="F1113" t="s">
        <v>1225</v>
      </c>
      <c r="G1113" t="s">
        <v>2403</v>
      </c>
      <c r="H1113">
        <v>3</v>
      </c>
      <c r="I1113" s="4">
        <v>49.14</v>
      </c>
      <c r="J1113" t="s">
        <v>2421</v>
      </c>
      <c r="K1113" t="s">
        <v>3066</v>
      </c>
      <c r="L1113" t="s">
        <v>3072</v>
      </c>
      <c r="M1113" t="s">
        <v>3086</v>
      </c>
      <c r="N1113">
        <v>7</v>
      </c>
      <c r="O1113" t="s">
        <v>4275</v>
      </c>
      <c r="P1113" t="str">
        <f t="shared" si="90"/>
        <v>SAVE10</v>
      </c>
      <c r="Q1113" t="s">
        <v>4280</v>
      </c>
      <c r="R1113" s="4">
        <v>147.41999999999999</v>
      </c>
      <c r="S1113" t="str">
        <f t="shared" si="89"/>
        <v>No</v>
      </c>
    </row>
    <row r="1114" spans="1:19" x14ac:dyDescent="0.25">
      <c r="A1114" t="s">
        <v>511</v>
      </c>
      <c r="B1114" s="2">
        <v>45589</v>
      </c>
      <c r="C1114">
        <f t="shared" si="86"/>
        <v>2024</v>
      </c>
      <c r="D1114" t="str">
        <f t="shared" si="87"/>
        <v>October</v>
      </c>
      <c r="E1114" t="str">
        <f t="shared" si="88"/>
        <v>Q4</v>
      </c>
      <c r="F1114" t="s">
        <v>1711</v>
      </c>
      <c r="G1114" t="s">
        <v>2407</v>
      </c>
      <c r="H1114">
        <v>3</v>
      </c>
      <c r="I1114" s="4">
        <v>112.29</v>
      </c>
      <c r="J1114" t="s">
        <v>2790</v>
      </c>
      <c r="K1114" t="s">
        <v>3068</v>
      </c>
      <c r="L1114" t="s">
        <v>3070</v>
      </c>
      <c r="M1114" t="s">
        <v>3572</v>
      </c>
      <c r="N1114">
        <v>6</v>
      </c>
      <c r="P1114" t="str">
        <f t="shared" si="90"/>
        <v>NO COUPON</v>
      </c>
      <c r="Q1114" t="s">
        <v>4282</v>
      </c>
      <c r="R1114" s="4">
        <v>336.87</v>
      </c>
      <c r="S1114" t="str">
        <f t="shared" si="89"/>
        <v>No</v>
      </c>
    </row>
    <row r="1115" spans="1:19" x14ac:dyDescent="0.25">
      <c r="A1115" t="s">
        <v>1085</v>
      </c>
      <c r="B1115" s="2">
        <v>45832</v>
      </c>
      <c r="C1115">
        <f t="shared" si="86"/>
        <v>2025</v>
      </c>
      <c r="D1115" t="str">
        <f t="shared" si="87"/>
        <v>June</v>
      </c>
      <c r="E1115" t="str">
        <f t="shared" si="88"/>
        <v>Q2</v>
      </c>
      <c r="F1115" t="s">
        <v>2277</v>
      </c>
      <c r="G1115" t="s">
        <v>2404</v>
      </c>
      <c r="H1115">
        <v>2</v>
      </c>
      <c r="I1115" s="4">
        <v>255.14</v>
      </c>
      <c r="J1115" t="s">
        <v>2717</v>
      </c>
      <c r="K1115" t="s">
        <v>3069</v>
      </c>
      <c r="L1115" t="s">
        <v>3070</v>
      </c>
      <c r="M1115" t="s">
        <v>4146</v>
      </c>
      <c r="N1115">
        <v>2</v>
      </c>
      <c r="P1115" t="str">
        <f t="shared" si="90"/>
        <v>NO COUPON</v>
      </c>
      <c r="Q1115" t="s">
        <v>4282</v>
      </c>
      <c r="R1115" s="4">
        <v>510.28</v>
      </c>
      <c r="S1115" t="str">
        <f t="shared" si="89"/>
        <v>No</v>
      </c>
    </row>
    <row r="1116" spans="1:19" x14ac:dyDescent="0.25">
      <c r="A1116" t="s">
        <v>365</v>
      </c>
      <c r="B1116" s="2">
        <v>45703</v>
      </c>
      <c r="C1116">
        <f t="shared" si="86"/>
        <v>2025</v>
      </c>
      <c r="D1116" t="str">
        <f t="shared" si="87"/>
        <v>February</v>
      </c>
      <c r="E1116" t="str">
        <f t="shared" si="88"/>
        <v>Q1</v>
      </c>
      <c r="F1116" t="s">
        <v>1565</v>
      </c>
      <c r="G1116" t="s">
        <v>2408</v>
      </c>
      <c r="H1116">
        <v>1</v>
      </c>
      <c r="I1116" s="4">
        <v>64.66</v>
      </c>
      <c r="J1116" t="s">
        <v>2704</v>
      </c>
      <c r="K1116" t="s">
        <v>3065</v>
      </c>
      <c r="L1116" t="s">
        <v>3073</v>
      </c>
      <c r="M1116" t="s">
        <v>3426</v>
      </c>
      <c r="N1116">
        <v>4</v>
      </c>
      <c r="P1116" t="str">
        <f t="shared" si="90"/>
        <v>NO COUPON</v>
      </c>
      <c r="Q1116" t="s">
        <v>4278</v>
      </c>
      <c r="R1116" s="4">
        <v>64.66</v>
      </c>
      <c r="S1116" t="str">
        <f t="shared" si="89"/>
        <v>No</v>
      </c>
    </row>
    <row r="1117" spans="1:19" x14ac:dyDescent="0.25">
      <c r="A1117" t="s">
        <v>1184</v>
      </c>
      <c r="B1117" s="2">
        <v>45141</v>
      </c>
      <c r="C1117">
        <f t="shared" si="86"/>
        <v>2023</v>
      </c>
      <c r="D1117" t="str">
        <f t="shared" si="87"/>
        <v>August</v>
      </c>
      <c r="E1117" t="str">
        <f t="shared" si="88"/>
        <v>Q3</v>
      </c>
      <c r="F1117" t="s">
        <v>2373</v>
      </c>
      <c r="G1117" t="s">
        <v>2407</v>
      </c>
      <c r="H1117">
        <v>2</v>
      </c>
      <c r="I1117" s="4">
        <v>697.19</v>
      </c>
      <c r="J1117" t="s">
        <v>2607</v>
      </c>
      <c r="K1117" t="s">
        <v>3069</v>
      </c>
      <c r="L1117" t="s">
        <v>3072</v>
      </c>
      <c r="M1117" t="s">
        <v>4245</v>
      </c>
      <c r="N1117">
        <v>7</v>
      </c>
      <c r="O1117" t="s">
        <v>4276</v>
      </c>
      <c r="P1117" t="str">
        <f t="shared" si="90"/>
        <v>FREESHIP</v>
      </c>
      <c r="Q1117" t="s">
        <v>4280</v>
      </c>
      <c r="R1117" s="4">
        <v>1394.38</v>
      </c>
      <c r="S1117" t="str">
        <f t="shared" si="89"/>
        <v>No</v>
      </c>
    </row>
    <row r="1118" spans="1:19" x14ac:dyDescent="0.25">
      <c r="A1118" t="s">
        <v>437</v>
      </c>
      <c r="B1118" s="2">
        <v>45493</v>
      </c>
      <c r="C1118">
        <f t="shared" si="86"/>
        <v>2024</v>
      </c>
      <c r="D1118" t="str">
        <f t="shared" si="87"/>
        <v>July</v>
      </c>
      <c r="E1118" t="str">
        <f t="shared" si="88"/>
        <v>Q3</v>
      </c>
      <c r="F1118" t="s">
        <v>1637</v>
      </c>
      <c r="G1118" t="s">
        <v>2407</v>
      </c>
      <c r="H1118">
        <v>4</v>
      </c>
      <c r="I1118" s="4">
        <v>685.2</v>
      </c>
      <c r="J1118" t="s">
        <v>2651</v>
      </c>
      <c r="K1118" t="s">
        <v>3068</v>
      </c>
      <c r="L1118" t="s">
        <v>3071</v>
      </c>
      <c r="M1118" t="s">
        <v>3498</v>
      </c>
      <c r="N1118">
        <v>6</v>
      </c>
      <c r="O1118" t="s">
        <v>4277</v>
      </c>
      <c r="P1118" t="str">
        <f t="shared" si="90"/>
        <v>WINTER15</v>
      </c>
      <c r="Q1118" t="s">
        <v>4282</v>
      </c>
      <c r="R1118" s="4">
        <v>2740.8</v>
      </c>
      <c r="S1118" t="str">
        <f t="shared" si="89"/>
        <v>No</v>
      </c>
    </row>
    <row r="1119" spans="1:19" x14ac:dyDescent="0.25">
      <c r="A1119" t="s">
        <v>270</v>
      </c>
      <c r="B1119" s="2">
        <v>45838</v>
      </c>
      <c r="C1119">
        <f t="shared" si="86"/>
        <v>2025</v>
      </c>
      <c r="D1119" t="str">
        <f t="shared" si="87"/>
        <v>June</v>
      </c>
      <c r="E1119" t="str">
        <f t="shared" si="88"/>
        <v>Q2</v>
      </c>
      <c r="F1119" t="s">
        <v>1470</v>
      </c>
      <c r="G1119" t="s">
        <v>2406</v>
      </c>
      <c r="H1119">
        <v>5</v>
      </c>
      <c r="I1119" s="4">
        <v>75.81</v>
      </c>
      <c r="J1119" t="s">
        <v>2629</v>
      </c>
      <c r="K1119" t="s">
        <v>3068</v>
      </c>
      <c r="L1119" t="s">
        <v>3072</v>
      </c>
      <c r="M1119" t="s">
        <v>3331</v>
      </c>
      <c r="N1119">
        <v>10</v>
      </c>
      <c r="O1119" t="s">
        <v>4277</v>
      </c>
      <c r="P1119" t="str">
        <f t="shared" si="90"/>
        <v>WINTER15</v>
      </c>
      <c r="Q1119" t="s">
        <v>4278</v>
      </c>
      <c r="R1119" s="4">
        <v>379.05</v>
      </c>
      <c r="S1119" t="str">
        <f t="shared" si="89"/>
        <v>No</v>
      </c>
    </row>
    <row r="1120" spans="1:19" x14ac:dyDescent="0.25">
      <c r="A1120" t="s">
        <v>1165</v>
      </c>
      <c r="B1120" s="2">
        <v>44955</v>
      </c>
      <c r="C1120">
        <f t="shared" si="86"/>
        <v>2023</v>
      </c>
      <c r="D1120" t="str">
        <f t="shared" si="87"/>
        <v>January</v>
      </c>
      <c r="E1120" t="str">
        <f t="shared" si="88"/>
        <v>Q1</v>
      </c>
      <c r="F1120" t="s">
        <v>2354</v>
      </c>
      <c r="G1120" t="s">
        <v>2406</v>
      </c>
      <c r="H1120">
        <v>2</v>
      </c>
      <c r="I1120" s="4">
        <v>608.04</v>
      </c>
      <c r="J1120" t="s">
        <v>3047</v>
      </c>
      <c r="K1120" t="s">
        <v>3069</v>
      </c>
      <c r="L1120" t="s">
        <v>3071</v>
      </c>
      <c r="M1120" t="s">
        <v>4226</v>
      </c>
      <c r="N1120">
        <v>4</v>
      </c>
      <c r="P1120" t="str">
        <f t="shared" si="90"/>
        <v>NO COUPON</v>
      </c>
      <c r="Q1120" t="s">
        <v>4282</v>
      </c>
      <c r="R1120" s="4">
        <v>1216.08</v>
      </c>
      <c r="S1120" t="str">
        <f t="shared" si="89"/>
        <v>No</v>
      </c>
    </row>
    <row r="1121" spans="1:19" x14ac:dyDescent="0.25">
      <c r="A1121" t="s">
        <v>470</v>
      </c>
      <c r="B1121" s="2">
        <v>45103</v>
      </c>
      <c r="C1121">
        <f t="shared" si="86"/>
        <v>2023</v>
      </c>
      <c r="D1121" t="str">
        <f t="shared" si="87"/>
        <v>June</v>
      </c>
      <c r="E1121" t="str">
        <f t="shared" si="88"/>
        <v>Q2</v>
      </c>
      <c r="F1121" t="s">
        <v>1670</v>
      </c>
      <c r="G1121" t="s">
        <v>2409</v>
      </c>
      <c r="H1121">
        <v>5</v>
      </c>
      <c r="I1121" s="4">
        <v>62.81</v>
      </c>
      <c r="J1121" t="s">
        <v>2698</v>
      </c>
      <c r="K1121" t="s">
        <v>3067</v>
      </c>
      <c r="L1121" t="s">
        <v>3070</v>
      </c>
      <c r="M1121" t="s">
        <v>3531</v>
      </c>
      <c r="N1121">
        <v>9</v>
      </c>
      <c r="O1121" t="s">
        <v>4275</v>
      </c>
      <c r="P1121" t="str">
        <f t="shared" si="90"/>
        <v>SAVE10</v>
      </c>
      <c r="Q1121" t="s">
        <v>4281</v>
      </c>
      <c r="R1121" s="4">
        <v>314.05</v>
      </c>
      <c r="S1121" t="str">
        <f t="shared" si="89"/>
        <v>No</v>
      </c>
    </row>
    <row r="1122" spans="1:19" x14ac:dyDescent="0.25">
      <c r="A1122" t="s">
        <v>749</v>
      </c>
      <c r="B1122" s="2">
        <v>45471</v>
      </c>
      <c r="C1122">
        <f t="shared" si="86"/>
        <v>2024</v>
      </c>
      <c r="D1122" t="str">
        <f t="shared" si="87"/>
        <v>June</v>
      </c>
      <c r="E1122" t="str">
        <f t="shared" si="88"/>
        <v>Q2</v>
      </c>
      <c r="F1122" t="s">
        <v>1946</v>
      </c>
      <c r="G1122" t="s">
        <v>2403</v>
      </c>
      <c r="H1122">
        <v>4</v>
      </c>
      <c r="I1122" s="4">
        <v>44.07</v>
      </c>
      <c r="J1122" t="s">
        <v>2729</v>
      </c>
      <c r="K1122" t="s">
        <v>3065</v>
      </c>
      <c r="L1122" t="s">
        <v>3074</v>
      </c>
      <c r="M1122" t="s">
        <v>3810</v>
      </c>
      <c r="N1122">
        <v>6</v>
      </c>
      <c r="P1122" t="str">
        <f t="shared" si="90"/>
        <v>NO COUPON</v>
      </c>
      <c r="Q1122" t="s">
        <v>4280</v>
      </c>
      <c r="R1122" s="4">
        <v>176.28</v>
      </c>
      <c r="S1122" t="str">
        <f t="shared" si="89"/>
        <v>No</v>
      </c>
    </row>
    <row r="1123" spans="1:19" x14ac:dyDescent="0.25">
      <c r="A1123" t="s">
        <v>495</v>
      </c>
      <c r="B1123" s="2">
        <v>45039</v>
      </c>
      <c r="C1123">
        <f t="shared" si="86"/>
        <v>2023</v>
      </c>
      <c r="D1123" t="str">
        <f t="shared" si="87"/>
        <v>April</v>
      </c>
      <c r="E1123" t="str">
        <f t="shared" si="88"/>
        <v>Q2</v>
      </c>
      <c r="F1123" t="s">
        <v>1695</v>
      </c>
      <c r="G1123" t="s">
        <v>2408</v>
      </c>
      <c r="H1123">
        <v>4</v>
      </c>
      <c r="I1123" s="4">
        <v>484.85</v>
      </c>
      <c r="J1123" t="s">
        <v>2596</v>
      </c>
      <c r="K1123" t="s">
        <v>3065</v>
      </c>
      <c r="L1123" t="s">
        <v>3073</v>
      </c>
      <c r="M1123" t="s">
        <v>3556</v>
      </c>
      <c r="N1123">
        <v>5</v>
      </c>
      <c r="O1123" t="s">
        <v>4277</v>
      </c>
      <c r="P1123" t="str">
        <f t="shared" si="90"/>
        <v>WINTER15</v>
      </c>
      <c r="Q1123" t="s">
        <v>4279</v>
      </c>
      <c r="R1123" s="4">
        <v>1939.4</v>
      </c>
      <c r="S1123" t="str">
        <f t="shared" si="89"/>
        <v>No</v>
      </c>
    </row>
    <row r="1124" spans="1:19" x14ac:dyDescent="0.25">
      <c r="A1124" t="s">
        <v>459</v>
      </c>
      <c r="B1124" s="2">
        <v>45374</v>
      </c>
      <c r="C1124">
        <f t="shared" si="86"/>
        <v>2024</v>
      </c>
      <c r="D1124" t="str">
        <f t="shared" si="87"/>
        <v>March</v>
      </c>
      <c r="E1124" t="str">
        <f t="shared" si="88"/>
        <v>Q1</v>
      </c>
      <c r="F1124" t="s">
        <v>1659</v>
      </c>
      <c r="G1124" t="s">
        <v>2404</v>
      </c>
      <c r="H1124">
        <v>1</v>
      </c>
      <c r="I1124" s="4">
        <v>487.21</v>
      </c>
      <c r="J1124" t="s">
        <v>2757</v>
      </c>
      <c r="K1124" t="s">
        <v>3069</v>
      </c>
      <c r="L1124" t="s">
        <v>3073</v>
      </c>
      <c r="M1124" t="s">
        <v>3520</v>
      </c>
      <c r="N1124">
        <v>3</v>
      </c>
      <c r="O1124" t="s">
        <v>4275</v>
      </c>
      <c r="P1124" t="str">
        <f t="shared" si="90"/>
        <v>SAVE10</v>
      </c>
      <c r="Q1124" t="s">
        <v>4279</v>
      </c>
      <c r="R1124" s="4">
        <v>487.21</v>
      </c>
      <c r="S1124" t="str">
        <f t="shared" si="89"/>
        <v>No</v>
      </c>
    </row>
    <row r="1125" spans="1:19" x14ac:dyDescent="0.25">
      <c r="A1125" t="s">
        <v>962</v>
      </c>
      <c r="B1125" s="2">
        <v>45464</v>
      </c>
      <c r="C1125">
        <f t="shared" si="86"/>
        <v>2024</v>
      </c>
      <c r="D1125" t="str">
        <f t="shared" si="87"/>
        <v>June</v>
      </c>
      <c r="E1125" t="str">
        <f t="shared" si="88"/>
        <v>Q2</v>
      </c>
      <c r="F1125" t="s">
        <v>1659</v>
      </c>
      <c r="G1125" t="s">
        <v>2404</v>
      </c>
      <c r="H1125">
        <v>2</v>
      </c>
      <c r="I1125" s="4">
        <v>594.07000000000005</v>
      </c>
      <c r="J1125" t="s">
        <v>2771</v>
      </c>
      <c r="K1125" t="s">
        <v>3068</v>
      </c>
      <c r="L1125" t="s">
        <v>3071</v>
      </c>
      <c r="M1125" t="s">
        <v>4023</v>
      </c>
      <c r="N1125">
        <v>2</v>
      </c>
      <c r="P1125" t="str">
        <f t="shared" si="90"/>
        <v>NO COUPON</v>
      </c>
      <c r="Q1125" t="s">
        <v>4282</v>
      </c>
      <c r="R1125" s="4">
        <v>1188.1400000000001</v>
      </c>
      <c r="S1125" t="str">
        <f t="shared" si="89"/>
        <v>No</v>
      </c>
    </row>
    <row r="1126" spans="1:19" x14ac:dyDescent="0.25">
      <c r="A1126" t="s">
        <v>244</v>
      </c>
      <c r="B1126" s="2">
        <v>45276</v>
      </c>
      <c r="C1126">
        <f t="shared" si="86"/>
        <v>2023</v>
      </c>
      <c r="D1126" t="str">
        <f t="shared" si="87"/>
        <v>December</v>
      </c>
      <c r="E1126" t="str">
        <f t="shared" si="88"/>
        <v>Q4</v>
      </c>
      <c r="F1126" t="s">
        <v>1444</v>
      </c>
      <c r="G1126" t="s">
        <v>2409</v>
      </c>
      <c r="H1126">
        <v>4</v>
      </c>
      <c r="I1126" s="4">
        <v>61.91</v>
      </c>
      <c r="J1126" t="s">
        <v>2608</v>
      </c>
      <c r="K1126" t="s">
        <v>3068</v>
      </c>
      <c r="L1126" t="s">
        <v>3073</v>
      </c>
      <c r="M1126" t="s">
        <v>3305</v>
      </c>
      <c r="N1126">
        <v>6</v>
      </c>
      <c r="O1126" t="s">
        <v>4277</v>
      </c>
      <c r="P1126" t="str">
        <f t="shared" si="90"/>
        <v>WINTER15</v>
      </c>
      <c r="Q1126" t="s">
        <v>4280</v>
      </c>
      <c r="R1126" s="4">
        <v>247.64</v>
      </c>
      <c r="S1126" t="str">
        <f t="shared" si="89"/>
        <v>No</v>
      </c>
    </row>
    <row r="1127" spans="1:19" x14ac:dyDescent="0.25">
      <c r="A1127" t="s">
        <v>855</v>
      </c>
      <c r="B1127" s="2">
        <v>45554</v>
      </c>
      <c r="C1127">
        <f t="shared" si="86"/>
        <v>2024</v>
      </c>
      <c r="D1127" t="str">
        <f t="shared" si="87"/>
        <v>September</v>
      </c>
      <c r="E1127" t="str">
        <f t="shared" si="88"/>
        <v>Q3</v>
      </c>
      <c r="F1127" t="s">
        <v>2051</v>
      </c>
      <c r="G1127" t="s">
        <v>2407</v>
      </c>
      <c r="H1127">
        <v>2</v>
      </c>
      <c r="I1127" s="4">
        <v>443.22</v>
      </c>
      <c r="J1127" t="s">
        <v>2950</v>
      </c>
      <c r="K1127" t="s">
        <v>3067</v>
      </c>
      <c r="L1127" t="s">
        <v>3073</v>
      </c>
      <c r="M1127" t="s">
        <v>3916</v>
      </c>
      <c r="N1127">
        <v>5</v>
      </c>
      <c r="P1127" t="str">
        <f t="shared" si="90"/>
        <v>NO COUPON</v>
      </c>
      <c r="Q1127" t="s">
        <v>4281</v>
      </c>
      <c r="R1127" s="4">
        <v>886.44</v>
      </c>
      <c r="S1127" t="str">
        <f t="shared" si="89"/>
        <v>No</v>
      </c>
    </row>
    <row r="1128" spans="1:19" x14ac:dyDescent="0.25">
      <c r="A1128" t="s">
        <v>355</v>
      </c>
      <c r="B1128" s="2">
        <v>45558</v>
      </c>
      <c r="C1128">
        <f t="shared" si="86"/>
        <v>2024</v>
      </c>
      <c r="D1128" t="str">
        <f t="shared" si="87"/>
        <v>September</v>
      </c>
      <c r="E1128" t="str">
        <f t="shared" si="88"/>
        <v>Q3</v>
      </c>
      <c r="F1128" t="s">
        <v>1555</v>
      </c>
      <c r="G1128" t="s">
        <v>2405</v>
      </c>
      <c r="H1128">
        <v>1</v>
      </c>
      <c r="I1128" s="4">
        <v>167.15</v>
      </c>
      <c r="J1128" t="s">
        <v>2694</v>
      </c>
      <c r="K1128" t="s">
        <v>3068</v>
      </c>
      <c r="L1128" t="s">
        <v>3070</v>
      </c>
      <c r="M1128" t="s">
        <v>3416</v>
      </c>
      <c r="N1128">
        <v>5</v>
      </c>
      <c r="O1128" t="s">
        <v>4277</v>
      </c>
      <c r="P1128" t="str">
        <f t="shared" si="90"/>
        <v>WINTER15</v>
      </c>
      <c r="Q1128" t="s">
        <v>4280</v>
      </c>
      <c r="R1128" s="4">
        <v>167.15</v>
      </c>
      <c r="S1128" t="str">
        <f t="shared" si="89"/>
        <v>No</v>
      </c>
    </row>
    <row r="1129" spans="1:19" x14ac:dyDescent="0.25">
      <c r="A1129" t="s">
        <v>870</v>
      </c>
      <c r="B1129" s="2">
        <v>45446</v>
      </c>
      <c r="C1129">
        <f t="shared" si="86"/>
        <v>2024</v>
      </c>
      <c r="D1129" t="str">
        <f t="shared" si="87"/>
        <v>June</v>
      </c>
      <c r="E1129" t="str">
        <f t="shared" si="88"/>
        <v>Q2</v>
      </c>
      <c r="F1129" t="s">
        <v>2066</v>
      </c>
      <c r="G1129" t="s">
        <v>2404</v>
      </c>
      <c r="H1129">
        <v>1</v>
      </c>
      <c r="I1129" s="4">
        <v>586.62</v>
      </c>
      <c r="J1129" t="s">
        <v>2452</v>
      </c>
      <c r="K1129" t="s">
        <v>3065</v>
      </c>
      <c r="L1129" t="s">
        <v>3070</v>
      </c>
      <c r="M1129" t="s">
        <v>3931</v>
      </c>
      <c r="N1129">
        <v>5</v>
      </c>
      <c r="P1129" t="str">
        <f t="shared" si="90"/>
        <v>NO COUPON</v>
      </c>
      <c r="Q1129" t="s">
        <v>4281</v>
      </c>
      <c r="R1129" s="4">
        <v>586.62</v>
      </c>
      <c r="S1129" t="str">
        <f t="shared" si="89"/>
        <v>No</v>
      </c>
    </row>
    <row r="1130" spans="1:19" x14ac:dyDescent="0.25">
      <c r="A1130" t="s">
        <v>256</v>
      </c>
      <c r="B1130" s="2">
        <v>45055</v>
      </c>
      <c r="C1130">
        <f t="shared" si="86"/>
        <v>2023</v>
      </c>
      <c r="D1130" t="str">
        <f t="shared" si="87"/>
        <v>May</v>
      </c>
      <c r="E1130" t="str">
        <f t="shared" si="88"/>
        <v>Q2</v>
      </c>
      <c r="F1130" t="s">
        <v>1456</v>
      </c>
      <c r="G1130" t="s">
        <v>2407</v>
      </c>
      <c r="H1130">
        <v>2</v>
      </c>
      <c r="I1130" s="4">
        <v>219.1</v>
      </c>
      <c r="J1130" t="s">
        <v>2619</v>
      </c>
      <c r="K1130" t="s">
        <v>3066</v>
      </c>
      <c r="L1130" t="s">
        <v>3074</v>
      </c>
      <c r="M1130" t="s">
        <v>3317</v>
      </c>
      <c r="N1130">
        <v>4</v>
      </c>
      <c r="O1130" t="s">
        <v>4275</v>
      </c>
      <c r="P1130" t="str">
        <f t="shared" si="90"/>
        <v>SAVE10</v>
      </c>
      <c r="Q1130" t="s">
        <v>4279</v>
      </c>
      <c r="R1130" s="4">
        <v>438.2</v>
      </c>
      <c r="S1130" t="str">
        <f t="shared" si="89"/>
        <v>No</v>
      </c>
    </row>
    <row r="1131" spans="1:19" x14ac:dyDescent="0.25">
      <c r="A1131" t="s">
        <v>406</v>
      </c>
      <c r="B1131" s="2">
        <v>45350</v>
      </c>
      <c r="C1131">
        <f t="shared" si="86"/>
        <v>2024</v>
      </c>
      <c r="D1131" t="str">
        <f t="shared" si="87"/>
        <v>February</v>
      </c>
      <c r="E1131" t="str">
        <f t="shared" si="88"/>
        <v>Q1</v>
      </c>
      <c r="F1131" t="s">
        <v>1606</v>
      </c>
      <c r="G1131" t="s">
        <v>2404</v>
      </c>
      <c r="H1131">
        <v>1</v>
      </c>
      <c r="I1131" s="4">
        <v>627.20000000000005</v>
      </c>
      <c r="J1131" t="s">
        <v>2713</v>
      </c>
      <c r="K1131" t="s">
        <v>3066</v>
      </c>
      <c r="L1131" t="s">
        <v>3073</v>
      </c>
      <c r="M1131" t="s">
        <v>3467</v>
      </c>
      <c r="N1131">
        <v>1</v>
      </c>
      <c r="O1131" t="s">
        <v>4277</v>
      </c>
      <c r="P1131" t="str">
        <f t="shared" si="90"/>
        <v>WINTER15</v>
      </c>
      <c r="Q1131" t="s">
        <v>4280</v>
      </c>
      <c r="R1131" s="4">
        <v>627.20000000000005</v>
      </c>
      <c r="S1131" t="str">
        <f t="shared" si="89"/>
        <v>No</v>
      </c>
    </row>
    <row r="1132" spans="1:19" x14ac:dyDescent="0.25">
      <c r="A1132" t="s">
        <v>380</v>
      </c>
      <c r="B1132" s="2">
        <v>44967</v>
      </c>
      <c r="C1132">
        <f t="shared" si="86"/>
        <v>2023</v>
      </c>
      <c r="D1132" t="str">
        <f t="shared" si="87"/>
        <v>February</v>
      </c>
      <c r="E1132" t="str">
        <f t="shared" si="88"/>
        <v>Q1</v>
      </c>
      <c r="F1132" t="s">
        <v>1580</v>
      </c>
      <c r="G1132" t="s">
        <v>2407</v>
      </c>
      <c r="H1132">
        <v>3</v>
      </c>
      <c r="I1132" s="4">
        <v>602.24</v>
      </c>
      <c r="J1132" t="s">
        <v>2715</v>
      </c>
      <c r="K1132" t="s">
        <v>3065</v>
      </c>
      <c r="L1132" t="s">
        <v>3074</v>
      </c>
      <c r="M1132" t="s">
        <v>3441</v>
      </c>
      <c r="N1132">
        <v>8</v>
      </c>
      <c r="P1132" t="str">
        <f t="shared" si="90"/>
        <v>NO COUPON</v>
      </c>
      <c r="Q1132" t="s">
        <v>4279</v>
      </c>
      <c r="R1132" s="4">
        <v>1806.72</v>
      </c>
      <c r="S1132" t="str">
        <f t="shared" si="89"/>
        <v>No</v>
      </c>
    </row>
    <row r="1133" spans="1:19" x14ac:dyDescent="0.25">
      <c r="A1133" t="s">
        <v>739</v>
      </c>
      <c r="B1133" s="2">
        <v>44997</v>
      </c>
      <c r="C1133">
        <f t="shared" si="86"/>
        <v>2023</v>
      </c>
      <c r="D1133" t="str">
        <f t="shared" si="87"/>
        <v>March</v>
      </c>
      <c r="E1133" t="str">
        <f t="shared" si="88"/>
        <v>Q1</v>
      </c>
      <c r="F1133" t="s">
        <v>1936</v>
      </c>
      <c r="G1133" t="s">
        <v>2406</v>
      </c>
      <c r="H1133">
        <v>2</v>
      </c>
      <c r="I1133" s="4">
        <v>194.85</v>
      </c>
      <c r="J1133" t="s">
        <v>2787</v>
      </c>
      <c r="K1133" t="s">
        <v>3068</v>
      </c>
      <c r="L1133" t="s">
        <v>3072</v>
      </c>
      <c r="M1133" t="s">
        <v>3800</v>
      </c>
      <c r="N1133">
        <v>5</v>
      </c>
      <c r="P1133" t="str">
        <f t="shared" si="90"/>
        <v>NO COUPON</v>
      </c>
      <c r="Q1133" t="s">
        <v>4279</v>
      </c>
      <c r="R1133" s="4">
        <v>389.7</v>
      </c>
      <c r="S1133" t="str">
        <f t="shared" si="89"/>
        <v>No</v>
      </c>
    </row>
    <row r="1134" spans="1:19" x14ac:dyDescent="0.25">
      <c r="A1134" t="s">
        <v>125</v>
      </c>
      <c r="B1134" s="2">
        <v>45784</v>
      </c>
      <c r="C1134">
        <f t="shared" si="86"/>
        <v>2025</v>
      </c>
      <c r="D1134" t="str">
        <f t="shared" si="87"/>
        <v>May</v>
      </c>
      <c r="E1134" t="str">
        <f t="shared" si="88"/>
        <v>Q2</v>
      </c>
      <c r="F1134" t="s">
        <v>1325</v>
      </c>
      <c r="G1134" t="s">
        <v>2409</v>
      </c>
      <c r="H1134">
        <v>3</v>
      </c>
      <c r="I1134" s="4">
        <v>309.22000000000003</v>
      </c>
      <c r="J1134" t="s">
        <v>2514</v>
      </c>
      <c r="K1134" t="s">
        <v>3066</v>
      </c>
      <c r="L1134" t="s">
        <v>3071</v>
      </c>
      <c r="M1134" t="s">
        <v>3186</v>
      </c>
      <c r="N1134">
        <v>7</v>
      </c>
      <c r="O1134" t="s">
        <v>4276</v>
      </c>
      <c r="P1134" t="str">
        <f t="shared" si="90"/>
        <v>FREESHIP</v>
      </c>
      <c r="Q1134" t="s">
        <v>4282</v>
      </c>
      <c r="R1134" s="4">
        <v>927.66000000000008</v>
      </c>
      <c r="S1134" t="str">
        <f t="shared" si="89"/>
        <v>No</v>
      </c>
    </row>
    <row r="1135" spans="1:19" x14ac:dyDescent="0.25">
      <c r="A1135" t="s">
        <v>1180</v>
      </c>
      <c r="B1135" s="2">
        <v>45138</v>
      </c>
      <c r="C1135">
        <f t="shared" si="86"/>
        <v>2023</v>
      </c>
      <c r="D1135" t="str">
        <f t="shared" si="87"/>
        <v>July</v>
      </c>
      <c r="E1135" t="str">
        <f t="shared" si="88"/>
        <v>Q3</v>
      </c>
      <c r="F1135" t="s">
        <v>2369</v>
      </c>
      <c r="G1135" t="s">
        <v>2406</v>
      </c>
      <c r="H1135">
        <v>3</v>
      </c>
      <c r="I1135" s="4">
        <v>324.47000000000003</v>
      </c>
      <c r="J1135" t="s">
        <v>2486</v>
      </c>
      <c r="K1135" t="s">
        <v>3069</v>
      </c>
      <c r="L1135" t="s">
        <v>3073</v>
      </c>
      <c r="M1135" t="s">
        <v>4241</v>
      </c>
      <c r="N1135">
        <v>4</v>
      </c>
      <c r="O1135" t="s">
        <v>4277</v>
      </c>
      <c r="P1135" t="str">
        <f t="shared" si="90"/>
        <v>WINTER15</v>
      </c>
      <c r="Q1135" t="s">
        <v>4280</v>
      </c>
      <c r="R1135" s="4">
        <v>973.41000000000008</v>
      </c>
      <c r="S1135" t="str">
        <f t="shared" si="89"/>
        <v>No</v>
      </c>
    </row>
    <row r="1136" spans="1:19" x14ac:dyDescent="0.25">
      <c r="A1136" t="s">
        <v>358</v>
      </c>
      <c r="B1136" s="2">
        <v>45722</v>
      </c>
      <c r="C1136">
        <f t="shared" si="86"/>
        <v>2025</v>
      </c>
      <c r="D1136" t="str">
        <f t="shared" si="87"/>
        <v>March</v>
      </c>
      <c r="E1136" t="str">
        <f t="shared" si="88"/>
        <v>Q1</v>
      </c>
      <c r="F1136" t="s">
        <v>1558</v>
      </c>
      <c r="G1136" t="s">
        <v>2405</v>
      </c>
      <c r="H1136">
        <v>3</v>
      </c>
      <c r="I1136" s="4">
        <v>623.34</v>
      </c>
      <c r="J1136" t="s">
        <v>2697</v>
      </c>
      <c r="K1136" t="s">
        <v>3066</v>
      </c>
      <c r="L1136" t="s">
        <v>3071</v>
      </c>
      <c r="M1136" t="s">
        <v>3419</v>
      </c>
      <c r="N1136">
        <v>3</v>
      </c>
      <c r="O1136" t="s">
        <v>4275</v>
      </c>
      <c r="P1136" t="str">
        <f t="shared" si="90"/>
        <v>SAVE10</v>
      </c>
      <c r="Q1136" t="s">
        <v>4278</v>
      </c>
      <c r="R1136" s="4">
        <v>1870.02</v>
      </c>
      <c r="S1136" t="str">
        <f t="shared" si="89"/>
        <v>No</v>
      </c>
    </row>
    <row r="1137" spans="1:19" x14ac:dyDescent="0.25">
      <c r="A1137" t="s">
        <v>373</v>
      </c>
      <c r="B1137" s="2">
        <v>45086</v>
      </c>
      <c r="C1137">
        <f t="shared" si="86"/>
        <v>2023</v>
      </c>
      <c r="D1137" t="str">
        <f t="shared" si="87"/>
        <v>June</v>
      </c>
      <c r="E1137" t="str">
        <f t="shared" si="88"/>
        <v>Q2</v>
      </c>
      <c r="F1137" t="s">
        <v>1573</v>
      </c>
      <c r="G1137" t="s">
        <v>2409</v>
      </c>
      <c r="H1137">
        <v>4</v>
      </c>
      <c r="I1137" s="4">
        <v>606.57000000000005</v>
      </c>
      <c r="J1137" t="s">
        <v>2711</v>
      </c>
      <c r="K1137" t="s">
        <v>3065</v>
      </c>
      <c r="L1137" t="s">
        <v>3073</v>
      </c>
      <c r="M1137" t="s">
        <v>3434</v>
      </c>
      <c r="N1137">
        <v>5</v>
      </c>
      <c r="O1137" t="s">
        <v>4277</v>
      </c>
      <c r="P1137" t="str">
        <f t="shared" si="90"/>
        <v>WINTER15</v>
      </c>
      <c r="Q1137" t="s">
        <v>4279</v>
      </c>
      <c r="R1137" s="4">
        <v>2426.2800000000002</v>
      </c>
      <c r="S1137" t="str">
        <f t="shared" si="89"/>
        <v>No</v>
      </c>
    </row>
    <row r="1138" spans="1:19" x14ac:dyDescent="0.25">
      <c r="A1138" t="s">
        <v>809</v>
      </c>
      <c r="B1138" s="2">
        <v>45616</v>
      </c>
      <c r="C1138">
        <f t="shared" si="86"/>
        <v>2024</v>
      </c>
      <c r="D1138" t="str">
        <f t="shared" si="87"/>
        <v>November</v>
      </c>
      <c r="E1138" t="str">
        <f t="shared" si="88"/>
        <v>Q4</v>
      </c>
      <c r="F1138" t="s">
        <v>2006</v>
      </c>
      <c r="G1138" t="s">
        <v>2408</v>
      </c>
      <c r="H1138">
        <v>4</v>
      </c>
      <c r="I1138" s="4">
        <v>115.77</v>
      </c>
      <c r="J1138" t="s">
        <v>2928</v>
      </c>
      <c r="K1138" t="s">
        <v>3066</v>
      </c>
      <c r="L1138" t="s">
        <v>3074</v>
      </c>
      <c r="M1138" t="s">
        <v>3870</v>
      </c>
      <c r="N1138">
        <v>7</v>
      </c>
      <c r="O1138" t="s">
        <v>4275</v>
      </c>
      <c r="P1138" t="str">
        <f t="shared" si="90"/>
        <v>SAVE10</v>
      </c>
      <c r="Q1138" t="s">
        <v>4278</v>
      </c>
      <c r="R1138" s="4">
        <v>463.08</v>
      </c>
      <c r="S1138" t="str">
        <f t="shared" si="89"/>
        <v>No</v>
      </c>
    </row>
    <row r="1139" spans="1:19" x14ac:dyDescent="0.25">
      <c r="A1139" t="s">
        <v>841</v>
      </c>
      <c r="B1139" s="2">
        <v>45071</v>
      </c>
      <c r="C1139">
        <f t="shared" si="86"/>
        <v>2023</v>
      </c>
      <c r="D1139" t="str">
        <f t="shared" si="87"/>
        <v>May</v>
      </c>
      <c r="E1139" t="str">
        <f t="shared" si="88"/>
        <v>Q2</v>
      </c>
      <c r="F1139" t="s">
        <v>2037</v>
      </c>
      <c r="G1139" t="s">
        <v>2405</v>
      </c>
      <c r="H1139">
        <v>2</v>
      </c>
      <c r="I1139" s="4">
        <v>639.88</v>
      </c>
      <c r="J1139" t="s">
        <v>2597</v>
      </c>
      <c r="K1139" t="s">
        <v>3069</v>
      </c>
      <c r="L1139" t="s">
        <v>3073</v>
      </c>
      <c r="M1139" t="s">
        <v>3902</v>
      </c>
      <c r="N1139">
        <v>5</v>
      </c>
      <c r="O1139" t="s">
        <v>4277</v>
      </c>
      <c r="P1139" t="str">
        <f t="shared" si="90"/>
        <v>WINTER15</v>
      </c>
      <c r="Q1139" t="s">
        <v>4278</v>
      </c>
      <c r="R1139" s="4">
        <v>1279.76</v>
      </c>
      <c r="S1139" t="str">
        <f t="shared" si="89"/>
        <v>No</v>
      </c>
    </row>
    <row r="1140" spans="1:19" x14ac:dyDescent="0.25">
      <c r="A1140" t="s">
        <v>187</v>
      </c>
      <c r="B1140" s="2">
        <v>45375</v>
      </c>
      <c r="C1140">
        <f t="shared" si="86"/>
        <v>2024</v>
      </c>
      <c r="D1140" t="str">
        <f t="shared" si="87"/>
        <v>March</v>
      </c>
      <c r="E1140" t="str">
        <f t="shared" si="88"/>
        <v>Q1</v>
      </c>
      <c r="F1140" t="s">
        <v>1387</v>
      </c>
      <c r="G1140" t="s">
        <v>2404</v>
      </c>
      <c r="H1140">
        <v>3</v>
      </c>
      <c r="I1140" s="4">
        <v>664.46</v>
      </c>
      <c r="J1140" t="s">
        <v>2565</v>
      </c>
      <c r="K1140" t="s">
        <v>3066</v>
      </c>
      <c r="L1140" t="s">
        <v>3073</v>
      </c>
      <c r="M1140" t="s">
        <v>3248</v>
      </c>
      <c r="N1140">
        <v>4</v>
      </c>
      <c r="O1140" t="s">
        <v>4276</v>
      </c>
      <c r="P1140" t="str">
        <f t="shared" si="90"/>
        <v>FREESHIP</v>
      </c>
      <c r="Q1140" t="s">
        <v>4282</v>
      </c>
      <c r="R1140" s="4">
        <v>1993.38</v>
      </c>
      <c r="S1140" t="str">
        <f t="shared" si="89"/>
        <v>No</v>
      </c>
    </row>
    <row r="1141" spans="1:19" x14ac:dyDescent="0.25">
      <c r="A1141" t="s">
        <v>69</v>
      </c>
      <c r="B1141" s="2">
        <v>45832</v>
      </c>
      <c r="C1141">
        <f t="shared" si="86"/>
        <v>2025</v>
      </c>
      <c r="D1141" t="str">
        <f t="shared" si="87"/>
        <v>June</v>
      </c>
      <c r="E1141" t="str">
        <f t="shared" si="88"/>
        <v>Q2</v>
      </c>
      <c r="F1141" t="s">
        <v>1269</v>
      </c>
      <c r="G1141" t="s">
        <v>2407</v>
      </c>
      <c r="H1141">
        <v>3</v>
      </c>
      <c r="I1141" s="4">
        <v>344.4</v>
      </c>
      <c r="J1141" t="s">
        <v>2461</v>
      </c>
      <c r="K1141" t="s">
        <v>3066</v>
      </c>
      <c r="L1141" t="s">
        <v>3071</v>
      </c>
      <c r="M1141" t="s">
        <v>3130</v>
      </c>
      <c r="N1141">
        <v>3</v>
      </c>
      <c r="P1141" t="str">
        <f t="shared" si="90"/>
        <v>NO COUPON</v>
      </c>
      <c r="Q1141" t="s">
        <v>4281</v>
      </c>
      <c r="R1141" s="4">
        <v>1033.2</v>
      </c>
      <c r="S1141" t="str">
        <f t="shared" si="89"/>
        <v>No</v>
      </c>
    </row>
    <row r="1142" spans="1:19" x14ac:dyDescent="0.25">
      <c r="A1142" t="s">
        <v>718</v>
      </c>
      <c r="B1142" s="2">
        <v>45080</v>
      </c>
      <c r="C1142">
        <f t="shared" si="86"/>
        <v>2023</v>
      </c>
      <c r="D1142" t="str">
        <f t="shared" si="87"/>
        <v>June</v>
      </c>
      <c r="E1142" t="str">
        <f t="shared" si="88"/>
        <v>Q2</v>
      </c>
      <c r="F1142" t="s">
        <v>1916</v>
      </c>
      <c r="G1142" t="s">
        <v>2409</v>
      </c>
      <c r="H1142">
        <v>4</v>
      </c>
      <c r="I1142" s="4">
        <v>30.27</v>
      </c>
      <c r="J1142" t="s">
        <v>2555</v>
      </c>
      <c r="K1142" t="s">
        <v>3066</v>
      </c>
      <c r="L1142" t="s">
        <v>3073</v>
      </c>
      <c r="M1142" t="s">
        <v>3779</v>
      </c>
      <c r="N1142">
        <v>9</v>
      </c>
      <c r="O1142" t="s">
        <v>4276</v>
      </c>
      <c r="P1142" t="str">
        <f t="shared" si="90"/>
        <v>FREESHIP</v>
      </c>
      <c r="Q1142" t="s">
        <v>4282</v>
      </c>
      <c r="R1142" s="4">
        <v>121.08</v>
      </c>
      <c r="S1142" t="str">
        <f t="shared" si="89"/>
        <v>No</v>
      </c>
    </row>
    <row r="1143" spans="1:19" x14ac:dyDescent="0.25">
      <c r="A1143" t="s">
        <v>1203</v>
      </c>
      <c r="B1143" s="2">
        <v>45521</v>
      </c>
      <c r="C1143">
        <f t="shared" si="86"/>
        <v>2024</v>
      </c>
      <c r="D1143" t="str">
        <f t="shared" si="87"/>
        <v>August</v>
      </c>
      <c r="E1143" t="str">
        <f t="shared" si="88"/>
        <v>Q3</v>
      </c>
      <c r="F1143" t="s">
        <v>2392</v>
      </c>
      <c r="G1143" t="s">
        <v>2405</v>
      </c>
      <c r="H1143">
        <v>5</v>
      </c>
      <c r="I1143" s="4">
        <v>389.22</v>
      </c>
      <c r="J1143" t="s">
        <v>3060</v>
      </c>
      <c r="K1143" t="s">
        <v>3069</v>
      </c>
      <c r="L1143" t="s">
        <v>3071</v>
      </c>
      <c r="M1143" t="s">
        <v>4264</v>
      </c>
      <c r="N1143">
        <v>7</v>
      </c>
      <c r="P1143" t="str">
        <f t="shared" si="90"/>
        <v>NO COUPON</v>
      </c>
      <c r="Q1143" t="s">
        <v>4279</v>
      </c>
      <c r="R1143" s="4">
        <v>1946.1</v>
      </c>
      <c r="S1143" t="str">
        <f t="shared" si="89"/>
        <v>No</v>
      </c>
    </row>
    <row r="1144" spans="1:19" x14ac:dyDescent="0.25">
      <c r="A1144" t="s">
        <v>146</v>
      </c>
      <c r="B1144" s="2">
        <v>45013</v>
      </c>
      <c r="C1144">
        <f t="shared" si="86"/>
        <v>2023</v>
      </c>
      <c r="D1144" t="str">
        <f t="shared" si="87"/>
        <v>March</v>
      </c>
      <c r="E1144" t="str">
        <f t="shared" si="88"/>
        <v>Q1</v>
      </c>
      <c r="F1144" t="s">
        <v>1346</v>
      </c>
      <c r="G1144" t="s">
        <v>2405</v>
      </c>
      <c r="H1144">
        <v>4</v>
      </c>
      <c r="I1144" s="4">
        <v>450.75</v>
      </c>
      <c r="J1144" t="s">
        <v>2534</v>
      </c>
      <c r="K1144" t="s">
        <v>3067</v>
      </c>
      <c r="L1144" t="s">
        <v>3070</v>
      </c>
      <c r="M1144" t="s">
        <v>3207</v>
      </c>
      <c r="N1144">
        <v>6</v>
      </c>
      <c r="O1144" t="s">
        <v>4277</v>
      </c>
      <c r="P1144" t="str">
        <f t="shared" si="90"/>
        <v>WINTER15</v>
      </c>
      <c r="Q1144" t="s">
        <v>4280</v>
      </c>
      <c r="R1144" s="4">
        <v>1803</v>
      </c>
      <c r="S1144" t="str">
        <f t="shared" si="89"/>
        <v>No</v>
      </c>
    </row>
    <row r="1145" spans="1:19" x14ac:dyDescent="0.25">
      <c r="A1145" t="s">
        <v>752</v>
      </c>
      <c r="B1145" s="2">
        <v>45812</v>
      </c>
      <c r="C1145">
        <f t="shared" si="86"/>
        <v>2025</v>
      </c>
      <c r="D1145" t="str">
        <f t="shared" si="87"/>
        <v>June</v>
      </c>
      <c r="E1145" t="str">
        <f t="shared" si="88"/>
        <v>Q2</v>
      </c>
      <c r="F1145" t="s">
        <v>1949</v>
      </c>
      <c r="G1145" t="s">
        <v>2404</v>
      </c>
      <c r="H1145">
        <v>2</v>
      </c>
      <c r="I1145" s="4">
        <v>485.37</v>
      </c>
      <c r="J1145" t="s">
        <v>2898</v>
      </c>
      <c r="K1145" t="s">
        <v>3067</v>
      </c>
      <c r="L1145" t="s">
        <v>3070</v>
      </c>
      <c r="M1145" t="s">
        <v>3813</v>
      </c>
      <c r="N1145">
        <v>5</v>
      </c>
      <c r="O1145" t="s">
        <v>4275</v>
      </c>
      <c r="P1145" t="str">
        <f t="shared" si="90"/>
        <v>SAVE10</v>
      </c>
      <c r="Q1145" t="s">
        <v>4280</v>
      </c>
      <c r="R1145" s="4">
        <v>970.74</v>
      </c>
      <c r="S1145" t="str">
        <f t="shared" si="89"/>
        <v>No</v>
      </c>
    </row>
    <row r="1146" spans="1:19" x14ac:dyDescent="0.25">
      <c r="A1146" t="s">
        <v>773</v>
      </c>
      <c r="B1146" s="2">
        <v>45131</v>
      </c>
      <c r="C1146">
        <f t="shared" si="86"/>
        <v>2023</v>
      </c>
      <c r="D1146" t="str">
        <f t="shared" si="87"/>
        <v>July</v>
      </c>
      <c r="E1146" t="str">
        <f t="shared" si="88"/>
        <v>Q3</v>
      </c>
      <c r="F1146" t="s">
        <v>1970</v>
      </c>
      <c r="G1146" t="s">
        <v>2409</v>
      </c>
      <c r="H1146">
        <v>3</v>
      </c>
      <c r="I1146" s="4">
        <v>308.01</v>
      </c>
      <c r="J1146" t="s">
        <v>2910</v>
      </c>
      <c r="K1146" t="s">
        <v>3069</v>
      </c>
      <c r="L1146" t="s">
        <v>3074</v>
      </c>
      <c r="M1146" t="s">
        <v>3834</v>
      </c>
      <c r="N1146">
        <v>3</v>
      </c>
      <c r="O1146" t="s">
        <v>4276</v>
      </c>
      <c r="P1146" t="str">
        <f t="shared" si="90"/>
        <v>FREESHIP</v>
      </c>
      <c r="Q1146" t="s">
        <v>4281</v>
      </c>
      <c r="R1146" s="4">
        <v>924.03</v>
      </c>
      <c r="S1146" t="str">
        <f t="shared" si="89"/>
        <v>No</v>
      </c>
    </row>
    <row r="1147" spans="1:19" x14ac:dyDescent="0.25">
      <c r="A1147" t="s">
        <v>621</v>
      </c>
      <c r="B1147" s="2">
        <v>45808</v>
      </c>
      <c r="C1147">
        <f t="shared" si="86"/>
        <v>2025</v>
      </c>
      <c r="D1147" t="str">
        <f t="shared" si="87"/>
        <v>May</v>
      </c>
      <c r="E1147" t="str">
        <f t="shared" si="88"/>
        <v>Q2</v>
      </c>
      <c r="F1147" t="s">
        <v>1820</v>
      </c>
      <c r="G1147" t="s">
        <v>2407</v>
      </c>
      <c r="H1147">
        <v>4</v>
      </c>
      <c r="I1147" s="4">
        <v>634.04999999999995</v>
      </c>
      <c r="J1147" t="s">
        <v>2839</v>
      </c>
      <c r="K1147" t="s">
        <v>3069</v>
      </c>
      <c r="L1147" t="s">
        <v>3070</v>
      </c>
      <c r="M1147" t="s">
        <v>3682</v>
      </c>
      <c r="N1147">
        <v>6</v>
      </c>
      <c r="O1147" t="s">
        <v>4275</v>
      </c>
      <c r="P1147" t="str">
        <f t="shared" si="90"/>
        <v>SAVE10</v>
      </c>
      <c r="Q1147" t="s">
        <v>4282</v>
      </c>
      <c r="R1147" s="4">
        <v>2536.1999999999998</v>
      </c>
      <c r="S1147" t="str">
        <f t="shared" si="89"/>
        <v>No</v>
      </c>
    </row>
    <row r="1148" spans="1:19" x14ac:dyDescent="0.25">
      <c r="A1148" t="s">
        <v>64</v>
      </c>
      <c r="B1148" s="2">
        <v>45138</v>
      </c>
      <c r="C1148">
        <f t="shared" si="86"/>
        <v>2023</v>
      </c>
      <c r="D1148" t="str">
        <f t="shared" si="87"/>
        <v>July</v>
      </c>
      <c r="E1148" t="str">
        <f t="shared" si="88"/>
        <v>Q3</v>
      </c>
      <c r="F1148" t="s">
        <v>1264</v>
      </c>
      <c r="G1148" t="s">
        <v>2405</v>
      </c>
      <c r="H1148">
        <v>1</v>
      </c>
      <c r="I1148" s="4">
        <v>179.22</v>
      </c>
      <c r="J1148" t="s">
        <v>2457</v>
      </c>
      <c r="K1148" t="s">
        <v>3066</v>
      </c>
      <c r="L1148" t="s">
        <v>3071</v>
      </c>
      <c r="M1148" t="s">
        <v>3125</v>
      </c>
      <c r="N1148">
        <v>6</v>
      </c>
      <c r="O1148" t="s">
        <v>4276</v>
      </c>
      <c r="P1148" t="str">
        <f t="shared" si="90"/>
        <v>FREESHIP</v>
      </c>
      <c r="Q1148" t="s">
        <v>4278</v>
      </c>
      <c r="R1148" s="4">
        <v>179.22</v>
      </c>
      <c r="S1148" t="str">
        <f t="shared" si="89"/>
        <v>No</v>
      </c>
    </row>
    <row r="1149" spans="1:19" x14ac:dyDescent="0.25">
      <c r="A1149" t="s">
        <v>698</v>
      </c>
      <c r="B1149" s="2">
        <v>45557</v>
      </c>
      <c r="C1149">
        <f t="shared" si="86"/>
        <v>2024</v>
      </c>
      <c r="D1149" t="str">
        <f t="shared" si="87"/>
        <v>September</v>
      </c>
      <c r="E1149" t="str">
        <f t="shared" si="88"/>
        <v>Q3</v>
      </c>
      <c r="F1149" t="s">
        <v>1896</v>
      </c>
      <c r="G1149" t="s">
        <v>2407</v>
      </c>
      <c r="H1149">
        <v>4</v>
      </c>
      <c r="I1149" s="4">
        <v>34.840000000000003</v>
      </c>
      <c r="J1149" t="s">
        <v>2872</v>
      </c>
      <c r="K1149" t="s">
        <v>3067</v>
      </c>
      <c r="L1149" t="s">
        <v>3070</v>
      </c>
      <c r="M1149" t="s">
        <v>3759</v>
      </c>
      <c r="N1149">
        <v>8</v>
      </c>
      <c r="P1149" t="str">
        <f t="shared" si="90"/>
        <v>NO COUPON</v>
      </c>
      <c r="Q1149" t="s">
        <v>4280</v>
      </c>
      <c r="R1149" s="4">
        <v>139.36000000000001</v>
      </c>
      <c r="S1149" t="str">
        <f t="shared" si="89"/>
        <v>No</v>
      </c>
    </row>
    <row r="1150" spans="1:19" x14ac:dyDescent="0.25">
      <c r="A1150" t="s">
        <v>1096</v>
      </c>
      <c r="B1150" s="2">
        <v>45205</v>
      </c>
      <c r="C1150">
        <f t="shared" si="86"/>
        <v>2023</v>
      </c>
      <c r="D1150" t="str">
        <f t="shared" si="87"/>
        <v>October</v>
      </c>
      <c r="E1150" t="str">
        <f t="shared" si="88"/>
        <v>Q4</v>
      </c>
      <c r="F1150" t="s">
        <v>2288</v>
      </c>
      <c r="G1150" t="s">
        <v>2406</v>
      </c>
      <c r="H1150">
        <v>3</v>
      </c>
      <c r="I1150" s="4">
        <v>573.22</v>
      </c>
      <c r="J1150" t="s">
        <v>3011</v>
      </c>
      <c r="K1150" t="s">
        <v>3065</v>
      </c>
      <c r="L1150" t="s">
        <v>3074</v>
      </c>
      <c r="M1150" t="s">
        <v>4157</v>
      </c>
      <c r="N1150">
        <v>5</v>
      </c>
      <c r="O1150" t="s">
        <v>4275</v>
      </c>
      <c r="P1150" t="str">
        <f t="shared" si="90"/>
        <v>SAVE10</v>
      </c>
      <c r="Q1150" t="s">
        <v>4280</v>
      </c>
      <c r="R1150" s="4">
        <v>1719.66</v>
      </c>
      <c r="S1150" t="str">
        <f t="shared" si="89"/>
        <v>No</v>
      </c>
    </row>
    <row r="1151" spans="1:19" x14ac:dyDescent="0.25">
      <c r="A1151" t="s">
        <v>774</v>
      </c>
      <c r="B1151" s="2">
        <v>45706</v>
      </c>
      <c r="C1151">
        <f t="shared" si="86"/>
        <v>2025</v>
      </c>
      <c r="D1151" t="str">
        <f t="shared" si="87"/>
        <v>February</v>
      </c>
      <c r="E1151" t="str">
        <f t="shared" si="88"/>
        <v>Q1</v>
      </c>
      <c r="F1151" t="s">
        <v>1971</v>
      </c>
      <c r="G1151" t="s">
        <v>2409</v>
      </c>
      <c r="H1151">
        <v>1</v>
      </c>
      <c r="I1151" s="4">
        <v>39.56</v>
      </c>
      <c r="J1151" t="s">
        <v>2570</v>
      </c>
      <c r="K1151" t="s">
        <v>3065</v>
      </c>
      <c r="L1151" t="s">
        <v>3071</v>
      </c>
      <c r="M1151" t="s">
        <v>3835</v>
      </c>
      <c r="N1151">
        <v>5</v>
      </c>
      <c r="P1151" t="str">
        <f t="shared" si="90"/>
        <v>NO COUPON</v>
      </c>
      <c r="Q1151" t="s">
        <v>4282</v>
      </c>
      <c r="R1151" s="4">
        <v>39.56</v>
      </c>
      <c r="S1151" t="str">
        <f t="shared" si="89"/>
        <v>No</v>
      </c>
    </row>
    <row r="1152" spans="1:19" x14ac:dyDescent="0.25">
      <c r="A1152" t="s">
        <v>53</v>
      </c>
      <c r="B1152" s="2">
        <v>45715</v>
      </c>
      <c r="C1152">
        <f t="shared" si="86"/>
        <v>2025</v>
      </c>
      <c r="D1152" t="str">
        <f t="shared" si="87"/>
        <v>February</v>
      </c>
      <c r="E1152" t="str">
        <f t="shared" si="88"/>
        <v>Q1</v>
      </c>
      <c r="F1152" t="s">
        <v>1253</v>
      </c>
      <c r="G1152" t="s">
        <v>2407</v>
      </c>
      <c r="H1152">
        <v>3</v>
      </c>
      <c r="I1152" s="4">
        <v>256.45999999999998</v>
      </c>
      <c r="J1152" t="s">
        <v>2449</v>
      </c>
      <c r="K1152" t="s">
        <v>3067</v>
      </c>
      <c r="L1152" t="s">
        <v>3073</v>
      </c>
      <c r="M1152" t="s">
        <v>3114</v>
      </c>
      <c r="N1152">
        <v>4</v>
      </c>
      <c r="O1152" t="s">
        <v>4275</v>
      </c>
      <c r="P1152" t="str">
        <f t="shared" si="90"/>
        <v>SAVE10</v>
      </c>
      <c r="Q1152" t="s">
        <v>4279</v>
      </c>
      <c r="R1152" s="4">
        <v>769.37999999999988</v>
      </c>
      <c r="S1152" t="str">
        <f t="shared" si="89"/>
        <v>No</v>
      </c>
    </row>
    <row r="1153" spans="1:19" x14ac:dyDescent="0.25">
      <c r="A1153" t="s">
        <v>77</v>
      </c>
      <c r="B1153" s="2">
        <v>45690</v>
      </c>
      <c r="C1153">
        <f t="shared" si="86"/>
        <v>2025</v>
      </c>
      <c r="D1153" t="str">
        <f t="shared" si="87"/>
        <v>February</v>
      </c>
      <c r="E1153" t="str">
        <f t="shared" si="88"/>
        <v>Q1</v>
      </c>
      <c r="F1153" t="s">
        <v>1277</v>
      </c>
      <c r="G1153" t="s">
        <v>2406</v>
      </c>
      <c r="H1153">
        <v>1</v>
      </c>
      <c r="I1153" s="4">
        <v>564.86</v>
      </c>
      <c r="J1153" t="s">
        <v>2469</v>
      </c>
      <c r="K1153" t="s">
        <v>3065</v>
      </c>
      <c r="L1153" t="s">
        <v>3070</v>
      </c>
      <c r="M1153" t="s">
        <v>3138</v>
      </c>
      <c r="N1153">
        <v>6</v>
      </c>
      <c r="O1153" t="s">
        <v>4277</v>
      </c>
      <c r="P1153" t="str">
        <f t="shared" si="90"/>
        <v>WINTER15</v>
      </c>
      <c r="Q1153" t="s">
        <v>4279</v>
      </c>
      <c r="R1153" s="4">
        <v>564.86</v>
      </c>
      <c r="S1153" t="str">
        <f t="shared" si="89"/>
        <v>No</v>
      </c>
    </row>
    <row r="1154" spans="1:19" x14ac:dyDescent="0.25">
      <c r="A1154" t="s">
        <v>136</v>
      </c>
      <c r="B1154" s="2">
        <v>45397</v>
      </c>
      <c r="C1154">
        <f t="shared" ref="C1154:C1201" si="91">YEAR(B1154)</f>
        <v>2024</v>
      </c>
      <c r="D1154" t="str">
        <f t="shared" ref="D1154:D1201" si="92">TEXT(B1154,"mmmm")</f>
        <v>April</v>
      </c>
      <c r="E1154" t="str">
        <f t="shared" ref="E1154:E1201" si="93">"Q"&amp;ROUNDUP(MONTH(B1154)/3,0)</f>
        <v>Q2</v>
      </c>
      <c r="F1154" t="s">
        <v>1336</v>
      </c>
      <c r="G1154" t="s">
        <v>2408</v>
      </c>
      <c r="H1154">
        <v>2</v>
      </c>
      <c r="I1154" s="4">
        <v>533.02</v>
      </c>
      <c r="J1154" t="s">
        <v>2524</v>
      </c>
      <c r="K1154" t="s">
        <v>3068</v>
      </c>
      <c r="L1154" t="s">
        <v>3070</v>
      </c>
      <c r="M1154" t="s">
        <v>3197</v>
      </c>
      <c r="N1154">
        <v>2</v>
      </c>
      <c r="P1154" t="str">
        <f t="shared" si="90"/>
        <v>NO COUPON</v>
      </c>
      <c r="Q1154" t="s">
        <v>4281</v>
      </c>
      <c r="R1154" s="4">
        <v>1066.04</v>
      </c>
      <c r="S1154" t="str">
        <f t="shared" si="89"/>
        <v>No</v>
      </c>
    </row>
    <row r="1155" spans="1:19" x14ac:dyDescent="0.25">
      <c r="A1155" t="s">
        <v>575</v>
      </c>
      <c r="B1155" s="2">
        <v>44957</v>
      </c>
      <c r="C1155">
        <f t="shared" si="91"/>
        <v>2023</v>
      </c>
      <c r="D1155" t="str">
        <f t="shared" si="92"/>
        <v>January</v>
      </c>
      <c r="E1155" t="str">
        <f t="shared" si="93"/>
        <v>Q1</v>
      </c>
      <c r="F1155" t="s">
        <v>1775</v>
      </c>
      <c r="G1155" t="s">
        <v>2407</v>
      </c>
      <c r="H1155">
        <v>2</v>
      </c>
      <c r="I1155" s="4">
        <v>494.78</v>
      </c>
      <c r="J1155" t="s">
        <v>2821</v>
      </c>
      <c r="K1155" t="s">
        <v>3066</v>
      </c>
      <c r="L1155" t="s">
        <v>3070</v>
      </c>
      <c r="M1155" t="s">
        <v>3636</v>
      </c>
      <c r="N1155">
        <v>2</v>
      </c>
      <c r="P1155" t="str">
        <f t="shared" si="90"/>
        <v>NO COUPON</v>
      </c>
      <c r="Q1155" t="s">
        <v>4282</v>
      </c>
      <c r="R1155" s="4">
        <v>989.56</v>
      </c>
      <c r="S1155" t="str">
        <f t="shared" ref="S1155:S1201" si="94">IF(OR(R1155&gt;$Z$4,R1155&lt;Z1158),"No","Yes")</f>
        <v>No</v>
      </c>
    </row>
    <row r="1156" spans="1:19" x14ac:dyDescent="0.25">
      <c r="A1156" t="s">
        <v>138</v>
      </c>
      <c r="B1156" s="2">
        <v>45501</v>
      </c>
      <c r="C1156">
        <f t="shared" si="91"/>
        <v>2024</v>
      </c>
      <c r="D1156" t="str">
        <f t="shared" si="92"/>
        <v>July</v>
      </c>
      <c r="E1156" t="str">
        <f t="shared" si="93"/>
        <v>Q3</v>
      </c>
      <c r="F1156" t="s">
        <v>1338</v>
      </c>
      <c r="G1156" t="s">
        <v>2407</v>
      </c>
      <c r="H1156">
        <v>4</v>
      </c>
      <c r="I1156" s="4">
        <v>283.79000000000002</v>
      </c>
      <c r="J1156" t="s">
        <v>2526</v>
      </c>
      <c r="K1156" t="s">
        <v>3066</v>
      </c>
      <c r="L1156" t="s">
        <v>3074</v>
      </c>
      <c r="M1156" t="s">
        <v>3199</v>
      </c>
      <c r="N1156">
        <v>8</v>
      </c>
      <c r="P1156" t="str">
        <f t="shared" si="90"/>
        <v>NO COUPON</v>
      </c>
      <c r="Q1156" t="s">
        <v>4282</v>
      </c>
      <c r="R1156" s="4">
        <v>1135.1600000000001</v>
      </c>
      <c r="S1156" t="str">
        <f t="shared" si="94"/>
        <v>No</v>
      </c>
    </row>
    <row r="1157" spans="1:19" x14ac:dyDescent="0.25">
      <c r="A1157" t="s">
        <v>262</v>
      </c>
      <c r="B1157" s="2">
        <v>45109</v>
      </c>
      <c r="C1157">
        <f t="shared" si="91"/>
        <v>2023</v>
      </c>
      <c r="D1157" t="str">
        <f t="shared" si="92"/>
        <v>July</v>
      </c>
      <c r="E1157" t="str">
        <f t="shared" si="93"/>
        <v>Q3</v>
      </c>
      <c r="F1157" t="s">
        <v>1462</v>
      </c>
      <c r="G1157" t="s">
        <v>2408</v>
      </c>
      <c r="H1157">
        <v>1</v>
      </c>
      <c r="I1157" s="4">
        <v>670.54</v>
      </c>
      <c r="J1157" t="s">
        <v>2625</v>
      </c>
      <c r="K1157" t="s">
        <v>3069</v>
      </c>
      <c r="L1157" t="s">
        <v>3070</v>
      </c>
      <c r="M1157" t="s">
        <v>3323</v>
      </c>
      <c r="N1157">
        <v>6</v>
      </c>
      <c r="O1157" t="s">
        <v>4276</v>
      </c>
      <c r="P1157" t="str">
        <f t="shared" si="90"/>
        <v>FREESHIP</v>
      </c>
      <c r="Q1157" t="s">
        <v>4279</v>
      </c>
      <c r="R1157" s="4">
        <v>670.54</v>
      </c>
      <c r="S1157" t="str">
        <f t="shared" si="94"/>
        <v>No</v>
      </c>
    </row>
    <row r="1158" spans="1:19" x14ac:dyDescent="0.25">
      <c r="A1158" t="s">
        <v>629</v>
      </c>
      <c r="B1158" s="2">
        <v>45723</v>
      </c>
      <c r="C1158">
        <f t="shared" si="91"/>
        <v>2025</v>
      </c>
      <c r="D1158" t="str">
        <f t="shared" si="92"/>
        <v>March</v>
      </c>
      <c r="E1158" t="str">
        <f t="shared" si="93"/>
        <v>Q1</v>
      </c>
      <c r="F1158" t="s">
        <v>1828</v>
      </c>
      <c r="G1158" t="s">
        <v>2403</v>
      </c>
      <c r="H1158">
        <v>5</v>
      </c>
      <c r="I1158" s="4">
        <v>460.14</v>
      </c>
      <c r="J1158" t="s">
        <v>2661</v>
      </c>
      <c r="K1158" t="s">
        <v>3067</v>
      </c>
      <c r="L1158" t="s">
        <v>3072</v>
      </c>
      <c r="M1158" t="s">
        <v>3690</v>
      </c>
      <c r="N1158">
        <v>10</v>
      </c>
      <c r="O1158" t="s">
        <v>4277</v>
      </c>
      <c r="P1158" t="str">
        <f t="shared" si="90"/>
        <v>WINTER15</v>
      </c>
      <c r="Q1158" t="s">
        <v>4281</v>
      </c>
      <c r="R1158" s="4">
        <v>2300.6999999999998</v>
      </c>
      <c r="S1158" t="str">
        <f t="shared" si="94"/>
        <v>No</v>
      </c>
    </row>
    <row r="1159" spans="1:19" x14ac:dyDescent="0.25">
      <c r="A1159" t="s">
        <v>107</v>
      </c>
      <c r="B1159" s="2">
        <v>44940</v>
      </c>
      <c r="C1159">
        <f t="shared" si="91"/>
        <v>2023</v>
      </c>
      <c r="D1159" t="str">
        <f t="shared" si="92"/>
        <v>January</v>
      </c>
      <c r="E1159" t="str">
        <f t="shared" si="93"/>
        <v>Q1</v>
      </c>
      <c r="F1159" t="s">
        <v>1307</v>
      </c>
      <c r="G1159" t="s">
        <v>2409</v>
      </c>
      <c r="H1159">
        <v>4</v>
      </c>
      <c r="I1159" s="4">
        <v>431.01</v>
      </c>
      <c r="J1159" t="s">
        <v>2497</v>
      </c>
      <c r="K1159" t="s">
        <v>3067</v>
      </c>
      <c r="L1159" t="s">
        <v>3072</v>
      </c>
      <c r="M1159" t="s">
        <v>3168</v>
      </c>
      <c r="N1159">
        <v>7</v>
      </c>
      <c r="P1159" t="str">
        <f t="shared" si="90"/>
        <v>NO COUPON</v>
      </c>
      <c r="Q1159" t="s">
        <v>4279</v>
      </c>
      <c r="R1159" s="4">
        <v>1724.04</v>
      </c>
      <c r="S1159" t="str">
        <f t="shared" si="94"/>
        <v>No</v>
      </c>
    </row>
    <row r="1160" spans="1:19" x14ac:dyDescent="0.25">
      <c r="A1160" t="s">
        <v>1029</v>
      </c>
      <c r="B1160" s="2">
        <v>45317</v>
      </c>
      <c r="C1160">
        <f t="shared" si="91"/>
        <v>2024</v>
      </c>
      <c r="D1160" t="str">
        <f t="shared" si="92"/>
        <v>January</v>
      </c>
      <c r="E1160" t="str">
        <f t="shared" si="93"/>
        <v>Q1</v>
      </c>
      <c r="F1160" t="s">
        <v>2221</v>
      </c>
      <c r="G1160" t="s">
        <v>2407</v>
      </c>
      <c r="H1160">
        <v>2</v>
      </c>
      <c r="I1160" s="4">
        <v>349.4</v>
      </c>
      <c r="J1160" t="s">
        <v>2838</v>
      </c>
      <c r="K1160" t="s">
        <v>3066</v>
      </c>
      <c r="L1160" t="s">
        <v>3070</v>
      </c>
      <c r="M1160" t="s">
        <v>4090</v>
      </c>
      <c r="N1160">
        <v>2</v>
      </c>
      <c r="O1160" t="s">
        <v>4275</v>
      </c>
      <c r="P1160" t="str">
        <f t="shared" si="90"/>
        <v>SAVE10</v>
      </c>
      <c r="Q1160" t="s">
        <v>4278</v>
      </c>
      <c r="R1160" s="4">
        <v>698.8</v>
      </c>
      <c r="S1160" t="str">
        <f t="shared" si="94"/>
        <v>No</v>
      </c>
    </row>
    <row r="1161" spans="1:19" x14ac:dyDescent="0.25">
      <c r="A1161" t="s">
        <v>564</v>
      </c>
      <c r="B1161" s="2">
        <v>45228</v>
      </c>
      <c r="C1161">
        <f t="shared" si="91"/>
        <v>2023</v>
      </c>
      <c r="D1161" t="str">
        <f t="shared" si="92"/>
        <v>October</v>
      </c>
      <c r="E1161" t="str">
        <f t="shared" si="93"/>
        <v>Q4</v>
      </c>
      <c r="F1161" t="s">
        <v>1764</v>
      </c>
      <c r="G1161" t="s">
        <v>2408</v>
      </c>
      <c r="H1161">
        <v>4</v>
      </c>
      <c r="I1161" s="4">
        <v>228.91</v>
      </c>
      <c r="J1161" t="s">
        <v>2542</v>
      </c>
      <c r="K1161" t="s">
        <v>3069</v>
      </c>
      <c r="L1161" t="s">
        <v>3070</v>
      </c>
      <c r="M1161" t="s">
        <v>3625</v>
      </c>
      <c r="N1161">
        <v>4</v>
      </c>
      <c r="O1161" t="s">
        <v>4276</v>
      </c>
      <c r="P1161" t="str">
        <f t="shared" si="90"/>
        <v>FREESHIP</v>
      </c>
      <c r="Q1161" t="s">
        <v>4282</v>
      </c>
      <c r="R1161" s="4">
        <v>915.64</v>
      </c>
      <c r="S1161" t="str">
        <f t="shared" si="94"/>
        <v>No</v>
      </c>
    </row>
    <row r="1162" spans="1:19" x14ac:dyDescent="0.25">
      <c r="A1162" t="s">
        <v>41</v>
      </c>
      <c r="B1162" s="2">
        <v>45344</v>
      </c>
      <c r="C1162">
        <f t="shared" si="91"/>
        <v>2024</v>
      </c>
      <c r="D1162" t="str">
        <f t="shared" si="92"/>
        <v>February</v>
      </c>
      <c r="E1162" t="str">
        <f t="shared" si="93"/>
        <v>Q1</v>
      </c>
      <c r="F1162" t="s">
        <v>1241</v>
      </c>
      <c r="G1162" t="s">
        <v>2407</v>
      </c>
      <c r="H1162">
        <v>1</v>
      </c>
      <c r="I1162" s="4">
        <v>472.74</v>
      </c>
      <c r="J1162" t="s">
        <v>2437</v>
      </c>
      <c r="K1162" t="s">
        <v>3066</v>
      </c>
      <c r="L1162" t="s">
        <v>3070</v>
      </c>
      <c r="M1162" t="s">
        <v>3102</v>
      </c>
      <c r="N1162">
        <v>6</v>
      </c>
      <c r="O1162" t="s">
        <v>4277</v>
      </c>
      <c r="P1162" t="str">
        <f t="shared" si="90"/>
        <v>WINTER15</v>
      </c>
      <c r="Q1162" t="s">
        <v>4282</v>
      </c>
      <c r="R1162" s="4">
        <v>472.74</v>
      </c>
      <c r="S1162" t="str">
        <f t="shared" si="94"/>
        <v>No</v>
      </c>
    </row>
    <row r="1163" spans="1:19" x14ac:dyDescent="0.25">
      <c r="A1163" t="s">
        <v>815</v>
      </c>
      <c r="B1163" s="2">
        <v>45049</v>
      </c>
      <c r="C1163">
        <f t="shared" si="91"/>
        <v>2023</v>
      </c>
      <c r="D1163" t="str">
        <f t="shared" si="92"/>
        <v>May</v>
      </c>
      <c r="E1163" t="str">
        <f t="shared" si="93"/>
        <v>Q2</v>
      </c>
      <c r="F1163" t="s">
        <v>1241</v>
      </c>
      <c r="G1163" t="s">
        <v>2407</v>
      </c>
      <c r="H1163">
        <v>4</v>
      </c>
      <c r="I1163" s="4">
        <v>595.62</v>
      </c>
      <c r="J1163" t="s">
        <v>2931</v>
      </c>
      <c r="K1163" t="s">
        <v>3065</v>
      </c>
      <c r="L1163" t="s">
        <v>3074</v>
      </c>
      <c r="M1163" t="s">
        <v>3876</v>
      </c>
      <c r="N1163">
        <v>8</v>
      </c>
      <c r="O1163" t="s">
        <v>4276</v>
      </c>
      <c r="P1163" t="str">
        <f t="shared" ref="P1163:P1201" si="95">IF(ISBLANK(O1163),"NO COUPON",O1163)</f>
        <v>FREESHIP</v>
      </c>
      <c r="Q1163" t="s">
        <v>4281</v>
      </c>
      <c r="R1163" s="4">
        <v>2382.48</v>
      </c>
      <c r="S1163" t="str">
        <f t="shared" si="94"/>
        <v>No</v>
      </c>
    </row>
    <row r="1164" spans="1:19" x14ac:dyDescent="0.25">
      <c r="A1164" t="s">
        <v>73</v>
      </c>
      <c r="B1164" s="2">
        <v>45546</v>
      </c>
      <c r="C1164">
        <f t="shared" si="91"/>
        <v>2024</v>
      </c>
      <c r="D1164" t="str">
        <f t="shared" si="92"/>
        <v>September</v>
      </c>
      <c r="E1164" t="str">
        <f t="shared" si="93"/>
        <v>Q3</v>
      </c>
      <c r="F1164" t="s">
        <v>1273</v>
      </c>
      <c r="G1164" t="s">
        <v>2406</v>
      </c>
      <c r="H1164">
        <v>4</v>
      </c>
      <c r="I1164" s="4">
        <v>593.27</v>
      </c>
      <c r="J1164" t="s">
        <v>2465</v>
      </c>
      <c r="K1164" t="s">
        <v>3066</v>
      </c>
      <c r="L1164" t="s">
        <v>3070</v>
      </c>
      <c r="M1164" t="s">
        <v>3134</v>
      </c>
      <c r="N1164">
        <v>5</v>
      </c>
      <c r="P1164" t="str">
        <f t="shared" si="95"/>
        <v>NO COUPON</v>
      </c>
      <c r="Q1164" t="s">
        <v>4281</v>
      </c>
      <c r="R1164" s="4">
        <v>2373.08</v>
      </c>
      <c r="S1164" t="str">
        <f t="shared" si="94"/>
        <v>No</v>
      </c>
    </row>
    <row r="1165" spans="1:19" x14ac:dyDescent="0.25">
      <c r="A1165" t="s">
        <v>302</v>
      </c>
      <c r="B1165" s="2">
        <v>44997</v>
      </c>
      <c r="C1165">
        <f t="shared" si="91"/>
        <v>2023</v>
      </c>
      <c r="D1165" t="str">
        <f t="shared" si="92"/>
        <v>March</v>
      </c>
      <c r="E1165" t="str">
        <f t="shared" si="93"/>
        <v>Q1</v>
      </c>
      <c r="F1165" t="s">
        <v>1502</v>
      </c>
      <c r="G1165" t="s">
        <v>2408</v>
      </c>
      <c r="H1165">
        <v>4</v>
      </c>
      <c r="I1165" s="4">
        <v>512.75</v>
      </c>
      <c r="J1165" t="s">
        <v>2656</v>
      </c>
      <c r="K1165" t="s">
        <v>3065</v>
      </c>
      <c r="L1165" t="s">
        <v>3072</v>
      </c>
      <c r="M1165" t="s">
        <v>3363</v>
      </c>
      <c r="N1165">
        <v>8</v>
      </c>
      <c r="O1165" t="s">
        <v>4277</v>
      </c>
      <c r="P1165" t="str">
        <f t="shared" si="95"/>
        <v>WINTER15</v>
      </c>
      <c r="Q1165" t="s">
        <v>4282</v>
      </c>
      <c r="R1165" s="4">
        <v>2051</v>
      </c>
      <c r="S1165" t="str">
        <f t="shared" si="94"/>
        <v>No</v>
      </c>
    </row>
    <row r="1166" spans="1:19" x14ac:dyDescent="0.25">
      <c r="A1166" t="s">
        <v>214</v>
      </c>
      <c r="B1166" s="2">
        <v>45815</v>
      </c>
      <c r="C1166">
        <f t="shared" si="91"/>
        <v>2025</v>
      </c>
      <c r="D1166" t="str">
        <f t="shared" si="92"/>
        <v>June</v>
      </c>
      <c r="E1166" t="str">
        <f t="shared" si="93"/>
        <v>Q2</v>
      </c>
      <c r="F1166" t="s">
        <v>1414</v>
      </c>
      <c r="G1166" t="s">
        <v>2405</v>
      </c>
      <c r="H1166">
        <v>5</v>
      </c>
      <c r="I1166" s="4">
        <v>433.26</v>
      </c>
      <c r="J1166" t="s">
        <v>2440</v>
      </c>
      <c r="K1166" t="s">
        <v>3067</v>
      </c>
      <c r="L1166" t="s">
        <v>3073</v>
      </c>
      <c r="M1166" t="s">
        <v>3275</v>
      </c>
      <c r="N1166">
        <v>9</v>
      </c>
      <c r="O1166" t="s">
        <v>4275</v>
      </c>
      <c r="P1166" t="str">
        <f t="shared" si="95"/>
        <v>SAVE10</v>
      </c>
      <c r="Q1166" t="s">
        <v>4282</v>
      </c>
      <c r="R1166" s="4">
        <v>2166.3000000000002</v>
      </c>
      <c r="S1166" t="str">
        <f t="shared" si="94"/>
        <v>No</v>
      </c>
    </row>
    <row r="1167" spans="1:19" x14ac:dyDescent="0.25">
      <c r="A1167" t="s">
        <v>202</v>
      </c>
      <c r="B1167" s="2">
        <v>45731</v>
      </c>
      <c r="C1167">
        <f t="shared" si="91"/>
        <v>2025</v>
      </c>
      <c r="D1167" t="str">
        <f t="shared" si="92"/>
        <v>March</v>
      </c>
      <c r="E1167" t="str">
        <f t="shared" si="93"/>
        <v>Q1</v>
      </c>
      <c r="F1167" t="s">
        <v>1402</v>
      </c>
      <c r="G1167" t="s">
        <v>2406</v>
      </c>
      <c r="H1167">
        <v>2</v>
      </c>
      <c r="I1167" s="4">
        <v>363.91</v>
      </c>
      <c r="J1167" t="s">
        <v>2580</v>
      </c>
      <c r="K1167" t="s">
        <v>3068</v>
      </c>
      <c r="L1167" t="s">
        <v>3070</v>
      </c>
      <c r="M1167" t="s">
        <v>3263</v>
      </c>
      <c r="N1167">
        <v>2</v>
      </c>
      <c r="O1167" t="s">
        <v>4276</v>
      </c>
      <c r="P1167" t="str">
        <f t="shared" si="95"/>
        <v>FREESHIP</v>
      </c>
      <c r="Q1167" t="s">
        <v>4279</v>
      </c>
      <c r="R1167" s="4">
        <v>727.82</v>
      </c>
      <c r="S1167" t="str">
        <f t="shared" si="94"/>
        <v>No</v>
      </c>
    </row>
    <row r="1168" spans="1:19" x14ac:dyDescent="0.25">
      <c r="A1168" t="s">
        <v>79</v>
      </c>
      <c r="B1168" s="2">
        <v>45290</v>
      </c>
      <c r="C1168">
        <f t="shared" si="91"/>
        <v>2023</v>
      </c>
      <c r="D1168" t="str">
        <f t="shared" si="92"/>
        <v>December</v>
      </c>
      <c r="E1168" t="str">
        <f t="shared" si="93"/>
        <v>Q4</v>
      </c>
      <c r="F1168" t="s">
        <v>1279</v>
      </c>
      <c r="G1168" t="s">
        <v>2403</v>
      </c>
      <c r="H1168">
        <v>5</v>
      </c>
      <c r="I1168" s="4">
        <v>81.7</v>
      </c>
      <c r="J1168" t="s">
        <v>2471</v>
      </c>
      <c r="K1168" t="s">
        <v>3067</v>
      </c>
      <c r="L1168" t="s">
        <v>3073</v>
      </c>
      <c r="M1168" t="s">
        <v>3140</v>
      </c>
      <c r="N1168">
        <v>6</v>
      </c>
      <c r="P1168" t="str">
        <f t="shared" si="95"/>
        <v>NO COUPON</v>
      </c>
      <c r="Q1168" t="s">
        <v>4278</v>
      </c>
      <c r="R1168" s="4">
        <v>408.5</v>
      </c>
      <c r="S1168" t="str">
        <f t="shared" si="94"/>
        <v>No</v>
      </c>
    </row>
    <row r="1169" spans="1:19" x14ac:dyDescent="0.25">
      <c r="A1169" t="s">
        <v>689</v>
      </c>
      <c r="B1169" s="2">
        <v>45510</v>
      </c>
      <c r="C1169">
        <f t="shared" si="91"/>
        <v>2024</v>
      </c>
      <c r="D1169" t="str">
        <f t="shared" si="92"/>
        <v>August</v>
      </c>
      <c r="E1169" t="str">
        <f t="shared" si="93"/>
        <v>Q3</v>
      </c>
      <c r="F1169" t="s">
        <v>1887</v>
      </c>
      <c r="G1169" t="s">
        <v>2409</v>
      </c>
      <c r="H1169">
        <v>3</v>
      </c>
      <c r="I1169" s="4">
        <v>342.02</v>
      </c>
      <c r="J1169" t="s">
        <v>2807</v>
      </c>
      <c r="K1169" t="s">
        <v>3065</v>
      </c>
      <c r="L1169" t="s">
        <v>3074</v>
      </c>
      <c r="M1169" t="s">
        <v>3750</v>
      </c>
      <c r="N1169">
        <v>5</v>
      </c>
      <c r="P1169" t="str">
        <f t="shared" si="95"/>
        <v>NO COUPON</v>
      </c>
      <c r="Q1169" t="s">
        <v>4280</v>
      </c>
      <c r="R1169" s="4">
        <v>1026.06</v>
      </c>
      <c r="S1169" t="str">
        <f t="shared" si="94"/>
        <v>No</v>
      </c>
    </row>
    <row r="1170" spans="1:19" x14ac:dyDescent="0.25">
      <c r="A1170" t="s">
        <v>419</v>
      </c>
      <c r="B1170" s="2">
        <v>45683</v>
      </c>
      <c r="C1170">
        <f t="shared" si="91"/>
        <v>2025</v>
      </c>
      <c r="D1170" t="str">
        <f t="shared" si="92"/>
        <v>January</v>
      </c>
      <c r="E1170" t="str">
        <f t="shared" si="93"/>
        <v>Q1</v>
      </c>
      <c r="F1170" t="s">
        <v>1619</v>
      </c>
      <c r="G1170" t="s">
        <v>2403</v>
      </c>
      <c r="H1170">
        <v>4</v>
      </c>
      <c r="I1170" s="4">
        <v>451.97</v>
      </c>
      <c r="J1170" t="s">
        <v>2715</v>
      </c>
      <c r="K1170" t="s">
        <v>3066</v>
      </c>
      <c r="L1170" t="s">
        <v>3071</v>
      </c>
      <c r="M1170" t="s">
        <v>3480</v>
      </c>
      <c r="N1170">
        <v>7</v>
      </c>
      <c r="O1170" t="s">
        <v>4277</v>
      </c>
      <c r="P1170" t="str">
        <f t="shared" si="95"/>
        <v>WINTER15</v>
      </c>
      <c r="Q1170" t="s">
        <v>4280</v>
      </c>
      <c r="R1170" s="4">
        <v>1807.88</v>
      </c>
      <c r="S1170" t="str">
        <f t="shared" si="94"/>
        <v>No</v>
      </c>
    </row>
    <row r="1171" spans="1:19" x14ac:dyDescent="0.25">
      <c r="A1171" t="s">
        <v>1006</v>
      </c>
      <c r="B1171" s="2">
        <v>45531</v>
      </c>
      <c r="C1171">
        <f t="shared" si="91"/>
        <v>2024</v>
      </c>
      <c r="D1171" t="str">
        <f t="shared" si="92"/>
        <v>August</v>
      </c>
      <c r="E1171" t="str">
        <f t="shared" si="93"/>
        <v>Q3</v>
      </c>
      <c r="F1171" t="s">
        <v>2199</v>
      </c>
      <c r="G1171" t="s">
        <v>2407</v>
      </c>
      <c r="H1171">
        <v>3</v>
      </c>
      <c r="I1171" s="4">
        <v>586.21</v>
      </c>
      <c r="J1171" t="s">
        <v>2543</v>
      </c>
      <c r="K1171" t="s">
        <v>3068</v>
      </c>
      <c r="L1171" t="s">
        <v>3074</v>
      </c>
      <c r="M1171" t="s">
        <v>4067</v>
      </c>
      <c r="N1171">
        <v>4</v>
      </c>
      <c r="O1171" t="s">
        <v>4277</v>
      </c>
      <c r="P1171" t="str">
        <f t="shared" si="95"/>
        <v>WINTER15</v>
      </c>
      <c r="Q1171" t="s">
        <v>4279</v>
      </c>
      <c r="R1171" s="4">
        <v>1758.63</v>
      </c>
      <c r="S1171" t="str">
        <f t="shared" si="94"/>
        <v>No</v>
      </c>
    </row>
    <row r="1172" spans="1:19" x14ac:dyDescent="0.25">
      <c r="A1172" t="s">
        <v>258</v>
      </c>
      <c r="B1172" s="2">
        <v>44973</v>
      </c>
      <c r="C1172">
        <f t="shared" si="91"/>
        <v>2023</v>
      </c>
      <c r="D1172" t="str">
        <f t="shared" si="92"/>
        <v>February</v>
      </c>
      <c r="E1172" t="str">
        <f t="shared" si="93"/>
        <v>Q1</v>
      </c>
      <c r="F1172" t="s">
        <v>1458</v>
      </c>
      <c r="G1172" t="s">
        <v>2409</v>
      </c>
      <c r="H1172">
        <v>2</v>
      </c>
      <c r="I1172" s="4">
        <v>317.77</v>
      </c>
      <c r="J1172" t="s">
        <v>2621</v>
      </c>
      <c r="K1172" t="s">
        <v>3065</v>
      </c>
      <c r="L1172" t="s">
        <v>3071</v>
      </c>
      <c r="M1172" t="s">
        <v>3319</v>
      </c>
      <c r="N1172">
        <v>4</v>
      </c>
      <c r="O1172" t="s">
        <v>4277</v>
      </c>
      <c r="P1172" t="str">
        <f t="shared" si="95"/>
        <v>WINTER15</v>
      </c>
      <c r="Q1172" t="s">
        <v>4281</v>
      </c>
      <c r="R1172" s="4">
        <v>635.54</v>
      </c>
      <c r="S1172" t="str">
        <f t="shared" si="94"/>
        <v>No</v>
      </c>
    </row>
    <row r="1173" spans="1:19" x14ac:dyDescent="0.25">
      <c r="A1173" t="s">
        <v>505</v>
      </c>
      <c r="B1173" s="2">
        <v>44931</v>
      </c>
      <c r="C1173">
        <f t="shared" si="91"/>
        <v>2023</v>
      </c>
      <c r="D1173" t="str">
        <f t="shared" si="92"/>
        <v>January</v>
      </c>
      <c r="E1173" t="str">
        <f t="shared" si="93"/>
        <v>Q1</v>
      </c>
      <c r="F1173" t="s">
        <v>1705</v>
      </c>
      <c r="G1173" t="s">
        <v>2404</v>
      </c>
      <c r="H1173">
        <v>5</v>
      </c>
      <c r="I1173" s="4">
        <v>420.7</v>
      </c>
      <c r="J1173" t="s">
        <v>2780</v>
      </c>
      <c r="K1173" t="s">
        <v>3069</v>
      </c>
      <c r="L1173" t="s">
        <v>3074</v>
      </c>
      <c r="M1173" t="s">
        <v>3566</v>
      </c>
      <c r="N1173">
        <v>5</v>
      </c>
      <c r="O1173" t="s">
        <v>4277</v>
      </c>
      <c r="P1173" t="str">
        <f t="shared" si="95"/>
        <v>WINTER15</v>
      </c>
      <c r="Q1173" t="s">
        <v>4281</v>
      </c>
      <c r="R1173" s="4">
        <v>2103.5</v>
      </c>
      <c r="S1173" t="str">
        <f t="shared" si="94"/>
        <v>No</v>
      </c>
    </row>
    <row r="1174" spans="1:19" x14ac:dyDescent="0.25">
      <c r="A1174" t="s">
        <v>105</v>
      </c>
      <c r="B1174" s="2">
        <v>45000</v>
      </c>
      <c r="C1174">
        <f t="shared" si="91"/>
        <v>2023</v>
      </c>
      <c r="D1174" t="str">
        <f t="shared" si="92"/>
        <v>March</v>
      </c>
      <c r="E1174" t="str">
        <f t="shared" si="93"/>
        <v>Q1</v>
      </c>
      <c r="F1174" t="s">
        <v>1305</v>
      </c>
      <c r="G1174" t="s">
        <v>2408</v>
      </c>
      <c r="H1174">
        <v>5</v>
      </c>
      <c r="I1174" s="4">
        <v>492.75</v>
      </c>
      <c r="J1174" t="s">
        <v>2495</v>
      </c>
      <c r="K1174" t="s">
        <v>3069</v>
      </c>
      <c r="L1174" t="s">
        <v>3070</v>
      </c>
      <c r="M1174" t="s">
        <v>3166</v>
      </c>
      <c r="N1174">
        <v>6</v>
      </c>
      <c r="O1174" t="s">
        <v>4277</v>
      </c>
      <c r="P1174" t="str">
        <f t="shared" si="95"/>
        <v>WINTER15</v>
      </c>
      <c r="Q1174" t="s">
        <v>4279</v>
      </c>
      <c r="R1174" s="4">
        <v>2463.75</v>
      </c>
      <c r="S1174" t="str">
        <f t="shared" si="94"/>
        <v>No</v>
      </c>
    </row>
    <row r="1175" spans="1:19" x14ac:dyDescent="0.25">
      <c r="A1175" t="s">
        <v>877</v>
      </c>
      <c r="B1175" s="2">
        <v>45432</v>
      </c>
      <c r="C1175">
        <f t="shared" si="91"/>
        <v>2024</v>
      </c>
      <c r="D1175" t="str">
        <f t="shared" si="92"/>
        <v>May</v>
      </c>
      <c r="E1175" t="str">
        <f t="shared" si="93"/>
        <v>Q2</v>
      </c>
      <c r="F1175" t="s">
        <v>2073</v>
      </c>
      <c r="G1175" t="s">
        <v>2404</v>
      </c>
      <c r="H1175">
        <v>1</v>
      </c>
      <c r="I1175" s="4">
        <v>14.06</v>
      </c>
      <c r="J1175" t="s">
        <v>2625</v>
      </c>
      <c r="K1175" t="s">
        <v>3067</v>
      </c>
      <c r="L1175" t="s">
        <v>3074</v>
      </c>
      <c r="M1175" t="s">
        <v>3938</v>
      </c>
      <c r="N1175">
        <v>5</v>
      </c>
      <c r="O1175" t="s">
        <v>4275</v>
      </c>
      <c r="P1175" t="str">
        <f t="shared" si="95"/>
        <v>SAVE10</v>
      </c>
      <c r="Q1175" t="s">
        <v>4279</v>
      </c>
      <c r="R1175" s="4">
        <v>14.06</v>
      </c>
      <c r="S1175" t="str">
        <f t="shared" si="94"/>
        <v>No</v>
      </c>
    </row>
    <row r="1176" spans="1:19" x14ac:dyDescent="0.25">
      <c r="A1176" t="s">
        <v>1050</v>
      </c>
      <c r="B1176" s="2">
        <v>45443</v>
      </c>
      <c r="C1176">
        <f t="shared" si="91"/>
        <v>2024</v>
      </c>
      <c r="D1176" t="str">
        <f t="shared" si="92"/>
        <v>May</v>
      </c>
      <c r="E1176" t="str">
        <f t="shared" si="93"/>
        <v>Q2</v>
      </c>
      <c r="F1176" t="s">
        <v>2242</v>
      </c>
      <c r="G1176" t="s">
        <v>2404</v>
      </c>
      <c r="H1176">
        <v>3</v>
      </c>
      <c r="I1176" s="4">
        <v>413.83</v>
      </c>
      <c r="J1176" t="s">
        <v>2474</v>
      </c>
      <c r="K1176" t="s">
        <v>3068</v>
      </c>
      <c r="L1176" t="s">
        <v>3070</v>
      </c>
      <c r="M1176" t="s">
        <v>4111</v>
      </c>
      <c r="N1176">
        <v>8</v>
      </c>
      <c r="O1176" t="s">
        <v>4275</v>
      </c>
      <c r="P1176" t="str">
        <f t="shared" si="95"/>
        <v>SAVE10</v>
      </c>
      <c r="Q1176" t="s">
        <v>4281</v>
      </c>
      <c r="R1176" s="4">
        <v>1241.49</v>
      </c>
      <c r="S1176" t="str">
        <f t="shared" si="94"/>
        <v>No</v>
      </c>
    </row>
    <row r="1177" spans="1:19" x14ac:dyDescent="0.25">
      <c r="A1177" t="s">
        <v>1167</v>
      </c>
      <c r="B1177" s="2">
        <v>45642</v>
      </c>
      <c r="C1177">
        <f t="shared" si="91"/>
        <v>2024</v>
      </c>
      <c r="D1177" t="str">
        <f t="shared" si="92"/>
        <v>December</v>
      </c>
      <c r="E1177" t="str">
        <f t="shared" si="93"/>
        <v>Q4</v>
      </c>
      <c r="F1177" t="s">
        <v>2356</v>
      </c>
      <c r="G1177" t="s">
        <v>2403</v>
      </c>
      <c r="H1177">
        <v>4</v>
      </c>
      <c r="I1177" s="4">
        <v>696.71</v>
      </c>
      <c r="J1177" t="s">
        <v>3048</v>
      </c>
      <c r="K1177" t="s">
        <v>3065</v>
      </c>
      <c r="L1177" t="s">
        <v>3070</v>
      </c>
      <c r="M1177" t="s">
        <v>4228</v>
      </c>
      <c r="N1177">
        <v>4</v>
      </c>
      <c r="P1177" t="str">
        <f t="shared" si="95"/>
        <v>NO COUPON</v>
      </c>
      <c r="Q1177" t="s">
        <v>4278</v>
      </c>
      <c r="R1177" s="4">
        <v>2786.84</v>
      </c>
      <c r="S1177" t="str">
        <f t="shared" si="94"/>
        <v>No</v>
      </c>
    </row>
    <row r="1178" spans="1:19" x14ac:dyDescent="0.25">
      <c r="A1178" t="s">
        <v>676</v>
      </c>
      <c r="B1178" s="2">
        <v>44954</v>
      </c>
      <c r="C1178">
        <f t="shared" si="91"/>
        <v>2023</v>
      </c>
      <c r="D1178" t="str">
        <f t="shared" si="92"/>
        <v>January</v>
      </c>
      <c r="E1178" t="str">
        <f t="shared" si="93"/>
        <v>Q1</v>
      </c>
      <c r="F1178" t="s">
        <v>1875</v>
      </c>
      <c r="G1178" t="s">
        <v>2408</v>
      </c>
      <c r="H1178">
        <v>3</v>
      </c>
      <c r="I1178" s="4">
        <v>438.89</v>
      </c>
      <c r="J1178" t="s">
        <v>2864</v>
      </c>
      <c r="K1178" t="s">
        <v>3069</v>
      </c>
      <c r="L1178" t="s">
        <v>3072</v>
      </c>
      <c r="M1178" t="s">
        <v>3737</v>
      </c>
      <c r="N1178">
        <v>3</v>
      </c>
      <c r="P1178" t="str">
        <f t="shared" si="95"/>
        <v>NO COUPON</v>
      </c>
      <c r="Q1178" t="s">
        <v>4281</v>
      </c>
      <c r="R1178" s="4">
        <v>1316.67</v>
      </c>
      <c r="S1178" t="str">
        <f t="shared" si="94"/>
        <v>No</v>
      </c>
    </row>
    <row r="1179" spans="1:19" x14ac:dyDescent="0.25">
      <c r="A1179" t="s">
        <v>1135</v>
      </c>
      <c r="B1179" s="2">
        <v>45074</v>
      </c>
      <c r="C1179">
        <f t="shared" si="91"/>
        <v>2023</v>
      </c>
      <c r="D1179" t="str">
        <f t="shared" si="92"/>
        <v>May</v>
      </c>
      <c r="E1179" t="str">
        <f t="shared" si="93"/>
        <v>Q2</v>
      </c>
      <c r="F1179" t="s">
        <v>2326</v>
      </c>
      <c r="G1179" t="s">
        <v>2404</v>
      </c>
      <c r="H1179">
        <v>3</v>
      </c>
      <c r="I1179" s="4">
        <v>50.34</v>
      </c>
      <c r="J1179" t="s">
        <v>2965</v>
      </c>
      <c r="K1179" t="s">
        <v>3068</v>
      </c>
      <c r="L1179" t="s">
        <v>3072</v>
      </c>
      <c r="M1179" t="s">
        <v>4196</v>
      </c>
      <c r="N1179">
        <v>3</v>
      </c>
      <c r="O1179" t="s">
        <v>4276</v>
      </c>
      <c r="P1179" t="str">
        <f t="shared" si="95"/>
        <v>FREESHIP</v>
      </c>
      <c r="Q1179" t="s">
        <v>4278</v>
      </c>
      <c r="R1179" s="4">
        <v>151.02000000000001</v>
      </c>
      <c r="S1179" t="str">
        <f t="shared" si="94"/>
        <v>No</v>
      </c>
    </row>
    <row r="1180" spans="1:19" x14ac:dyDescent="0.25">
      <c r="A1180" t="s">
        <v>544</v>
      </c>
      <c r="B1180" s="2">
        <v>45491</v>
      </c>
      <c r="C1180">
        <f t="shared" si="91"/>
        <v>2024</v>
      </c>
      <c r="D1180" t="str">
        <f t="shared" si="92"/>
        <v>July</v>
      </c>
      <c r="E1180" t="str">
        <f t="shared" si="93"/>
        <v>Q3</v>
      </c>
      <c r="F1180" t="s">
        <v>1744</v>
      </c>
      <c r="G1180" t="s">
        <v>2406</v>
      </c>
      <c r="H1180">
        <v>4</v>
      </c>
      <c r="I1180" s="4">
        <v>89.41</v>
      </c>
      <c r="J1180" t="s">
        <v>2804</v>
      </c>
      <c r="K1180" t="s">
        <v>3066</v>
      </c>
      <c r="L1180" t="s">
        <v>3074</v>
      </c>
      <c r="M1180" t="s">
        <v>3605</v>
      </c>
      <c r="N1180">
        <v>9</v>
      </c>
      <c r="P1180" t="str">
        <f t="shared" si="95"/>
        <v>NO COUPON</v>
      </c>
      <c r="Q1180" t="s">
        <v>4282</v>
      </c>
      <c r="R1180" s="4">
        <v>357.64</v>
      </c>
      <c r="S1180" t="str">
        <f t="shared" si="94"/>
        <v>No</v>
      </c>
    </row>
    <row r="1181" spans="1:19" x14ac:dyDescent="0.25">
      <c r="A1181" t="s">
        <v>28</v>
      </c>
      <c r="B1181" s="2">
        <v>45012</v>
      </c>
      <c r="C1181">
        <f t="shared" si="91"/>
        <v>2023</v>
      </c>
      <c r="D1181" t="str">
        <f t="shared" si="92"/>
        <v>March</v>
      </c>
      <c r="E1181" t="str">
        <f t="shared" si="93"/>
        <v>Q1</v>
      </c>
      <c r="F1181" t="s">
        <v>1228</v>
      </c>
      <c r="G1181" t="s">
        <v>2405</v>
      </c>
      <c r="H1181">
        <v>2</v>
      </c>
      <c r="I1181" s="4">
        <v>393.33</v>
      </c>
      <c r="J1181" t="s">
        <v>2424</v>
      </c>
      <c r="K1181" t="s">
        <v>3065</v>
      </c>
      <c r="L1181" t="s">
        <v>3074</v>
      </c>
      <c r="M1181" t="s">
        <v>3089</v>
      </c>
      <c r="N1181">
        <v>3</v>
      </c>
      <c r="O1181" t="s">
        <v>4275</v>
      </c>
      <c r="P1181" t="str">
        <f t="shared" si="95"/>
        <v>SAVE10</v>
      </c>
      <c r="Q1181" t="s">
        <v>4278</v>
      </c>
      <c r="R1181" s="4">
        <v>786.66</v>
      </c>
      <c r="S1181" t="str">
        <f t="shared" si="94"/>
        <v>No</v>
      </c>
    </row>
    <row r="1182" spans="1:19" x14ac:dyDescent="0.25">
      <c r="A1182" t="s">
        <v>1116</v>
      </c>
      <c r="B1182" s="2">
        <v>45446</v>
      </c>
      <c r="C1182">
        <f t="shared" si="91"/>
        <v>2024</v>
      </c>
      <c r="D1182" t="str">
        <f t="shared" si="92"/>
        <v>June</v>
      </c>
      <c r="E1182" t="str">
        <f t="shared" si="93"/>
        <v>Q2</v>
      </c>
      <c r="F1182" t="s">
        <v>1228</v>
      </c>
      <c r="G1182" t="s">
        <v>2406</v>
      </c>
      <c r="H1182">
        <v>4</v>
      </c>
      <c r="I1182" s="4">
        <v>347.17</v>
      </c>
      <c r="J1182" t="s">
        <v>2904</v>
      </c>
      <c r="K1182" t="s">
        <v>3065</v>
      </c>
      <c r="L1182" t="s">
        <v>3070</v>
      </c>
      <c r="M1182" t="s">
        <v>4177</v>
      </c>
      <c r="N1182">
        <v>8</v>
      </c>
      <c r="P1182" t="str">
        <f t="shared" si="95"/>
        <v>NO COUPON</v>
      </c>
      <c r="Q1182" t="s">
        <v>4278</v>
      </c>
      <c r="R1182" s="4">
        <v>1388.68</v>
      </c>
      <c r="S1182" t="str">
        <f t="shared" si="94"/>
        <v>No</v>
      </c>
    </row>
    <row r="1183" spans="1:19" x14ac:dyDescent="0.25">
      <c r="A1183" t="s">
        <v>848</v>
      </c>
      <c r="B1183" s="2">
        <v>45393</v>
      </c>
      <c r="C1183">
        <f t="shared" si="91"/>
        <v>2024</v>
      </c>
      <c r="D1183" t="str">
        <f t="shared" si="92"/>
        <v>April</v>
      </c>
      <c r="E1183" t="str">
        <f t="shared" si="93"/>
        <v>Q2</v>
      </c>
      <c r="F1183" t="s">
        <v>2044</v>
      </c>
      <c r="G1183" t="s">
        <v>2407</v>
      </c>
      <c r="H1183">
        <v>5</v>
      </c>
      <c r="I1183" s="4">
        <v>22.14</v>
      </c>
      <c r="J1183" t="s">
        <v>2616</v>
      </c>
      <c r="K1183" t="s">
        <v>3069</v>
      </c>
      <c r="L1183" t="s">
        <v>3072</v>
      </c>
      <c r="M1183" t="s">
        <v>3909</v>
      </c>
      <c r="N1183">
        <v>10</v>
      </c>
      <c r="P1183" t="str">
        <f t="shared" si="95"/>
        <v>NO COUPON</v>
      </c>
      <c r="Q1183" t="s">
        <v>4278</v>
      </c>
      <c r="R1183" s="4">
        <v>110.7</v>
      </c>
      <c r="S1183" t="str">
        <f t="shared" si="94"/>
        <v>No</v>
      </c>
    </row>
    <row r="1184" spans="1:19" x14ac:dyDescent="0.25">
      <c r="A1184" t="s">
        <v>415</v>
      </c>
      <c r="B1184" s="2">
        <v>45756</v>
      </c>
      <c r="C1184">
        <f t="shared" si="91"/>
        <v>2025</v>
      </c>
      <c r="D1184" t="str">
        <f t="shared" si="92"/>
        <v>April</v>
      </c>
      <c r="E1184" t="str">
        <f t="shared" si="93"/>
        <v>Q2</v>
      </c>
      <c r="F1184" t="s">
        <v>1615</v>
      </c>
      <c r="G1184" t="s">
        <v>2407</v>
      </c>
      <c r="H1184">
        <v>1</v>
      </c>
      <c r="I1184" s="4">
        <v>538.67999999999995</v>
      </c>
      <c r="J1184" t="s">
        <v>2713</v>
      </c>
      <c r="K1184" t="s">
        <v>3065</v>
      </c>
      <c r="L1184" t="s">
        <v>3072</v>
      </c>
      <c r="M1184" t="s">
        <v>3476</v>
      </c>
      <c r="N1184">
        <v>6</v>
      </c>
      <c r="P1184" t="str">
        <f t="shared" si="95"/>
        <v>NO COUPON</v>
      </c>
      <c r="Q1184" t="s">
        <v>4279</v>
      </c>
      <c r="R1184" s="4">
        <v>538.67999999999995</v>
      </c>
      <c r="S1184" t="str">
        <f t="shared" si="94"/>
        <v>No</v>
      </c>
    </row>
    <row r="1185" spans="1:19" x14ac:dyDescent="0.25">
      <c r="A1185" t="s">
        <v>660</v>
      </c>
      <c r="B1185" s="2">
        <v>45226</v>
      </c>
      <c r="C1185">
        <f t="shared" si="91"/>
        <v>2023</v>
      </c>
      <c r="D1185" t="str">
        <f t="shared" si="92"/>
        <v>October</v>
      </c>
      <c r="E1185" t="str">
        <f t="shared" si="93"/>
        <v>Q4</v>
      </c>
      <c r="F1185" t="s">
        <v>1859</v>
      </c>
      <c r="G1185" t="s">
        <v>2406</v>
      </c>
      <c r="H1185">
        <v>4</v>
      </c>
      <c r="I1185" s="4">
        <v>498.51</v>
      </c>
      <c r="J1185" t="s">
        <v>2857</v>
      </c>
      <c r="K1185" t="s">
        <v>3065</v>
      </c>
      <c r="L1185" t="s">
        <v>3070</v>
      </c>
      <c r="M1185" t="s">
        <v>3721</v>
      </c>
      <c r="N1185">
        <v>4</v>
      </c>
      <c r="O1185" t="s">
        <v>4275</v>
      </c>
      <c r="P1185" t="str">
        <f t="shared" si="95"/>
        <v>SAVE10</v>
      </c>
      <c r="Q1185" t="s">
        <v>4282</v>
      </c>
      <c r="R1185" s="4">
        <v>1994.04</v>
      </c>
      <c r="S1185" t="str">
        <f t="shared" si="94"/>
        <v>No</v>
      </c>
    </row>
    <row r="1186" spans="1:19" x14ac:dyDescent="0.25">
      <c r="A1186" t="s">
        <v>35</v>
      </c>
      <c r="B1186" s="2">
        <v>45613</v>
      </c>
      <c r="C1186">
        <f t="shared" si="91"/>
        <v>2024</v>
      </c>
      <c r="D1186" t="str">
        <f t="shared" si="92"/>
        <v>November</v>
      </c>
      <c r="E1186" t="str">
        <f t="shared" si="93"/>
        <v>Q4</v>
      </c>
      <c r="F1186" t="s">
        <v>1235</v>
      </c>
      <c r="G1186" t="s">
        <v>2403</v>
      </c>
      <c r="H1186">
        <v>4</v>
      </c>
      <c r="I1186" s="4">
        <v>342.95</v>
      </c>
      <c r="J1186" t="s">
        <v>2431</v>
      </c>
      <c r="K1186" t="s">
        <v>3069</v>
      </c>
      <c r="L1186" t="s">
        <v>3073</v>
      </c>
      <c r="M1186" t="s">
        <v>3096</v>
      </c>
      <c r="N1186">
        <v>6</v>
      </c>
      <c r="P1186" t="str">
        <f t="shared" si="95"/>
        <v>NO COUPON</v>
      </c>
      <c r="Q1186" t="s">
        <v>4282</v>
      </c>
      <c r="R1186" s="4">
        <v>1371.8</v>
      </c>
      <c r="S1186" t="str">
        <f t="shared" si="94"/>
        <v>No</v>
      </c>
    </row>
    <row r="1187" spans="1:19" x14ac:dyDescent="0.25">
      <c r="A1187" t="s">
        <v>1133</v>
      </c>
      <c r="B1187" s="2">
        <v>45620</v>
      </c>
      <c r="C1187">
        <f t="shared" si="91"/>
        <v>2024</v>
      </c>
      <c r="D1187" t="str">
        <f t="shared" si="92"/>
        <v>November</v>
      </c>
      <c r="E1187" t="str">
        <f t="shared" si="93"/>
        <v>Q4</v>
      </c>
      <c r="F1187" t="s">
        <v>2324</v>
      </c>
      <c r="G1187" t="s">
        <v>2408</v>
      </c>
      <c r="H1187">
        <v>1</v>
      </c>
      <c r="I1187" s="4">
        <v>684.65</v>
      </c>
      <c r="J1187" t="s">
        <v>2634</v>
      </c>
      <c r="K1187" t="s">
        <v>3067</v>
      </c>
      <c r="L1187" t="s">
        <v>3073</v>
      </c>
      <c r="M1187" t="s">
        <v>4194</v>
      </c>
      <c r="N1187">
        <v>1</v>
      </c>
      <c r="O1187" t="s">
        <v>4276</v>
      </c>
      <c r="P1187" t="str">
        <f t="shared" si="95"/>
        <v>FREESHIP</v>
      </c>
      <c r="Q1187" t="s">
        <v>4280</v>
      </c>
      <c r="R1187" s="4">
        <v>684.65</v>
      </c>
      <c r="S1187" t="str">
        <f t="shared" si="94"/>
        <v>No</v>
      </c>
    </row>
    <row r="1188" spans="1:19" x14ac:dyDescent="0.25">
      <c r="A1188" t="s">
        <v>290</v>
      </c>
      <c r="B1188" s="2">
        <v>45745</v>
      </c>
      <c r="C1188">
        <f t="shared" si="91"/>
        <v>2025</v>
      </c>
      <c r="D1188" t="str">
        <f t="shared" si="92"/>
        <v>March</v>
      </c>
      <c r="E1188" t="str">
        <f t="shared" si="93"/>
        <v>Q1</v>
      </c>
      <c r="F1188" t="s">
        <v>1490</v>
      </c>
      <c r="G1188" t="s">
        <v>2407</v>
      </c>
      <c r="H1188">
        <v>2</v>
      </c>
      <c r="I1188" s="4">
        <v>600.57000000000005</v>
      </c>
      <c r="J1188" t="s">
        <v>2646</v>
      </c>
      <c r="K1188" t="s">
        <v>3065</v>
      </c>
      <c r="L1188" t="s">
        <v>3072</v>
      </c>
      <c r="M1188" t="s">
        <v>3351</v>
      </c>
      <c r="N1188">
        <v>3</v>
      </c>
      <c r="O1188" t="s">
        <v>4277</v>
      </c>
      <c r="P1188" t="str">
        <f t="shared" si="95"/>
        <v>WINTER15</v>
      </c>
      <c r="Q1188" t="s">
        <v>4278</v>
      </c>
      <c r="R1188" s="4">
        <v>1201.1400000000001</v>
      </c>
      <c r="S1188" t="str">
        <f t="shared" si="94"/>
        <v>No</v>
      </c>
    </row>
    <row r="1189" spans="1:19" x14ac:dyDescent="0.25">
      <c r="A1189" t="s">
        <v>1090</v>
      </c>
      <c r="B1189" s="2">
        <v>45054</v>
      </c>
      <c r="C1189">
        <f t="shared" si="91"/>
        <v>2023</v>
      </c>
      <c r="D1189" t="str">
        <f t="shared" si="92"/>
        <v>May</v>
      </c>
      <c r="E1189" t="str">
        <f t="shared" si="93"/>
        <v>Q2</v>
      </c>
      <c r="F1189" t="s">
        <v>2282</v>
      </c>
      <c r="G1189" t="s">
        <v>2408</v>
      </c>
      <c r="H1189">
        <v>4</v>
      </c>
      <c r="I1189" s="4">
        <v>686.61</v>
      </c>
      <c r="J1189" t="s">
        <v>3005</v>
      </c>
      <c r="K1189" t="s">
        <v>3069</v>
      </c>
      <c r="L1189" t="s">
        <v>3070</v>
      </c>
      <c r="M1189" t="s">
        <v>4151</v>
      </c>
      <c r="N1189">
        <v>6</v>
      </c>
      <c r="P1189" t="str">
        <f t="shared" si="95"/>
        <v>NO COUPON</v>
      </c>
      <c r="Q1189" t="s">
        <v>4279</v>
      </c>
      <c r="R1189" s="4">
        <v>2746.44</v>
      </c>
      <c r="S1189" t="str">
        <f t="shared" si="94"/>
        <v>No</v>
      </c>
    </row>
    <row r="1190" spans="1:19" x14ac:dyDescent="0.25">
      <c r="A1190" t="s">
        <v>645</v>
      </c>
      <c r="B1190" s="2">
        <v>45535</v>
      </c>
      <c r="C1190">
        <f t="shared" si="91"/>
        <v>2024</v>
      </c>
      <c r="D1190" t="str">
        <f t="shared" si="92"/>
        <v>August</v>
      </c>
      <c r="E1190" t="str">
        <f t="shared" si="93"/>
        <v>Q3</v>
      </c>
      <c r="F1190" t="s">
        <v>1844</v>
      </c>
      <c r="G1190" t="s">
        <v>2406</v>
      </c>
      <c r="H1190">
        <v>3</v>
      </c>
      <c r="I1190" s="4">
        <v>46.11</v>
      </c>
      <c r="J1190" t="s">
        <v>2645</v>
      </c>
      <c r="K1190" t="s">
        <v>3068</v>
      </c>
      <c r="L1190" t="s">
        <v>3072</v>
      </c>
      <c r="M1190" t="s">
        <v>3706</v>
      </c>
      <c r="N1190">
        <v>5</v>
      </c>
      <c r="O1190" t="s">
        <v>4277</v>
      </c>
      <c r="P1190" t="str">
        <f t="shared" si="95"/>
        <v>WINTER15</v>
      </c>
      <c r="Q1190" t="s">
        <v>4279</v>
      </c>
      <c r="R1190" s="4">
        <v>138.33000000000001</v>
      </c>
      <c r="S1190" t="str">
        <f t="shared" si="94"/>
        <v>No</v>
      </c>
    </row>
    <row r="1191" spans="1:19" x14ac:dyDescent="0.25">
      <c r="A1191" t="s">
        <v>217</v>
      </c>
      <c r="B1191" s="2">
        <v>45678</v>
      </c>
      <c r="C1191">
        <f t="shared" si="91"/>
        <v>2025</v>
      </c>
      <c r="D1191" t="str">
        <f t="shared" si="92"/>
        <v>January</v>
      </c>
      <c r="E1191" t="str">
        <f t="shared" si="93"/>
        <v>Q1</v>
      </c>
      <c r="F1191" t="s">
        <v>1417</v>
      </c>
      <c r="G1191" t="s">
        <v>2407</v>
      </c>
      <c r="H1191">
        <v>3</v>
      </c>
      <c r="I1191" s="4">
        <v>356.84</v>
      </c>
      <c r="J1191" t="s">
        <v>2590</v>
      </c>
      <c r="K1191" t="s">
        <v>3066</v>
      </c>
      <c r="L1191" t="s">
        <v>3070</v>
      </c>
      <c r="M1191" t="s">
        <v>3278</v>
      </c>
      <c r="N1191">
        <v>5</v>
      </c>
      <c r="O1191" t="s">
        <v>4275</v>
      </c>
      <c r="P1191" t="str">
        <f t="shared" si="95"/>
        <v>SAVE10</v>
      </c>
      <c r="Q1191" t="s">
        <v>4278</v>
      </c>
      <c r="R1191" s="4">
        <v>1070.52</v>
      </c>
      <c r="S1191" t="str">
        <f t="shared" si="94"/>
        <v>No</v>
      </c>
    </row>
    <row r="1192" spans="1:19" x14ac:dyDescent="0.25">
      <c r="A1192" t="s">
        <v>787</v>
      </c>
      <c r="B1192" s="2">
        <v>45836</v>
      </c>
      <c r="C1192">
        <f t="shared" si="91"/>
        <v>2025</v>
      </c>
      <c r="D1192" t="str">
        <f t="shared" si="92"/>
        <v>June</v>
      </c>
      <c r="E1192" t="str">
        <f t="shared" si="93"/>
        <v>Q2</v>
      </c>
      <c r="F1192" t="s">
        <v>1984</v>
      </c>
      <c r="G1192" t="s">
        <v>2404</v>
      </c>
      <c r="H1192">
        <v>2</v>
      </c>
      <c r="I1192" s="4">
        <v>512.33000000000004</v>
      </c>
      <c r="J1192" t="s">
        <v>2915</v>
      </c>
      <c r="K1192" t="s">
        <v>3069</v>
      </c>
      <c r="L1192" t="s">
        <v>3071</v>
      </c>
      <c r="M1192" t="s">
        <v>3848</v>
      </c>
      <c r="N1192">
        <v>7</v>
      </c>
      <c r="P1192" t="str">
        <f t="shared" si="95"/>
        <v>NO COUPON</v>
      </c>
      <c r="Q1192" t="s">
        <v>4281</v>
      </c>
      <c r="R1192" s="4">
        <v>1024.6600000000001</v>
      </c>
      <c r="S1192" t="str">
        <f t="shared" si="94"/>
        <v>No</v>
      </c>
    </row>
    <row r="1193" spans="1:19" x14ac:dyDescent="0.25">
      <c r="A1193" t="s">
        <v>618</v>
      </c>
      <c r="B1193" s="2">
        <v>45830</v>
      </c>
      <c r="C1193">
        <f t="shared" si="91"/>
        <v>2025</v>
      </c>
      <c r="D1193" t="str">
        <f t="shared" si="92"/>
        <v>June</v>
      </c>
      <c r="E1193" t="str">
        <f t="shared" si="93"/>
        <v>Q2</v>
      </c>
      <c r="F1193" t="s">
        <v>1817</v>
      </c>
      <c r="G1193" t="s">
        <v>2406</v>
      </c>
      <c r="H1193">
        <v>3</v>
      </c>
      <c r="I1193" s="4">
        <v>32.619999999999997</v>
      </c>
      <c r="J1193" t="s">
        <v>2661</v>
      </c>
      <c r="K1193" t="s">
        <v>3065</v>
      </c>
      <c r="L1193" t="s">
        <v>3073</v>
      </c>
      <c r="M1193" t="s">
        <v>3679</v>
      </c>
      <c r="N1193">
        <v>6</v>
      </c>
      <c r="P1193" t="str">
        <f t="shared" si="95"/>
        <v>NO COUPON</v>
      </c>
      <c r="Q1193" t="s">
        <v>4281</v>
      </c>
      <c r="R1193" s="4">
        <v>97.859999999999985</v>
      </c>
      <c r="S1193" t="str">
        <f t="shared" si="94"/>
        <v>No</v>
      </c>
    </row>
    <row r="1194" spans="1:19" x14ac:dyDescent="0.25">
      <c r="A1194" t="s">
        <v>410</v>
      </c>
      <c r="B1194" s="2">
        <v>45261</v>
      </c>
      <c r="C1194">
        <f t="shared" si="91"/>
        <v>2023</v>
      </c>
      <c r="D1194" t="str">
        <f t="shared" si="92"/>
        <v>December</v>
      </c>
      <c r="E1194" t="str">
        <f t="shared" si="93"/>
        <v>Q4</v>
      </c>
      <c r="F1194" t="s">
        <v>1610</v>
      </c>
      <c r="G1194" t="s">
        <v>2405</v>
      </c>
      <c r="H1194">
        <v>5</v>
      </c>
      <c r="I1194" s="4">
        <v>287.13</v>
      </c>
      <c r="J1194" t="s">
        <v>2730</v>
      </c>
      <c r="K1194" t="s">
        <v>3066</v>
      </c>
      <c r="L1194" t="s">
        <v>3070</v>
      </c>
      <c r="M1194" t="s">
        <v>3471</v>
      </c>
      <c r="N1194">
        <v>10</v>
      </c>
      <c r="O1194" t="s">
        <v>4275</v>
      </c>
      <c r="P1194" t="str">
        <f t="shared" si="95"/>
        <v>SAVE10</v>
      </c>
      <c r="Q1194" t="s">
        <v>4280</v>
      </c>
      <c r="R1194" s="4">
        <v>1435.65</v>
      </c>
      <c r="S1194" t="str">
        <f t="shared" si="94"/>
        <v>No</v>
      </c>
    </row>
    <row r="1195" spans="1:19" x14ac:dyDescent="0.25">
      <c r="A1195" t="s">
        <v>1009</v>
      </c>
      <c r="B1195" s="2">
        <v>45248</v>
      </c>
      <c r="C1195">
        <f t="shared" si="91"/>
        <v>2023</v>
      </c>
      <c r="D1195" t="str">
        <f t="shared" si="92"/>
        <v>November</v>
      </c>
      <c r="E1195" t="str">
        <f t="shared" si="93"/>
        <v>Q4</v>
      </c>
      <c r="F1195" t="s">
        <v>2202</v>
      </c>
      <c r="G1195" t="s">
        <v>2403</v>
      </c>
      <c r="H1195">
        <v>2</v>
      </c>
      <c r="I1195" s="4">
        <v>113.29</v>
      </c>
      <c r="J1195" t="s">
        <v>2801</v>
      </c>
      <c r="K1195" t="s">
        <v>3069</v>
      </c>
      <c r="L1195" t="s">
        <v>3074</v>
      </c>
      <c r="M1195" t="s">
        <v>4070</v>
      </c>
      <c r="N1195">
        <v>5</v>
      </c>
      <c r="O1195" t="s">
        <v>4275</v>
      </c>
      <c r="P1195" t="str">
        <f t="shared" si="95"/>
        <v>SAVE10</v>
      </c>
      <c r="Q1195" t="s">
        <v>4281</v>
      </c>
      <c r="R1195" s="4">
        <v>226.58</v>
      </c>
      <c r="S1195" t="str">
        <f t="shared" si="94"/>
        <v>No</v>
      </c>
    </row>
    <row r="1196" spans="1:19" x14ac:dyDescent="0.25">
      <c r="A1196" t="s">
        <v>907</v>
      </c>
      <c r="B1196" s="2">
        <v>45006</v>
      </c>
      <c r="C1196">
        <f t="shared" si="91"/>
        <v>2023</v>
      </c>
      <c r="D1196" t="str">
        <f t="shared" si="92"/>
        <v>March</v>
      </c>
      <c r="E1196" t="str">
        <f t="shared" si="93"/>
        <v>Q1</v>
      </c>
      <c r="F1196" t="s">
        <v>2103</v>
      </c>
      <c r="G1196" t="s">
        <v>2403</v>
      </c>
      <c r="H1196">
        <v>1</v>
      </c>
      <c r="I1196" s="4">
        <v>678.01</v>
      </c>
      <c r="J1196" t="s">
        <v>2796</v>
      </c>
      <c r="K1196" t="s">
        <v>3069</v>
      </c>
      <c r="L1196" t="s">
        <v>3074</v>
      </c>
      <c r="M1196" t="s">
        <v>3968</v>
      </c>
      <c r="N1196">
        <v>4</v>
      </c>
      <c r="O1196" t="s">
        <v>4276</v>
      </c>
      <c r="P1196" t="str">
        <f t="shared" si="95"/>
        <v>FREESHIP</v>
      </c>
      <c r="Q1196" t="s">
        <v>4279</v>
      </c>
      <c r="R1196" s="4">
        <v>678.01</v>
      </c>
      <c r="S1196" t="str">
        <f t="shared" si="94"/>
        <v>No</v>
      </c>
    </row>
    <row r="1197" spans="1:19" x14ac:dyDescent="0.25">
      <c r="A1197" t="s">
        <v>177</v>
      </c>
      <c r="B1197" s="2">
        <v>45832</v>
      </c>
      <c r="C1197">
        <f t="shared" si="91"/>
        <v>2025</v>
      </c>
      <c r="D1197" t="str">
        <f t="shared" si="92"/>
        <v>June</v>
      </c>
      <c r="E1197" t="str">
        <f t="shared" si="93"/>
        <v>Q2</v>
      </c>
      <c r="F1197" t="s">
        <v>1377</v>
      </c>
      <c r="G1197" t="s">
        <v>2405</v>
      </c>
      <c r="H1197">
        <v>1</v>
      </c>
      <c r="I1197" s="4">
        <v>641.39</v>
      </c>
      <c r="J1197" t="s">
        <v>2557</v>
      </c>
      <c r="K1197" t="s">
        <v>3066</v>
      </c>
      <c r="L1197" t="s">
        <v>3071</v>
      </c>
      <c r="M1197" t="s">
        <v>3238</v>
      </c>
      <c r="N1197">
        <v>1</v>
      </c>
      <c r="P1197" t="str">
        <f t="shared" si="95"/>
        <v>NO COUPON</v>
      </c>
      <c r="Q1197" t="s">
        <v>4279</v>
      </c>
      <c r="R1197" s="4">
        <v>641.39</v>
      </c>
      <c r="S1197" t="str">
        <f t="shared" si="94"/>
        <v>No</v>
      </c>
    </row>
    <row r="1198" spans="1:19" x14ac:dyDescent="0.25">
      <c r="A1198" t="s">
        <v>755</v>
      </c>
      <c r="B1198" s="2">
        <v>45680</v>
      </c>
      <c r="C1198">
        <f t="shared" si="91"/>
        <v>2025</v>
      </c>
      <c r="D1198" t="str">
        <f t="shared" si="92"/>
        <v>January</v>
      </c>
      <c r="E1198" t="str">
        <f t="shared" si="93"/>
        <v>Q1</v>
      </c>
      <c r="F1198" t="s">
        <v>1952</v>
      </c>
      <c r="G1198" t="s">
        <v>2403</v>
      </c>
      <c r="H1198">
        <v>5</v>
      </c>
      <c r="I1198" s="4">
        <v>332.64</v>
      </c>
      <c r="J1198" t="s">
        <v>2899</v>
      </c>
      <c r="K1198" t="s">
        <v>3068</v>
      </c>
      <c r="L1198" t="s">
        <v>3073</v>
      </c>
      <c r="M1198" t="s">
        <v>3816</v>
      </c>
      <c r="N1198">
        <v>10</v>
      </c>
      <c r="P1198" t="str">
        <f t="shared" si="95"/>
        <v>NO COUPON</v>
      </c>
      <c r="Q1198" t="s">
        <v>4279</v>
      </c>
      <c r="R1198" s="4">
        <v>1663.2</v>
      </c>
      <c r="S1198" t="str">
        <f t="shared" si="94"/>
        <v>No</v>
      </c>
    </row>
    <row r="1199" spans="1:19" x14ac:dyDescent="0.25">
      <c r="A1199" t="s">
        <v>218</v>
      </c>
      <c r="B1199" s="2">
        <v>45174</v>
      </c>
      <c r="C1199">
        <f t="shared" si="91"/>
        <v>2023</v>
      </c>
      <c r="D1199" t="str">
        <f t="shared" si="92"/>
        <v>September</v>
      </c>
      <c r="E1199" t="str">
        <f t="shared" si="93"/>
        <v>Q3</v>
      </c>
      <c r="F1199" t="s">
        <v>1418</v>
      </c>
      <c r="G1199" t="s">
        <v>2408</v>
      </c>
      <c r="H1199">
        <v>4</v>
      </c>
      <c r="I1199" s="4">
        <v>413.71</v>
      </c>
      <c r="J1199" t="s">
        <v>2539</v>
      </c>
      <c r="K1199" t="s">
        <v>3068</v>
      </c>
      <c r="L1199" t="s">
        <v>3071</v>
      </c>
      <c r="M1199" t="s">
        <v>3279</v>
      </c>
      <c r="N1199">
        <v>9</v>
      </c>
      <c r="O1199" t="s">
        <v>4276</v>
      </c>
      <c r="P1199" t="str">
        <f t="shared" si="95"/>
        <v>FREESHIP</v>
      </c>
      <c r="Q1199" t="s">
        <v>4281</v>
      </c>
      <c r="R1199" s="4">
        <v>1654.84</v>
      </c>
      <c r="S1199" t="str">
        <f t="shared" si="94"/>
        <v>No</v>
      </c>
    </row>
    <row r="1200" spans="1:19" x14ac:dyDescent="0.25">
      <c r="A1200" t="s">
        <v>239</v>
      </c>
      <c r="B1200" s="2">
        <v>45364</v>
      </c>
      <c r="C1200">
        <f t="shared" si="91"/>
        <v>2024</v>
      </c>
      <c r="D1200" t="str">
        <f t="shared" si="92"/>
        <v>March</v>
      </c>
      <c r="E1200" t="str">
        <f t="shared" si="93"/>
        <v>Q1</v>
      </c>
      <c r="F1200" t="s">
        <v>1439</v>
      </c>
      <c r="G1200" t="s">
        <v>2404</v>
      </c>
      <c r="H1200">
        <v>3</v>
      </c>
      <c r="I1200" s="4">
        <v>273.95999999999998</v>
      </c>
      <c r="J1200" t="s">
        <v>2604</v>
      </c>
      <c r="K1200" t="s">
        <v>3065</v>
      </c>
      <c r="L1200" t="s">
        <v>3072</v>
      </c>
      <c r="M1200" t="s">
        <v>3300</v>
      </c>
      <c r="N1200">
        <v>8</v>
      </c>
      <c r="O1200" t="s">
        <v>4275</v>
      </c>
      <c r="P1200" t="str">
        <f t="shared" si="95"/>
        <v>SAVE10</v>
      </c>
      <c r="Q1200" t="s">
        <v>4282</v>
      </c>
      <c r="R1200" s="4">
        <v>821.87999999999988</v>
      </c>
      <c r="S1200" t="str">
        <f t="shared" si="94"/>
        <v>No</v>
      </c>
    </row>
    <row r="1201" spans="1:19" x14ac:dyDescent="0.25">
      <c r="A1201" t="s">
        <v>913</v>
      </c>
      <c r="B1201" s="2">
        <v>45770</v>
      </c>
      <c r="C1201">
        <f t="shared" si="91"/>
        <v>2025</v>
      </c>
      <c r="D1201" t="str">
        <f t="shared" si="92"/>
        <v>April</v>
      </c>
      <c r="E1201" t="str">
        <f t="shared" si="93"/>
        <v>Q2</v>
      </c>
      <c r="F1201" t="s">
        <v>2109</v>
      </c>
      <c r="G1201" t="s">
        <v>2407</v>
      </c>
      <c r="H1201">
        <v>2</v>
      </c>
      <c r="I1201" s="4">
        <v>323.37</v>
      </c>
      <c r="J1201" t="s">
        <v>2474</v>
      </c>
      <c r="K1201" t="s">
        <v>3066</v>
      </c>
      <c r="L1201" t="s">
        <v>3074</v>
      </c>
      <c r="M1201" t="s">
        <v>3974</v>
      </c>
      <c r="N1201">
        <v>3</v>
      </c>
      <c r="O1201" t="s">
        <v>4275</v>
      </c>
      <c r="P1201" t="str">
        <f t="shared" si="95"/>
        <v>SAVE10</v>
      </c>
      <c r="Q1201" t="s">
        <v>4278</v>
      </c>
      <c r="R1201" s="4">
        <v>646.74</v>
      </c>
      <c r="S1201" t="str">
        <f t="shared" si="94"/>
        <v>No</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F435-FD27-4B9F-B591-E41472FE210D}">
  <dimension ref="A2:W39"/>
  <sheetViews>
    <sheetView showGridLines="0" showRowColHeaders="0" workbookViewId="0">
      <selection activeCell="G16" sqref="G16"/>
    </sheetView>
    <sheetView workbookViewId="1"/>
  </sheetViews>
  <sheetFormatPr defaultRowHeight="15" x14ac:dyDescent="0.25"/>
  <cols>
    <col min="2" max="2" width="8.85546875" customWidth="1"/>
    <col min="3" max="3" width="8.7109375" customWidth="1"/>
    <col min="4" max="4" width="16.5703125" bestFit="1" customWidth="1"/>
    <col min="11" max="11" width="12.140625" bestFit="1" customWidth="1"/>
    <col min="19" max="19" width="14.7109375" bestFit="1" customWidth="1"/>
  </cols>
  <sheetData>
    <row r="2" spans="1:23" ht="15" customHeight="1" x14ac:dyDescent="0.25">
      <c r="A2" s="15" t="s">
        <v>4328</v>
      </c>
      <c r="B2" s="15"/>
      <c r="C2" s="15"/>
      <c r="D2" s="15"/>
      <c r="E2" s="15"/>
      <c r="F2" s="15"/>
      <c r="G2" s="15"/>
      <c r="H2" s="15"/>
      <c r="I2" s="15"/>
      <c r="J2" s="15"/>
      <c r="K2" s="15"/>
      <c r="L2" s="15"/>
      <c r="M2" s="15"/>
      <c r="N2" s="15"/>
      <c r="O2" s="15"/>
      <c r="P2" s="15"/>
      <c r="Q2" s="15"/>
      <c r="R2" s="15"/>
      <c r="S2" s="15"/>
      <c r="T2" s="15"/>
      <c r="U2" s="15"/>
      <c r="V2" s="15"/>
      <c r="W2" s="15"/>
    </row>
    <row r="3" spans="1:23" ht="15" customHeight="1" x14ac:dyDescent="0.25">
      <c r="A3" s="15"/>
      <c r="B3" s="15"/>
      <c r="C3" s="15"/>
      <c r="D3" s="15"/>
      <c r="E3" s="15"/>
      <c r="F3" s="15"/>
      <c r="G3" s="15"/>
      <c r="H3" s="15"/>
      <c r="I3" s="15"/>
      <c r="J3" s="15"/>
      <c r="K3" s="15"/>
      <c r="L3" s="15"/>
      <c r="M3" s="15"/>
      <c r="N3" s="15"/>
      <c r="O3" s="15"/>
      <c r="P3" s="15"/>
      <c r="Q3" s="15"/>
      <c r="R3" s="15"/>
      <c r="S3" s="15"/>
      <c r="T3" s="15"/>
      <c r="U3" s="15"/>
      <c r="V3" s="15"/>
      <c r="W3" s="15"/>
    </row>
    <row r="12" spans="1:23" x14ac:dyDescent="0.25">
      <c r="D12" s="12" t="s">
        <v>4324</v>
      </c>
      <c r="K12" s="12" t="s">
        <v>4322</v>
      </c>
      <c r="S12" s="12" t="s">
        <v>4323</v>
      </c>
    </row>
    <row r="13" spans="1:23" x14ac:dyDescent="0.25">
      <c r="D13" s="13" t="s">
        <v>3067</v>
      </c>
      <c r="K13" s="13" t="s">
        <v>4276</v>
      </c>
      <c r="S13" s="13" t="s">
        <v>4281</v>
      </c>
    </row>
    <row r="39" spans="6:6" ht="27.75" x14ac:dyDescent="0.45">
      <c r="F39" s="11"/>
    </row>
  </sheetData>
  <mergeCells count="1">
    <mergeCell ref="A2:W3"/>
  </mergeCells>
  <pageMargins left="0.7" right="0.7" top="0.75" bottom="0.75" header="0.3" footer="0.3"/>
  <pageSetup orientation="portrait" r:id="rId1"/>
  <drawing r:id="rId2"/>
  <picture r:id="rId3"/>
  <extLst>
    <ext xmlns:x14="http://schemas.microsoft.com/office/spreadsheetml/2009/9/main" uri="{CCE6A557-97BC-4b89-ADB6-D9C93CAAB3DF}">
      <x14:dataValidations xmlns:xm="http://schemas.microsoft.com/office/excel/2006/main" count="3">
        <x14:dataValidation type="list" allowBlank="1" showInputMessage="1" showErrorMessage="1" xr:uid="{2CD6BDF7-5606-46E2-8415-000FEADF962D}">
          <x14:formula1>
            <xm:f>'Payment Method'!$A$2:$A$6</xm:f>
          </x14:formula1>
          <xm:sqref>D13</xm:sqref>
        </x14:dataValidation>
        <x14:dataValidation type="list" allowBlank="1" showInputMessage="1" showErrorMessage="1" xr:uid="{D7635506-9300-4596-95F8-3C0243B617A3}">
          <x14:formula1>
            <xm:f>'Coupon Code'!$A$2:$A$5</xm:f>
          </x14:formula1>
          <xm:sqref>K13</xm:sqref>
        </x14:dataValidation>
        <x14:dataValidation type="list" allowBlank="1" showInputMessage="1" showErrorMessage="1" xr:uid="{4B3CFF1E-1D5E-490B-9D6B-2F26E3AB312F}">
          <x14:formula1>
            <xm:f>'Referral Source'!$A$2:$A$6</xm:f>
          </x14:formula1>
          <xm:sqref>S13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B319-4CB6-478F-817E-649F76E3CEA1}">
  <dimension ref="A2:S9"/>
  <sheetViews>
    <sheetView workbookViewId="0">
      <selection activeCell="G16" sqref="G16"/>
    </sheetView>
    <sheetView workbookViewId="1"/>
  </sheetViews>
  <sheetFormatPr defaultRowHeight="15" x14ac:dyDescent="0.25"/>
  <cols>
    <col min="8" max="8" width="16" bestFit="1" customWidth="1"/>
    <col min="11" max="11" width="10.28515625" bestFit="1" customWidth="1"/>
    <col min="12" max="12" width="10.5703125" bestFit="1" customWidth="1"/>
    <col min="16" max="16" width="14.28515625" bestFit="1" customWidth="1"/>
    <col min="17" max="17" width="9.5703125" bestFit="1" customWidth="1"/>
  </cols>
  <sheetData>
    <row r="2" spans="1:19" x14ac:dyDescent="0.25">
      <c r="A2" t="s">
        <v>4325</v>
      </c>
      <c r="K2" t="s">
        <v>4301</v>
      </c>
      <c r="L2" s="14">
        <f>SUMIFS(Table1[TotalPrice],Table1[ReferralSource],refer,Table1[PaymentMethod],pay,Table1[CouponCode2],coupon)</f>
        <v>10801.99</v>
      </c>
      <c r="P2" t="s">
        <v>4327</v>
      </c>
      <c r="Q2" s="14">
        <f>AVERAGEIFS(Table1[TotalPrice],Table1[ReferralSource],refer,Table1[PaymentMethod],pay,Table1[CouponCode2],coupon)</f>
        <v>1080.1990000000001</v>
      </c>
      <c r="S2">
        <f>SUMIFS(Table1[Quantity],Table1[ReferralSource],refer,Table1[PaymentMethod],pay,Table1[CouponCode2],coupon)</f>
        <v>24</v>
      </c>
    </row>
    <row r="3" spans="1:19" x14ac:dyDescent="0.25">
      <c r="A3" t="str" cm="1">
        <f t="array" ref="A3:A9">_xlfn.UNIQUE(Table1[Product])</f>
        <v>Printer</v>
      </c>
      <c r="B3">
        <f>COUNTIFS(Table1[Product],A3,Table1[ReferralSource],refer,Table1[PaymentMethod],pay,Table1[CouponCode2],coupon)</f>
        <v>3</v>
      </c>
      <c r="D3" t="str" cm="1">
        <f t="array" ref="D3:E9">_xlfn._xlws.SORT(A3:B9,2,-1)</f>
        <v>Printer</v>
      </c>
      <c r="E3">
        <v>3</v>
      </c>
      <c r="H3" t="str">
        <f>IF(E3=E4,_xlfn.CONCAT(D3," and ",D4),D3)</f>
        <v>Printer and Monitor</v>
      </c>
    </row>
    <row r="4" spans="1:19" x14ac:dyDescent="0.25">
      <c r="A4" t="str">
        <v>Laptop</v>
      </c>
      <c r="B4">
        <f>COUNTIFS(Table1[Product],A4,Table1[ReferralSource],refer,Table1[PaymentMethod],pay,Table1[CouponCode2],coupon)</f>
        <v>1</v>
      </c>
      <c r="D4" t="str">
        <v>Monitor</v>
      </c>
      <c r="E4">
        <v>3</v>
      </c>
    </row>
    <row r="5" spans="1:19" x14ac:dyDescent="0.25">
      <c r="A5" t="str">
        <v>Monitor</v>
      </c>
      <c r="B5">
        <f>COUNTIFS(Table1[Product],A5,Table1[ReferralSource],refer,Table1[PaymentMethod],pay,Table1[CouponCode2],coupon)</f>
        <v>3</v>
      </c>
      <c r="D5" t="str">
        <v>Laptop</v>
      </c>
      <c r="E5">
        <v>1</v>
      </c>
      <c r="H5" t="str">
        <f>IF(E8=E9,_xlfn.CONCAT(D8," and ",D9),D9)</f>
        <v>Tablet</v>
      </c>
    </row>
    <row r="6" spans="1:19" x14ac:dyDescent="0.25">
      <c r="A6" t="str">
        <v>Desk</v>
      </c>
      <c r="B6">
        <f>COUNTIFS(Table1[Product],A6,Table1[ReferralSource],refer,Table1[PaymentMethod],pay,Table1[CouponCode2],coupon)</f>
        <v>1</v>
      </c>
      <c r="D6" t="str">
        <v>Desk</v>
      </c>
      <c r="E6">
        <v>1</v>
      </c>
    </row>
    <row r="7" spans="1:19" x14ac:dyDescent="0.25">
      <c r="A7" t="str">
        <v>Tablet</v>
      </c>
      <c r="B7">
        <f>COUNTIFS(Table1[Product],A7,Table1[ReferralSource],refer,Table1[PaymentMethod],pay,Table1[CouponCode2],coupon)</f>
        <v>0</v>
      </c>
      <c r="D7" t="str">
        <v>Chair</v>
      </c>
      <c r="E7">
        <v>1</v>
      </c>
    </row>
    <row r="8" spans="1:19" x14ac:dyDescent="0.25">
      <c r="A8" t="str">
        <v>Chair</v>
      </c>
      <c r="B8">
        <f>COUNTIFS(Table1[Product],A8,Table1[ReferralSource],refer,Table1[PaymentMethod],pay,Table1[CouponCode2],coupon)</f>
        <v>1</v>
      </c>
      <c r="D8" t="str">
        <v>Phone</v>
      </c>
      <c r="E8">
        <v>1</v>
      </c>
    </row>
    <row r="9" spans="1:19" x14ac:dyDescent="0.25">
      <c r="A9" t="str">
        <v>Phone</v>
      </c>
      <c r="B9">
        <f>COUNTIFS(Table1[Product],A9,Table1[ReferralSource],refer,Table1[PaymentMethod],pay,Table1[CouponCode2],coupon)</f>
        <v>1</v>
      </c>
      <c r="D9" t="str">
        <v>Tablet</v>
      </c>
      <c r="E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ABCA-CA8F-444B-859D-91B92190F314}">
  <dimension ref="A2:E7"/>
  <sheetViews>
    <sheetView workbookViewId="0">
      <selection activeCell="G16" sqref="G16"/>
    </sheetView>
    <sheetView workbookViewId="1"/>
  </sheetViews>
  <sheetFormatPr defaultRowHeight="15" x14ac:dyDescent="0.25"/>
  <sheetData>
    <row r="2" spans="1:5" x14ac:dyDescent="0.25">
      <c r="A2" t="s">
        <v>4326</v>
      </c>
    </row>
    <row r="3" spans="1:5" x14ac:dyDescent="0.25">
      <c r="A3" t="str" cm="1">
        <f t="array" ref="A3:A7">_xlfn.UNIQUE(Table1[OrderStatus])</f>
        <v>Returned</v>
      </c>
      <c r="B3">
        <f>COUNTIFS(Table1[OrderStatus],A3,Table1[ReferralSource],refer,Table1[PaymentMethod],pay,Table1[CouponCode2],coupon)</f>
        <v>4</v>
      </c>
      <c r="D3" t="str" cm="1">
        <f t="array" ref="D3:E7">_xlfn._xlws.SORT(A3:B7,2,-1)</f>
        <v>Returned</v>
      </c>
      <c r="E3">
        <v>4</v>
      </c>
    </row>
    <row r="4" spans="1:5" x14ac:dyDescent="0.25">
      <c r="A4" t="str">
        <v>Shipped</v>
      </c>
      <c r="B4">
        <f>COUNTIFS(Table1[OrderStatus],A4,Table1[ReferralSource],refer,Table1[PaymentMethod],pay,Table1[CouponCode2],coupon)</f>
        <v>3</v>
      </c>
      <c r="D4" t="str">
        <v>Shipped</v>
      </c>
      <c r="E4">
        <v>3</v>
      </c>
    </row>
    <row r="5" spans="1:5" x14ac:dyDescent="0.25">
      <c r="A5" t="str">
        <v>Cancelled</v>
      </c>
      <c r="B5">
        <f>COUNTIFS(Table1[OrderStatus],A5,Table1[ReferralSource],refer,Table1[PaymentMethod],pay,Table1[CouponCode2],coupon)</f>
        <v>0</v>
      </c>
      <c r="D5" t="str">
        <v>Pending</v>
      </c>
      <c r="E5">
        <v>2</v>
      </c>
    </row>
    <row r="6" spans="1:5" x14ac:dyDescent="0.25">
      <c r="A6" t="str">
        <v>Pending</v>
      </c>
      <c r="B6">
        <f>COUNTIFS(Table1[OrderStatus],A6,Table1[ReferralSource],refer,Table1[PaymentMethod],pay,Table1[CouponCode2],coupon)</f>
        <v>2</v>
      </c>
      <c r="D6" t="str">
        <v>Delivered</v>
      </c>
      <c r="E6">
        <v>1</v>
      </c>
    </row>
    <row r="7" spans="1:5" x14ac:dyDescent="0.25">
      <c r="A7" t="str">
        <v>Delivered</v>
      </c>
      <c r="B7">
        <f>COUNTIFS(Table1[OrderStatus],A7,Table1[ReferralSource],refer,Table1[PaymentMethod],pay,Table1[CouponCode2],coupon)</f>
        <v>1</v>
      </c>
      <c r="D7" t="str">
        <v>Cancelled</v>
      </c>
      <c r="E7">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1BB4-577C-4432-946F-E8AEB1C2E05F}">
  <dimension ref="A2:B5"/>
  <sheetViews>
    <sheetView workbookViewId="0">
      <selection activeCell="G16" sqref="G16"/>
    </sheetView>
    <sheetView workbookViewId="1"/>
  </sheetViews>
  <sheetFormatPr defaultRowHeight="15" x14ac:dyDescent="0.25"/>
  <sheetData>
    <row r="2" spans="1:2" x14ac:dyDescent="0.25">
      <c r="A2" t="s">
        <v>4283</v>
      </c>
    </row>
    <row r="3" spans="1:2" x14ac:dyDescent="0.25">
      <c r="A3" cm="1">
        <f t="array" ref="A3:A5">_xlfn.UNIQUE(Table1[Year])</f>
        <v>2023</v>
      </c>
      <c r="B3">
        <f>COUNTIFS(Table1[Year],A3,Table1[ReferralSource],refer,Table1[PaymentMethod],pay,Table1[CouponCode2],coupon)</f>
        <v>5</v>
      </c>
    </row>
    <row r="4" spans="1:2" x14ac:dyDescent="0.25">
      <c r="A4">
        <v>2024</v>
      </c>
      <c r="B4">
        <f>COUNTIFS(Table1[Year],A4,Table1[ReferralSource],refer,Table1[PaymentMethod],pay,Table1[CouponCode2],coupon)</f>
        <v>3</v>
      </c>
    </row>
    <row r="5" spans="1:2" x14ac:dyDescent="0.25">
      <c r="A5">
        <v>2025</v>
      </c>
      <c r="B5">
        <f>COUNTIFS(Table1[Year],A5,Table1[ReferralSource],refer,Table1[PaymentMethod],pay,Table1[CouponCode2],coupon)</f>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0AFD-0CBB-4532-AFAC-6EBA2E38B520}">
  <dimension ref="A2:H6"/>
  <sheetViews>
    <sheetView workbookViewId="0">
      <selection activeCell="G16" sqref="G16"/>
    </sheetView>
    <sheetView workbookViewId="1"/>
  </sheetViews>
  <sheetFormatPr defaultRowHeight="15" x14ac:dyDescent="0.25"/>
  <sheetData>
    <row r="2" spans="1:8" x14ac:dyDescent="0.25">
      <c r="A2" t="str" cm="1">
        <f t="array" ref="A2:A6">_xlfn.UNIQUE(Table1[ReferralSource])</f>
        <v>Facebook</v>
      </c>
      <c r="B2">
        <f>COUNTIFS(Table1[ReferralSource],A2,Table1[PaymentMethod],pay,Table1[CouponCode2],coupon)</f>
        <v>10</v>
      </c>
      <c r="E2" t="str" cm="1">
        <f t="array" ref="E2:F6">_xlfn._xlws.SORT(A2:B6,2,1)</f>
        <v>Instagram</v>
      </c>
      <c r="F2">
        <v>9</v>
      </c>
      <c r="G2" t="e">
        <f>IF(E2=refer,F2,NA())</f>
        <v>#N/A</v>
      </c>
      <c r="H2">
        <f>IF(E2&lt;&gt;refer,F2,NA())</f>
        <v>9</v>
      </c>
    </row>
    <row r="3" spans="1:8" x14ac:dyDescent="0.25">
      <c r="A3" t="str">
        <v>Instagram</v>
      </c>
      <c r="B3">
        <f>COUNTIFS(Table1[ReferralSource],A3,Table1[PaymentMethod],pay,Table1[CouponCode2],coupon)</f>
        <v>9</v>
      </c>
      <c r="E3" t="str">
        <v>Facebook</v>
      </c>
      <c r="F3">
        <v>10</v>
      </c>
      <c r="G3">
        <f>IF(E3=refer,F3,NA())</f>
        <v>10</v>
      </c>
      <c r="H3" t="e">
        <f>IF(E3&lt;&gt;refer,F3,NA())</f>
        <v>#N/A</v>
      </c>
    </row>
    <row r="4" spans="1:8" x14ac:dyDescent="0.25">
      <c r="A4" t="str">
        <v>Email</v>
      </c>
      <c r="B4">
        <f>COUNTIFS(Table1[ReferralSource],A4,Table1[PaymentMethod],pay,Table1[CouponCode2],coupon)</f>
        <v>17</v>
      </c>
      <c r="E4" t="str">
        <v>Referral</v>
      </c>
      <c r="F4">
        <v>10</v>
      </c>
      <c r="G4" t="e">
        <f>IF(E4=refer,F4,NA())</f>
        <v>#N/A</v>
      </c>
      <c r="H4">
        <f>IF(E4&lt;&gt;refer,F4,NA())</f>
        <v>10</v>
      </c>
    </row>
    <row r="5" spans="1:8" x14ac:dyDescent="0.25">
      <c r="A5" t="str">
        <v>Google</v>
      </c>
      <c r="B5">
        <f>COUNTIFS(Table1[ReferralSource],A5,Table1[PaymentMethod],pay,Table1[CouponCode2],coupon)</f>
        <v>17</v>
      </c>
      <c r="E5" t="str">
        <v>Email</v>
      </c>
      <c r="F5">
        <v>17</v>
      </c>
      <c r="G5" t="e">
        <f>IF(E5=refer,F5,NA())</f>
        <v>#N/A</v>
      </c>
      <c r="H5">
        <f>IF(E5&lt;&gt;refer,F5,NA())</f>
        <v>17</v>
      </c>
    </row>
    <row r="6" spans="1:8" x14ac:dyDescent="0.25">
      <c r="A6" t="str">
        <v>Referral</v>
      </c>
      <c r="B6">
        <f>COUNTIFS(Table1[ReferralSource],A6,Table1[PaymentMethod],pay,Table1[CouponCode2],coupon)</f>
        <v>10</v>
      </c>
      <c r="E6" t="str">
        <v>Google</v>
      </c>
      <c r="F6">
        <v>17</v>
      </c>
      <c r="G6" t="e">
        <f>IF(E6=refer,F6,NA())</f>
        <v>#N/A</v>
      </c>
      <c r="H6">
        <f>IF(E6&lt;&gt;refer,F6,NA())</f>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564F-8528-4CFF-9831-1AF14B5CCCDD}">
  <dimension ref="A2:H5"/>
  <sheetViews>
    <sheetView workbookViewId="0">
      <selection activeCell="G16" sqref="G16"/>
    </sheetView>
    <sheetView workbookViewId="1"/>
  </sheetViews>
  <sheetFormatPr defaultRowHeight="15" x14ac:dyDescent="0.25"/>
  <sheetData>
    <row r="2" spans="1:8" x14ac:dyDescent="0.25">
      <c r="A2" t="str" cm="1">
        <f t="array" ref="A2:A5">_xlfn.UNIQUE(Table1[CouponCode2])</f>
        <v>SAVE10</v>
      </c>
      <c r="B2">
        <f>COUNTIFS(Table1[CouponCode2],A2,Table1[PaymentMethod],pay,Table1[ReferralSource],refer)</f>
        <v>12</v>
      </c>
      <c r="E2" t="str" cm="1">
        <f t="array" ref="E2:F5">_xlfn._xlws.SORT(A2:B5,2,1)</f>
        <v>FREESHIP</v>
      </c>
      <c r="F2">
        <v>10</v>
      </c>
      <c r="G2">
        <f>IF(E2=coupon,F2,NA())</f>
        <v>10</v>
      </c>
      <c r="H2" t="e">
        <f>IF(E2&lt;&gt;coupon,F2,NA())</f>
        <v>#N/A</v>
      </c>
    </row>
    <row r="3" spans="1:8" x14ac:dyDescent="0.25">
      <c r="A3" t="str">
        <v>WINTER15</v>
      </c>
      <c r="B3">
        <f>COUNTIFS(Table1[CouponCode2],A3,Table1[PaymentMethod],pay,Table1[ReferralSource],refer)</f>
        <v>12</v>
      </c>
      <c r="E3" t="str">
        <v>NO COUPON</v>
      </c>
      <c r="F3">
        <v>10</v>
      </c>
      <c r="G3" t="e">
        <f>IF(E3=coupon,F3,NA())</f>
        <v>#N/A</v>
      </c>
      <c r="H3">
        <f>IF(E3&lt;&gt;coupon,F3,NA())</f>
        <v>10</v>
      </c>
    </row>
    <row r="4" spans="1:8" x14ac:dyDescent="0.25">
      <c r="A4" t="str">
        <v>FREESHIP</v>
      </c>
      <c r="B4">
        <f>COUNTIFS(Table1[CouponCode2],A4,Table1[PaymentMethod],pay,Table1[ReferralSource],refer)</f>
        <v>10</v>
      </c>
      <c r="E4" t="str">
        <v>SAVE10</v>
      </c>
      <c r="F4">
        <v>12</v>
      </c>
      <c r="G4" t="e">
        <f>IF(E4=coupon,F4,NA())</f>
        <v>#N/A</v>
      </c>
      <c r="H4">
        <f>IF(E4&lt;&gt;coupon,F4,NA())</f>
        <v>12</v>
      </c>
    </row>
    <row r="5" spans="1:8" x14ac:dyDescent="0.25">
      <c r="A5" t="str">
        <v>NO COUPON</v>
      </c>
      <c r="B5">
        <f>COUNTIFS(Table1[CouponCode2],A5,Table1[PaymentMethod],pay,Table1[ReferralSource],refer)</f>
        <v>10</v>
      </c>
      <c r="E5" t="str">
        <v>WINTER15</v>
      </c>
      <c r="F5">
        <v>12</v>
      </c>
      <c r="G5" t="e">
        <f>IF(E5=coupon,F5,NA())</f>
        <v>#N/A</v>
      </c>
      <c r="H5">
        <f>IF(E5&lt;&gt;coupon,F5,NA())</f>
        <v>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9268-174F-443D-AFCF-32899FF13076}">
  <dimension ref="A2:G6"/>
  <sheetViews>
    <sheetView workbookViewId="0">
      <selection activeCell="G16" sqref="G16"/>
    </sheetView>
    <sheetView workbookViewId="1"/>
  </sheetViews>
  <sheetFormatPr defaultRowHeight="15" x14ac:dyDescent="0.25"/>
  <sheetData>
    <row r="2" spans="1:7" x14ac:dyDescent="0.25">
      <c r="A2" t="str" cm="1">
        <f t="array" ref="A2:A6">_xlfn.UNIQUE(Table1[PaymentMethod])</f>
        <v>Cash</v>
      </c>
      <c r="B2">
        <f>COUNTIFS(Table1[PaymentMethod],A2,Table1[CouponCode2],coupon,Table1[ReferralSource],refer)</f>
        <v>14</v>
      </c>
      <c r="D2" t="str" cm="1">
        <f t="array" ref="D2:E6">_xlfn._xlws.SORT(A2:B6,2,1)</f>
        <v>Online</v>
      </c>
      <c r="E2">
        <v>10</v>
      </c>
      <c r="F2" t="e">
        <f>IF(D2=pay,E2,NA())</f>
        <v>#N/A</v>
      </c>
      <c r="G2">
        <f>IF(D2&lt;&gt;pay,E2,NA())</f>
        <v>10</v>
      </c>
    </row>
    <row r="3" spans="1:7" x14ac:dyDescent="0.25">
      <c r="A3" t="str">
        <v>Online</v>
      </c>
      <c r="B3">
        <f>COUNTIFS(Table1[PaymentMethod],A3,Table1[CouponCode2],coupon,Table1[ReferralSource],refer)</f>
        <v>10</v>
      </c>
      <c r="D3" t="str">
        <v>Credit Card</v>
      </c>
      <c r="E3">
        <v>10</v>
      </c>
      <c r="F3">
        <f>IF(D3=pay,E3,NA())</f>
        <v>10</v>
      </c>
      <c r="G3" t="e">
        <f>IF(D3&lt;&gt;pay,E3,NA())</f>
        <v>#N/A</v>
      </c>
    </row>
    <row r="4" spans="1:7" x14ac:dyDescent="0.25">
      <c r="A4" t="str">
        <v>Gift Card</v>
      </c>
      <c r="B4">
        <f>COUNTIFS(Table1[PaymentMethod],A4,Table1[CouponCode2],coupon,Table1[ReferralSource],refer)</f>
        <v>15</v>
      </c>
      <c r="D4" t="str">
        <v>Debit Card</v>
      </c>
      <c r="E4">
        <v>12</v>
      </c>
      <c r="F4" t="e">
        <f>IF(D4=pay,E4,NA())</f>
        <v>#N/A</v>
      </c>
      <c r="G4">
        <f>IF(D4&lt;&gt;pay,E4,NA())</f>
        <v>12</v>
      </c>
    </row>
    <row r="5" spans="1:7" x14ac:dyDescent="0.25">
      <c r="A5" t="str">
        <v>Debit Card</v>
      </c>
      <c r="B5">
        <f>COUNTIFS(Table1[PaymentMethod],A5,Table1[CouponCode2],coupon,Table1[ReferralSource],refer)</f>
        <v>12</v>
      </c>
      <c r="D5" t="str">
        <v>Cash</v>
      </c>
      <c r="E5">
        <v>14</v>
      </c>
      <c r="F5" t="e">
        <f>IF(D5=pay,E5,NA())</f>
        <v>#N/A</v>
      </c>
      <c r="G5">
        <f>IF(D5&lt;&gt;pay,E5,NA())</f>
        <v>14</v>
      </c>
    </row>
    <row r="6" spans="1:7" x14ac:dyDescent="0.25">
      <c r="A6" t="str">
        <v>Credit Card</v>
      </c>
      <c r="B6">
        <f>COUNTIFS(Table1[PaymentMethod],A6,Table1[CouponCode2],coupon,Table1[ReferralSource],refer)</f>
        <v>10</v>
      </c>
      <c r="D6" t="str">
        <v>Gift Card</v>
      </c>
      <c r="E6">
        <v>15</v>
      </c>
      <c r="F6" t="e">
        <f>IF(D6=pay,E6,NA())</f>
        <v>#N/A</v>
      </c>
      <c r="G6">
        <f>IF(D6&lt;&gt;pay,E6,NA())</f>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DFDD-66CF-4966-8CE1-F69B1DBE6EA2}">
  <dimension ref="A2:B13"/>
  <sheetViews>
    <sheetView workbookViewId="0">
      <selection activeCell="G16" sqref="G16"/>
    </sheetView>
    <sheetView workbookViewId="1"/>
  </sheetViews>
  <sheetFormatPr defaultRowHeight="15" x14ac:dyDescent="0.25"/>
  <sheetData>
    <row r="2" spans="1:2" x14ac:dyDescent="0.25">
      <c r="A2" t="s">
        <v>4289</v>
      </c>
      <c r="B2">
        <f>COUNTIFS(Table1[Month],A2,Table1[ReferralSource],refer,Table1[PaymentMethod],pay,Table1[CouponCode2],coupon)</f>
        <v>1</v>
      </c>
    </row>
    <row r="3" spans="1:2" x14ac:dyDescent="0.25">
      <c r="A3" t="s">
        <v>4290</v>
      </c>
      <c r="B3">
        <f>COUNTIFS(Table1[Month],A3,Table1[ReferralSource],refer,Table1[PaymentMethod],pay,Table1[CouponCode2],coupon)</f>
        <v>1</v>
      </c>
    </row>
    <row r="4" spans="1:2" x14ac:dyDescent="0.25">
      <c r="A4" t="s">
        <v>4291</v>
      </c>
      <c r="B4">
        <f>COUNTIFS(Table1[Month],A4,Table1[ReferralSource],refer,Table1[PaymentMethod],pay,Table1[CouponCode2],coupon)</f>
        <v>1</v>
      </c>
    </row>
    <row r="5" spans="1:2" x14ac:dyDescent="0.25">
      <c r="A5" t="s">
        <v>4292</v>
      </c>
      <c r="B5">
        <f>COUNTIFS(Table1[Month],A5,Table1[ReferralSource],refer,Table1[PaymentMethod],pay,Table1[CouponCode2],coupon)</f>
        <v>0</v>
      </c>
    </row>
    <row r="6" spans="1:2" x14ac:dyDescent="0.25">
      <c r="A6" t="s">
        <v>4293</v>
      </c>
      <c r="B6">
        <f>COUNTIFS(Table1[Month],A6,Table1[ReferralSource],refer,Table1[PaymentMethod],pay,Table1[CouponCode2],coupon)</f>
        <v>0</v>
      </c>
    </row>
    <row r="7" spans="1:2" x14ac:dyDescent="0.25">
      <c r="A7" t="s">
        <v>4294</v>
      </c>
      <c r="B7">
        <f>COUNTIFS(Table1[Month],A7,Table1[ReferralSource],refer,Table1[PaymentMethod],pay,Table1[CouponCode2],coupon)</f>
        <v>0</v>
      </c>
    </row>
    <row r="8" spans="1:2" x14ac:dyDescent="0.25">
      <c r="A8" t="s">
        <v>4295</v>
      </c>
      <c r="B8">
        <f>COUNTIFS(Table1[Month],A8,Table1[ReferralSource],refer,Table1[PaymentMethod],pay,Table1[CouponCode2],coupon)</f>
        <v>0</v>
      </c>
    </row>
    <row r="9" spans="1:2" x14ac:dyDescent="0.25">
      <c r="A9" t="s">
        <v>4296</v>
      </c>
      <c r="B9">
        <f>COUNTIFS(Table1[Month],A9,Table1[ReferralSource],refer,Table1[PaymentMethod],pay,Table1[CouponCode2],coupon)</f>
        <v>4</v>
      </c>
    </row>
    <row r="10" spans="1:2" x14ac:dyDescent="0.25">
      <c r="A10" t="s">
        <v>4297</v>
      </c>
      <c r="B10">
        <f>COUNTIFS(Table1[Month],A10,Table1[ReferralSource],refer,Table1[PaymentMethod],pay,Table1[CouponCode2],coupon)</f>
        <v>0</v>
      </c>
    </row>
    <row r="11" spans="1:2" x14ac:dyDescent="0.25">
      <c r="A11" t="s">
        <v>4298</v>
      </c>
      <c r="B11">
        <f>COUNTIFS(Table1[Month],A11,Table1[ReferralSource],refer,Table1[PaymentMethod],pay,Table1[CouponCode2],coupon)</f>
        <v>1</v>
      </c>
    </row>
    <row r="12" spans="1:2" x14ac:dyDescent="0.25">
      <c r="A12" t="s">
        <v>4299</v>
      </c>
      <c r="B12">
        <f>COUNTIFS(Table1[Month],A12,Table1[ReferralSource],refer,Table1[PaymentMethod],pay,Table1[CouponCode2],coupon)</f>
        <v>1</v>
      </c>
    </row>
    <row r="13" spans="1:2" x14ac:dyDescent="0.25">
      <c r="A13" t="s">
        <v>4300</v>
      </c>
      <c r="B13">
        <f>COUNTIFS(Table1[Month],A13,Table1[ReferralSource],refer,Table1[PaymentMethod],pay,Table1[CouponCode2],coupon)</f>
        <v>1</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663C-8BE9-4AD2-95C8-15A203318CBF}">
  <dimension ref="A2:E8"/>
  <sheetViews>
    <sheetView workbookViewId="0">
      <selection activeCell="G16" sqref="G16"/>
    </sheetView>
    <sheetView workbookViewId="1"/>
  </sheetViews>
  <sheetFormatPr defaultRowHeight="15" x14ac:dyDescent="0.25"/>
  <sheetData>
    <row r="2" spans="1:5" x14ac:dyDescent="0.25">
      <c r="A2" t="str" cm="1">
        <f t="array" ref="A2:A8">_xlfn.UNIQUE(Table1[Product])</f>
        <v>Printer</v>
      </c>
      <c r="B2">
        <f>COUNTIFS(Table1[Product],Product!A2,Table1[ReferralSource],refer,Table1[PaymentMethod],pay,Table1[CouponCode2],coupon)</f>
        <v>3</v>
      </c>
      <c r="D2" t="str" cm="1">
        <f t="array" ref="D2:E8">_xlfn._xlws.SORT(A2:B8,2,-1)</f>
        <v>Printer</v>
      </c>
      <c r="E2">
        <v>3</v>
      </c>
    </row>
    <row r="3" spans="1:5" x14ac:dyDescent="0.25">
      <c r="A3" t="str">
        <v>Laptop</v>
      </c>
      <c r="B3">
        <f>COUNTIFS(Table1[Product],Product!A3,Table1[ReferralSource],refer,Table1[PaymentMethod],pay,Table1[CouponCode2],coupon)</f>
        <v>1</v>
      </c>
      <c r="D3" t="str">
        <v>Monitor</v>
      </c>
      <c r="E3">
        <v>3</v>
      </c>
    </row>
    <row r="4" spans="1:5" x14ac:dyDescent="0.25">
      <c r="A4" t="str">
        <v>Monitor</v>
      </c>
      <c r="B4">
        <f>COUNTIFS(Table1[Product],Product!A4,Table1[ReferralSource],refer,Table1[PaymentMethod],pay,Table1[CouponCode2],coupon)</f>
        <v>3</v>
      </c>
      <c r="D4" t="str">
        <v>Laptop</v>
      </c>
      <c r="E4">
        <v>1</v>
      </c>
    </row>
    <row r="5" spans="1:5" x14ac:dyDescent="0.25">
      <c r="A5" t="str">
        <v>Desk</v>
      </c>
      <c r="B5">
        <f>COUNTIFS(Table1[Product],Product!A5,Table1[ReferralSource],refer,Table1[PaymentMethod],pay,Table1[CouponCode2],coupon)</f>
        <v>1</v>
      </c>
      <c r="D5" t="str">
        <v>Desk</v>
      </c>
      <c r="E5">
        <v>1</v>
      </c>
    </row>
    <row r="6" spans="1:5" x14ac:dyDescent="0.25">
      <c r="A6" t="str">
        <v>Tablet</v>
      </c>
      <c r="B6">
        <f>COUNTIFS(Table1[Product],Product!A6,Table1[ReferralSource],refer,Table1[PaymentMethod],pay,Table1[CouponCode2],coupon)</f>
        <v>0</v>
      </c>
      <c r="D6" t="str">
        <v>Chair</v>
      </c>
      <c r="E6">
        <v>1</v>
      </c>
    </row>
    <row r="7" spans="1:5" x14ac:dyDescent="0.25">
      <c r="A7" t="str">
        <v>Chair</v>
      </c>
      <c r="B7">
        <f>COUNTIFS(Table1[Product],Product!A7,Table1[ReferralSource],refer,Table1[PaymentMethod],pay,Table1[CouponCode2],coupon)</f>
        <v>1</v>
      </c>
      <c r="D7" t="str">
        <v>Phone</v>
      </c>
      <c r="E7">
        <v>1</v>
      </c>
    </row>
    <row r="8" spans="1:5" x14ac:dyDescent="0.25">
      <c r="A8" t="str">
        <v>Phone</v>
      </c>
      <c r="B8">
        <f>COUNTIFS(Table1[Product],Product!A8,Table1[ReferralSource],refer,Table1[PaymentMethod],pay,Table1[CouponCode2],coupon)</f>
        <v>1</v>
      </c>
      <c r="D8" t="str">
        <v>Tablet</v>
      </c>
      <c r="E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A1FB-D364-4D10-A519-62535B314D55}">
  <dimension ref="A2:E5"/>
  <sheetViews>
    <sheetView workbookViewId="0">
      <selection activeCell="G16" sqref="G16"/>
    </sheetView>
    <sheetView workbookViewId="1"/>
  </sheetViews>
  <sheetFormatPr defaultRowHeight="15" x14ac:dyDescent="0.25"/>
  <sheetData>
    <row r="2" spans="1:5" x14ac:dyDescent="0.25">
      <c r="A2" t="str" cm="1">
        <f t="array" ref="A2:A5">_xlfn.UNIQUE(Table1[Quarter])</f>
        <v>Q4</v>
      </c>
      <c r="B2">
        <f>COUNTIFS(Table1[Quarter],Quarter!A2,Table1[ReferralSource],refer,Table1[PaymentMethod],pay,Table1[CouponCode2],coupon)</f>
        <v>3</v>
      </c>
      <c r="D2" t="str" cm="1">
        <f t="array" ref="D2:E5">_xlfn._xlws.SORT(A2:B5,1,1)</f>
        <v>Q1</v>
      </c>
      <c r="E2">
        <v>3</v>
      </c>
    </row>
    <row r="3" spans="1:5" x14ac:dyDescent="0.25">
      <c r="A3" t="str">
        <v>Q2</v>
      </c>
      <c r="B3">
        <f>COUNTIFS(Table1[Quarter],Quarter!A3,Table1[ReferralSource],refer,Table1[PaymentMethod],pay,Table1[CouponCode2],coupon)</f>
        <v>0</v>
      </c>
      <c r="D3" t="str">
        <v>Q2</v>
      </c>
      <c r="E3">
        <v>0</v>
      </c>
    </row>
    <row r="4" spans="1:5" x14ac:dyDescent="0.25">
      <c r="A4" t="str">
        <v>Q3</v>
      </c>
      <c r="B4">
        <f>COUNTIFS(Table1[Quarter],Quarter!A4,Table1[ReferralSource],refer,Table1[PaymentMethod],pay,Table1[CouponCode2],coupon)</f>
        <v>4</v>
      </c>
      <c r="D4" t="str">
        <v>Q3</v>
      </c>
      <c r="E4">
        <v>4</v>
      </c>
    </row>
    <row r="5" spans="1:5" x14ac:dyDescent="0.25">
      <c r="A5" t="str">
        <v>Q1</v>
      </c>
      <c r="B5">
        <f>COUNTIFS(Table1[Quarter],Quarter!A5,Table1[ReferralSource],refer,Table1[PaymentMethod],pay,Table1[CouponCode2],coupon)</f>
        <v>3</v>
      </c>
      <c r="D5" t="str">
        <v>Q4</v>
      </c>
      <c r="E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D7FA-8D0F-4774-8F97-FA86A2F15712}">
  <dimension ref="A2:K19"/>
  <sheetViews>
    <sheetView workbookViewId="0">
      <selection activeCell="G16" sqref="G16"/>
    </sheetView>
    <sheetView workbookViewId="1"/>
  </sheetViews>
  <sheetFormatPr defaultRowHeight="15" x14ac:dyDescent="0.25"/>
  <cols>
    <col min="1" max="1" width="13.140625" bestFit="1" customWidth="1"/>
    <col min="2" max="2" width="11.85546875" bestFit="1" customWidth="1"/>
    <col min="4" max="4" width="13.140625" bestFit="1" customWidth="1"/>
    <col min="5" max="5" width="11.85546875" bestFit="1" customWidth="1"/>
    <col min="7" max="7" width="13.140625" bestFit="1" customWidth="1"/>
    <col min="8" max="8" width="13.7109375" bestFit="1" customWidth="1"/>
    <col min="10" max="10" width="13.140625" bestFit="1" customWidth="1"/>
    <col min="11" max="11" width="13.7109375" bestFit="1" customWidth="1"/>
  </cols>
  <sheetData>
    <row r="2" spans="1:11" x14ac:dyDescent="0.25">
      <c r="A2" s="16" t="s">
        <v>4307</v>
      </c>
      <c r="B2" s="16"/>
      <c r="D2" s="16" t="s">
        <v>4306</v>
      </c>
      <c r="E2" s="16"/>
      <c r="G2" s="16" t="s">
        <v>4308</v>
      </c>
      <c r="H2" s="16"/>
      <c r="J2" s="16" t="s">
        <v>4309</v>
      </c>
      <c r="K2" s="16"/>
    </row>
    <row r="3" spans="1:11" x14ac:dyDescent="0.25">
      <c r="A3" s="5" t="s">
        <v>4287</v>
      </c>
      <c r="B3" t="s">
        <v>4313</v>
      </c>
      <c r="D3" s="5" t="s">
        <v>4287</v>
      </c>
      <c r="E3" t="s">
        <v>4313</v>
      </c>
      <c r="G3" s="5" t="s">
        <v>4287</v>
      </c>
      <c r="H3" t="s">
        <v>4312</v>
      </c>
      <c r="J3" s="5" t="s">
        <v>4287</v>
      </c>
      <c r="K3" t="s">
        <v>4312</v>
      </c>
    </row>
    <row r="4" spans="1:11" x14ac:dyDescent="0.25">
      <c r="A4" s="6" t="s">
        <v>4302</v>
      </c>
      <c r="B4">
        <v>340</v>
      </c>
      <c r="D4" s="6" t="s">
        <v>4280</v>
      </c>
      <c r="E4">
        <v>250</v>
      </c>
      <c r="G4" s="6" t="s">
        <v>2406</v>
      </c>
      <c r="H4">
        <v>244</v>
      </c>
      <c r="J4" s="6" t="s">
        <v>4289</v>
      </c>
      <c r="K4">
        <v>328</v>
      </c>
    </row>
    <row r="5" spans="1:11" x14ac:dyDescent="0.25">
      <c r="A5" s="6" t="s">
        <v>4303</v>
      </c>
      <c r="B5">
        <v>380</v>
      </c>
      <c r="D5" s="6" t="s">
        <v>4281</v>
      </c>
      <c r="E5">
        <v>228</v>
      </c>
      <c r="G5" s="6" t="s">
        <v>2409</v>
      </c>
      <c r="H5">
        <v>200</v>
      </c>
      <c r="J5" s="6" t="s">
        <v>4290</v>
      </c>
      <c r="K5">
        <v>303</v>
      </c>
    </row>
    <row r="6" spans="1:11" x14ac:dyDescent="0.25">
      <c r="A6" s="6" t="s">
        <v>4304</v>
      </c>
      <c r="B6">
        <v>239</v>
      </c>
      <c r="D6" s="6" t="s">
        <v>4282</v>
      </c>
      <c r="E6">
        <v>241</v>
      </c>
      <c r="G6" s="6" t="s">
        <v>2408</v>
      </c>
      <c r="H6">
        <v>229</v>
      </c>
      <c r="J6" s="6" t="s">
        <v>4291</v>
      </c>
      <c r="K6">
        <v>367</v>
      </c>
    </row>
    <row r="7" spans="1:11" x14ac:dyDescent="0.25">
      <c r="A7" s="6" t="s">
        <v>4305</v>
      </c>
      <c r="B7">
        <v>241</v>
      </c>
      <c r="D7" s="6" t="s">
        <v>4278</v>
      </c>
      <c r="E7">
        <v>259</v>
      </c>
      <c r="G7" s="6" t="s">
        <v>2403</v>
      </c>
      <c r="H7">
        <v>205</v>
      </c>
      <c r="J7" s="6" t="s">
        <v>4292</v>
      </c>
      <c r="K7">
        <v>320</v>
      </c>
    </row>
    <row r="8" spans="1:11" x14ac:dyDescent="0.25">
      <c r="A8" s="6" t="s">
        <v>4288</v>
      </c>
      <c r="B8">
        <v>1200</v>
      </c>
      <c r="D8" s="6" t="s">
        <v>4279</v>
      </c>
      <c r="E8">
        <v>222</v>
      </c>
      <c r="G8" s="6" t="s">
        <v>2404</v>
      </c>
      <c r="H8">
        <v>178</v>
      </c>
      <c r="J8" s="6" t="s">
        <v>4293</v>
      </c>
      <c r="K8">
        <v>356</v>
      </c>
    </row>
    <row r="9" spans="1:11" x14ac:dyDescent="0.25">
      <c r="D9" s="6" t="s">
        <v>4288</v>
      </c>
      <c r="E9">
        <v>1200</v>
      </c>
      <c r="G9" s="6" t="s">
        <v>2407</v>
      </c>
      <c r="H9">
        <v>243</v>
      </c>
      <c r="J9" s="6" t="s">
        <v>4294</v>
      </c>
      <c r="K9">
        <v>458</v>
      </c>
    </row>
    <row r="10" spans="1:11" x14ac:dyDescent="0.25">
      <c r="G10" s="6" t="s">
        <v>2405</v>
      </c>
      <c r="H10">
        <v>225</v>
      </c>
      <c r="J10" s="6" t="s">
        <v>4295</v>
      </c>
      <c r="K10">
        <v>243</v>
      </c>
    </row>
    <row r="11" spans="1:11" x14ac:dyDescent="0.25">
      <c r="G11" s="6" t="s">
        <v>4288</v>
      </c>
      <c r="H11">
        <v>1524</v>
      </c>
      <c r="J11" s="6" t="s">
        <v>4296</v>
      </c>
      <c r="K11">
        <v>260</v>
      </c>
    </row>
    <row r="12" spans="1:11" x14ac:dyDescent="0.25">
      <c r="J12" s="6" t="s">
        <v>4297</v>
      </c>
      <c r="K12">
        <v>208</v>
      </c>
    </row>
    <row r="13" spans="1:11" x14ac:dyDescent="0.25">
      <c r="A13" s="16" t="s">
        <v>4314</v>
      </c>
      <c r="B13" s="16"/>
      <c r="D13" s="16" t="s">
        <v>4311</v>
      </c>
      <c r="E13" s="16"/>
      <c r="J13" s="6" t="s">
        <v>4298</v>
      </c>
      <c r="K13">
        <v>241</v>
      </c>
    </row>
    <row r="14" spans="1:11" x14ac:dyDescent="0.25">
      <c r="A14" s="5" t="s">
        <v>4287</v>
      </c>
      <c r="B14" t="s">
        <v>4301</v>
      </c>
      <c r="D14" s="5" t="s">
        <v>4287</v>
      </c>
      <c r="E14" t="s">
        <v>4313</v>
      </c>
      <c r="J14" s="6" t="s">
        <v>4299</v>
      </c>
      <c r="K14">
        <v>211</v>
      </c>
    </row>
    <row r="15" spans="1:11" x14ac:dyDescent="0.25">
      <c r="A15" s="6">
        <v>2023</v>
      </c>
      <c r="B15" s="7">
        <v>0.43695434989205417</v>
      </c>
      <c r="D15" s="6" t="s">
        <v>4276</v>
      </c>
      <c r="E15">
        <v>313</v>
      </c>
      <c r="J15" s="6" t="s">
        <v>4300</v>
      </c>
      <c r="K15">
        <v>240</v>
      </c>
    </row>
    <row r="16" spans="1:11" x14ac:dyDescent="0.25">
      <c r="A16" s="6">
        <v>2024</v>
      </c>
      <c r="B16" s="7">
        <v>0.37970454930507236</v>
      </c>
      <c r="D16" s="6" t="s">
        <v>4310</v>
      </c>
      <c r="E16">
        <v>309</v>
      </c>
      <c r="J16" s="6" t="s">
        <v>4288</v>
      </c>
      <c r="K16">
        <v>3535</v>
      </c>
    </row>
    <row r="17" spans="1:5" x14ac:dyDescent="0.25">
      <c r="A17" s="6">
        <v>2025</v>
      </c>
      <c r="B17" s="7">
        <v>0.18334110080287358</v>
      </c>
      <c r="D17" s="6" t="s">
        <v>4275</v>
      </c>
      <c r="E17">
        <v>286</v>
      </c>
    </row>
    <row r="18" spans="1:5" x14ac:dyDescent="0.25">
      <c r="A18" s="6" t="s">
        <v>4288</v>
      </c>
      <c r="B18" s="7">
        <v>1</v>
      </c>
      <c r="D18" s="6" t="s">
        <v>4277</v>
      </c>
      <c r="E18">
        <v>292</v>
      </c>
    </row>
    <row r="19" spans="1:5" x14ac:dyDescent="0.25">
      <c r="D19" s="6" t="s">
        <v>4288</v>
      </c>
      <c r="E19">
        <v>1200</v>
      </c>
    </row>
  </sheetData>
  <mergeCells count="6">
    <mergeCell ref="A2:B2"/>
    <mergeCell ref="D2:E2"/>
    <mergeCell ref="G2:H2"/>
    <mergeCell ref="J2:K2"/>
    <mergeCell ref="A13:B13"/>
    <mergeCell ref="D13:E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22E0-1F89-44A9-9727-3D00EEB22AE1}">
  <dimension ref="A1"/>
  <sheetViews>
    <sheetView showGridLines="0" showRowColHeaders="0" workbookViewId="0">
      <selection activeCell="G16" sqref="G16"/>
    </sheetView>
    <sheetView workbookViewId="1"/>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Raw Data</vt:lpstr>
      <vt:lpstr>Cleaned Data</vt:lpstr>
      <vt:lpstr>Z-Score Outliers</vt:lpstr>
      <vt:lpstr>IQR Outliers</vt:lpstr>
      <vt:lpstr>Trends_Calculator</vt:lpstr>
      <vt:lpstr>KPIs</vt:lpstr>
      <vt:lpstr>Order Status</vt:lpstr>
      <vt:lpstr>Year</vt:lpstr>
      <vt:lpstr>Referral Source</vt:lpstr>
      <vt:lpstr>Coupon Code</vt:lpstr>
      <vt:lpstr>Payment Method</vt:lpstr>
      <vt:lpstr>Month</vt:lpstr>
      <vt:lpstr>Product</vt:lpstr>
      <vt:lpstr>Quarter</vt:lpstr>
      <vt:lpstr>Pivot Table</vt:lpstr>
      <vt:lpstr>Dashboard</vt:lpstr>
      <vt:lpstr>ave</vt:lpstr>
      <vt:lpstr>coupon</vt:lpstr>
      <vt:lpstr>least</vt:lpstr>
      <vt:lpstr>pay</vt:lpstr>
      <vt:lpstr>product</vt:lpstr>
      <vt:lpstr>quantity</vt:lpstr>
      <vt:lpstr>refer</vt:lpstr>
      <vt:lpstr>total</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dc:creator>
  <cp:lastModifiedBy>Philip Frimpong</cp:lastModifiedBy>
  <dcterms:created xsi:type="dcterms:W3CDTF">2025-06-21T13:19:12Z</dcterms:created>
  <dcterms:modified xsi:type="dcterms:W3CDTF">2026-06-14T19:44:38Z</dcterms:modified>
</cp:coreProperties>
</file>