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\DST\mar24_cds_eeg\reports\"/>
    </mc:Choice>
  </mc:AlternateContent>
  <xr:revisionPtr revIDLastSave="0" documentId="13_ncr:1_{01887CBD-DA0A-4216-BA39-819DA48854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definedNames>
    <definedName name="Test_Score_Train">Feuil1!$F$3:$F$5,Feuil1!$F$9:$F$11,Feuil1!$F$15:$F$17,Feuil1!$F$21:$F$23,Feuil1!$F$27:$F$29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5" i="1"/>
  <c r="K38" i="1" l="1"/>
  <c r="M40" i="1"/>
  <c r="L40" i="1"/>
  <c r="K40" i="1"/>
  <c r="M39" i="1"/>
  <c r="L39" i="1"/>
  <c r="K39" i="1"/>
  <c r="M38" i="1"/>
  <c r="L38" i="1"/>
  <c r="L41" i="1" s="1"/>
  <c r="M29" i="1"/>
  <c r="L29" i="1"/>
  <c r="K29" i="1"/>
  <c r="M28" i="1"/>
  <c r="L28" i="1"/>
  <c r="K28" i="1"/>
  <c r="M27" i="1"/>
  <c r="L27" i="1"/>
  <c r="K27" i="1"/>
  <c r="M23" i="1"/>
  <c r="L23" i="1"/>
  <c r="K23" i="1"/>
  <c r="M22" i="1"/>
  <c r="L22" i="1"/>
  <c r="K22" i="1"/>
  <c r="M21" i="1"/>
  <c r="L21" i="1"/>
  <c r="K21" i="1"/>
  <c r="M17" i="1"/>
  <c r="L17" i="1"/>
  <c r="K17" i="1"/>
  <c r="M16" i="1"/>
  <c r="L16" i="1"/>
  <c r="K16" i="1"/>
  <c r="M15" i="1"/>
  <c r="L15" i="1"/>
  <c r="K15" i="1"/>
  <c r="M11" i="1"/>
  <c r="L11" i="1"/>
  <c r="K11" i="1"/>
  <c r="M10" i="1"/>
  <c r="L10" i="1"/>
  <c r="K10" i="1"/>
  <c r="M9" i="1"/>
  <c r="L9" i="1"/>
  <c r="K9" i="1"/>
  <c r="M4" i="1"/>
  <c r="M5" i="1"/>
  <c r="M3" i="1"/>
  <c r="L4" i="1"/>
  <c r="L5" i="1"/>
  <c r="L3" i="1"/>
  <c r="K4" i="1"/>
  <c r="K5" i="1"/>
  <c r="K3" i="1"/>
  <c r="V32" i="1"/>
  <c r="U32" i="1"/>
  <c r="T32" i="1"/>
  <c r="V31" i="1"/>
  <c r="U31" i="1"/>
  <c r="T31" i="1"/>
  <c r="V30" i="1"/>
  <c r="U30" i="1"/>
  <c r="T30" i="1"/>
  <c r="V26" i="1"/>
  <c r="U26" i="1"/>
  <c r="T26" i="1"/>
  <c r="V25" i="1"/>
  <c r="U25" i="1"/>
  <c r="T25" i="1"/>
  <c r="V24" i="1"/>
  <c r="U24" i="1"/>
  <c r="T24" i="1"/>
  <c r="V20" i="1"/>
  <c r="U20" i="1"/>
  <c r="T20" i="1"/>
  <c r="V19" i="1"/>
  <c r="U19" i="1"/>
  <c r="T19" i="1"/>
  <c r="V18" i="1"/>
  <c r="U18" i="1"/>
  <c r="T18" i="1"/>
  <c r="V14" i="1"/>
  <c r="U14" i="1"/>
  <c r="T14" i="1"/>
  <c r="V13" i="1"/>
  <c r="U13" i="1"/>
  <c r="T13" i="1"/>
  <c r="V12" i="1"/>
  <c r="U12" i="1"/>
  <c r="T12" i="1"/>
  <c r="V8" i="1"/>
  <c r="V7" i="1"/>
  <c r="V6" i="1"/>
  <c r="U8" i="1"/>
  <c r="U7" i="1"/>
  <c r="U6" i="1"/>
  <c r="T8" i="1"/>
  <c r="T7" i="1"/>
  <c r="T6" i="1"/>
  <c r="V29" i="1"/>
  <c r="U29" i="1"/>
  <c r="T29" i="1"/>
  <c r="V28" i="1"/>
  <c r="U28" i="1"/>
  <c r="T28" i="1"/>
  <c r="V27" i="1"/>
  <c r="U27" i="1"/>
  <c r="T27" i="1"/>
  <c r="V23" i="1"/>
  <c r="U23" i="1"/>
  <c r="T23" i="1"/>
  <c r="V22" i="1"/>
  <c r="U22" i="1"/>
  <c r="T22" i="1"/>
  <c r="V21" i="1"/>
  <c r="U21" i="1"/>
  <c r="T21" i="1"/>
  <c r="V17" i="1"/>
  <c r="U17" i="1"/>
  <c r="T17" i="1"/>
  <c r="V16" i="1"/>
  <c r="U16" i="1"/>
  <c r="T16" i="1"/>
  <c r="V15" i="1"/>
  <c r="U15" i="1"/>
  <c r="T15" i="1"/>
  <c r="V11" i="1"/>
  <c r="U11" i="1"/>
  <c r="T11" i="1"/>
  <c r="V10" i="1"/>
  <c r="U10" i="1"/>
  <c r="T10" i="1"/>
  <c r="V9" i="1"/>
  <c r="U9" i="1"/>
  <c r="T9" i="1"/>
  <c r="T3" i="1"/>
  <c r="V5" i="1"/>
  <c r="V4" i="1"/>
  <c r="V3" i="1"/>
  <c r="U5" i="1"/>
  <c r="U4" i="1"/>
  <c r="U3" i="1"/>
  <c r="T5" i="1"/>
  <c r="T4" i="1"/>
  <c r="X38" i="1" a="1"/>
  <c r="Z38" i="1" a="1"/>
  <c r="Y38" i="1" a="1"/>
  <c r="X3" i="1" a="1"/>
  <c r="Z3" i="1" a="1"/>
  <c r="Y3" i="1" a="1"/>
  <c r="K41" i="1" l="1"/>
  <c r="Y3" i="1"/>
  <c r="Z3" i="1"/>
  <c r="X3" i="1"/>
  <c r="Y38" i="1"/>
  <c r="P40" i="1" s="1"/>
  <c r="Z38" i="1"/>
  <c r="Q42" i="1" s="1"/>
  <c r="X38" i="1"/>
  <c r="O43" i="1" s="1"/>
  <c r="M12" i="1"/>
  <c r="L18" i="1"/>
  <c r="M41" i="1"/>
  <c r="M18" i="1"/>
  <c r="K30" i="1"/>
  <c r="K12" i="1"/>
  <c r="L30" i="1"/>
  <c r="L12" i="1"/>
  <c r="K18" i="1"/>
  <c r="M30" i="1"/>
  <c r="M6" i="1"/>
  <c r="M24" i="1"/>
  <c r="K24" i="1"/>
  <c r="L24" i="1"/>
  <c r="K6" i="1"/>
  <c r="L6" i="1"/>
  <c r="O38" i="1"/>
  <c r="O40" i="1"/>
  <c r="O42" i="1"/>
  <c r="O39" i="1"/>
  <c r="O41" i="1"/>
  <c r="P39" i="1" l="1"/>
  <c r="Q43" i="1"/>
  <c r="Q38" i="1"/>
  <c r="Q40" i="1"/>
  <c r="Q41" i="1"/>
  <c r="Q39" i="1"/>
  <c r="P38" i="1"/>
  <c r="P43" i="1"/>
  <c r="P42" i="1"/>
  <c r="P41" i="1"/>
  <c r="P31" i="1"/>
  <c r="P27" i="1"/>
  <c r="P23" i="1"/>
  <c r="P19" i="1"/>
  <c r="P15" i="1"/>
  <c r="P11" i="1"/>
  <c r="P7" i="1"/>
  <c r="P3" i="1"/>
  <c r="P25" i="1"/>
  <c r="P17" i="1"/>
  <c r="P9" i="1"/>
  <c r="P28" i="1"/>
  <c r="P20" i="1"/>
  <c r="P12" i="1"/>
  <c r="P4" i="1"/>
  <c r="P30" i="1"/>
  <c r="P26" i="1"/>
  <c r="P22" i="1"/>
  <c r="P18" i="1"/>
  <c r="P14" i="1"/>
  <c r="P10" i="1"/>
  <c r="P6" i="1"/>
  <c r="P29" i="1"/>
  <c r="P21" i="1"/>
  <c r="P13" i="1"/>
  <c r="P5" i="1"/>
  <c r="P32" i="1"/>
  <c r="P24" i="1"/>
  <c r="P16" i="1"/>
  <c r="P8" i="1"/>
  <c r="O29" i="1"/>
  <c r="O25" i="1"/>
  <c r="O21" i="1"/>
  <c r="O17" i="1"/>
  <c r="O13" i="1"/>
  <c r="O9" i="1"/>
  <c r="O5" i="1"/>
  <c r="O16" i="1"/>
  <c r="O8" i="1"/>
  <c r="O31" i="1"/>
  <c r="O23" i="1"/>
  <c r="O19" i="1"/>
  <c r="O11" i="1"/>
  <c r="O3" i="1"/>
  <c r="O26" i="1"/>
  <c r="O22" i="1"/>
  <c r="O14" i="1"/>
  <c r="O6" i="1"/>
  <c r="O32" i="1"/>
  <c r="O28" i="1"/>
  <c r="O24" i="1"/>
  <c r="O20" i="1"/>
  <c r="O12" i="1"/>
  <c r="O4" i="1"/>
  <c r="O27" i="1"/>
  <c r="O15" i="1"/>
  <c r="O7" i="1"/>
  <c r="O30" i="1"/>
  <c r="O18" i="1"/>
  <c r="O10" i="1"/>
  <c r="Q29" i="1"/>
  <c r="Q25" i="1"/>
  <c r="Q21" i="1"/>
  <c r="Q17" i="1"/>
  <c r="Q13" i="1"/>
  <c r="Q9" i="1"/>
  <c r="Q5" i="1"/>
  <c r="Q27" i="1"/>
  <c r="Q19" i="1"/>
  <c r="Q15" i="1"/>
  <c r="Q7" i="1"/>
  <c r="Q3" i="1"/>
  <c r="Q26" i="1"/>
  <c r="Q18" i="1"/>
  <c r="Q10" i="1"/>
  <c r="Q6" i="1"/>
  <c r="Q32" i="1"/>
  <c r="Q28" i="1"/>
  <c r="Q24" i="1"/>
  <c r="Q20" i="1"/>
  <c r="Q16" i="1"/>
  <c r="Q12" i="1"/>
  <c r="Q8" i="1"/>
  <c r="Q4" i="1"/>
  <c r="Q23" i="1"/>
  <c r="Q11" i="1"/>
  <c r="Q30" i="1"/>
  <c r="Q22" i="1"/>
  <c r="Q14" i="1"/>
  <c r="Q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<sst xmlns="http://schemas.openxmlformats.org/spreadsheetml/2006/main" count="218" uniqueCount="42">
  <si>
    <t>Train</t>
  </si>
  <si>
    <t>Test</t>
  </si>
  <si>
    <t>Fonction</t>
  </si>
  <si>
    <t>C4 - C3</t>
  </si>
  <si>
    <t>SVC</t>
  </si>
  <si>
    <t>LRC</t>
  </si>
  <si>
    <t>DAL</t>
  </si>
  <si>
    <t>Méthode</t>
  </si>
  <si>
    <t>Bande Pass Filter Delta
« C4 - C3 »</t>
  </si>
  <si>
    <t>Concatenate Bande Pass Filter Delta
« C4, C3 »</t>
  </si>
  <si>
    <t>Concatenate Bande Pass Filter Delta
« C4 - C3 », Cz</t>
  </si>
  <si>
    <t>0 - 1000</t>
  </si>
  <si>
    <t>50 - 200</t>
  </si>
  <si>
    <t>0 - 200</t>
  </si>
  <si>
    <t>50 - 150</t>
  </si>
  <si>
    <t>0 - 150</t>
  </si>
  <si>
    <t>100 - 150</t>
  </si>
  <si>
    <t>200 - 1000</t>
  </si>
  <si>
    <t>50 - 1000</t>
  </si>
  <si>
    <t>250 - 950</t>
  </si>
  <si>
    <t>0 - 250</t>
  </si>
  <si>
    <t>50 - 250</t>
  </si>
  <si>
    <t>0 - 950</t>
  </si>
  <si>
    <t>50 - 950</t>
  </si>
  <si>
    <t>100 - 1000</t>
  </si>
  <si>
    <t>Acc</t>
  </si>
  <si>
    <t>A</t>
  </si>
  <si>
    <t>S</t>
  </si>
  <si>
    <t>R</t>
  </si>
  <si>
    <t>L</t>
  </si>
  <si>
    <t>D</t>
  </si>
  <si>
    <t>R_Pos</t>
  </si>
  <si>
    <t>S_Pos</t>
  </si>
  <si>
    <t>A_Pos</t>
  </si>
  <si>
    <t>Global</t>
  </si>
  <si>
    <t>Run_3</t>
  </si>
  <si>
    <t>Test_S</t>
  </si>
  <si>
    <t>Train_R</t>
  </si>
  <si>
    <t>Acc_A</t>
  </si>
  <si>
    <t>max_test_score</t>
  </si>
  <si>
    <t>Concatenate
EEG
+
ECG</t>
  </si>
  <si>
    <t>Concatenate
C3, C4 et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</si>
</sst>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2"/>
      <color rgb="FF156082"/>
      <name val="Calibri"/>
      <family val="2"/>
    </font>
    <font>
      <sz val="8"/>
      <name val="Aptos Narrow"/>
      <family val="2"/>
      <scheme val="minor"/>
    </font>
    <font>
      <i/>
      <sz val="11"/>
      <color theme="8"/>
      <name val="Aptos Narrow"/>
      <family val="2"/>
      <scheme val="minor"/>
    </font>
    <font>
      <i/>
      <sz val="11"/>
      <color theme="3" tint="0.499984740745262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2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indent="1"/>
    </xf>
    <xf numFmtId="49" fontId="4" fillId="0" borderId="15" xfId="0" applyNumberFormat="1" applyFont="1" applyBorder="1" applyAlignment="1">
      <alignment horizontal="left" indent="1"/>
    </xf>
    <xf numFmtId="164" fontId="0" fillId="0" borderId="19" xfId="0" applyNumberFormat="1" applyBorder="1" applyAlignment="1">
      <alignment horizontal="right" indent="1"/>
    </xf>
    <xf numFmtId="164" fontId="0" fillId="0" borderId="21" xfId="0" applyNumberFormat="1" applyBorder="1" applyAlignment="1">
      <alignment horizontal="right" indent="1"/>
    </xf>
    <xf numFmtId="164" fontId="0" fillId="0" borderId="23" xfId="0" applyNumberFormat="1" applyBorder="1" applyAlignment="1">
      <alignment horizontal="right" indent="1"/>
    </xf>
    <xf numFmtId="164" fontId="0" fillId="0" borderId="25" xfId="0" applyNumberFormat="1" applyBorder="1" applyAlignment="1">
      <alignment horizontal="right" indent="1"/>
    </xf>
    <xf numFmtId="164" fontId="0" fillId="0" borderId="27" xfId="0" applyNumberFormat="1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6" xfId="0" applyBorder="1"/>
    <xf numFmtId="164" fontId="0" fillId="2" borderId="19" xfId="0" applyNumberFormat="1" applyFill="1" applyBorder="1" applyAlignment="1">
      <alignment horizontal="right" indent="1"/>
    </xf>
    <xf numFmtId="164" fontId="0" fillId="2" borderId="21" xfId="0" applyNumberFormat="1" applyFill="1" applyBorder="1" applyAlignment="1">
      <alignment horizontal="right" indent="1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164" fontId="0" fillId="2" borderId="23" xfId="0" applyNumberFormat="1" applyFill="1" applyBorder="1" applyAlignment="1">
      <alignment horizontal="right" indent="1"/>
    </xf>
    <xf numFmtId="164" fontId="0" fillId="2" borderId="25" xfId="0" applyNumberFormat="1" applyFill="1" applyBorder="1" applyAlignment="1">
      <alignment horizontal="right" indent="1"/>
    </xf>
    <xf numFmtId="164" fontId="0" fillId="2" borderId="27" xfId="0" applyNumberFormat="1" applyFill="1" applyBorder="1" applyAlignment="1">
      <alignment horizontal="right" indent="1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0" borderId="15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right" indent="1"/>
    </xf>
    <xf numFmtId="0" fontId="0" fillId="0" borderId="1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5" fillId="0" borderId="34" xfId="0" applyFont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8" fillId="2" borderId="0" xfId="0" applyFont="1" applyFill="1"/>
    <xf numFmtId="0" fontId="8" fillId="2" borderId="10" xfId="0" applyFont="1" applyFill="1" applyBorder="1"/>
    <xf numFmtId="0" fontId="8" fillId="2" borderId="11" xfId="0" applyFont="1" applyFill="1" applyBorder="1"/>
    <xf numFmtId="0" fontId="8" fillId="2" borderId="5" xfId="0" applyFont="1" applyFill="1" applyBorder="1"/>
    <xf numFmtId="0" fontId="8" fillId="2" borderId="12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5" fillId="0" borderId="14" xfId="0" applyFont="1" applyBorder="1"/>
    <xf numFmtId="0" fontId="5" fillId="0" borderId="36" xfId="0" applyFont="1" applyBorder="1"/>
    <xf numFmtId="0" fontId="5" fillId="0" borderId="16" xfId="0" applyFont="1" applyBorder="1"/>
    <xf numFmtId="0" fontId="8" fillId="0" borderId="3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7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33" xfId="0" applyFont="1" applyFill="1" applyBorder="1"/>
    <xf numFmtId="0" fontId="5" fillId="2" borderId="3" xfId="0" applyFont="1" applyFill="1" applyBorder="1"/>
    <xf numFmtId="0" fontId="5" fillId="2" borderId="34" xfId="0" applyFont="1" applyFill="1" applyBorder="1"/>
    <xf numFmtId="0" fontId="5" fillId="2" borderId="4" xfId="0" applyFont="1" applyFill="1" applyBorder="1"/>
    <xf numFmtId="0" fontId="5" fillId="2" borderId="35" xfId="0" applyFont="1" applyFill="1" applyBorder="1"/>
    <xf numFmtId="49" fontId="1" fillId="0" borderId="38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38" xfId="0" applyBorder="1"/>
    <xf numFmtId="0" fontId="0" fillId="0" borderId="40" xfId="0" applyBorder="1"/>
    <xf numFmtId="49" fontId="4" fillId="2" borderId="8" xfId="0" applyNumberFormat="1" applyFont="1" applyFill="1" applyBorder="1" applyAlignment="1">
      <alignment horizontal="right" indent="1"/>
    </xf>
    <xf numFmtId="49" fontId="4" fillId="2" borderId="10" xfId="0" applyNumberFormat="1" applyFont="1" applyFill="1" applyBorder="1" applyAlignment="1">
      <alignment horizontal="right" indent="1"/>
    </xf>
    <xf numFmtId="49" fontId="4" fillId="2" borderId="12" xfId="0" applyNumberFormat="1" applyFont="1" applyFill="1" applyBorder="1" applyAlignment="1">
      <alignment horizontal="right" indent="1"/>
    </xf>
    <xf numFmtId="49" fontId="4" fillId="2" borderId="13" xfId="0" applyNumberFormat="1" applyFont="1" applyFill="1" applyBorder="1" applyAlignment="1">
      <alignment horizontal="right" indent="1"/>
    </xf>
    <xf numFmtId="49" fontId="4" fillId="2" borderId="16" xfId="0" applyNumberFormat="1" applyFont="1" applyFill="1" applyBorder="1" applyAlignment="1">
      <alignment horizontal="right" indent="1"/>
    </xf>
    <xf numFmtId="49" fontId="4" fillId="2" borderId="20" xfId="0" applyNumberFormat="1" applyFont="1" applyFill="1" applyBorder="1" applyAlignment="1">
      <alignment horizontal="right" indent="1"/>
    </xf>
    <xf numFmtId="49" fontId="4" fillId="2" borderId="22" xfId="0" applyNumberFormat="1" applyFont="1" applyFill="1" applyBorder="1" applyAlignment="1">
      <alignment horizontal="right" indent="1"/>
    </xf>
    <xf numFmtId="49" fontId="4" fillId="2" borderId="24" xfId="0" applyNumberFormat="1" applyFont="1" applyFill="1" applyBorder="1" applyAlignment="1">
      <alignment horizontal="right" indent="1"/>
    </xf>
    <xf numFmtId="49" fontId="4" fillId="2" borderId="26" xfId="0" applyNumberFormat="1" applyFont="1" applyFill="1" applyBorder="1" applyAlignment="1">
      <alignment horizontal="right" indent="1"/>
    </xf>
    <xf numFmtId="49" fontId="4" fillId="2" borderId="28" xfId="0" applyNumberFormat="1" applyFont="1" applyFill="1" applyBorder="1" applyAlignment="1">
      <alignment horizontal="right" indent="1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right"/>
    </xf>
    <xf numFmtId="49" fontId="10" fillId="0" borderId="22" xfId="0" applyNumberFormat="1" applyFont="1" applyBorder="1" applyAlignment="1">
      <alignment horizontal="right"/>
    </xf>
    <xf numFmtId="49" fontId="10" fillId="0" borderId="24" xfId="0" applyNumberFormat="1" applyFont="1" applyBorder="1" applyAlignment="1">
      <alignment horizontal="right"/>
    </xf>
    <xf numFmtId="49" fontId="10" fillId="0" borderId="26" xfId="0" applyNumberFormat="1" applyFont="1" applyBorder="1" applyAlignment="1">
      <alignment horizontal="right"/>
    </xf>
    <xf numFmtId="49" fontId="10" fillId="0" borderId="28" xfId="0" applyNumberFormat="1" applyFont="1" applyBorder="1" applyAlignment="1">
      <alignment horizontal="right"/>
    </xf>
    <xf numFmtId="49" fontId="10" fillId="0" borderId="8" xfId="0" applyNumberFormat="1" applyFont="1" applyBorder="1" applyAlignment="1">
      <alignment horizontal="right"/>
    </xf>
    <xf numFmtId="49" fontId="10" fillId="0" borderId="10" xfId="0" applyNumberFormat="1" applyFont="1" applyBorder="1" applyAlignment="1">
      <alignment horizontal="right"/>
    </xf>
    <xf numFmtId="49" fontId="10" fillId="0" borderId="12" xfId="0" applyNumberFormat="1" applyFont="1" applyBorder="1" applyAlignment="1">
      <alignment horizontal="right"/>
    </xf>
    <xf numFmtId="49" fontId="10" fillId="0" borderId="13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2" fontId="11" fillId="0" borderId="2" xfId="0" applyNumberFormat="1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 inden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164" fontId="5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164" fontId="12" fillId="0" borderId="19" xfId="0" applyNumberFormat="1" applyFont="1" applyBorder="1" applyAlignment="1">
      <alignment horizontal="right" indent="1"/>
    </xf>
    <xf numFmtId="164" fontId="12" fillId="0" borderId="21" xfId="0" applyNumberFormat="1" applyFont="1" applyBorder="1" applyAlignment="1">
      <alignment horizontal="right" indent="1"/>
    </xf>
    <xf numFmtId="164" fontId="12" fillId="0" borderId="23" xfId="0" applyNumberFormat="1" applyFont="1" applyBorder="1" applyAlignment="1">
      <alignment horizontal="right" indent="1"/>
    </xf>
    <xf numFmtId="164" fontId="12" fillId="0" borderId="25" xfId="0" applyNumberFormat="1" applyFont="1" applyBorder="1" applyAlignment="1">
      <alignment horizontal="right" indent="1"/>
    </xf>
    <xf numFmtId="164" fontId="12" fillId="0" borderId="27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Run 3 Train - Test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Feuil1!$AD$2</c:f>
              <c:strCache>
                <c:ptCount val="1"/>
                <c:pt idx="0">
                  <c:v>SVC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Feuil1!$AD$3:$AD$7</c:f>
              <c:numCache>
                <c:formatCode>0.0</c:formatCode>
                <c:ptCount val="5"/>
                <c:pt idx="0">
                  <c:v>69.900000000000006</c:v>
                </c:pt>
                <c:pt idx="1">
                  <c:v>69.2</c:v>
                </c:pt>
                <c:pt idx="2">
                  <c:v>69.400000000000006</c:v>
                </c:pt>
                <c:pt idx="3">
                  <c:v>68.5</c:v>
                </c:pt>
                <c:pt idx="4">
                  <c:v>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C01-438D-880D-D9D0F95671B5}"/>
            </c:ext>
          </c:extLst>
        </c:ser>
        <c:ser>
          <c:idx val="1"/>
          <c:order val="1"/>
          <c:tx>
            <c:strRef>
              <c:f>Feuil1!$AG$2</c:f>
              <c:strCache>
                <c:ptCount val="1"/>
                <c:pt idx="0">
                  <c:v>LRC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Feuil1!$AG$3:$AG$7</c:f>
              <c:numCache>
                <c:formatCode>0.0</c:formatCode>
                <c:ptCount val="5"/>
                <c:pt idx="0">
                  <c:v>68.599999999999994</c:v>
                </c:pt>
                <c:pt idx="1">
                  <c:v>64.400000000000006</c:v>
                </c:pt>
                <c:pt idx="2">
                  <c:v>69.900000000000006</c:v>
                </c:pt>
                <c:pt idx="3">
                  <c:v>69.3</c:v>
                </c:pt>
                <c:pt idx="4">
                  <c:v>69.3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C01-438D-880D-D9D0F95671B5}"/>
            </c:ext>
          </c:extLst>
        </c:ser>
        <c:ser>
          <c:idx val="2"/>
          <c:order val="2"/>
          <c:tx>
            <c:strRef>
              <c:f>Feuil1!$AJ$2</c:f>
              <c:strCache>
                <c:ptCount val="1"/>
                <c:pt idx="0">
                  <c:v>DAL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Feuil1!$AJ$3:$AJ$7</c:f>
              <c:numCache>
                <c:formatCode>0.0</c:formatCode>
                <c:ptCount val="5"/>
                <c:pt idx="0">
                  <c:v>67.400000000000006</c:v>
                </c:pt>
                <c:pt idx="1">
                  <c:v>62.6</c:v>
                </c:pt>
                <c:pt idx="2">
                  <c:v>71.5</c:v>
                </c:pt>
                <c:pt idx="3">
                  <c:v>70.599999999999994</c:v>
                </c:pt>
                <c:pt idx="4">
                  <c:v>71.3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C01-438D-880D-D9D0F9567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87696"/>
        <c:axId val="68359840"/>
      </c:lineChart>
      <c:catAx>
        <c:axId val="11508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59840"/>
        <c:crosses val="autoZero"/>
        <c:auto val="1"/>
        <c:lblAlgn val="ctr"/>
        <c:lblOffset val="100"/>
        <c:noMultiLvlLbl val="0"/>
      </c:catAx>
      <c:valAx>
        <c:axId val="6835984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087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Run 3 Test - Test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Feuil1!$AD$2</c:f>
              <c:strCache>
                <c:ptCount val="1"/>
                <c:pt idx="0">
                  <c:v>SVC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Feuil1!$AD$8:$AD$12</c:f>
              <c:numCache>
                <c:formatCode>0.0</c:formatCode>
                <c:ptCount val="5"/>
                <c:pt idx="0">
                  <c:v>64</c:v>
                </c:pt>
                <c:pt idx="1">
                  <c:v>61.9</c:v>
                </c:pt>
                <c:pt idx="2">
                  <c:v>65.2</c:v>
                </c:pt>
                <c:pt idx="3">
                  <c:v>64.2</c:v>
                </c:pt>
                <c:pt idx="4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4-4C78-A7F5-6F0E0F3F0366}"/>
            </c:ext>
          </c:extLst>
        </c:ser>
        <c:ser>
          <c:idx val="1"/>
          <c:order val="1"/>
          <c:tx>
            <c:strRef>
              <c:f>Feuil1!$AG$2</c:f>
              <c:strCache>
                <c:ptCount val="1"/>
                <c:pt idx="0">
                  <c:v>LRC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Feuil1!$AG$8:$AG$12</c:f>
              <c:numCache>
                <c:formatCode>0.0</c:formatCode>
                <c:ptCount val="5"/>
                <c:pt idx="0">
                  <c:v>61.9</c:v>
                </c:pt>
                <c:pt idx="1">
                  <c:v>60</c:v>
                </c:pt>
                <c:pt idx="2">
                  <c:v>64.5</c:v>
                </c:pt>
                <c:pt idx="3">
                  <c:v>62.4</c:v>
                </c:pt>
                <c:pt idx="4">
                  <c:v>64.599999999999994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4-4C78-A7F5-6F0E0F3F0366}"/>
            </c:ext>
          </c:extLst>
        </c:ser>
        <c:ser>
          <c:idx val="2"/>
          <c:order val="2"/>
          <c:tx>
            <c:strRef>
              <c:f>Feuil1!$AJ$2</c:f>
              <c:strCache>
                <c:ptCount val="1"/>
                <c:pt idx="0">
                  <c:v>DAL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Feuil1!$AJ$8:$AJ$12</c:f>
              <c:numCache>
                <c:formatCode>0.0</c:formatCode>
                <c:ptCount val="5"/>
                <c:pt idx="0">
                  <c:v>61.6</c:v>
                </c:pt>
                <c:pt idx="1">
                  <c:v>59.9</c:v>
                </c:pt>
                <c:pt idx="2">
                  <c:v>64</c:v>
                </c:pt>
                <c:pt idx="3">
                  <c:v>64.2</c:v>
                </c:pt>
                <c:pt idx="4">
                  <c:v>63.3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4-4C78-A7F5-6F0E0F3F0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122016"/>
        <c:axId val="335130600"/>
      </c:lineChart>
      <c:catAx>
        <c:axId val="33512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5130600"/>
        <c:crosses val="autoZero"/>
        <c:auto val="1"/>
        <c:lblAlgn val="ctr"/>
        <c:lblOffset val="100"/>
        <c:noMultiLvlLbl val="0"/>
      </c:catAx>
      <c:valAx>
        <c:axId val="33513060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5122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180974</xdr:colOff>
      <xdr:row>12</xdr:row>
      <xdr:rowOff>176212</xdr:rowOff>
    </xdr:from>
    <xdr:to>
      <xdr:col>37</xdr:col>
      <xdr:colOff>403274</xdr:colOff>
      <xdr:row>24</xdr:row>
      <xdr:rowOff>31162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7CA7F0-5917-D700-4DF3-F023FFC7A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180974</xdr:colOff>
      <xdr:row>25</xdr:row>
      <xdr:rowOff>4762</xdr:rowOff>
    </xdr:from>
    <xdr:to>
      <xdr:col>37</xdr:col>
      <xdr:colOff>403274</xdr:colOff>
      <xdr:row>36</xdr:row>
      <xdr:rowOff>12112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79635FE-3390-E526-9012-D91AC81C8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tabSelected="1" workbookViewId="0">
      <selection activeCell="E37" sqref="E37"/>
    </sheetView>
  </sheetViews>
  <sheetFormatPr baseColWidth="10" defaultRowHeight="15" x14ac:dyDescent="0.25"/>
  <cols>
    <col min="1" max="1" width="16.7109375" customWidth="1"/>
    <col min="2" max="2" width="7.5703125" customWidth="1"/>
    <col min="3" max="3" width="9.7109375" style="15" customWidth="1"/>
    <col min="4" max="4" width="9.7109375" customWidth="1"/>
    <col min="5" max="5" width="11.42578125" style="7"/>
    <col min="6" max="6" width="9.7109375" customWidth="1"/>
    <col min="7" max="7" width="11.42578125" style="7"/>
    <col min="8" max="8" width="9.7109375" customWidth="1"/>
    <col min="9" max="9" width="11.42578125" style="7"/>
    <col min="10" max="10" width="2.7109375" style="7" customWidth="1"/>
    <col min="11" max="13" width="5.7109375" customWidth="1"/>
    <col min="14" max="14" width="2.7109375" style="7" customWidth="1"/>
    <col min="15" max="17" width="6" customWidth="1"/>
    <col min="18" max="19" width="2.7109375" customWidth="1"/>
    <col min="20" max="22" width="3.7109375" customWidth="1"/>
    <col min="23" max="23" width="2.7109375" customWidth="1"/>
    <col min="24" max="26" width="6.7109375" customWidth="1"/>
    <col min="27" max="27" width="2.7109375" customWidth="1"/>
    <col min="28" max="28" width="3.7109375" bestFit="1" customWidth="1"/>
    <col min="29" max="37" width="6.7109375" customWidth="1"/>
    <col min="38" max="41" width="7.7109375" customWidth="1"/>
  </cols>
  <sheetData>
    <row r="1" spans="1:37" ht="15.75" thickBot="1" x14ac:dyDescent="0.3"/>
    <row r="2" spans="1:37" ht="15.75" thickBot="1" x14ac:dyDescent="0.3">
      <c r="A2" s="147" t="s">
        <v>2</v>
      </c>
      <c r="B2" s="148" t="s">
        <v>35</v>
      </c>
      <c r="C2" s="148" t="s">
        <v>7</v>
      </c>
      <c r="D2" s="148" t="s">
        <v>37</v>
      </c>
      <c r="E2" s="149" t="s">
        <v>31</v>
      </c>
      <c r="F2" s="148" t="s">
        <v>36</v>
      </c>
      <c r="G2" s="149" t="s">
        <v>32</v>
      </c>
      <c r="H2" s="148" t="s">
        <v>38</v>
      </c>
      <c r="I2" s="150" t="s">
        <v>33</v>
      </c>
      <c r="J2" s="6"/>
      <c r="K2" s="1"/>
      <c r="L2" s="1"/>
      <c r="M2" s="1"/>
      <c r="N2" s="6"/>
      <c r="O2" s="90"/>
      <c r="P2" s="32" t="s">
        <v>34</v>
      </c>
      <c r="Q2" s="91"/>
      <c r="T2" s="74" t="s">
        <v>28</v>
      </c>
      <c r="U2" s="75" t="s">
        <v>27</v>
      </c>
      <c r="V2" s="76" t="s">
        <v>26</v>
      </c>
      <c r="X2" s="77" t="s">
        <v>0</v>
      </c>
      <c r="Y2" s="78" t="s">
        <v>1</v>
      </c>
      <c r="Z2" s="79" t="s">
        <v>25</v>
      </c>
      <c r="AC2" s="16"/>
      <c r="AD2" s="31" t="s">
        <v>4</v>
      </c>
      <c r="AE2" s="2"/>
      <c r="AF2" s="16"/>
      <c r="AG2" s="32" t="s">
        <v>5</v>
      </c>
      <c r="AH2" s="2"/>
      <c r="AI2" s="16"/>
      <c r="AJ2" s="32" t="s">
        <v>6</v>
      </c>
      <c r="AK2" s="2"/>
    </row>
    <row r="3" spans="1:37" ht="15.75" customHeight="1" x14ac:dyDescent="0.25">
      <c r="A3" s="165" t="s">
        <v>3</v>
      </c>
      <c r="B3" s="159" t="s">
        <v>0</v>
      </c>
      <c r="C3" s="112" t="s">
        <v>4</v>
      </c>
      <c r="D3" s="10">
        <v>90.3</v>
      </c>
      <c r="E3" s="132" t="s">
        <v>11</v>
      </c>
      <c r="F3" s="177">
        <v>69.900000000000006</v>
      </c>
      <c r="G3" s="132" t="s">
        <v>12</v>
      </c>
      <c r="H3" s="10">
        <v>72.2</v>
      </c>
      <c r="I3" s="137" t="s">
        <v>13</v>
      </c>
      <c r="J3" s="8"/>
      <c r="K3" s="143">
        <f xml:space="preserve"> D3 / D6</f>
        <v>0.97939262472885025</v>
      </c>
      <c r="L3" s="143">
        <f xml:space="preserve"> F3 / F6</f>
        <v>1.0921875000000001</v>
      </c>
      <c r="M3" s="143">
        <f xml:space="preserve"> H3 / H6</f>
        <v>1.1039755351681957</v>
      </c>
      <c r="N3" s="8"/>
      <c r="O3" s="80">
        <f xml:space="preserve"> _xlfn.RANK.EQ(D3, X$3:X$30, 0)</f>
        <v>8</v>
      </c>
      <c r="P3" s="81">
        <f xml:space="preserve"> _xlfn.RANK.EQ(F3, Y$3:Y$30, 0)</f>
        <v>4</v>
      </c>
      <c r="Q3" s="82">
        <f xml:space="preserve"> _xlfn.RANK.EQ(H3, Z$3:Z$30, 0)</f>
        <v>3</v>
      </c>
      <c r="S3" s="125" t="s">
        <v>27</v>
      </c>
      <c r="T3" s="122">
        <f xml:space="preserve"> _xlfn.RANK.EQ(D3, AC$3:AC$7, 0)</f>
        <v>2</v>
      </c>
      <c r="U3" s="88">
        <f xml:space="preserve"> _xlfn.RANK.EQ(F3, AD$3:AD$7, 0)</f>
        <v>1</v>
      </c>
      <c r="V3" s="89">
        <f xml:space="preserve"> _xlfn.RANK.EQ(H3, AE$3:AE$7, 0)</f>
        <v>2</v>
      </c>
      <c r="X3" s="43" cm="1">
        <f t="array" ref="X3:X30" xml:space="preserve"> _xlfn.UNIQUE(D3:D32)</f>
        <v>90.3</v>
      </c>
      <c r="Y3" s="33" cm="1">
        <f t="array" ref="Y3:Y26" xml:space="preserve"> _xlfn.UNIQUE(F3:F32)</f>
        <v>69.900000000000006</v>
      </c>
      <c r="Z3" s="44" cm="1">
        <f t="array" ref="Z3:Z30" xml:space="preserve"> _xlfn.UNIQUE(H3:H32)</f>
        <v>72.2</v>
      </c>
      <c r="AB3" s="153" t="s">
        <v>0</v>
      </c>
      <c r="AC3" s="54">
        <v>90.3</v>
      </c>
      <c r="AD3" s="55">
        <v>69.900000000000006</v>
      </c>
      <c r="AE3" s="56">
        <v>72.2</v>
      </c>
      <c r="AF3" s="54">
        <v>88.4</v>
      </c>
      <c r="AG3" s="55">
        <v>68.599999999999994</v>
      </c>
      <c r="AH3" s="56">
        <v>69.099999999999994</v>
      </c>
      <c r="AI3" s="54">
        <v>85.8</v>
      </c>
      <c r="AJ3" s="55">
        <v>67.400000000000006</v>
      </c>
      <c r="AK3" s="56">
        <v>68</v>
      </c>
    </row>
    <row r="4" spans="1:37" ht="15.75" customHeight="1" x14ac:dyDescent="0.25">
      <c r="A4" s="166"/>
      <c r="B4" s="160"/>
      <c r="C4" s="113" t="s">
        <v>5</v>
      </c>
      <c r="D4" s="11">
        <v>88.4</v>
      </c>
      <c r="E4" s="133" t="s">
        <v>11</v>
      </c>
      <c r="F4" s="178">
        <v>68.599999999999994</v>
      </c>
      <c r="G4" s="133" t="s">
        <v>14</v>
      </c>
      <c r="H4" s="11">
        <v>69.099999999999994</v>
      </c>
      <c r="I4" s="138" t="s">
        <v>14</v>
      </c>
      <c r="J4" s="8"/>
      <c r="K4" s="143">
        <f t="shared" ref="K4:K5" si="0" xml:space="preserve"> D4 / D7</f>
        <v>0.88488488488488493</v>
      </c>
      <c r="L4" s="143">
        <f t="shared" ref="L4:L5" si="1" xml:space="preserve"> F4 / F7</f>
        <v>1.1082390953150241</v>
      </c>
      <c r="M4" s="143">
        <f t="shared" ref="M4:M5" si="2" xml:space="preserve"> H4 / H7</f>
        <v>1.1055999999999999</v>
      </c>
      <c r="N4" s="8"/>
      <c r="O4" s="83">
        <f t="shared" ref="O4:O32" si="3" xml:space="preserve"> _xlfn.RANK.EQ(D4, X$3:X$30, 0)</f>
        <v>9</v>
      </c>
      <c r="P4" s="84">
        <f t="shared" ref="P4:P32" si="4" xml:space="preserve"> _xlfn.RANK.EQ(F4, Y$3:Y$30, 0)</f>
        <v>8</v>
      </c>
      <c r="Q4" s="30">
        <f t="shared" ref="Q4:Q32" si="5" xml:space="preserve"> _xlfn.RANK.EQ(H4, Z$3:Z$30, 0)</f>
        <v>10</v>
      </c>
      <c r="S4" s="126" t="s">
        <v>29</v>
      </c>
      <c r="T4" s="123">
        <f xml:space="preserve"> _xlfn.RANK.EQ(D4, AF$3:AF$7, 0)</f>
        <v>2</v>
      </c>
      <c r="U4" s="48">
        <f xml:space="preserve"> _xlfn.RANK.EQ(F4, AG$3:AG$7, 0)</f>
        <v>4</v>
      </c>
      <c r="V4" s="49">
        <f xml:space="preserve"> _xlfn.RANK.EQ(H4, AH$3:AH$7, 0)</f>
        <v>4</v>
      </c>
      <c r="X4" s="43">
        <v>88.4</v>
      </c>
      <c r="Y4" s="33">
        <v>68.599999999999994</v>
      </c>
      <c r="Z4" s="44">
        <v>69.099999999999994</v>
      </c>
      <c r="AB4" s="154"/>
      <c r="AC4" s="57">
        <v>94.4</v>
      </c>
      <c r="AD4" s="58">
        <v>69.2</v>
      </c>
      <c r="AE4" s="59">
        <v>71.3</v>
      </c>
      <c r="AF4" s="57">
        <v>100</v>
      </c>
      <c r="AG4" s="58">
        <v>64.400000000000006</v>
      </c>
      <c r="AH4" s="59">
        <v>65.900000000000006</v>
      </c>
      <c r="AI4" s="57">
        <v>100</v>
      </c>
      <c r="AJ4" s="58">
        <v>62.6</v>
      </c>
      <c r="AK4" s="59">
        <v>62.2</v>
      </c>
    </row>
    <row r="5" spans="1:37" ht="15.75" customHeight="1" x14ac:dyDescent="0.25">
      <c r="A5" s="166"/>
      <c r="B5" s="161"/>
      <c r="C5" s="114" t="s">
        <v>6</v>
      </c>
      <c r="D5" s="12">
        <v>85.8</v>
      </c>
      <c r="E5" s="134" t="s">
        <v>11</v>
      </c>
      <c r="F5" s="179">
        <v>67.400000000000006</v>
      </c>
      <c r="G5" s="134" t="s">
        <v>12</v>
      </c>
      <c r="H5" s="12">
        <v>68</v>
      </c>
      <c r="I5" s="139" t="s">
        <v>14</v>
      </c>
      <c r="J5" s="8"/>
      <c r="K5" s="143">
        <f t="shared" si="0"/>
        <v>0.88453608247422677</v>
      </c>
      <c r="L5" s="143">
        <f t="shared" si="1"/>
        <v>1.0941558441558443</v>
      </c>
      <c r="M5" s="143">
        <f t="shared" si="2"/>
        <v>1.0985460420032311</v>
      </c>
      <c r="N5" s="8"/>
      <c r="O5" s="106">
        <f t="shared" si="3"/>
        <v>10</v>
      </c>
      <c r="P5" s="107">
        <f t="shared" si="4"/>
        <v>10</v>
      </c>
      <c r="Q5" s="108">
        <f t="shared" si="5"/>
        <v>11</v>
      </c>
      <c r="S5" s="130" t="s">
        <v>30</v>
      </c>
      <c r="T5" s="124">
        <f xml:space="preserve"> _xlfn.RANK.EQ(D5, AI$3:AI$7, 0)</f>
        <v>2</v>
      </c>
      <c r="U5" s="102">
        <f xml:space="preserve"> _xlfn.RANK.EQ(F5, AJ$3:AJ$7, 0)</f>
        <v>4</v>
      </c>
      <c r="V5" s="103">
        <f xml:space="preserve"> _xlfn.RANK.EQ(H5, AK$3:AK$7, 0)</f>
        <v>4</v>
      </c>
      <c r="X5" s="43">
        <v>85.8</v>
      </c>
      <c r="Y5" s="33">
        <v>67.400000000000006</v>
      </c>
      <c r="Z5" s="44">
        <v>68</v>
      </c>
      <c r="AB5" s="154"/>
      <c r="AC5" s="57">
        <v>74</v>
      </c>
      <c r="AD5" s="58">
        <v>69.400000000000006</v>
      </c>
      <c r="AE5" s="59">
        <v>72.5</v>
      </c>
      <c r="AF5" s="57">
        <v>67.900000000000006</v>
      </c>
      <c r="AG5" s="58">
        <v>69.900000000000006</v>
      </c>
      <c r="AH5" s="59">
        <v>72.5</v>
      </c>
      <c r="AI5" s="57">
        <v>69.5</v>
      </c>
      <c r="AJ5" s="58">
        <v>71.5</v>
      </c>
      <c r="AK5" s="59">
        <v>72.099999999999994</v>
      </c>
    </row>
    <row r="6" spans="1:37" ht="15.75" customHeight="1" x14ac:dyDescent="0.25">
      <c r="A6" s="166"/>
      <c r="B6" s="162" t="s">
        <v>1</v>
      </c>
      <c r="C6" s="115" t="s">
        <v>4</v>
      </c>
      <c r="D6" s="13">
        <v>92.2</v>
      </c>
      <c r="E6" s="135" t="s">
        <v>11</v>
      </c>
      <c r="F6" s="180">
        <v>64</v>
      </c>
      <c r="G6" s="135" t="s">
        <v>14</v>
      </c>
      <c r="H6" s="13">
        <v>65.400000000000006</v>
      </c>
      <c r="I6" s="140" t="s">
        <v>14</v>
      </c>
      <c r="J6" s="8"/>
      <c r="K6" s="144">
        <f xml:space="preserve"> AVERAGE(K3:K5)</f>
        <v>0.91627119736265394</v>
      </c>
      <c r="L6" s="144">
        <f t="shared" ref="L6:M6" si="6" xml:space="preserve"> AVERAGE(L3:L5)</f>
        <v>1.0981941464902896</v>
      </c>
      <c r="M6" s="144">
        <f t="shared" si="6"/>
        <v>1.1027071923904757</v>
      </c>
      <c r="N6" s="8"/>
      <c r="O6" s="109">
        <f t="shared" si="3"/>
        <v>7</v>
      </c>
      <c r="P6" s="110">
        <f t="shared" si="4"/>
        <v>16</v>
      </c>
      <c r="Q6" s="111">
        <f t="shared" si="5"/>
        <v>18</v>
      </c>
      <c r="S6" s="131" t="s">
        <v>27</v>
      </c>
      <c r="T6" s="128">
        <f xml:space="preserve"> _xlfn.RANK.EQ(D6, AC$8:AC$12, 0)</f>
        <v>2</v>
      </c>
      <c r="U6" s="104">
        <f xml:space="preserve"> _xlfn.RANK.EQ(F6, AD$8:AD$12, 0)</f>
        <v>3</v>
      </c>
      <c r="V6" s="105">
        <f xml:space="preserve"> _xlfn.RANK.EQ(H6, AE$8:AE$12, 0)</f>
        <v>2</v>
      </c>
      <c r="X6" s="43">
        <v>92.2</v>
      </c>
      <c r="Y6" s="33">
        <v>64</v>
      </c>
      <c r="Z6" s="44">
        <v>65.400000000000006</v>
      </c>
      <c r="AB6" s="154"/>
      <c r="AC6" s="57">
        <v>79.5</v>
      </c>
      <c r="AD6" s="58">
        <v>68.5</v>
      </c>
      <c r="AE6" s="59">
        <v>70.099999999999994</v>
      </c>
      <c r="AF6" s="57">
        <v>68.7</v>
      </c>
      <c r="AG6" s="58">
        <v>69.3</v>
      </c>
      <c r="AH6" s="59">
        <v>72</v>
      </c>
      <c r="AI6" s="57">
        <v>71.7</v>
      </c>
      <c r="AJ6" s="58">
        <v>70.599999999999994</v>
      </c>
      <c r="AK6" s="59">
        <v>71.8</v>
      </c>
    </row>
    <row r="7" spans="1:37" ht="15" customHeight="1" thickBot="1" x14ac:dyDescent="0.3">
      <c r="A7" s="166"/>
      <c r="B7" s="163"/>
      <c r="C7" s="113" t="s">
        <v>5</v>
      </c>
      <c r="D7" s="11">
        <v>99.9</v>
      </c>
      <c r="E7" s="133" t="s">
        <v>11</v>
      </c>
      <c r="F7" s="178">
        <v>61.9</v>
      </c>
      <c r="G7" s="133" t="s">
        <v>14</v>
      </c>
      <c r="H7" s="11">
        <v>62.5</v>
      </c>
      <c r="I7" s="138" t="s">
        <v>14</v>
      </c>
      <c r="J7" s="8"/>
      <c r="K7" s="142"/>
      <c r="L7" s="142"/>
      <c r="M7" s="142"/>
      <c r="N7" s="8"/>
      <c r="O7" s="83">
        <f t="shared" si="3"/>
        <v>2</v>
      </c>
      <c r="P7" s="84">
        <f t="shared" si="4"/>
        <v>21</v>
      </c>
      <c r="Q7" s="30">
        <f t="shared" si="5"/>
        <v>23</v>
      </c>
      <c r="S7" s="126" t="s">
        <v>29</v>
      </c>
      <c r="T7" s="63">
        <f xml:space="preserve"> _xlfn.RANK.EQ(D7, AF$8:AF$12, 0)</f>
        <v>2</v>
      </c>
      <c r="U7" s="50">
        <f xml:space="preserve"> _xlfn.RANK.EQ(F7, AG$8:AG$12, 0)</f>
        <v>4</v>
      </c>
      <c r="V7" s="51">
        <f xml:space="preserve"> _xlfn.RANK.EQ(H7, AH$8:AH$12, 0)</f>
        <v>3</v>
      </c>
      <c r="X7" s="43">
        <v>99.9</v>
      </c>
      <c r="Y7" s="33">
        <v>61.9</v>
      </c>
      <c r="Z7" s="44">
        <v>62.5</v>
      </c>
      <c r="AB7" s="155"/>
      <c r="AC7" s="60">
        <v>80.3</v>
      </c>
      <c r="AD7" s="61">
        <v>68.5</v>
      </c>
      <c r="AE7" s="62">
        <v>71</v>
      </c>
      <c r="AF7" s="60">
        <v>69.8</v>
      </c>
      <c r="AG7" s="61">
        <v>69.3</v>
      </c>
      <c r="AH7" s="62">
        <v>72.599999999999994</v>
      </c>
      <c r="AI7" s="60">
        <v>71.900000000000006</v>
      </c>
      <c r="AJ7" s="61">
        <v>71.3</v>
      </c>
      <c r="AK7" s="62">
        <v>72.2</v>
      </c>
    </row>
    <row r="8" spans="1:37" ht="15.75" customHeight="1" thickBot="1" x14ac:dyDescent="0.3">
      <c r="A8" s="167"/>
      <c r="B8" s="164"/>
      <c r="C8" s="116" t="s">
        <v>6</v>
      </c>
      <c r="D8" s="14">
        <v>97</v>
      </c>
      <c r="E8" s="136" t="s">
        <v>11</v>
      </c>
      <c r="F8" s="181">
        <v>61.6</v>
      </c>
      <c r="G8" s="136" t="s">
        <v>12</v>
      </c>
      <c r="H8" s="14">
        <v>61.9</v>
      </c>
      <c r="I8" s="141" t="s">
        <v>12</v>
      </c>
      <c r="J8" s="8"/>
      <c r="K8" s="142"/>
      <c r="L8" s="142"/>
      <c r="M8" s="142"/>
      <c r="N8" s="8"/>
      <c r="O8" s="85">
        <f t="shared" si="3"/>
        <v>3</v>
      </c>
      <c r="P8" s="86">
        <f t="shared" si="4"/>
        <v>22</v>
      </c>
      <c r="Q8" s="87">
        <f t="shared" si="5"/>
        <v>25</v>
      </c>
      <c r="S8" s="127" t="s">
        <v>30</v>
      </c>
      <c r="T8" s="129">
        <f xml:space="preserve"> _xlfn.RANK.EQ(D8, AI$8:AI$12, 0)</f>
        <v>1</v>
      </c>
      <c r="U8" s="52">
        <f xml:space="preserve"> _xlfn.RANK.EQ(F8, AJ$8:AJ$12, 0)</f>
        <v>4</v>
      </c>
      <c r="V8" s="53">
        <f xml:space="preserve"> _xlfn.RANK.EQ(H8, AK$8:AK$12, 0)</f>
        <v>4</v>
      </c>
      <c r="X8" s="43">
        <v>97</v>
      </c>
      <c r="Y8" s="33">
        <v>61.6</v>
      </c>
      <c r="Z8" s="44">
        <v>61.9</v>
      </c>
      <c r="AB8" s="153" t="s">
        <v>1</v>
      </c>
      <c r="AC8" s="54">
        <v>92.2</v>
      </c>
      <c r="AD8" s="55">
        <v>64</v>
      </c>
      <c r="AE8" s="56">
        <v>65.400000000000006</v>
      </c>
      <c r="AF8" s="54">
        <v>99.9</v>
      </c>
      <c r="AG8" s="55">
        <v>61.9</v>
      </c>
      <c r="AH8" s="56">
        <v>62.5</v>
      </c>
      <c r="AI8" s="54">
        <v>97</v>
      </c>
      <c r="AJ8" s="55">
        <v>61.6</v>
      </c>
      <c r="AK8" s="56">
        <v>61.9</v>
      </c>
    </row>
    <row r="9" spans="1:37" ht="15" customHeight="1" x14ac:dyDescent="0.25">
      <c r="A9" s="156" t="s">
        <v>41</v>
      </c>
      <c r="B9" s="159" t="s">
        <v>0</v>
      </c>
      <c r="C9" s="112" t="s">
        <v>4</v>
      </c>
      <c r="D9" s="10">
        <v>94.4</v>
      </c>
      <c r="E9" s="132" t="s">
        <v>11</v>
      </c>
      <c r="F9" s="177">
        <v>69.2</v>
      </c>
      <c r="G9" s="132" t="s">
        <v>15</v>
      </c>
      <c r="H9" s="10">
        <v>71.3</v>
      </c>
      <c r="I9" s="137" t="s">
        <v>16</v>
      </c>
      <c r="J9" s="8"/>
      <c r="K9" s="143">
        <f xml:space="preserve"> D9 / D12</f>
        <v>1.009625668449198</v>
      </c>
      <c r="L9" s="143">
        <f xml:space="preserve"> F9 / F12</f>
        <v>1.1179321486268174</v>
      </c>
      <c r="M9" s="143">
        <f xml:space="preserve"> H9 / H12</f>
        <v>1.1317460317460317</v>
      </c>
      <c r="N9" s="8"/>
      <c r="O9" s="80">
        <f t="shared" si="3"/>
        <v>5</v>
      </c>
      <c r="P9" s="81">
        <f t="shared" si="4"/>
        <v>7</v>
      </c>
      <c r="Q9" s="82">
        <f t="shared" si="5"/>
        <v>7</v>
      </c>
      <c r="S9" s="125" t="s">
        <v>27</v>
      </c>
      <c r="T9" s="123">
        <f xml:space="preserve"> _xlfn.RANK.EQ(D9, AC$3:AC$7, 0)</f>
        <v>1</v>
      </c>
      <c r="U9" s="48">
        <f xml:space="preserve"> _xlfn.RANK.EQ(F9, AD$3:AD$7, 0)</f>
        <v>3</v>
      </c>
      <c r="V9" s="49">
        <f xml:space="preserve"> _xlfn.RANK.EQ(H9, AE$3:AE$7, 0)</f>
        <v>3</v>
      </c>
      <c r="X9" s="43">
        <v>94.4</v>
      </c>
      <c r="Y9" s="33">
        <v>69.2</v>
      </c>
      <c r="Z9" s="44">
        <v>71.3</v>
      </c>
      <c r="AB9" s="154"/>
      <c r="AC9" s="57">
        <v>93.5</v>
      </c>
      <c r="AD9" s="58">
        <v>61.9</v>
      </c>
      <c r="AE9" s="59">
        <v>63</v>
      </c>
      <c r="AF9" s="57">
        <v>100</v>
      </c>
      <c r="AG9" s="58">
        <v>60</v>
      </c>
      <c r="AH9" s="59">
        <v>60.1</v>
      </c>
      <c r="AI9" s="57">
        <v>96.4</v>
      </c>
      <c r="AJ9" s="58">
        <v>59.9</v>
      </c>
      <c r="AK9" s="59">
        <v>59</v>
      </c>
    </row>
    <row r="10" spans="1:37" ht="15" customHeight="1" x14ac:dyDescent="0.25">
      <c r="A10" s="166"/>
      <c r="B10" s="160"/>
      <c r="C10" s="113" t="s">
        <v>5</v>
      </c>
      <c r="D10" s="11">
        <v>100</v>
      </c>
      <c r="E10" s="133" t="s">
        <v>11</v>
      </c>
      <c r="F10" s="178">
        <v>64.400000000000006</v>
      </c>
      <c r="G10" s="133" t="s">
        <v>14</v>
      </c>
      <c r="H10" s="11">
        <v>65.900000000000006</v>
      </c>
      <c r="I10" s="138" t="s">
        <v>12</v>
      </c>
      <c r="J10" s="8"/>
      <c r="K10" s="143">
        <f t="shared" ref="K10:K11" si="7" xml:space="preserve"> D10 / D13</f>
        <v>1</v>
      </c>
      <c r="L10" s="143">
        <f t="shared" ref="L10:L11" si="8" xml:space="preserve"> F10 / F13</f>
        <v>1.0733333333333335</v>
      </c>
      <c r="M10" s="143">
        <f t="shared" ref="M10:M11" si="9" xml:space="preserve"> H10 / H13</f>
        <v>1.096505823627288</v>
      </c>
      <c r="N10" s="8"/>
      <c r="O10" s="83">
        <f t="shared" si="3"/>
        <v>1</v>
      </c>
      <c r="P10" s="84">
        <f t="shared" si="4"/>
        <v>14</v>
      </c>
      <c r="Q10" s="30">
        <f t="shared" si="5"/>
        <v>16</v>
      </c>
      <c r="S10" s="126" t="s">
        <v>29</v>
      </c>
      <c r="T10" s="123">
        <f xml:space="preserve"> _xlfn.RANK.EQ(D10, AF$3:AF$7, 0)</f>
        <v>1</v>
      </c>
      <c r="U10" s="48">
        <f xml:space="preserve"> _xlfn.RANK.EQ(F10, AG$3:AG$7, 0)</f>
        <v>5</v>
      </c>
      <c r="V10" s="49">
        <f xml:space="preserve"> _xlfn.RANK.EQ(H10, AH$3:AH$7, 0)</f>
        <v>5</v>
      </c>
      <c r="X10" s="43">
        <v>100</v>
      </c>
      <c r="Y10" s="33">
        <v>64.400000000000006</v>
      </c>
      <c r="Z10" s="44">
        <v>65.900000000000006</v>
      </c>
      <c r="AB10" s="154"/>
      <c r="AC10" s="57">
        <v>80.7</v>
      </c>
      <c r="AD10" s="58">
        <v>65.2</v>
      </c>
      <c r="AE10" s="59">
        <v>62.8</v>
      </c>
      <c r="AF10" s="57">
        <v>74.8</v>
      </c>
      <c r="AG10" s="58">
        <v>64.5</v>
      </c>
      <c r="AH10" s="59">
        <v>66.599999999999994</v>
      </c>
      <c r="AI10" s="57">
        <v>76.8</v>
      </c>
      <c r="AJ10" s="58">
        <v>64</v>
      </c>
      <c r="AK10" s="59">
        <v>67.099999999999994</v>
      </c>
    </row>
    <row r="11" spans="1:37" ht="15" customHeight="1" x14ac:dyDescent="0.25">
      <c r="A11" s="166"/>
      <c r="B11" s="161"/>
      <c r="C11" s="114" t="s">
        <v>6</v>
      </c>
      <c r="D11" s="12">
        <v>100</v>
      </c>
      <c r="E11" s="134" t="s">
        <v>17</v>
      </c>
      <c r="F11" s="179">
        <v>62.6</v>
      </c>
      <c r="G11" s="134" t="s">
        <v>14</v>
      </c>
      <c r="H11" s="12">
        <v>62.2</v>
      </c>
      <c r="I11" s="139" t="s">
        <v>14</v>
      </c>
      <c r="J11" s="8"/>
      <c r="K11" s="143">
        <f t="shared" si="7"/>
        <v>1.0373443983402488</v>
      </c>
      <c r="L11" s="143">
        <f t="shared" si="8"/>
        <v>1.0450751252086812</v>
      </c>
      <c r="M11" s="143">
        <f t="shared" si="9"/>
        <v>1.0542372881355933</v>
      </c>
      <c r="N11" s="8"/>
      <c r="O11" s="106">
        <f t="shared" si="3"/>
        <v>1</v>
      </c>
      <c r="P11" s="107">
        <f t="shared" si="4"/>
        <v>18</v>
      </c>
      <c r="Q11" s="108">
        <f t="shared" si="5"/>
        <v>24</v>
      </c>
      <c r="S11" s="130" t="s">
        <v>30</v>
      </c>
      <c r="T11" s="124">
        <f xml:space="preserve"> _xlfn.RANK.EQ(D11, AI$3:AI$7, 0)</f>
        <v>1</v>
      </c>
      <c r="U11" s="102">
        <f xml:space="preserve"> _xlfn.RANK.EQ(F11, AJ$3:AJ$7, 0)</f>
        <v>5</v>
      </c>
      <c r="V11" s="103">
        <f xml:space="preserve"> _xlfn.RANK.EQ(H11, AK$3:AK$7, 0)</f>
        <v>5</v>
      </c>
      <c r="X11" s="43">
        <v>93.5</v>
      </c>
      <c r="Y11" s="33">
        <v>62.6</v>
      </c>
      <c r="Z11" s="44">
        <v>62.2</v>
      </c>
      <c r="AB11" s="154"/>
      <c r="AC11" s="57">
        <v>77.099999999999994</v>
      </c>
      <c r="AD11" s="58">
        <v>64.2</v>
      </c>
      <c r="AE11" s="59">
        <v>66.3</v>
      </c>
      <c r="AF11" s="57">
        <v>83.7</v>
      </c>
      <c r="AG11" s="58">
        <v>62.4</v>
      </c>
      <c r="AH11" s="59">
        <v>61.3</v>
      </c>
      <c r="AI11" s="57">
        <v>80.599999999999994</v>
      </c>
      <c r="AJ11" s="58">
        <v>64.2</v>
      </c>
      <c r="AK11" s="59">
        <v>64.900000000000006</v>
      </c>
    </row>
    <row r="12" spans="1:37" ht="15" customHeight="1" thickBot="1" x14ac:dyDescent="0.3">
      <c r="A12" s="166"/>
      <c r="B12" s="162" t="s">
        <v>1</v>
      </c>
      <c r="C12" s="115" t="s">
        <v>4</v>
      </c>
      <c r="D12" s="13">
        <v>93.5</v>
      </c>
      <c r="E12" s="135" t="s">
        <v>18</v>
      </c>
      <c r="F12" s="180">
        <v>61.9</v>
      </c>
      <c r="G12" s="135" t="s">
        <v>14</v>
      </c>
      <c r="H12" s="13">
        <v>63</v>
      </c>
      <c r="I12" s="140" t="s">
        <v>15</v>
      </c>
      <c r="J12" s="8"/>
      <c r="K12" s="144">
        <f xml:space="preserve"> AVERAGE(K9:K11)</f>
        <v>1.0156566889298155</v>
      </c>
      <c r="L12" s="144">
        <f t="shared" ref="L12" si="10" xml:space="preserve"> AVERAGE(L9:L11)</f>
        <v>1.0787802023896107</v>
      </c>
      <c r="M12" s="144">
        <f t="shared" ref="M12" si="11" xml:space="preserve"> AVERAGE(M9:M11)</f>
        <v>1.0941630478363045</v>
      </c>
      <c r="N12" s="8"/>
      <c r="O12" s="109">
        <f t="shared" si="3"/>
        <v>6</v>
      </c>
      <c r="P12" s="110">
        <f t="shared" si="4"/>
        <v>21</v>
      </c>
      <c r="Q12" s="111">
        <f t="shared" si="5"/>
        <v>21</v>
      </c>
      <c r="S12" s="131" t="s">
        <v>27</v>
      </c>
      <c r="T12" s="128">
        <f xml:space="preserve"> _xlfn.RANK.EQ(D12, AC$8:AC$12, 0)</f>
        <v>1</v>
      </c>
      <c r="U12" s="104">
        <f xml:space="preserve"> _xlfn.RANK.EQ(F12, AD$8:AD$12, 0)</f>
        <v>5</v>
      </c>
      <c r="V12" s="105">
        <f xml:space="preserve"> _xlfn.RANK.EQ(H12, AE$8:AE$12, 0)</f>
        <v>4</v>
      </c>
      <c r="X12" s="43">
        <v>96.4</v>
      </c>
      <c r="Y12" s="33">
        <v>60</v>
      </c>
      <c r="Z12" s="44">
        <v>63</v>
      </c>
      <c r="AB12" s="155"/>
      <c r="AC12" s="60">
        <v>85.6</v>
      </c>
      <c r="AD12" s="61">
        <v>62</v>
      </c>
      <c r="AE12" s="62">
        <v>63.2</v>
      </c>
      <c r="AF12" s="60">
        <v>76</v>
      </c>
      <c r="AG12" s="61">
        <v>64.599999999999994</v>
      </c>
      <c r="AH12" s="62">
        <v>66.5</v>
      </c>
      <c r="AI12" s="60">
        <v>79.3</v>
      </c>
      <c r="AJ12" s="61">
        <v>63.3</v>
      </c>
      <c r="AK12" s="62">
        <v>65.7</v>
      </c>
    </row>
    <row r="13" spans="1:37" ht="15" customHeight="1" x14ac:dyDescent="0.25">
      <c r="A13" s="166"/>
      <c r="B13" s="163"/>
      <c r="C13" s="113" t="s">
        <v>5</v>
      </c>
      <c r="D13" s="11">
        <v>100</v>
      </c>
      <c r="E13" s="133" t="s">
        <v>11</v>
      </c>
      <c r="F13" s="178">
        <v>60</v>
      </c>
      <c r="G13" s="133" t="s">
        <v>14</v>
      </c>
      <c r="H13" s="11">
        <v>60.1</v>
      </c>
      <c r="I13" s="138" t="s">
        <v>12</v>
      </c>
      <c r="J13" s="8"/>
      <c r="K13" s="142"/>
      <c r="L13" s="142"/>
      <c r="M13" s="142"/>
      <c r="N13" s="8"/>
      <c r="O13" s="83">
        <f t="shared" si="3"/>
        <v>1</v>
      </c>
      <c r="P13" s="84">
        <f t="shared" si="4"/>
        <v>23</v>
      </c>
      <c r="Q13" s="30">
        <f t="shared" si="5"/>
        <v>27</v>
      </c>
      <c r="S13" s="126" t="s">
        <v>29</v>
      </c>
      <c r="T13" s="63">
        <f xml:space="preserve"> _xlfn.RANK.EQ(D13, AF$8:AF$12, 0)</f>
        <v>1</v>
      </c>
      <c r="U13" s="50">
        <f xml:space="preserve"> _xlfn.RANK.EQ(F13, AG$8:AG$12, 0)</f>
        <v>5</v>
      </c>
      <c r="V13" s="51">
        <f xml:space="preserve"> _xlfn.RANK.EQ(H13, AH$8:AH$12, 0)</f>
        <v>5</v>
      </c>
      <c r="X13" s="43">
        <v>74</v>
      </c>
      <c r="Y13" s="33">
        <v>59.9</v>
      </c>
      <c r="Z13" s="44">
        <v>60.1</v>
      </c>
    </row>
    <row r="14" spans="1:37" ht="15.75" customHeight="1" thickBot="1" x14ac:dyDescent="0.3">
      <c r="A14" s="167"/>
      <c r="B14" s="164"/>
      <c r="C14" s="116" t="s">
        <v>6</v>
      </c>
      <c r="D14" s="14">
        <v>96.4</v>
      </c>
      <c r="E14" s="136" t="s">
        <v>19</v>
      </c>
      <c r="F14" s="181">
        <v>59.9</v>
      </c>
      <c r="G14" s="136" t="s">
        <v>14</v>
      </c>
      <c r="H14" s="14">
        <v>59</v>
      </c>
      <c r="I14" s="141" t="s">
        <v>12</v>
      </c>
      <c r="J14" s="8"/>
      <c r="K14" s="142"/>
      <c r="L14" s="142"/>
      <c r="M14" s="142"/>
      <c r="N14" s="8"/>
      <c r="O14" s="85">
        <f t="shared" si="3"/>
        <v>4</v>
      </c>
      <c r="P14" s="86">
        <f t="shared" si="4"/>
        <v>24</v>
      </c>
      <c r="Q14" s="87">
        <f t="shared" si="5"/>
        <v>28</v>
      </c>
      <c r="S14" s="127" t="s">
        <v>30</v>
      </c>
      <c r="T14" s="63">
        <f xml:space="preserve"> _xlfn.RANK.EQ(D14, AI$8:AI$12, 0)</f>
        <v>2</v>
      </c>
      <c r="U14" s="50">
        <f xml:space="preserve"> _xlfn.RANK.EQ(F14, AJ$8:AJ$12, 0)</f>
        <v>5</v>
      </c>
      <c r="V14" s="51">
        <f xml:space="preserve"> _xlfn.RANK.EQ(H14, AK$8:AK$12, 0)</f>
        <v>5</v>
      </c>
      <c r="X14" s="43">
        <v>67.900000000000006</v>
      </c>
      <c r="Y14" s="33">
        <v>69.400000000000006</v>
      </c>
      <c r="Z14" s="44">
        <v>59</v>
      </c>
    </row>
    <row r="15" spans="1:37" ht="15" customHeight="1" x14ac:dyDescent="0.25">
      <c r="A15" s="156" t="s">
        <v>8</v>
      </c>
      <c r="B15" s="159" t="s">
        <v>0</v>
      </c>
      <c r="C15" s="112" t="s">
        <v>4</v>
      </c>
      <c r="D15" s="10">
        <v>74</v>
      </c>
      <c r="E15" s="132" t="s">
        <v>11</v>
      </c>
      <c r="F15" s="177">
        <v>69.400000000000006</v>
      </c>
      <c r="G15" s="132" t="s">
        <v>13</v>
      </c>
      <c r="H15" s="10">
        <v>72.5</v>
      </c>
      <c r="I15" s="137" t="s">
        <v>20</v>
      </c>
      <c r="J15" s="8"/>
      <c r="K15" s="143">
        <f xml:space="preserve"> D15 / D18</f>
        <v>0.91697645600991318</v>
      </c>
      <c r="L15" s="143">
        <f xml:space="preserve"> F15 / F18</f>
        <v>1.0644171779141105</v>
      </c>
      <c r="M15" s="143">
        <f xml:space="preserve"> H15 / H18</f>
        <v>1.1544585987261147</v>
      </c>
      <c r="N15" s="8"/>
      <c r="O15" s="80">
        <f t="shared" si="3"/>
        <v>22</v>
      </c>
      <c r="P15" s="81">
        <f t="shared" si="4"/>
        <v>5</v>
      </c>
      <c r="Q15" s="82">
        <f t="shared" si="5"/>
        <v>2</v>
      </c>
      <c r="S15" s="125" t="s">
        <v>27</v>
      </c>
      <c r="T15" s="122">
        <f xml:space="preserve"> _xlfn.RANK.EQ(D15, AC$3:AC$7, 0)</f>
        <v>5</v>
      </c>
      <c r="U15" s="88">
        <f xml:space="preserve"> _xlfn.RANK.EQ(F15, AD$3:AD$7, 0)</f>
        <v>2</v>
      </c>
      <c r="V15" s="89">
        <f xml:space="preserve"> _xlfn.RANK.EQ(H15, AE$3:AE$7, 0)</f>
        <v>1</v>
      </c>
      <c r="X15" s="43">
        <v>69.5</v>
      </c>
      <c r="Y15" s="33">
        <v>71.5</v>
      </c>
      <c r="Z15" s="44">
        <v>72.5</v>
      </c>
    </row>
    <row r="16" spans="1:37" ht="15" customHeight="1" x14ac:dyDescent="0.25">
      <c r="A16" s="157"/>
      <c r="B16" s="160"/>
      <c r="C16" s="113" t="s">
        <v>5</v>
      </c>
      <c r="D16" s="11">
        <v>67.900000000000006</v>
      </c>
      <c r="E16" s="133" t="s">
        <v>18</v>
      </c>
      <c r="F16" s="178">
        <v>69.900000000000006</v>
      </c>
      <c r="G16" s="133" t="s">
        <v>13</v>
      </c>
      <c r="H16" s="11">
        <v>72.5</v>
      </c>
      <c r="I16" s="138" t="s">
        <v>20</v>
      </c>
      <c r="J16" s="8"/>
      <c r="K16" s="143">
        <f t="shared" ref="K16:K17" si="12" xml:space="preserve"> D16 / D19</f>
        <v>0.90775401069518724</v>
      </c>
      <c r="L16" s="143">
        <f t="shared" ref="L16:L17" si="13" xml:space="preserve"> F16 / F19</f>
        <v>1.0837209302325583</v>
      </c>
      <c r="M16" s="143">
        <f t="shared" ref="M16:M17" si="14" xml:space="preserve"> H16 / H19</f>
        <v>1.0885885885885886</v>
      </c>
      <c r="N16" s="8"/>
      <c r="O16" s="83">
        <f t="shared" si="3"/>
        <v>28</v>
      </c>
      <c r="P16" s="84">
        <f t="shared" si="4"/>
        <v>4</v>
      </c>
      <c r="Q16" s="30">
        <f t="shared" si="5"/>
        <v>2</v>
      </c>
      <c r="S16" s="126" t="s">
        <v>29</v>
      </c>
      <c r="T16" s="123">
        <f xml:space="preserve"> _xlfn.RANK.EQ(D16, AF$3:AF$7, 0)</f>
        <v>5</v>
      </c>
      <c r="U16" s="48">
        <f xml:space="preserve"> _xlfn.RANK.EQ(F16, AG$3:AG$7, 0)</f>
        <v>1</v>
      </c>
      <c r="V16" s="49">
        <f xml:space="preserve"> _xlfn.RANK.EQ(H16, AH$3:AH$7, 0)</f>
        <v>2</v>
      </c>
      <c r="X16" s="43">
        <v>80.7</v>
      </c>
      <c r="Y16" s="33">
        <v>65.2</v>
      </c>
      <c r="Z16" s="44">
        <v>72.099999999999994</v>
      </c>
    </row>
    <row r="17" spans="1:26" ht="15" customHeight="1" x14ac:dyDescent="0.25">
      <c r="A17" s="157"/>
      <c r="B17" s="161"/>
      <c r="C17" s="114" t="s">
        <v>6</v>
      </c>
      <c r="D17" s="12">
        <v>69.5</v>
      </c>
      <c r="E17" s="134" t="s">
        <v>18</v>
      </c>
      <c r="F17" s="179">
        <v>71.5</v>
      </c>
      <c r="G17" s="134" t="s">
        <v>13</v>
      </c>
      <c r="H17" s="12">
        <v>72.099999999999994</v>
      </c>
      <c r="I17" s="139" t="s">
        <v>20</v>
      </c>
      <c r="J17" s="8"/>
      <c r="K17" s="143">
        <f t="shared" si="12"/>
        <v>0.90494791666666674</v>
      </c>
      <c r="L17" s="143">
        <f t="shared" si="13"/>
        <v>1.1171875</v>
      </c>
      <c r="M17" s="143">
        <f t="shared" si="14"/>
        <v>1.07451564828614</v>
      </c>
      <c r="N17" s="8"/>
      <c r="O17" s="106">
        <f t="shared" si="3"/>
        <v>26</v>
      </c>
      <c r="P17" s="107">
        <f t="shared" si="4"/>
        <v>1</v>
      </c>
      <c r="Q17" s="108">
        <f t="shared" si="5"/>
        <v>4</v>
      </c>
      <c r="S17" s="130" t="s">
        <v>30</v>
      </c>
      <c r="T17" s="124">
        <f xml:space="preserve"> _xlfn.RANK.EQ(D17, AI$3:AI$7, 0)</f>
        <v>5</v>
      </c>
      <c r="U17" s="102">
        <f xml:space="preserve"> _xlfn.RANK.EQ(F17, AJ$3:AJ$7, 0)</f>
        <v>1</v>
      </c>
      <c r="V17" s="103">
        <f xml:space="preserve"> _xlfn.RANK.EQ(H17, AK$3:AK$7, 0)</f>
        <v>2</v>
      </c>
      <c r="X17" s="43">
        <v>74.8</v>
      </c>
      <c r="Y17" s="33">
        <v>64.5</v>
      </c>
      <c r="Z17" s="44">
        <v>62.8</v>
      </c>
    </row>
    <row r="18" spans="1:26" ht="15" customHeight="1" x14ac:dyDescent="0.25">
      <c r="A18" s="157"/>
      <c r="B18" s="162" t="s">
        <v>1</v>
      </c>
      <c r="C18" s="115" t="s">
        <v>4</v>
      </c>
      <c r="D18" s="13">
        <v>80.7</v>
      </c>
      <c r="E18" s="135" t="s">
        <v>18</v>
      </c>
      <c r="F18" s="180">
        <v>65.2</v>
      </c>
      <c r="G18" s="135" t="s">
        <v>21</v>
      </c>
      <c r="H18" s="13">
        <v>62.8</v>
      </c>
      <c r="I18" s="140" t="s">
        <v>13</v>
      </c>
      <c r="J18" s="8"/>
      <c r="K18" s="144">
        <f xml:space="preserve"> AVERAGE(K15:K17)</f>
        <v>0.90989279445725568</v>
      </c>
      <c r="L18" s="144">
        <f t="shared" ref="L18" si="15" xml:space="preserve"> AVERAGE(L15:L17)</f>
        <v>1.0884418693822229</v>
      </c>
      <c r="M18" s="144">
        <f t="shared" ref="M18" si="16" xml:space="preserve"> AVERAGE(M15:M17)</f>
        <v>1.1058542785336145</v>
      </c>
      <c r="N18" s="8"/>
      <c r="O18" s="109">
        <f t="shared" si="3"/>
        <v>13</v>
      </c>
      <c r="P18" s="110">
        <f t="shared" si="4"/>
        <v>11</v>
      </c>
      <c r="Q18" s="111">
        <f t="shared" si="5"/>
        <v>22</v>
      </c>
      <c r="S18" s="131" t="s">
        <v>27</v>
      </c>
      <c r="T18" s="128">
        <f xml:space="preserve"> _xlfn.RANK.EQ(D18, AC$8:AC$12, 0)</f>
        <v>4</v>
      </c>
      <c r="U18" s="104">
        <f xml:space="preserve"> _xlfn.RANK.EQ(F18, AD$8:AD$12, 0)</f>
        <v>1</v>
      </c>
      <c r="V18" s="105">
        <f xml:space="preserve"> _xlfn.RANK.EQ(H18, AE$8:AE$12, 0)</f>
        <v>5</v>
      </c>
      <c r="X18" s="43">
        <v>76.8</v>
      </c>
      <c r="Y18" s="33">
        <v>68.5</v>
      </c>
      <c r="Z18" s="44">
        <v>66.599999999999994</v>
      </c>
    </row>
    <row r="19" spans="1:26" ht="15" customHeight="1" x14ac:dyDescent="0.25">
      <c r="A19" s="157"/>
      <c r="B19" s="163"/>
      <c r="C19" s="113" t="s">
        <v>5</v>
      </c>
      <c r="D19" s="11">
        <v>74.8</v>
      </c>
      <c r="E19" s="133" t="s">
        <v>22</v>
      </c>
      <c r="F19" s="178">
        <v>64.5</v>
      </c>
      <c r="G19" s="133" t="s">
        <v>21</v>
      </c>
      <c r="H19" s="11">
        <v>66.599999999999994</v>
      </c>
      <c r="I19" s="138" t="s">
        <v>21</v>
      </c>
      <c r="J19" s="8"/>
      <c r="K19" s="142"/>
      <c r="L19" s="142"/>
      <c r="M19" s="142"/>
      <c r="N19" s="8"/>
      <c r="O19" s="83">
        <f t="shared" si="3"/>
        <v>21</v>
      </c>
      <c r="P19" s="84">
        <f t="shared" si="4"/>
        <v>13</v>
      </c>
      <c r="Q19" s="30">
        <f t="shared" si="5"/>
        <v>13</v>
      </c>
      <c r="S19" s="126" t="s">
        <v>29</v>
      </c>
      <c r="T19" s="63">
        <f xml:space="preserve"> _xlfn.RANK.EQ(D19, AF$8:AF$12, 0)</f>
        <v>5</v>
      </c>
      <c r="U19" s="50">
        <f xml:space="preserve"> _xlfn.RANK.EQ(F19, AG$8:AG$12, 0)</f>
        <v>2</v>
      </c>
      <c r="V19" s="51">
        <f xml:space="preserve"> _xlfn.RANK.EQ(H19, AH$8:AH$12, 0)</f>
        <v>1</v>
      </c>
      <c r="X19" s="43">
        <v>79.5</v>
      </c>
      <c r="Y19" s="33">
        <v>69.3</v>
      </c>
      <c r="Z19" s="44">
        <v>67.099999999999994</v>
      </c>
    </row>
    <row r="20" spans="1:26" ht="15.75" customHeight="1" thickBot="1" x14ac:dyDescent="0.3">
      <c r="A20" s="158"/>
      <c r="B20" s="164"/>
      <c r="C20" s="116" t="s">
        <v>6</v>
      </c>
      <c r="D20" s="14">
        <v>76.8</v>
      </c>
      <c r="E20" s="136" t="s">
        <v>11</v>
      </c>
      <c r="F20" s="181">
        <v>64</v>
      </c>
      <c r="G20" s="136" t="s">
        <v>14</v>
      </c>
      <c r="H20" s="14">
        <v>67.099999999999994</v>
      </c>
      <c r="I20" s="141" t="s">
        <v>21</v>
      </c>
      <c r="J20" s="8"/>
      <c r="K20" s="142"/>
      <c r="L20" s="142"/>
      <c r="M20" s="142"/>
      <c r="N20" s="8"/>
      <c r="O20" s="85">
        <f t="shared" si="3"/>
        <v>19</v>
      </c>
      <c r="P20" s="86">
        <f t="shared" si="4"/>
        <v>16</v>
      </c>
      <c r="Q20" s="87">
        <f t="shared" si="5"/>
        <v>12</v>
      </c>
      <c r="S20" s="127" t="s">
        <v>30</v>
      </c>
      <c r="T20" s="129">
        <f xml:space="preserve"> _xlfn.RANK.EQ(D20, AI$8:AI$12, 0)</f>
        <v>5</v>
      </c>
      <c r="U20" s="52">
        <f xml:space="preserve"> _xlfn.RANK.EQ(F20, AJ$8:AJ$12, 0)</f>
        <v>2</v>
      </c>
      <c r="V20" s="53">
        <f xml:space="preserve"> _xlfn.RANK.EQ(H20, AK$8:AK$12, 0)</f>
        <v>1</v>
      </c>
      <c r="X20" s="43">
        <v>68.7</v>
      </c>
      <c r="Y20" s="33">
        <v>70.599999999999994</v>
      </c>
      <c r="Z20" s="44">
        <v>70.099999999999994</v>
      </c>
    </row>
    <row r="21" spans="1:26" ht="15" customHeight="1" x14ac:dyDescent="0.25">
      <c r="A21" s="156" t="s">
        <v>9</v>
      </c>
      <c r="B21" s="159" t="s">
        <v>0</v>
      </c>
      <c r="C21" s="112" t="s">
        <v>4</v>
      </c>
      <c r="D21" s="10">
        <v>79.5</v>
      </c>
      <c r="E21" s="132" t="s">
        <v>22</v>
      </c>
      <c r="F21" s="177">
        <v>68.5</v>
      </c>
      <c r="G21" s="132" t="s">
        <v>13</v>
      </c>
      <c r="H21" s="10">
        <v>70.099999999999994</v>
      </c>
      <c r="I21" s="137" t="s">
        <v>13</v>
      </c>
      <c r="J21" s="8"/>
      <c r="K21" s="143">
        <f xml:space="preserve"> D21 / D24</f>
        <v>1.0311284046692608</v>
      </c>
      <c r="L21" s="143">
        <f xml:space="preserve"> F21 / F24</f>
        <v>1.0669781931464175</v>
      </c>
      <c r="M21" s="143">
        <f xml:space="preserve"> H21 / H24</f>
        <v>1.057315233785822</v>
      </c>
      <c r="N21" s="8"/>
      <c r="O21" s="80">
        <f t="shared" si="3"/>
        <v>16</v>
      </c>
      <c r="P21" s="81">
        <f t="shared" si="4"/>
        <v>9</v>
      </c>
      <c r="Q21" s="82">
        <f t="shared" si="5"/>
        <v>9</v>
      </c>
      <c r="S21" s="125" t="s">
        <v>27</v>
      </c>
      <c r="T21" s="123">
        <f xml:space="preserve"> _xlfn.RANK.EQ(D21, AC$3:AC$7, 0)</f>
        <v>4</v>
      </c>
      <c r="U21" s="48">
        <f xml:space="preserve"> _xlfn.RANK.EQ(F21, AD$3:AD$7, 0)</f>
        <v>4</v>
      </c>
      <c r="V21" s="49">
        <f xml:space="preserve"> _xlfn.RANK.EQ(H21, AE$3:AE$7, 0)</f>
        <v>5</v>
      </c>
      <c r="X21" s="43">
        <v>71.7</v>
      </c>
      <c r="Y21" s="33">
        <v>64.2</v>
      </c>
      <c r="Z21" s="44">
        <v>72</v>
      </c>
    </row>
    <row r="22" spans="1:26" ht="15" customHeight="1" x14ac:dyDescent="0.25">
      <c r="A22" s="157"/>
      <c r="B22" s="160"/>
      <c r="C22" s="113" t="s">
        <v>5</v>
      </c>
      <c r="D22" s="11">
        <v>68.7</v>
      </c>
      <c r="E22" s="133" t="s">
        <v>11</v>
      </c>
      <c r="F22" s="178">
        <v>69.3</v>
      </c>
      <c r="G22" s="133" t="s">
        <v>13</v>
      </c>
      <c r="H22" s="11">
        <v>72</v>
      </c>
      <c r="I22" s="138" t="s">
        <v>13</v>
      </c>
      <c r="J22" s="8"/>
      <c r="K22" s="143">
        <f t="shared" ref="K22:K23" si="17" xml:space="preserve"> D22 / D25</f>
        <v>0.82078853046594979</v>
      </c>
      <c r="L22" s="143">
        <f t="shared" ref="L22:L23" si="18" xml:space="preserve"> F22 / F25</f>
        <v>1.1105769230769231</v>
      </c>
      <c r="M22" s="143">
        <f t="shared" ref="M22:M23" si="19" xml:space="preserve"> H22 / H25</f>
        <v>1.1745513866231647</v>
      </c>
      <c r="N22" s="8"/>
      <c r="O22" s="83">
        <f t="shared" si="3"/>
        <v>27</v>
      </c>
      <c r="P22" s="84">
        <f t="shared" si="4"/>
        <v>6</v>
      </c>
      <c r="Q22" s="30">
        <f t="shared" si="5"/>
        <v>5</v>
      </c>
      <c r="S22" s="126" t="s">
        <v>29</v>
      </c>
      <c r="T22" s="123">
        <f xml:space="preserve"> _xlfn.RANK.EQ(D22, AF$3:AF$7, 0)</f>
        <v>4</v>
      </c>
      <c r="U22" s="48">
        <f xml:space="preserve"> _xlfn.RANK.EQ(F22, AG$3:AG$7, 0)</f>
        <v>2</v>
      </c>
      <c r="V22" s="49">
        <f xml:space="preserve"> _xlfn.RANK.EQ(H22, AH$3:AH$7, 0)</f>
        <v>3</v>
      </c>
      <c r="X22" s="43">
        <v>77.099999999999994</v>
      </c>
      <c r="Y22" s="33">
        <v>62.4</v>
      </c>
      <c r="Z22" s="44">
        <v>71.8</v>
      </c>
    </row>
    <row r="23" spans="1:26" ht="15" customHeight="1" x14ac:dyDescent="0.25">
      <c r="A23" s="157"/>
      <c r="B23" s="161"/>
      <c r="C23" s="114" t="s">
        <v>6</v>
      </c>
      <c r="D23" s="12">
        <v>71.7</v>
      </c>
      <c r="E23" s="134" t="s">
        <v>11</v>
      </c>
      <c r="F23" s="179">
        <v>70.599999999999994</v>
      </c>
      <c r="G23" s="134" t="s">
        <v>12</v>
      </c>
      <c r="H23" s="12">
        <v>71.8</v>
      </c>
      <c r="I23" s="139" t="s">
        <v>12</v>
      </c>
      <c r="J23" s="8"/>
      <c r="K23" s="143">
        <f t="shared" si="17"/>
        <v>0.88957816377171228</v>
      </c>
      <c r="L23" s="143">
        <f t="shared" si="18"/>
        <v>1.099688473520249</v>
      </c>
      <c r="M23" s="143">
        <f t="shared" si="19"/>
        <v>1.106317411402157</v>
      </c>
      <c r="N23" s="8"/>
      <c r="O23" s="106">
        <f t="shared" si="3"/>
        <v>24</v>
      </c>
      <c r="P23" s="107">
        <f t="shared" si="4"/>
        <v>3</v>
      </c>
      <c r="Q23" s="108">
        <f t="shared" si="5"/>
        <v>6</v>
      </c>
      <c r="S23" s="130" t="s">
        <v>30</v>
      </c>
      <c r="T23" s="124">
        <f xml:space="preserve"> _xlfn.RANK.EQ(D23, AI$3:AI$7, 0)</f>
        <v>4</v>
      </c>
      <c r="U23" s="102">
        <f xml:space="preserve"> _xlfn.RANK.EQ(F23, AJ$3:AJ$7, 0)</f>
        <v>3</v>
      </c>
      <c r="V23" s="103">
        <f xml:space="preserve"> _xlfn.RANK.EQ(H23, AK$3:AK$7, 0)</f>
        <v>3</v>
      </c>
      <c r="X23" s="43">
        <v>83.7</v>
      </c>
      <c r="Y23" s="33">
        <v>71.3</v>
      </c>
      <c r="Z23" s="44">
        <v>66.3</v>
      </c>
    </row>
    <row r="24" spans="1:26" ht="15" customHeight="1" x14ac:dyDescent="0.25">
      <c r="A24" s="157"/>
      <c r="B24" s="162" t="s">
        <v>1</v>
      </c>
      <c r="C24" s="115" t="s">
        <v>4</v>
      </c>
      <c r="D24" s="13">
        <v>77.099999999999994</v>
      </c>
      <c r="E24" s="135" t="s">
        <v>22</v>
      </c>
      <c r="F24" s="180">
        <v>64.2</v>
      </c>
      <c r="G24" s="135" t="s">
        <v>20</v>
      </c>
      <c r="H24" s="13">
        <v>66.3</v>
      </c>
      <c r="I24" s="140" t="s">
        <v>21</v>
      </c>
      <c r="J24" s="8"/>
      <c r="K24" s="144">
        <f xml:space="preserve"> AVERAGE(K21:K23)</f>
        <v>0.91383169963564104</v>
      </c>
      <c r="L24" s="144">
        <f t="shared" ref="L24" si="20" xml:space="preserve"> AVERAGE(L21:L23)</f>
        <v>1.0924145299145298</v>
      </c>
      <c r="M24" s="144">
        <f t="shared" ref="M24" si="21" xml:space="preserve"> AVERAGE(M21:M23)</f>
        <v>1.1127280106037145</v>
      </c>
      <c r="N24" s="8"/>
      <c r="O24" s="109">
        <f t="shared" si="3"/>
        <v>18</v>
      </c>
      <c r="P24" s="110">
        <f t="shared" si="4"/>
        <v>15</v>
      </c>
      <c r="Q24" s="111">
        <f t="shared" si="5"/>
        <v>15</v>
      </c>
      <c r="S24" s="131" t="s">
        <v>27</v>
      </c>
      <c r="T24" s="128">
        <f xml:space="preserve"> _xlfn.RANK.EQ(D24, AC$8:AC$12, 0)</f>
        <v>5</v>
      </c>
      <c r="U24" s="104">
        <f xml:space="preserve"> _xlfn.RANK.EQ(F24, AD$8:AD$12, 0)</f>
        <v>2</v>
      </c>
      <c r="V24" s="105">
        <f xml:space="preserve"> _xlfn.RANK.EQ(H24, AE$8:AE$12, 0)</f>
        <v>1</v>
      </c>
      <c r="X24" s="43">
        <v>80.599999999999994</v>
      </c>
      <c r="Y24" s="33">
        <v>62</v>
      </c>
      <c r="Z24" s="44">
        <v>61.3</v>
      </c>
    </row>
    <row r="25" spans="1:26" ht="15" customHeight="1" x14ac:dyDescent="0.25">
      <c r="A25" s="157"/>
      <c r="B25" s="163"/>
      <c r="C25" s="113" t="s">
        <v>5</v>
      </c>
      <c r="D25" s="11">
        <v>83.7</v>
      </c>
      <c r="E25" s="133" t="s">
        <v>11</v>
      </c>
      <c r="F25" s="178">
        <v>62.4</v>
      </c>
      <c r="G25" s="133" t="s">
        <v>12</v>
      </c>
      <c r="H25" s="11">
        <v>61.3</v>
      </c>
      <c r="I25" s="138" t="s">
        <v>12</v>
      </c>
      <c r="J25" s="8"/>
      <c r="K25" s="142"/>
      <c r="L25" s="142"/>
      <c r="M25" s="142"/>
      <c r="N25" s="8"/>
      <c r="O25" s="83">
        <f t="shared" si="3"/>
        <v>12</v>
      </c>
      <c r="P25" s="84">
        <f t="shared" si="4"/>
        <v>19</v>
      </c>
      <c r="Q25" s="30">
        <f t="shared" si="5"/>
        <v>26</v>
      </c>
      <c r="S25" s="126" t="s">
        <v>29</v>
      </c>
      <c r="T25" s="63">
        <f xml:space="preserve"> _xlfn.RANK.EQ(D25, AF$8:AF$12, 0)</f>
        <v>3</v>
      </c>
      <c r="U25" s="50">
        <f xml:space="preserve"> _xlfn.RANK.EQ(F25, AG$8:AG$12, 0)</f>
        <v>3</v>
      </c>
      <c r="V25" s="51">
        <f xml:space="preserve"> _xlfn.RANK.EQ(H25, AH$8:AH$12, 0)</f>
        <v>4</v>
      </c>
      <c r="X25" s="43">
        <v>80.3</v>
      </c>
      <c r="Y25" s="33">
        <v>64.599999999999994</v>
      </c>
      <c r="Z25" s="44">
        <v>64.900000000000006</v>
      </c>
    </row>
    <row r="26" spans="1:26" ht="15.75" customHeight="1" thickBot="1" x14ac:dyDescent="0.3">
      <c r="A26" s="158"/>
      <c r="B26" s="164"/>
      <c r="C26" s="116" t="s">
        <v>6</v>
      </c>
      <c r="D26" s="14">
        <v>80.599999999999994</v>
      </c>
      <c r="E26" s="136" t="s">
        <v>11</v>
      </c>
      <c r="F26" s="181">
        <v>64.2</v>
      </c>
      <c r="G26" s="136" t="s">
        <v>13</v>
      </c>
      <c r="H26" s="14">
        <v>64.900000000000006</v>
      </c>
      <c r="I26" s="141" t="s">
        <v>21</v>
      </c>
      <c r="J26" s="8"/>
      <c r="K26" s="142"/>
      <c r="L26" s="142"/>
      <c r="M26" s="142"/>
      <c r="N26" s="8"/>
      <c r="O26" s="85">
        <f t="shared" si="3"/>
        <v>14</v>
      </c>
      <c r="P26" s="86">
        <f t="shared" si="4"/>
        <v>15</v>
      </c>
      <c r="Q26" s="87">
        <f t="shared" si="5"/>
        <v>19</v>
      </c>
      <c r="S26" s="127" t="s">
        <v>30</v>
      </c>
      <c r="T26" s="63">
        <f xml:space="preserve"> _xlfn.RANK.EQ(D26, AI$8:AI$12, 0)</f>
        <v>3</v>
      </c>
      <c r="U26" s="50">
        <f xml:space="preserve"> _xlfn.RANK.EQ(F26, AJ$8:AJ$12, 0)</f>
        <v>1</v>
      </c>
      <c r="V26" s="51">
        <f xml:space="preserve"> _xlfn.RANK.EQ(H26, AK$8:AK$12, 0)</f>
        <v>3</v>
      </c>
      <c r="X26" s="43">
        <v>69.8</v>
      </c>
      <c r="Y26" s="33">
        <v>63.3</v>
      </c>
      <c r="Z26" s="44">
        <v>71</v>
      </c>
    </row>
    <row r="27" spans="1:26" ht="15" customHeight="1" x14ac:dyDescent="0.25">
      <c r="A27" s="156" t="s">
        <v>10</v>
      </c>
      <c r="B27" s="159" t="s">
        <v>0</v>
      </c>
      <c r="C27" s="112" t="s">
        <v>4</v>
      </c>
      <c r="D27" s="10">
        <v>80.3</v>
      </c>
      <c r="E27" s="132" t="s">
        <v>23</v>
      </c>
      <c r="F27" s="177">
        <v>68.5</v>
      </c>
      <c r="G27" s="132" t="s">
        <v>13</v>
      </c>
      <c r="H27" s="10">
        <v>71</v>
      </c>
      <c r="I27" s="137" t="s">
        <v>20</v>
      </c>
      <c r="J27" s="8"/>
      <c r="K27" s="143">
        <f xml:space="preserve"> D27 / D30</f>
        <v>0.93808411214953269</v>
      </c>
      <c r="L27" s="143">
        <f xml:space="preserve"> F27 / F30</f>
        <v>1.1048387096774193</v>
      </c>
      <c r="M27" s="143">
        <f xml:space="preserve"> H27 / H30</f>
        <v>1.1234177215189873</v>
      </c>
      <c r="N27" s="8"/>
      <c r="O27" s="83">
        <f t="shared" si="3"/>
        <v>15</v>
      </c>
      <c r="P27" s="84">
        <f t="shared" si="4"/>
        <v>9</v>
      </c>
      <c r="Q27" s="30">
        <f t="shared" si="5"/>
        <v>8</v>
      </c>
      <c r="S27" s="125" t="s">
        <v>27</v>
      </c>
      <c r="T27" s="122">
        <f xml:space="preserve"> _xlfn.RANK.EQ(D27, AC$3:AC$7, 0)</f>
        <v>3</v>
      </c>
      <c r="U27" s="88">
        <f xml:space="preserve"> _xlfn.RANK.EQ(F27, AD$3:AD$7, 0)</f>
        <v>4</v>
      </c>
      <c r="V27" s="89">
        <f xml:space="preserve"> _xlfn.RANK.EQ(H27, AE$3:AE$7, 0)</f>
        <v>4</v>
      </c>
      <c r="X27" s="43">
        <v>71.900000000000006</v>
      </c>
      <c r="Y27" s="33"/>
      <c r="Z27" s="44">
        <v>72.599999999999994</v>
      </c>
    </row>
    <row r="28" spans="1:26" ht="15" customHeight="1" x14ac:dyDescent="0.25">
      <c r="A28" s="157"/>
      <c r="B28" s="160"/>
      <c r="C28" s="113" t="s">
        <v>5</v>
      </c>
      <c r="D28" s="11">
        <v>69.8</v>
      </c>
      <c r="E28" s="133" t="s">
        <v>11</v>
      </c>
      <c r="F28" s="178">
        <v>69.3</v>
      </c>
      <c r="G28" s="133" t="s">
        <v>13</v>
      </c>
      <c r="H28" s="11">
        <v>72.599999999999994</v>
      </c>
      <c r="I28" s="138" t="s">
        <v>21</v>
      </c>
      <c r="J28" s="8"/>
      <c r="K28" s="143">
        <f t="shared" ref="K28:K29" si="22" xml:space="preserve"> D28 / D31</f>
        <v>0.91842105263157892</v>
      </c>
      <c r="L28" s="143">
        <f t="shared" ref="L28:L29" si="23" xml:space="preserve"> F28 / F31</f>
        <v>1.0727554179566563</v>
      </c>
      <c r="M28" s="143">
        <f t="shared" ref="M28:M29" si="24" xml:space="preserve"> H28 / H31</f>
        <v>1.0917293233082705</v>
      </c>
      <c r="N28" s="8"/>
      <c r="O28" s="83">
        <f t="shared" si="3"/>
        <v>25</v>
      </c>
      <c r="P28" s="84">
        <f t="shared" si="4"/>
        <v>6</v>
      </c>
      <c r="Q28" s="30">
        <f t="shared" si="5"/>
        <v>1</v>
      </c>
      <c r="S28" s="126" t="s">
        <v>29</v>
      </c>
      <c r="T28" s="123">
        <f xml:space="preserve"> _xlfn.RANK.EQ(D28, AF$3:AF$7, 0)</f>
        <v>3</v>
      </c>
      <c r="U28" s="48">
        <f xml:space="preserve"> _xlfn.RANK.EQ(F28, AG$3:AG$7, 0)</f>
        <v>2</v>
      </c>
      <c r="V28" s="49">
        <f xml:space="preserve"> _xlfn.RANK.EQ(H28, AH$3:AH$7, 0)</f>
        <v>1</v>
      </c>
      <c r="X28" s="43">
        <v>85.6</v>
      </c>
      <c r="Y28" s="33"/>
      <c r="Z28" s="44">
        <v>63.2</v>
      </c>
    </row>
    <row r="29" spans="1:26" ht="15" customHeight="1" x14ac:dyDescent="0.25">
      <c r="A29" s="157"/>
      <c r="B29" s="161"/>
      <c r="C29" s="114" t="s">
        <v>6</v>
      </c>
      <c r="D29" s="12">
        <v>71.900000000000006</v>
      </c>
      <c r="E29" s="134" t="s">
        <v>11</v>
      </c>
      <c r="F29" s="179">
        <v>71.3</v>
      </c>
      <c r="G29" s="134" t="s">
        <v>13</v>
      </c>
      <c r="H29" s="12">
        <v>72.2</v>
      </c>
      <c r="I29" s="139" t="s">
        <v>21</v>
      </c>
      <c r="J29" s="8"/>
      <c r="K29" s="143">
        <f t="shared" si="22"/>
        <v>0.9066834804539724</v>
      </c>
      <c r="L29" s="143">
        <f t="shared" si="23"/>
        <v>1.1263823064770933</v>
      </c>
      <c r="M29" s="143">
        <f t="shared" si="24"/>
        <v>1.0989345509893456</v>
      </c>
      <c r="N29" s="8"/>
      <c r="O29" s="106">
        <f t="shared" si="3"/>
        <v>23</v>
      </c>
      <c r="P29" s="107">
        <f t="shared" si="4"/>
        <v>2</v>
      </c>
      <c r="Q29" s="108">
        <f t="shared" si="5"/>
        <v>3</v>
      </c>
      <c r="S29" s="130" t="s">
        <v>30</v>
      </c>
      <c r="T29" s="124">
        <f xml:space="preserve"> _xlfn.RANK.EQ(D29, AI$3:AI$7, 0)</f>
        <v>3</v>
      </c>
      <c r="U29" s="102">
        <f xml:space="preserve"> _xlfn.RANK.EQ(F29, AJ$3:AJ$7, 0)</f>
        <v>2</v>
      </c>
      <c r="V29" s="103">
        <f xml:space="preserve"> _xlfn.RANK.EQ(H29, AK$3:AK$7, 0)</f>
        <v>1</v>
      </c>
      <c r="X29" s="43">
        <v>76</v>
      </c>
      <c r="Y29" s="33"/>
      <c r="Z29" s="44">
        <v>66.5</v>
      </c>
    </row>
    <row r="30" spans="1:26" ht="15" customHeight="1" thickBot="1" x14ac:dyDescent="0.3">
      <c r="A30" s="157"/>
      <c r="B30" s="162" t="s">
        <v>1</v>
      </c>
      <c r="C30" s="115" t="s">
        <v>4</v>
      </c>
      <c r="D30" s="13">
        <v>85.6</v>
      </c>
      <c r="E30" s="135" t="s">
        <v>18</v>
      </c>
      <c r="F30" s="180">
        <v>62</v>
      </c>
      <c r="G30" s="135" t="s">
        <v>12</v>
      </c>
      <c r="H30" s="13">
        <v>63.2</v>
      </c>
      <c r="I30" s="140" t="s">
        <v>12</v>
      </c>
      <c r="J30" s="8"/>
      <c r="K30" s="144">
        <f xml:space="preserve"> AVERAGE(K27:K29)</f>
        <v>0.92106288174502804</v>
      </c>
      <c r="L30" s="144">
        <f t="shared" ref="L30" si="25" xml:space="preserve"> AVERAGE(L27:L29)</f>
        <v>1.1013254780370563</v>
      </c>
      <c r="M30" s="144">
        <f t="shared" ref="M30" si="26" xml:space="preserve"> AVERAGE(M27:M29)</f>
        <v>1.1046938652722011</v>
      </c>
      <c r="N30" s="8"/>
      <c r="O30" s="109">
        <f t="shared" si="3"/>
        <v>11</v>
      </c>
      <c r="P30" s="110">
        <f t="shared" si="4"/>
        <v>20</v>
      </c>
      <c r="Q30" s="111">
        <f t="shared" si="5"/>
        <v>20</v>
      </c>
      <c r="S30" s="131" t="s">
        <v>27</v>
      </c>
      <c r="T30" s="128">
        <f xml:space="preserve"> _xlfn.RANK.EQ(D30, AC$8:AC$12, 0)</f>
        <v>3</v>
      </c>
      <c r="U30" s="104">
        <f xml:space="preserve"> _xlfn.RANK.EQ(F30, AD$8:AD$12, 0)</f>
        <v>4</v>
      </c>
      <c r="V30" s="105">
        <f xml:space="preserve"> _xlfn.RANK.EQ(H30, AE$8:AE$12, 0)</f>
        <v>3</v>
      </c>
      <c r="X30" s="45">
        <v>79.3</v>
      </c>
      <c r="Y30" s="46"/>
      <c r="Z30" s="47">
        <v>65.7</v>
      </c>
    </row>
    <row r="31" spans="1:26" ht="15" customHeight="1" x14ac:dyDescent="0.25">
      <c r="A31" s="157"/>
      <c r="B31" s="163"/>
      <c r="C31" s="113" t="s">
        <v>5</v>
      </c>
      <c r="D31" s="11">
        <v>76</v>
      </c>
      <c r="E31" s="133" t="s">
        <v>11</v>
      </c>
      <c r="F31" s="178">
        <v>64.599999999999994</v>
      </c>
      <c r="G31" s="133" t="s">
        <v>21</v>
      </c>
      <c r="H31" s="11">
        <v>66.5</v>
      </c>
      <c r="I31" s="138" t="s">
        <v>21</v>
      </c>
      <c r="J31" s="8"/>
      <c r="K31" s="142"/>
      <c r="L31" s="142"/>
      <c r="M31" s="142"/>
      <c r="N31" s="8"/>
      <c r="O31" s="83">
        <f t="shared" si="3"/>
        <v>20</v>
      </c>
      <c r="P31" s="84">
        <f t="shared" si="4"/>
        <v>12</v>
      </c>
      <c r="Q31" s="30">
        <f t="shared" si="5"/>
        <v>14</v>
      </c>
      <c r="S31" s="126" t="s">
        <v>29</v>
      </c>
      <c r="T31" s="63">
        <f xml:space="preserve"> _xlfn.RANK.EQ(D31, AF$8:AF$12, 0)</f>
        <v>4</v>
      </c>
      <c r="U31" s="50">
        <f xml:space="preserve"> _xlfn.RANK.EQ(F31, AG$8:AG$12, 0)</f>
        <v>1</v>
      </c>
      <c r="V31" s="51">
        <f xml:space="preserve"> _xlfn.RANK.EQ(H31, AH$8:AH$12, 0)</f>
        <v>2</v>
      </c>
    </row>
    <row r="32" spans="1:26" ht="15.75" customHeight="1" thickBot="1" x14ac:dyDescent="0.3">
      <c r="A32" s="158"/>
      <c r="B32" s="164"/>
      <c r="C32" s="116" t="s">
        <v>6</v>
      </c>
      <c r="D32" s="14">
        <v>79.3</v>
      </c>
      <c r="E32" s="136" t="s">
        <v>23</v>
      </c>
      <c r="F32" s="181">
        <v>63.3</v>
      </c>
      <c r="G32" s="136" t="s">
        <v>14</v>
      </c>
      <c r="H32" s="14">
        <v>65.7</v>
      </c>
      <c r="I32" s="141" t="s">
        <v>21</v>
      </c>
      <c r="J32" s="8"/>
      <c r="K32" s="142"/>
      <c r="L32" s="142"/>
      <c r="M32" s="142"/>
      <c r="N32" s="8"/>
      <c r="O32" s="85">
        <f t="shared" si="3"/>
        <v>17</v>
      </c>
      <c r="P32" s="86">
        <f t="shared" si="4"/>
        <v>17</v>
      </c>
      <c r="Q32" s="87">
        <f t="shared" si="5"/>
        <v>17</v>
      </c>
      <c r="S32" s="127" t="s">
        <v>30</v>
      </c>
      <c r="T32" s="129">
        <f xml:space="preserve"> _xlfn.RANK.EQ(D32, AI$8:AI$12, 0)</f>
        <v>4</v>
      </c>
      <c r="U32" s="52">
        <f xml:space="preserve"> _xlfn.RANK.EQ(F32, AJ$8:AJ$12, 0)</f>
        <v>3</v>
      </c>
      <c r="V32" s="53">
        <f xml:space="preserve"> _xlfn.RANK.EQ(H32, AK$8:AK$12, 0)</f>
        <v>2</v>
      </c>
    </row>
    <row r="33" spans="1:26" ht="15.75" customHeight="1" x14ac:dyDescent="0.25">
      <c r="A33" s="64"/>
      <c r="B33" s="145"/>
      <c r="D33" s="146"/>
      <c r="E33" s="8"/>
      <c r="F33" s="146"/>
      <c r="G33" s="8"/>
      <c r="H33" s="146"/>
      <c r="I33" s="8"/>
      <c r="J33" s="8"/>
      <c r="K33" s="142"/>
      <c r="L33" s="142"/>
      <c r="M33" s="142"/>
      <c r="N33" s="8"/>
      <c r="T33" s="63"/>
      <c r="U33" s="63"/>
      <c r="V33" s="63"/>
    </row>
    <row r="34" spans="1:26" ht="15.75" customHeight="1" x14ac:dyDescent="0.25">
      <c r="A34" t="s">
        <v>39</v>
      </c>
      <c r="B34" s="151">
        <f xml:space="preserve"> MAX(Test_Score_Train)</f>
        <v>71.5</v>
      </c>
      <c r="C34" s="146"/>
      <c r="D34" s="146"/>
      <c r="E34" s="8"/>
      <c r="F34" s="146"/>
      <c r="G34" s="8"/>
      <c r="H34" s="146"/>
      <c r="I34" s="8"/>
      <c r="J34" s="8"/>
      <c r="K34" s="142"/>
      <c r="L34" s="142"/>
      <c r="M34" s="142"/>
      <c r="N34" s="8"/>
      <c r="T34" s="63"/>
      <c r="U34" s="63"/>
      <c r="V34" s="63"/>
    </row>
    <row r="35" spans="1:26" ht="15.75" customHeight="1" x14ac:dyDescent="0.25">
      <c r="A35" t="s">
        <v>39</v>
      </c>
      <c r="B35" s="151">
        <f xml:space="preserve"> MAX(F6:F8, F12:F14, F18:F20, F24:F26, F30:F32)</f>
        <v>65.2</v>
      </c>
      <c r="D35" s="146"/>
      <c r="E35" s="8"/>
      <c r="F35" s="146"/>
      <c r="G35" s="8"/>
      <c r="H35" s="146"/>
      <c r="I35" s="8"/>
      <c r="J35" s="8"/>
      <c r="K35" s="142"/>
      <c r="L35" s="142"/>
      <c r="M35" s="142"/>
      <c r="N35" s="8"/>
      <c r="T35" s="63"/>
      <c r="U35" s="63"/>
      <c r="V35" s="63"/>
    </row>
    <row r="36" spans="1:26" ht="15.75" customHeight="1" x14ac:dyDescent="0.25">
      <c r="A36" s="152"/>
      <c r="B36" s="145"/>
      <c r="D36" s="146"/>
      <c r="E36" s="8"/>
      <c r="F36" s="146"/>
      <c r="G36" s="8"/>
      <c r="H36" s="146"/>
      <c r="I36" s="8"/>
      <c r="J36" s="8"/>
      <c r="K36" s="142"/>
      <c r="L36" s="142"/>
      <c r="M36" s="142"/>
      <c r="N36" s="8"/>
      <c r="T36" s="63"/>
      <c r="U36" s="63"/>
      <c r="V36" s="63"/>
    </row>
    <row r="37" spans="1:26" ht="15.75" customHeight="1" thickBot="1" x14ac:dyDescent="0.3">
      <c r="A37" s="28"/>
      <c r="B37" s="5"/>
      <c r="C37" s="4"/>
      <c r="D37" s="29"/>
      <c r="E37" s="9"/>
      <c r="F37" s="29"/>
      <c r="G37" s="9"/>
      <c r="H37" s="29"/>
      <c r="I37" s="9"/>
      <c r="J37" s="8"/>
      <c r="K37" s="142"/>
      <c r="L37" s="142"/>
      <c r="M37" s="142"/>
      <c r="N37" s="8"/>
      <c r="O37" s="3"/>
      <c r="X37" s="65" t="s">
        <v>0</v>
      </c>
      <c r="Y37" s="66" t="s">
        <v>1</v>
      </c>
      <c r="Z37" s="67" t="s">
        <v>25</v>
      </c>
    </row>
    <row r="38" spans="1:26" ht="15.75" customHeight="1" x14ac:dyDescent="0.25">
      <c r="A38" s="176" t="s">
        <v>40</v>
      </c>
      <c r="B38" s="170" t="s">
        <v>0</v>
      </c>
      <c r="C38" s="117" t="s">
        <v>4</v>
      </c>
      <c r="D38" s="17">
        <v>94.4</v>
      </c>
      <c r="E38" s="97" t="s">
        <v>23</v>
      </c>
      <c r="F38" s="17">
        <v>71.599999999999994</v>
      </c>
      <c r="G38" s="97" t="s">
        <v>12</v>
      </c>
      <c r="H38" s="17">
        <v>81.7</v>
      </c>
      <c r="I38" s="92" t="s">
        <v>22</v>
      </c>
      <c r="J38" s="8"/>
      <c r="K38" s="143">
        <f xml:space="preserve"> D38 / D41</f>
        <v>0.96326530612244898</v>
      </c>
      <c r="L38" s="143">
        <f xml:space="preserve"> F38 / F41</f>
        <v>1.1135303265940901</v>
      </c>
      <c r="M38" s="143">
        <f xml:space="preserve"> H38 / H41</f>
        <v>1.1490857946554149</v>
      </c>
      <c r="N38" s="8"/>
      <c r="O38" s="34">
        <f xml:space="preserve"> _xlfn.RANK.EQ(D38, X$38:X$43, 0)</f>
        <v>4</v>
      </c>
      <c r="P38" s="35">
        <f xml:space="preserve"> _xlfn.RANK.EQ(F38,_xlfn.ANCHORARRAY( Y$38), 0)</f>
        <v>2</v>
      </c>
      <c r="Q38" s="36">
        <f xml:space="preserve"> RANK(H38,_xlfn.ANCHORARRAY( Z$38), 0)</f>
        <v>1</v>
      </c>
      <c r="X38" s="68" cm="1">
        <f t="array" ref="X38:X41" xml:space="preserve"> _xlfn.UNIQUE(D38:D43)</f>
        <v>94.4</v>
      </c>
      <c r="Y38" s="68" cm="1">
        <f t="array" ref="Y38:Y43" xml:space="preserve"> _xlfn.UNIQUE(F38:F43)</f>
        <v>71.599999999999994</v>
      </c>
      <c r="Z38" s="69" cm="1">
        <f t="array" ref="Z38:Z43" xml:space="preserve"> _xlfn.UNIQUE(H38:H43)</f>
        <v>81.7</v>
      </c>
    </row>
    <row r="39" spans="1:26" ht="15.75" customHeight="1" x14ac:dyDescent="0.25">
      <c r="A39" s="168"/>
      <c r="B39" s="171"/>
      <c r="C39" s="118" t="s">
        <v>5</v>
      </c>
      <c r="D39" s="18">
        <v>100</v>
      </c>
      <c r="E39" s="98" t="s">
        <v>11</v>
      </c>
      <c r="F39" s="18">
        <v>73.5</v>
      </c>
      <c r="G39" s="98" t="s">
        <v>11</v>
      </c>
      <c r="H39" s="18">
        <v>80.400000000000006</v>
      </c>
      <c r="I39" s="93" t="s">
        <v>11</v>
      </c>
      <c r="J39" s="8"/>
      <c r="K39" s="143">
        <f t="shared" ref="K39:K40" si="27" xml:space="preserve"> D39 / D42</f>
        <v>1</v>
      </c>
      <c r="L39" s="143">
        <f t="shared" ref="L39:L40" si="28" xml:space="preserve"> F39 / F42</f>
        <v>1.2148760330578512</v>
      </c>
      <c r="M39" s="143">
        <f t="shared" ref="M39:M40" si="29" xml:space="preserve"> H39 / H42</f>
        <v>1.2090225563909776</v>
      </c>
      <c r="N39" s="8"/>
      <c r="O39" s="37">
        <f xml:space="preserve"> _xlfn.RANK.EQ(D39, X$38:X$43, 0)</f>
        <v>1</v>
      </c>
      <c r="P39" s="38">
        <f xml:space="preserve"> _xlfn.RANK.EQ(F39,_xlfn.ANCHORARRAY( Y$38), 0)</f>
        <v>1</v>
      </c>
      <c r="Q39" s="39">
        <f xml:space="preserve"> RANK(H39,_xlfn.ANCHORARRAY( Z$38), 0)</f>
        <v>2</v>
      </c>
      <c r="X39" s="70">
        <v>100</v>
      </c>
      <c r="Y39" s="70">
        <v>73.5</v>
      </c>
      <c r="Z39" s="71">
        <v>80.400000000000006</v>
      </c>
    </row>
    <row r="40" spans="1:26" ht="15.75" customHeight="1" x14ac:dyDescent="0.25">
      <c r="A40" s="168"/>
      <c r="B40" s="172"/>
      <c r="C40" s="119" t="s">
        <v>6</v>
      </c>
      <c r="D40" s="22">
        <v>96</v>
      </c>
      <c r="E40" s="99" t="s">
        <v>19</v>
      </c>
      <c r="F40" s="22">
        <v>71.2</v>
      </c>
      <c r="G40" s="99" t="s">
        <v>24</v>
      </c>
      <c r="H40" s="22">
        <v>78</v>
      </c>
      <c r="I40" s="94" t="s">
        <v>22</v>
      </c>
      <c r="J40" s="8"/>
      <c r="K40" s="143">
        <f t="shared" si="27"/>
        <v>0.96</v>
      </c>
      <c r="L40" s="143">
        <f t="shared" si="28"/>
        <v>1.2601769911504426</v>
      </c>
      <c r="M40" s="143">
        <f t="shared" si="29"/>
        <v>1.21875</v>
      </c>
      <c r="N40" s="8"/>
      <c r="O40" s="40">
        <f xml:space="preserve"> _xlfn.RANK.EQ(D40, X$38:X$43, 0)</f>
        <v>3</v>
      </c>
      <c r="P40" s="41">
        <f xml:space="preserve"> _xlfn.RANK.EQ(F40,_xlfn.ANCHORARRAY( Y$38), 0)</f>
        <v>3</v>
      </c>
      <c r="Q40" s="42">
        <f xml:space="preserve"> RANK(H40,_xlfn.ANCHORARRAY( Z$38), 0)</f>
        <v>3</v>
      </c>
      <c r="X40" s="70">
        <v>96</v>
      </c>
      <c r="Y40" s="70">
        <v>71.2</v>
      </c>
      <c r="Z40" s="71">
        <v>78</v>
      </c>
    </row>
    <row r="41" spans="1:26" ht="15" customHeight="1" x14ac:dyDescent="0.25">
      <c r="A41" s="168"/>
      <c r="B41" s="173" t="s">
        <v>1</v>
      </c>
      <c r="C41" s="120" t="s">
        <v>4</v>
      </c>
      <c r="D41" s="23">
        <v>98</v>
      </c>
      <c r="E41" s="100" t="s">
        <v>23</v>
      </c>
      <c r="F41" s="23">
        <v>64.3</v>
      </c>
      <c r="G41" s="100" t="s">
        <v>14</v>
      </c>
      <c r="H41" s="23">
        <v>71.099999999999994</v>
      </c>
      <c r="I41" s="95" t="s">
        <v>12</v>
      </c>
      <c r="J41" s="8"/>
      <c r="K41" s="144">
        <f xml:space="preserve"> AVERAGE(K38:K40)</f>
        <v>0.97442176870748298</v>
      </c>
      <c r="L41" s="144">
        <f t="shared" ref="L41" si="30" xml:space="preserve"> AVERAGE(L38:L40)</f>
        <v>1.1961944502674613</v>
      </c>
      <c r="M41" s="144">
        <f t="shared" ref="M41" si="31" xml:space="preserve"> AVERAGE(M38:M40)</f>
        <v>1.1922861170154642</v>
      </c>
      <c r="N41" s="8"/>
      <c r="O41" s="19">
        <f xml:space="preserve"> _xlfn.RANK.EQ(D41, X$38:X$43, 0)</f>
        <v>2</v>
      </c>
      <c r="P41" s="20">
        <f xml:space="preserve"> _xlfn.RANK.EQ(F41,_xlfn.ANCHORARRAY( Y$38), 0)</f>
        <v>4</v>
      </c>
      <c r="Q41" s="21">
        <f xml:space="preserve"> RANK(H41,_xlfn.ANCHORARRAY( Z$38), 0)</f>
        <v>4</v>
      </c>
      <c r="X41" s="70">
        <v>98</v>
      </c>
      <c r="Y41" s="70">
        <v>64.3</v>
      </c>
      <c r="Z41" s="71">
        <v>71.099999999999994</v>
      </c>
    </row>
    <row r="42" spans="1:26" ht="15" customHeight="1" x14ac:dyDescent="0.25">
      <c r="A42" s="168"/>
      <c r="B42" s="174"/>
      <c r="C42" s="118" t="s">
        <v>5</v>
      </c>
      <c r="D42" s="18">
        <v>100</v>
      </c>
      <c r="E42" s="98" t="s">
        <v>11</v>
      </c>
      <c r="F42" s="18">
        <v>60.5</v>
      </c>
      <c r="G42" s="98" t="s">
        <v>14</v>
      </c>
      <c r="H42" s="18">
        <v>66.5</v>
      </c>
      <c r="I42" s="93" t="s">
        <v>23</v>
      </c>
      <c r="J42" s="8"/>
      <c r="K42" s="142"/>
      <c r="L42" s="142"/>
      <c r="M42" s="142"/>
      <c r="N42" s="8"/>
      <c r="O42" s="19">
        <f xml:space="preserve"> _xlfn.RANK.EQ(D42, X$38:X$43, 0)</f>
        <v>1</v>
      </c>
      <c r="P42" s="20">
        <f xml:space="preserve"> _xlfn.RANK.EQ(F42,_xlfn.ANCHORARRAY( Y$38), 0)</f>
        <v>5</v>
      </c>
      <c r="Q42" s="21">
        <f xml:space="preserve"> RANK(H42,_xlfn.ANCHORARRAY( Z$38), 0)</f>
        <v>5</v>
      </c>
      <c r="X42" s="70"/>
      <c r="Y42" s="70">
        <v>60.5</v>
      </c>
      <c r="Z42" s="71">
        <v>66.5</v>
      </c>
    </row>
    <row r="43" spans="1:26" ht="15" customHeight="1" thickBot="1" x14ac:dyDescent="0.3">
      <c r="A43" s="169"/>
      <c r="B43" s="175"/>
      <c r="C43" s="121" t="s">
        <v>6</v>
      </c>
      <c r="D43" s="24">
        <v>100</v>
      </c>
      <c r="E43" s="101" t="s">
        <v>20</v>
      </c>
      <c r="F43" s="24">
        <v>56.5</v>
      </c>
      <c r="G43" s="101" t="s">
        <v>14</v>
      </c>
      <c r="H43" s="24">
        <v>64</v>
      </c>
      <c r="I43" s="96" t="s">
        <v>23</v>
      </c>
      <c r="J43" s="8"/>
      <c r="K43" s="142"/>
      <c r="L43" s="142"/>
      <c r="M43" s="142"/>
      <c r="N43" s="8"/>
      <c r="O43" s="25">
        <f xml:space="preserve"> _xlfn.RANK.EQ(D43, X$38:X$43, 0)</f>
        <v>1</v>
      </c>
      <c r="P43" s="26">
        <f xml:space="preserve"> _xlfn.RANK.EQ(F43,_xlfn.ANCHORARRAY( Y$38), 0)</f>
        <v>6</v>
      </c>
      <c r="Q43" s="27">
        <f xml:space="preserve"> RANK(H43,_xlfn.ANCHORARRAY( Z$38), 0)</f>
        <v>6</v>
      </c>
      <c r="X43" s="72"/>
      <c r="Y43" s="72">
        <v>56.5</v>
      </c>
      <c r="Z43" s="73">
        <v>64</v>
      </c>
    </row>
    <row r="44" spans="1:26" ht="15" customHeight="1" x14ac:dyDescent="0.25"/>
    <row r="45" spans="1:26" ht="15" customHeight="1" x14ac:dyDescent="0.25"/>
    <row r="46" spans="1:26" ht="15.75" customHeight="1" x14ac:dyDescent="0.25"/>
    <row r="47" spans="1:26" ht="15.75" customHeight="1" x14ac:dyDescent="0.25">
      <c r="C47"/>
      <c r="E47"/>
      <c r="G47"/>
      <c r="I47"/>
      <c r="J47"/>
      <c r="K47" s="142"/>
      <c r="L47" s="142"/>
      <c r="M47" s="142"/>
      <c r="N47"/>
    </row>
  </sheetData>
  <mergeCells count="20">
    <mergeCell ref="A3:A8"/>
    <mergeCell ref="A38:A43"/>
    <mergeCell ref="B38:B40"/>
    <mergeCell ref="B41:B43"/>
    <mergeCell ref="B21:B23"/>
    <mergeCell ref="B24:B26"/>
    <mergeCell ref="A21:A26"/>
    <mergeCell ref="AB3:AB7"/>
    <mergeCell ref="AB8:AB12"/>
    <mergeCell ref="A27:A32"/>
    <mergeCell ref="B27:B29"/>
    <mergeCell ref="B30:B32"/>
    <mergeCell ref="B15:B17"/>
    <mergeCell ref="B18:B20"/>
    <mergeCell ref="A15:A20"/>
    <mergeCell ref="B9:B11"/>
    <mergeCell ref="B12:B14"/>
    <mergeCell ref="A9:A14"/>
    <mergeCell ref="B3:B5"/>
    <mergeCell ref="B6:B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Test_Score_Train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Luron</dc:creator>
  <cp:lastModifiedBy>Bruno Luron</cp:lastModifiedBy>
  <dcterms:created xsi:type="dcterms:W3CDTF">2024-11-26T08:24:03Z</dcterms:created>
  <dcterms:modified xsi:type="dcterms:W3CDTF">2024-11-27T16:09:07Z</dcterms:modified>
</cp:coreProperties>
</file>