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f25xeu\Documents\GitHub\P_AppMobile\"/>
    </mc:Choice>
  </mc:AlternateContent>
  <xr:revisionPtr revIDLastSave="0" documentId="13_ncr:1_{EE811EAD-A61F-4813-B507-0176D7D11DB7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13" i="1"/>
  <c r="A14" i="1"/>
  <c r="A15" i="1"/>
  <c r="A16" i="1"/>
  <c r="A17" i="1"/>
  <c r="A18" i="1"/>
  <c r="A19" i="1"/>
  <c r="A20" i="1"/>
  <c r="A21" i="1"/>
  <c r="A22" i="1"/>
  <c r="A11" i="1"/>
  <c r="A9" i="1"/>
  <c r="A10" i="1"/>
  <c r="A12" i="1"/>
  <c r="A8" i="1"/>
  <c r="A7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<sst xmlns="http://schemas.openxmlformats.org/spreadsheetml/2006/main" count="49" uniqueCount="39">
  <si>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</si>
  <si>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</si>
  <si>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</si>
  <si>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</si>
  <si>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</si>
  <si>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</si>
  <si>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</si>
  <si>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</si>
  <si>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</si>
  <si>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</si>
  <si>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</si>
  <si>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</si>
  <si>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</si>
  <si>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</si>
  <si>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</si>
  <si>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</si>
  <si>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</si>
  <si>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</si>
  <si>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</si>
  <si>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</si>
  <si>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</si>
  <si>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</si>
  <si>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</si>
  <si>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</si>
  <si>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</si>
  <si>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</si>
  <si>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</si>
  <si>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</si>
  <si>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Création de docker mySQL phphmyadmin, exploration du CDC</t>
  </si>
  <si>
    <t>Création des maquettes Figma</t>
  </si>
  <si>
    <t>Changement radical dans la maquette UX</t>
  </si>
  <si>
    <t>J'ai configurer le backend NodeJs pour ce projet et la base de données pour le avoir des tags et des books avec des blob</t>
  </si>
  <si>
    <t>J'ai essayer de lire un fichier .epub avec VersOne mais je n'y suis pas arrivé complètement</t>
  </si>
  <si>
    <t>Discussion et remémoration du travail</t>
  </si>
  <si>
    <t>Connection entre l'application mobile et l'API</t>
  </si>
  <si>
    <t>Essai de lecture du fichier Epub et Affichage mais sans réussite pour l'instant</t>
  </si>
  <si>
    <t>Heijkoop Philippe</t>
  </si>
  <si>
    <t>Je n'ai toujours pas réussi à lire l'EPUB car il est stocké en Blob dans la db et j'ai du mal à le convertir</t>
  </si>
  <si>
    <t>Je n'ai toujours pas réussi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</si>
</sst>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2" fillId="0" borderId="0" xfId="0" applyFont="1"/>
    <xf numFmtId="1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7" fillId="0" borderId="0" xfId="0" applyFont="1"/>
    <xf numFmtId="20" fontId="8" fillId="2" borderId="0" xfId="0" applyNumberFormat="1" applyFont="1" applyFill="1" applyAlignment="1">
      <alignment horizontal="center"/>
    </xf>
    <xf numFmtId="2" fontId="5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10" fillId="5" borderId="0" xfId="0" applyFont="1" applyFill="1"/>
    <xf numFmtId="0" fontId="11" fillId="6" borderId="0" xfId="0" applyFont="1" applyFill="1"/>
    <xf numFmtId="0" fontId="10" fillId="4" borderId="0" xfId="0" applyFont="1" applyFill="1"/>
    <xf numFmtId="0" fontId="11" fillId="7" borderId="0" xfId="0" applyFont="1" applyFill="1"/>
    <xf numFmtId="0" fontId="10" fillId="0" borderId="0" xfId="0" applyFont="1"/>
    <xf numFmtId="165" fontId="10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10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8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10" fillId="0" borderId="0" xfId="0" applyNumberFormat="1" applyFont="1"/>
    <xf numFmtId="169" fontId="9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10" fillId="10" borderId="0" xfId="0" applyFont="1" applyFill="1"/>
    <xf numFmtId="165" fontId="11" fillId="0" borderId="0" xfId="0" applyNumberFormat="1" applyFont="1"/>
    <xf numFmtId="0" fontId="11" fillId="11" borderId="0" xfId="0" applyFont="1" applyFill="1"/>
    <xf numFmtId="2" fontId="2" fillId="0" borderId="0" xfId="0" applyNumberFormat="1" applyFont="1"/>
    <xf numFmtId="0" fontId="11" fillId="9" borderId="0" xfId="0" applyFont="1" applyFill="1"/>
    <xf numFmtId="16" fontId="3" fillId="0" borderId="0" xfId="0" applyNumberFormat="1" applyFont="1" applyAlignment="1" applyProtection="1">
      <alignment horizontal="left"/>
      <protection locked="0"/>
    </xf>
    <xf numFmtId="20" fontId="6" fillId="2" borderId="0" xfId="0" applyNumberFormat="1" applyFont="1" applyFill="1" applyAlignment="1">
      <alignment horizontal="center"/>
    </xf>
    <xf numFmtId="0" fontId="1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0.3611111111111111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B19" sqref="B19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36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9 heurs 49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360</v>
      </c>
      <c r="D4" s="25">
        <f>SUBTOTAL(9,$D$7:$D$531)</f>
        <v>230</v>
      </c>
      <c r="E4" s="52">
        <f>SUM(C4:D4)</f>
        <v>590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>
        <v>1</v>
      </c>
      <c r="D7" s="42">
        <v>0</v>
      </c>
      <c r="E7" s="15" t="s">
        <v>3</v>
      </c>
      <c r="F7" s="48" t="s">
        <v>28</v>
      </c>
      <c r="G7" s="16"/>
    </row>
    <row r="8" spans="1:15" x14ac:dyDescent="0.25">
      <c r="A8" s="8">
        <f>IF(ISBLANK(B8),"",_xlfn.ISOWEEKNUM('Journal de travail'!$B8))</f>
        <v>12</v>
      </c>
      <c r="B8" s="39">
        <v>45369</v>
      </c>
      <c r="C8" s="35">
        <v>1</v>
      </c>
      <c r="D8" s="43">
        <v>40</v>
      </c>
      <c r="E8" t="s">
        <v>4</v>
      </c>
      <c r="F8" s="48" t="s">
        <v>29</v>
      </c>
      <c r="G8" s="17"/>
      <c r="M8" t="s">
        <v>3</v>
      </c>
      <c r="N8">
        <v>1</v>
      </c>
      <c r="O8">
        <v>0</v>
      </c>
    </row>
    <row r="9" spans="1:15" x14ac:dyDescent="0.25">
      <c r="A9" s="8">
        <f>IF(ISBLANK(B9),"",_xlfn.ISOWEEKNUM('Journal de travail'!$B9))</f>
        <v>12</v>
      </c>
      <c r="B9" s="40">
        <v>45369</v>
      </c>
      <c r="C9" s="36"/>
      <c r="D9" s="44">
        <v>35</v>
      </c>
      <c r="E9" s="19" t="s">
        <v>4</v>
      </c>
      <c r="F9" s="48" t="s">
        <v>30</v>
      </c>
      <c r="G9" s="20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ht="31.5" x14ac:dyDescent="0.25">
      <c r="A11" s="8">
        <f>IF(ISBLANK(B11),"",_xlfn.ISOWEEKNUM('Journal de travail'!$B11))</f>
        <v>13</v>
      </c>
      <c r="B11" s="40">
        <v>45376</v>
      </c>
      <c r="C11" s="36">
        <v>1</v>
      </c>
      <c r="D11" s="44">
        <v>10</v>
      </c>
      <c r="E11" s="19" t="s">
        <v>4</v>
      </c>
      <c r="F11" s="48" t="s">
        <v>31</v>
      </c>
      <c r="G11" s="20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39">
        <v>45376</v>
      </c>
      <c r="C12" s="35">
        <v>1</v>
      </c>
      <c r="D12" s="43">
        <v>50</v>
      </c>
      <c r="E12" t="s">
        <v>4</v>
      </c>
      <c r="F12" s="48" t="s">
        <v>32</v>
      </c>
      <c r="G12" s="17"/>
      <c r="M12" t="s">
        <v>7</v>
      </c>
      <c r="N12">
        <v>5</v>
      </c>
      <c r="O12">
        <v>20</v>
      </c>
    </row>
    <row r="13" spans="1:15" x14ac:dyDescent="0.25">
      <c r="A13" s="8" t="str">
        <f>IF(ISBLANK(B13),"",_xlfn.ISOWEEKNUM('Journal de travail'!$B13))</f>
        <v/>
      </c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39">
        <v>45397</v>
      </c>
      <c r="C14" s="35"/>
      <c r="D14" s="43">
        <v>10</v>
      </c>
      <c r="E14" t="s">
        <v>25</v>
      </c>
      <c r="F14" s="48" t="s">
        <v>33</v>
      </c>
      <c r="G14" s="17"/>
      <c r="M14" t="s">
        <v>24</v>
      </c>
      <c r="N14">
        <v>7</v>
      </c>
      <c r="O14">
        <v>30</v>
      </c>
    </row>
    <row r="15" spans="1:15" x14ac:dyDescent="0.25">
      <c r="A15" s="8">
        <f>IF(ISBLANK(B15),"",_xlfn.ISOWEEKNUM('Journal de travail'!$B15))</f>
        <v>16</v>
      </c>
      <c r="B15" s="40">
        <v>45397</v>
      </c>
      <c r="C15" s="36">
        <v>1</v>
      </c>
      <c r="D15" s="44">
        <v>20</v>
      </c>
      <c r="E15" s="19" t="s">
        <v>4</v>
      </c>
      <c r="F15" s="48" t="s">
        <v>34</v>
      </c>
      <c r="G15" s="20"/>
      <c r="M15" t="s">
        <v>25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16</v>
      </c>
      <c r="B16" s="39">
        <v>45397</v>
      </c>
      <c r="C16" s="35"/>
      <c r="D16" s="43">
        <v>50</v>
      </c>
      <c r="E16" t="s">
        <v>4</v>
      </c>
      <c r="F16" s="48" t="s">
        <v>35</v>
      </c>
      <c r="G16" s="17"/>
      <c r="O16">
        <v>40</v>
      </c>
    </row>
    <row r="17" spans="1:15" x14ac:dyDescent="0.25">
      <c r="A17" s="8">
        <f>IF(ISBLANK(B17),"",_xlfn.ISOWEEKNUM('Journal de travail'!$B17))</f>
        <v>16</v>
      </c>
      <c r="B17" s="40">
        <v>45397</v>
      </c>
      <c r="C17" s="36">
        <v>1</v>
      </c>
      <c r="D17" s="44">
        <v>0</v>
      </c>
      <c r="E17" s="19" t="s">
        <v>4</v>
      </c>
      <c r="F17" s="56" t="s">
        <v>37</v>
      </c>
      <c r="G17" s="20"/>
      <c r="O17">
        <v>45</v>
      </c>
    </row>
    <row r="18" spans="1:15" x14ac:dyDescent="0.25">
      <c r="A18" s="8">
        <f>IF(ISBLANK(B18),"",_xlfn.ISOWEEKNUM('Journal de travail'!$B18))</f>
        <v>16</v>
      </c>
      <c r="B18" s="39">
        <v>45397</v>
      </c>
      <c r="C18" s="35"/>
      <c r="D18" s="43">
        <v>15</v>
      </c>
      <c r="E18" t="s">
        <v>4</v>
      </c>
      <c r="F18" s="48" t="s">
        <v>38</v>
      </c>
      <c r="G18" s="17"/>
      <c r="O18">
        <v>50</v>
      </c>
    </row>
    <row r="19" spans="1:15" x14ac:dyDescent="0.25">
      <c r="A19" s="8" t="str">
        <f>IF(ISBLANK(B19),"",_xlfn.ISOWEEKNUM('Journal de travail'!$B19))</f>
        <v/>
      </c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A20" s="8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8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8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8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8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8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8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4.1666666666666664E-2</v>
      </c>
    </row>
    <row r="5" spans="1:4" x14ac:dyDescent="0.3">
      <c r="A5">
        <f>SUMIF('Journal de travail'!$E$7:$E$532,Analyse!C5,'Journal de travail'!$C$7:$C$532)*60</f>
        <v>300</v>
      </c>
      <c r="B5">
        <f>SUMIF('Journal de travail'!$E$7:$E$532,Analyse!C5,'Journal de travail'!$D$7:$D$532)</f>
        <v>220</v>
      </c>
      <c r="C5" s="53" t="str">
        <f>'Journal de travail'!M9</f>
        <v>Développement</v>
      </c>
      <c r="D5" s="45">
        <f t="shared" ref="D5:D11" si="0">(A5+B5)/1440</f>
        <v>0.3611111111111111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10</v>
      </c>
      <c r="C11" s="51" t="str">
        <f>'Journal de travail'!M15</f>
        <v>Autre</v>
      </c>
      <c r="D11" s="45">
        <f t="shared" si="0"/>
        <v>6.9444444444444441E-3</v>
      </c>
    </row>
    <row r="12" spans="1:4" x14ac:dyDescent="0.3">
      <c r="C12" s="26" t="s">
        <v>23</v>
      </c>
      <c r="D12" s="46">
        <f>SUM(D4:D11)</f>
        <v>0.40972222222222221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Philippe Heijkoop</cp:lastModifiedBy>
  <cp:revision/>
  <dcterms:created xsi:type="dcterms:W3CDTF">2023-11-21T20:00:34Z</dcterms:created>
  <dcterms:modified xsi:type="dcterms:W3CDTF">2024-04-15T13:43:00Z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