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arkarchevskii/Desktop/dhbw_dev/semester3/Messdatenerfassung/"/>
    </mc:Choice>
  </mc:AlternateContent>
  <xr:revisionPtr revIDLastSave="0" documentId="13_ncr:1_{F6789B46-7994-5947-B9A1-580785F28049}" xr6:coauthVersionLast="47" xr6:coauthVersionMax="47" xr10:uidLastSave="{00000000-0000-0000-0000-000000000000}"/>
  <bookViews>
    <workbookView xWindow="0" yWindow="0" windowWidth="38400" windowHeight="21600" activeTab="4" xr2:uid="{28BA3105-05C1-E144-B1EA-F4C034B57166}"/>
  </bookViews>
  <sheets>
    <sheet name="Versuch 1" sheetId="1" r:id="rId1"/>
    <sheet name="Versuch 2" sheetId="2" r:id="rId2"/>
    <sheet name="Versuch 3" sheetId="3" r:id="rId3"/>
    <sheet name="Versuch 4" sheetId="4" r:id="rId4"/>
    <sheet name="Versuch6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5" l="1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K32" i="5"/>
  <c r="J32" i="5"/>
  <c r="E3" i="5"/>
  <c r="E4" i="5"/>
  <c r="E5" i="5"/>
  <c r="E6" i="5"/>
  <c r="E7" i="5"/>
  <c r="E8" i="5"/>
  <c r="E9" i="5"/>
  <c r="E10" i="5"/>
  <c r="E11" i="5"/>
  <c r="E12" i="5"/>
  <c r="E13" i="5"/>
  <c r="E14" i="5"/>
  <c r="E17" i="5"/>
  <c r="E18" i="5"/>
  <c r="E19" i="5"/>
  <c r="E20" i="5"/>
  <c r="E21" i="5"/>
  <c r="E22" i="5"/>
  <c r="E23" i="5"/>
  <c r="E24" i="5"/>
  <c r="E25" i="5"/>
  <c r="E26" i="5"/>
  <c r="E2" i="5"/>
  <c r="D25" i="5"/>
  <c r="B31" i="4"/>
  <c r="B30" i="4"/>
  <c r="B29" i="4"/>
  <c r="F10" i="4"/>
  <c r="D2" i="5"/>
  <c r="D26" i="5"/>
  <c r="D3" i="5"/>
  <c r="D4" i="5"/>
  <c r="D5" i="5"/>
  <c r="D6" i="5"/>
  <c r="D7" i="5"/>
  <c r="D8" i="5"/>
  <c r="D9" i="5"/>
  <c r="D10" i="5"/>
  <c r="D11" i="5"/>
  <c r="D12" i="5"/>
  <c r="D13" i="5"/>
  <c r="D14" i="5"/>
  <c r="D17" i="5"/>
  <c r="D18" i="5"/>
  <c r="D19" i="5"/>
  <c r="D20" i="5"/>
  <c r="D21" i="5"/>
  <c r="D22" i="5"/>
  <c r="D23" i="5"/>
  <c r="D24" i="5"/>
  <c r="I1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3" i="4"/>
  <c r="A2" i="4"/>
</calcChain>
</file>

<file path=xl/sharedStrings.xml><?xml version="1.0" encoding="utf-8"?>
<sst xmlns="http://schemas.openxmlformats.org/spreadsheetml/2006/main" count="47" uniqueCount="45">
  <si>
    <t>Vpp (gemessen)</t>
  </si>
  <si>
    <t>Vpp (eingestellt)</t>
  </si>
  <si>
    <t>63,2 % Gesammtwert</t>
  </si>
  <si>
    <t>Zeit</t>
  </si>
  <si>
    <t>frequenz</t>
  </si>
  <si>
    <t>10 khz</t>
  </si>
  <si>
    <t>Oszi</t>
  </si>
  <si>
    <t>Frequenzgenerator</t>
  </si>
  <si>
    <t>7,08 mikro-sekunden</t>
  </si>
  <si>
    <t>widerstand blackbox</t>
  </si>
  <si>
    <t>1,081 V</t>
  </si>
  <si>
    <t>spannungsabfall blackbox</t>
  </si>
  <si>
    <t>Messung</t>
  </si>
  <si>
    <t>Widerstand</t>
  </si>
  <si>
    <t>Gold</t>
  </si>
  <si>
    <t>Weiß</t>
  </si>
  <si>
    <t>Rot</t>
  </si>
  <si>
    <t>Gelb</t>
  </si>
  <si>
    <t>3,9k</t>
  </si>
  <si>
    <t>f</t>
  </si>
  <si>
    <t>ua</t>
  </si>
  <si>
    <t>Grenzfrequenz</t>
  </si>
  <si>
    <t>ue</t>
  </si>
  <si>
    <t>av</t>
  </si>
  <si>
    <t>av expected</t>
  </si>
  <si>
    <t>R2</t>
  </si>
  <si>
    <t>R1</t>
  </si>
  <si>
    <t>C</t>
  </si>
  <si>
    <t>50 Ohm schritte</t>
  </si>
  <si>
    <t>3850-3875</t>
  </si>
  <si>
    <t>3875-3900</t>
  </si>
  <si>
    <t>3925-3050</t>
  </si>
  <si>
    <t>3,900-3925</t>
  </si>
  <si>
    <t>3975-4000</t>
  </si>
  <si>
    <t>3950-3975</t>
  </si>
  <si>
    <t>Wiederstand in Ohm</t>
  </si>
  <si>
    <t>Anzahl</t>
  </si>
  <si>
    <t>Frequenz</t>
  </si>
  <si>
    <t>Av</t>
  </si>
  <si>
    <t>Av erwartet</t>
  </si>
  <si>
    <t>Toleranzband Oben</t>
  </si>
  <si>
    <t>Av (gemessen)</t>
  </si>
  <si>
    <t>Ua [V] (gemessen)</t>
  </si>
  <si>
    <t>Frequenz [Hz]</t>
  </si>
  <si>
    <t>Toleranzband unten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</si>
</sst>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164" fontId="0" fillId="0" borderId="2" xfId="0" applyNumberFormat="1" applyFont="1" applyBorder="1" applyAlignment="1">
      <alignment horizontal="right" vertical="center"/>
    </xf>
    <xf numFmtId="164" fontId="0" fillId="0" borderId="4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</cellXfs>
  <cellStyles count="1">
    <cellStyle name="Normal" xfId="0" builtinId="0"/>
  </cellStyles>
  <dxfs count="6">
    <dxf>
      <numFmt numFmtId="164" formatCode="0.0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0.0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Verteilung</a:t>
            </a:r>
            <a:r>
              <a:rPr lang="en-GB" baseline="0"/>
              <a:t> Widerstände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'Versuch 4'!$E$10:$E$15</c:f>
              <c:strCache>
                <c:ptCount val="6"/>
                <c:pt idx="0">
                  <c:v>3850-3875</c:v>
                </c:pt>
                <c:pt idx="1">
                  <c:v>3875-3900</c:v>
                </c:pt>
                <c:pt idx="2">
                  <c:v>3,900-3925</c:v>
                </c:pt>
                <c:pt idx="3">
                  <c:v>3925-3050</c:v>
                </c:pt>
                <c:pt idx="4">
                  <c:v>3950-3975</c:v>
                </c:pt>
                <c:pt idx="5">
                  <c:v>3975-4000</c:v>
                </c:pt>
              </c:strCache>
            </c:strRef>
          </c:cat>
          <c:val>
            <c:numRef>
              <c:f>'Versuch 4'!$F$10:$F$15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C-FD47-A1CE-F372ADC20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022719"/>
        <c:axId val="1271024447"/>
      </c:barChart>
      <c:catAx>
        <c:axId val="127102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71024447"/>
        <c:crosses val="autoZero"/>
        <c:auto val="1"/>
        <c:lblAlgn val="ctr"/>
        <c:lblOffset val="100"/>
        <c:noMultiLvlLbl val="0"/>
      </c:catAx>
      <c:valAx>
        <c:axId val="12710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7102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Av gemessen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Versuch6!$G$32:$G$53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1591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5000</c:v>
                </c:pt>
                <c:pt idx="18">
                  <c:v>10000</c:v>
                </c:pt>
                <c:pt idx="19">
                  <c:v>20000</c:v>
                </c:pt>
                <c:pt idx="20">
                  <c:v>50000</c:v>
                </c:pt>
                <c:pt idx="21">
                  <c:v>100000</c:v>
                </c:pt>
              </c:numCache>
            </c:numRef>
          </c:xVal>
          <c:yVal>
            <c:numRef>
              <c:f>Versuch6!$H$32:$H$53</c:f>
              <c:numCache>
                <c:formatCode>0.000</c:formatCode>
                <c:ptCount val="2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9.9484536082474229</c:v>
                </c:pt>
                <c:pt idx="5">
                  <c:v>9.6391752577319583</c:v>
                </c:pt>
                <c:pt idx="6">
                  <c:v>8.6597938144329909</c:v>
                </c:pt>
                <c:pt idx="7">
                  <c:v>8.0927835051546388</c:v>
                </c:pt>
                <c:pt idx="8">
                  <c:v>7.8350515463917523</c:v>
                </c:pt>
                <c:pt idx="9">
                  <c:v>7.5257731958762886</c:v>
                </c:pt>
                <c:pt idx="10">
                  <c:v>7.3711340206185572</c:v>
                </c:pt>
                <c:pt idx="11">
                  <c:v>7.1649484536082477</c:v>
                </c:pt>
                <c:pt idx="12">
                  <c:v>7.1649484536082477</c:v>
                </c:pt>
                <c:pt idx="13">
                  <c:v>6.9072164948453612</c:v>
                </c:pt>
                <c:pt idx="14">
                  <c:v>6.7010309278350517</c:v>
                </c:pt>
                <c:pt idx="15">
                  <c:v>6.4948453608247423</c:v>
                </c:pt>
                <c:pt idx="16">
                  <c:v>6.2989690721649492</c:v>
                </c:pt>
                <c:pt idx="17">
                  <c:v>3.0876288659793816</c:v>
                </c:pt>
                <c:pt idx="18">
                  <c:v>1.6185567010309279</c:v>
                </c:pt>
                <c:pt idx="19">
                  <c:v>0.84020618556701032</c:v>
                </c:pt>
                <c:pt idx="20">
                  <c:v>0.3505154639175258</c:v>
                </c:pt>
                <c:pt idx="21">
                  <c:v>0.1752577319587629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7-474F-BDE0-1B112C86D23B}"/>
            </c:ext>
          </c:extLst>
        </c:ser>
        <c:ser>
          <c:idx val="1"/>
          <c:order val="1"/>
          <c:tx>
            <c:v>Idealgerade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Versuch6!$G$32:$G$53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1591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5000</c:v>
                </c:pt>
                <c:pt idx="18">
                  <c:v>10000</c:v>
                </c:pt>
                <c:pt idx="19">
                  <c:v>20000</c:v>
                </c:pt>
                <c:pt idx="20">
                  <c:v>50000</c:v>
                </c:pt>
                <c:pt idx="21">
                  <c:v>100000</c:v>
                </c:pt>
              </c:numCache>
            </c:numRef>
          </c:xVal>
          <c:yVal>
            <c:numRef>
              <c:f>Versuch6!$I$32:$I$53</c:f>
              <c:numCache>
                <c:formatCode>0.000</c:formatCode>
                <c:ptCount val="22"/>
                <c:pt idx="0">
                  <c:v>9.9998026137563318</c:v>
                </c:pt>
                <c:pt idx="1">
                  <c:v>9.999210525148337</c:v>
                </c:pt>
                <c:pt idx="2">
                  <c:v>9.9950688476386205</c:v>
                </c:pt>
                <c:pt idx="3">
                  <c:v>9.9803190450364472</c:v>
                </c:pt>
                <c:pt idx="4">
                  <c:v>9.9219661539359159</c:v>
                </c:pt>
                <c:pt idx="5">
                  <c:v>9.5402821637846493</c:v>
                </c:pt>
                <c:pt idx="6">
                  <c:v>8.4673301596483039</c:v>
                </c:pt>
                <c:pt idx="7">
                  <c:v>7.9847115509974866</c:v>
                </c:pt>
                <c:pt idx="8">
                  <c:v>7.74476187734198</c:v>
                </c:pt>
                <c:pt idx="9">
                  <c:v>7.5084534428605911</c:v>
                </c:pt>
                <c:pt idx="10">
                  <c:v>7.2772718338952718</c:v>
                </c:pt>
                <c:pt idx="11">
                  <c:v>7.0722884458120392</c:v>
                </c:pt>
                <c:pt idx="12">
                  <c:v>7.0523203516312893</c:v>
                </c:pt>
                <c:pt idx="13">
                  <c:v>6.8343803477735285</c:v>
                </c:pt>
                <c:pt idx="14">
                  <c:v>6.6239682153353971</c:v>
                </c:pt>
                <c:pt idx="15">
                  <c:v>6.42138675594635</c:v>
                </c:pt>
                <c:pt idx="16">
                  <c:v>6.2267699229949978</c:v>
                </c:pt>
                <c:pt idx="17">
                  <c:v>3.0331447105335285</c:v>
                </c:pt>
                <c:pt idx="18">
                  <c:v>1.5717672547758985</c:v>
                </c:pt>
                <c:pt idx="19">
                  <c:v>0.79326696843658517</c:v>
                </c:pt>
                <c:pt idx="20">
                  <c:v>0.31814875094938611</c:v>
                </c:pt>
                <c:pt idx="21">
                  <c:v>0.15913478971147696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87-474F-BDE0-1B112C86D23B}"/>
            </c:ext>
          </c:extLst>
        </c:ser>
        <c:ser>
          <c:idx val="2"/>
          <c:order val="2"/>
          <c:tx>
            <c:v>Toleranzbereich</c:v>
          </c:tx>
          <c:spPr>
            <a:ln w="127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Versuch6!$G$32:$G$53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1591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5000</c:v>
                </c:pt>
                <c:pt idx="18">
                  <c:v>10000</c:v>
                </c:pt>
                <c:pt idx="19">
                  <c:v>20000</c:v>
                </c:pt>
                <c:pt idx="20">
                  <c:v>50000</c:v>
                </c:pt>
                <c:pt idx="21">
                  <c:v>100000</c:v>
                </c:pt>
              </c:numCache>
            </c:numRef>
          </c:xVal>
          <c:yVal>
            <c:numRef>
              <c:f>Versuch6!$J$32:$J$53</c:f>
              <c:numCache>
                <c:formatCode>General</c:formatCode>
                <c:ptCount val="22"/>
                <c:pt idx="0">
                  <c:v>10.999782875131965</c:v>
                </c:pt>
                <c:pt idx="1">
                  <c:v>10.999131577663171</c:v>
                </c:pt>
                <c:pt idx="2">
                  <c:v>10.994575732402483</c:v>
                </c:pt>
                <c:pt idx="3">
                  <c:v>10.978350949540092</c:v>
                </c:pt>
                <c:pt idx="4">
                  <c:v>10.914162769329508</c:v>
                </c:pt>
                <c:pt idx="5">
                  <c:v>10.494310380163114</c:v>
                </c:pt>
                <c:pt idx="6">
                  <c:v>9.3140631756131338</c:v>
                </c:pt>
                <c:pt idx="7">
                  <c:v>8.7831827060972358</c:v>
                </c:pt>
                <c:pt idx="8">
                  <c:v>8.5192380650761788</c:v>
                </c:pt>
                <c:pt idx="9">
                  <c:v>8.2592987871466512</c:v>
                </c:pt>
                <c:pt idx="10">
                  <c:v>8.0049990172847991</c:v>
                </c:pt>
                <c:pt idx="11">
                  <c:v>7.779517290393243</c:v>
                </c:pt>
                <c:pt idx="12">
                  <c:v>7.7575523867944183</c:v>
                </c:pt>
                <c:pt idx="13">
                  <c:v>7.5178183825508818</c:v>
                </c:pt>
                <c:pt idx="14">
                  <c:v>7.2863650368689372</c:v>
                </c:pt>
                <c:pt idx="15">
                  <c:v>7.0635254315409846</c:v>
                </c:pt>
                <c:pt idx="16">
                  <c:v>6.8494469152944975</c:v>
                </c:pt>
                <c:pt idx="17">
                  <c:v>3.3364591815868812</c:v>
                </c:pt>
                <c:pt idx="18">
                  <c:v>1.7289439802534883</c:v>
                </c:pt>
                <c:pt idx="19">
                  <c:v>0.87259366528024374</c:v>
                </c:pt>
                <c:pt idx="20">
                  <c:v>0.34996362604432474</c:v>
                </c:pt>
                <c:pt idx="21">
                  <c:v>0.17504826868262466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87-474F-BDE0-1B112C86D23B}"/>
            </c:ext>
          </c:extLst>
        </c:ser>
        <c:ser>
          <c:idx val="3"/>
          <c:order val="3"/>
          <c:tx>
            <c:v>Toleranzbereich Unten FB1</c:v>
          </c:tx>
          <c:spPr>
            <a:ln w="127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Versuch6!$G$32:$G$53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1591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5000</c:v>
                </c:pt>
                <c:pt idx="18">
                  <c:v>10000</c:v>
                </c:pt>
                <c:pt idx="19">
                  <c:v>20000</c:v>
                </c:pt>
                <c:pt idx="20">
                  <c:v>50000</c:v>
                </c:pt>
                <c:pt idx="21">
                  <c:v>100000</c:v>
                </c:pt>
              </c:numCache>
            </c:numRef>
          </c:xVal>
          <c:yVal>
            <c:numRef>
              <c:f>Versuch6!$K$32:$K$53</c:f>
              <c:numCache>
                <c:formatCode>General</c:formatCode>
                <c:ptCount val="22"/>
                <c:pt idx="0">
                  <c:v>8.4998322216928823</c:v>
                </c:pt>
                <c:pt idx="1">
                  <c:v>8.499328946376087</c:v>
                </c:pt>
                <c:pt idx="2">
                  <c:v>8.4958085204928278</c:v>
                </c:pt>
                <c:pt idx="3">
                  <c:v>8.4832711882809804</c:v>
                </c:pt>
                <c:pt idx="4">
                  <c:v>8.4336712308455279</c:v>
                </c:pt>
                <c:pt idx="5">
                  <c:v>8.1092398392169525</c:v>
                </c:pt>
                <c:pt idx="6">
                  <c:v>7.1972306357010583</c:v>
                </c:pt>
                <c:pt idx="7">
                  <c:v>6.7870048183478637</c:v>
                </c:pt>
                <c:pt idx="8">
                  <c:v>6.5830475957406831</c:v>
                </c:pt>
                <c:pt idx="9">
                  <c:v>6.3821854264315023</c:v>
                </c:pt>
                <c:pt idx="10">
                  <c:v>6.1856810588109807</c:v>
                </c:pt>
                <c:pt idx="11">
                  <c:v>6.0114451789402334</c:v>
                </c:pt>
                <c:pt idx="12">
                  <c:v>5.9944722988865955</c:v>
                </c:pt>
                <c:pt idx="13">
                  <c:v>5.8092232956074996</c:v>
                </c:pt>
                <c:pt idx="14">
                  <c:v>5.6303729830350875</c:v>
                </c:pt>
                <c:pt idx="15">
                  <c:v>5.4581787425543977</c:v>
                </c:pt>
                <c:pt idx="16">
                  <c:v>5.2927544345457482</c:v>
                </c:pt>
                <c:pt idx="17">
                  <c:v>2.5781730039534994</c:v>
                </c:pt>
                <c:pt idx="18">
                  <c:v>1.3360021665595139</c:v>
                </c:pt>
                <c:pt idx="19">
                  <c:v>0.67427692317109744</c:v>
                </c:pt>
                <c:pt idx="20">
                  <c:v>0.27042643830697821</c:v>
                </c:pt>
                <c:pt idx="21">
                  <c:v>0.13526457125475541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87-474F-BDE0-1B112C86D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0256"/>
        <c:axId val="390302528"/>
      </c:scatterChart>
      <c:valAx>
        <c:axId val="39030025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Frequenz</a:t>
                </a:r>
                <a:r>
                  <a:rPr lang="en-GB" baseline="0"/>
                  <a:t> f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0302528"/>
        <c:crossesAt val="0.1"/>
        <c:crossBetween val="midCat"/>
      </c:valAx>
      <c:valAx>
        <c:axId val="390302528"/>
        <c:scaling>
          <c:logBase val="10"/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Spannungsverstärkung Av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030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16</xdr:row>
      <xdr:rowOff>6350</xdr:rowOff>
    </xdr:from>
    <xdr:to>
      <xdr:col>13</xdr:col>
      <xdr:colOff>165100</xdr:colOff>
      <xdr:row>29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5A7755-1C28-CDA8-624F-8A4B439D1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709786</xdr:colOff>
      <xdr:row>29</xdr:row>
      <xdr:rowOff>59267</xdr:rowOff>
    </xdr:from>
    <xdr:to>
      <xdr:col>20</xdr:col>
      <xdr:colOff>287866</xdr:colOff>
      <xdr:row>52</xdr:row>
      <xdr:rowOff>120432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69C2CC-A1FA-801F-ABFA-34CA61F42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0483BD-B38B-794E-AC5F-4F309E737C5D}" name="Table1" displayName="Table1" ref="I5:L27" totalsRowShown="0" headerRowDxfId="2" dataDxfId="1">
  <autoFilter ref="I5:L27" xr:uid="{390483BD-B38B-794E-AC5F-4F309E737C5D}"/>
  <tableColumns count="4">
    <tableColumn id="1" xr3:uid="{D77C76E7-C5EB-A444-9706-6D67A3ECAB7C}" name="Frequenz [Hz]" dataDxfId="5"/>
    <tableColumn id="2" xr3:uid="{C8FBEFC2-23F8-8547-B80D-DDC93D503ABA}" name="Ua [V] (gemessen)" dataDxfId="4"/>
    <tableColumn id="3" xr3:uid="{62220829-46B4-294C-BD18-7C5F6934AEB2}" name="Av (gemessen)" dataDxfId="3"/>
    <tableColumn id="4" xr3:uid="{68DABD42-B5C8-3344-9152-8300AC0A9725}" name="Av erwarte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28BDF-E9AC-C148-A890-7C732AD36DC8}">
  <dimension ref="A1:H2"/>
  <sheetViews>
    <sheetView workbookViewId="0">
      <selection activeCell="E2" sqref="E2"/>
    </sheetView>
  </sheetViews>
  <sheetFormatPr baseColWidth="10" defaultRowHeight="16" x14ac:dyDescent="0.2"/>
  <cols>
    <col min="1" max="1" width="16.83203125" bestFit="1" customWidth="1"/>
    <col min="2" max="2" width="19.33203125" bestFit="1" customWidth="1"/>
    <col min="3" max="3" width="17.83203125" bestFit="1" customWidth="1"/>
    <col min="5" max="5" width="17.83203125" bestFit="1" customWidth="1"/>
    <col min="7" max="7" width="19.33203125" bestFit="1" customWidth="1"/>
  </cols>
  <sheetData>
    <row r="1" spans="1:8" x14ac:dyDescent="0.2">
      <c r="A1" t="s">
        <v>6</v>
      </c>
      <c r="B1" t="s">
        <v>0</v>
      </c>
      <c r="C1">
        <v>6.2009999999999996</v>
      </c>
      <c r="D1" t="s">
        <v>3</v>
      </c>
      <c r="E1" t="s">
        <v>8</v>
      </c>
      <c r="G1" t="s">
        <v>2</v>
      </c>
      <c r="H1">
        <v>3.863</v>
      </c>
    </row>
    <row r="2" spans="1:8" x14ac:dyDescent="0.2">
      <c r="A2" t="s">
        <v>7</v>
      </c>
      <c r="B2" t="s">
        <v>1</v>
      </c>
      <c r="C2">
        <v>6</v>
      </c>
      <c r="D2" t="s">
        <v>4</v>
      </c>
      <c r="E2" t="s">
        <v>5</v>
      </c>
      <c r="G2" t="s">
        <v>2</v>
      </c>
      <c r="H2">
        <v>3.919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92549-0AF0-A64E-8251-7D1636BC138D}">
  <dimension ref="A1:B2"/>
  <sheetViews>
    <sheetView workbookViewId="0">
      <selection activeCell="B2" sqref="B2"/>
    </sheetView>
  </sheetViews>
  <sheetFormatPr baseColWidth="10" defaultRowHeight="16" x14ac:dyDescent="0.2"/>
  <cols>
    <col min="1" max="1" width="22.33203125" bestFit="1" customWidth="1"/>
  </cols>
  <sheetData>
    <row r="1" spans="1:2" x14ac:dyDescent="0.2">
      <c r="A1" t="s">
        <v>9</v>
      </c>
    </row>
    <row r="2" spans="1:2" x14ac:dyDescent="0.2">
      <c r="A2" t="s">
        <v>11</v>
      </c>
      <c r="B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FB727-6577-EF44-A2F2-96D6D1788B0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24677-9551-B142-9C07-AC42D68163C5}">
  <dimension ref="A1:I31"/>
  <sheetViews>
    <sheetView workbookViewId="0">
      <selection activeCell="B2" sqref="B2:B26"/>
    </sheetView>
  </sheetViews>
  <sheetFormatPr baseColWidth="10" defaultRowHeight="16" x14ac:dyDescent="0.2"/>
  <sheetData>
    <row r="1" spans="1:9" x14ac:dyDescent="0.2">
      <c r="A1" t="s">
        <v>12</v>
      </c>
      <c r="B1" t="s">
        <v>13</v>
      </c>
      <c r="D1" t="s">
        <v>17</v>
      </c>
      <c r="E1" t="s">
        <v>15</v>
      </c>
      <c r="F1" t="s">
        <v>16</v>
      </c>
      <c r="G1" t="s">
        <v>14</v>
      </c>
      <c r="H1" t="s">
        <v>18</v>
      </c>
      <c r="I1">
        <f>+-5%</f>
        <v>-0.05</v>
      </c>
    </row>
    <row r="2" spans="1:9" x14ac:dyDescent="0.2">
      <c r="A2">
        <f>1</f>
        <v>1</v>
      </c>
      <c r="B2">
        <v>3.895</v>
      </c>
    </row>
    <row r="3" spans="1:9" x14ac:dyDescent="0.2">
      <c r="A3">
        <f>A2+1</f>
        <v>2</v>
      </c>
      <c r="B3">
        <v>3.8839999999999999</v>
      </c>
    </row>
    <row r="4" spans="1:9" x14ac:dyDescent="0.2">
      <c r="A4">
        <f t="shared" ref="A4:A26" si="0">A3+1</f>
        <v>3</v>
      </c>
      <c r="B4">
        <v>3.9119999999999999</v>
      </c>
    </row>
    <row r="5" spans="1:9" x14ac:dyDescent="0.2">
      <c r="A5">
        <f t="shared" si="0"/>
        <v>4</v>
      </c>
      <c r="B5">
        <v>3.8740000000000001</v>
      </c>
    </row>
    <row r="6" spans="1:9" x14ac:dyDescent="0.2">
      <c r="A6">
        <f t="shared" si="0"/>
        <v>5</v>
      </c>
      <c r="B6">
        <v>3.8809999999999998</v>
      </c>
      <c r="E6" t="s">
        <v>28</v>
      </c>
    </row>
    <row r="7" spans="1:9" x14ac:dyDescent="0.2">
      <c r="A7">
        <f t="shared" si="0"/>
        <v>6</v>
      </c>
      <c r="B7">
        <v>3.8780000000000001</v>
      </c>
    </row>
    <row r="8" spans="1:9" x14ac:dyDescent="0.2">
      <c r="A8">
        <f t="shared" si="0"/>
        <v>7</v>
      </c>
      <c r="B8">
        <v>3.8889999999999998</v>
      </c>
    </row>
    <row r="9" spans="1:9" x14ac:dyDescent="0.2">
      <c r="A9">
        <f t="shared" si="0"/>
        <v>8</v>
      </c>
      <c r="B9">
        <v>3.87</v>
      </c>
      <c r="E9" t="s">
        <v>35</v>
      </c>
      <c r="F9" t="s">
        <v>36</v>
      </c>
    </row>
    <row r="10" spans="1:9" x14ac:dyDescent="0.2">
      <c r="A10">
        <f t="shared" si="0"/>
        <v>9</v>
      </c>
      <c r="B10">
        <v>3.9020000000000001</v>
      </c>
      <c r="E10" t="s">
        <v>29</v>
      </c>
      <c r="F10">
        <f>COUNTIF(B2:B26,"&lt;3,875")</f>
        <v>5</v>
      </c>
      <c r="G10">
        <v>3875</v>
      </c>
    </row>
    <row r="11" spans="1:9" x14ac:dyDescent="0.2">
      <c r="A11">
        <f t="shared" si="0"/>
        <v>10</v>
      </c>
      <c r="B11">
        <v>3.8660000000000001</v>
      </c>
      <c r="E11" t="s">
        <v>30</v>
      </c>
      <c r="F11">
        <v>10</v>
      </c>
      <c r="G11">
        <v>3900</v>
      </c>
    </row>
    <row r="12" spans="1:9" x14ac:dyDescent="0.2">
      <c r="A12">
        <f t="shared" si="0"/>
        <v>11</v>
      </c>
      <c r="B12">
        <v>3.9969999999999999</v>
      </c>
      <c r="E12" t="s">
        <v>32</v>
      </c>
      <c r="F12">
        <v>4</v>
      </c>
      <c r="G12">
        <v>3950</v>
      </c>
    </row>
    <row r="13" spans="1:9" x14ac:dyDescent="0.2">
      <c r="A13">
        <f t="shared" si="0"/>
        <v>12</v>
      </c>
      <c r="B13">
        <v>3.9009999999999998</v>
      </c>
      <c r="E13" t="s">
        <v>31</v>
      </c>
      <c r="F13">
        <v>3</v>
      </c>
      <c r="G13">
        <v>4000</v>
      </c>
    </row>
    <row r="14" spans="1:9" x14ac:dyDescent="0.2">
      <c r="A14">
        <f t="shared" si="0"/>
        <v>13</v>
      </c>
      <c r="B14">
        <v>3.8650000000000002</v>
      </c>
      <c r="E14" t="s">
        <v>34</v>
      </c>
      <c r="F14">
        <v>2</v>
      </c>
    </row>
    <row r="15" spans="1:9" x14ac:dyDescent="0.2">
      <c r="A15">
        <f t="shared" si="0"/>
        <v>14</v>
      </c>
      <c r="B15">
        <v>3.92</v>
      </c>
      <c r="E15" t="s">
        <v>33</v>
      </c>
      <c r="F15">
        <v>1</v>
      </c>
    </row>
    <row r="16" spans="1:9" x14ac:dyDescent="0.2">
      <c r="A16">
        <f t="shared" si="0"/>
        <v>15</v>
      </c>
      <c r="B16" s="1">
        <v>3961</v>
      </c>
    </row>
    <row r="17" spans="1:2" x14ac:dyDescent="0.2">
      <c r="A17">
        <f t="shared" si="0"/>
        <v>16</v>
      </c>
      <c r="B17">
        <v>3.87</v>
      </c>
    </row>
    <row r="18" spans="1:2" x14ac:dyDescent="0.2">
      <c r="A18">
        <f t="shared" si="0"/>
        <v>17</v>
      </c>
      <c r="B18">
        <v>3.8860000000000001</v>
      </c>
    </row>
    <row r="19" spans="1:2" x14ac:dyDescent="0.2">
      <c r="A19">
        <f t="shared" si="0"/>
        <v>18</v>
      </c>
      <c r="B19">
        <v>3.8780000000000001</v>
      </c>
    </row>
    <row r="20" spans="1:2" x14ac:dyDescent="0.2">
      <c r="A20">
        <f t="shared" si="0"/>
        <v>19</v>
      </c>
      <c r="B20">
        <v>3.8849999999999998</v>
      </c>
    </row>
    <row r="21" spans="1:2" x14ac:dyDescent="0.2">
      <c r="A21">
        <f t="shared" si="0"/>
        <v>20</v>
      </c>
      <c r="B21">
        <v>3.9009999999999998</v>
      </c>
    </row>
    <row r="22" spans="1:2" x14ac:dyDescent="0.2">
      <c r="A22">
        <f t="shared" si="0"/>
        <v>21</v>
      </c>
      <c r="B22">
        <v>3.879</v>
      </c>
    </row>
    <row r="23" spans="1:2" x14ac:dyDescent="0.2">
      <c r="A23">
        <f t="shared" si="0"/>
        <v>22</v>
      </c>
      <c r="B23">
        <v>3.9569999999999999</v>
      </c>
    </row>
    <row r="24" spans="1:2" x14ac:dyDescent="0.2">
      <c r="A24">
        <f t="shared" si="0"/>
        <v>23</v>
      </c>
      <c r="B24">
        <v>3.9089999999999998</v>
      </c>
    </row>
    <row r="25" spans="1:2" x14ac:dyDescent="0.2">
      <c r="A25">
        <f t="shared" si="0"/>
        <v>24</v>
      </c>
      <c r="B25">
        <v>3.9350000000000001</v>
      </c>
    </row>
    <row r="26" spans="1:2" x14ac:dyDescent="0.2">
      <c r="A26">
        <f t="shared" si="0"/>
        <v>25</v>
      </c>
      <c r="B26">
        <v>3.8769999999999998</v>
      </c>
    </row>
    <row r="29" spans="1:2" x14ac:dyDescent="0.2">
      <c r="B29">
        <f>AVERAGE(B2:B26)</f>
        <v>162.18044</v>
      </c>
    </row>
    <row r="30" spans="1:2" x14ac:dyDescent="0.2">
      <c r="B30">
        <f>AVERAGE(B2:B26)</f>
        <v>162.18044</v>
      </c>
    </row>
    <row r="31" spans="1:2" x14ac:dyDescent="0.2">
      <c r="B31" s="1">
        <f>AVERAGE(B3,B2,B4,B5,B6,B7,B8,B9,B10,B11,B13,B12,B14,B15,B16,B17,B18,B19,B20,B21,B22,B23,B24,B25,B26)</f>
        <v>162.18044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1C49-DAC1-204A-AC2E-FDA9E772F1BB}">
  <dimension ref="A1:L53"/>
  <sheetViews>
    <sheetView tabSelected="1" zoomScale="150" workbookViewId="0">
      <selection activeCell="S56" sqref="S56"/>
    </sheetView>
  </sheetViews>
  <sheetFormatPr baseColWidth="10" defaultRowHeight="16" x14ac:dyDescent="0.2"/>
  <cols>
    <col min="2" max="2" width="11.1640625" bestFit="1" customWidth="1"/>
    <col min="8" max="8" width="12" customWidth="1"/>
    <col min="9" max="9" width="15.6640625" customWidth="1"/>
    <col min="10" max="10" width="17.83203125" customWidth="1"/>
    <col min="11" max="11" width="16" customWidth="1"/>
    <col min="12" max="12" width="14.1640625" customWidth="1"/>
  </cols>
  <sheetData>
    <row r="1" spans="1:12" x14ac:dyDescent="0.2">
      <c r="A1" t="s">
        <v>19</v>
      </c>
      <c r="B1" t="s">
        <v>20</v>
      </c>
      <c r="C1" t="s">
        <v>22</v>
      </c>
      <c r="D1" t="s">
        <v>23</v>
      </c>
      <c r="E1" t="s">
        <v>24</v>
      </c>
    </row>
    <row r="2" spans="1:12" x14ac:dyDescent="0.2">
      <c r="A2">
        <v>10</v>
      </c>
      <c r="B2">
        <v>19.399999999999999</v>
      </c>
      <c r="C2">
        <v>1.94</v>
      </c>
      <c r="D2">
        <f>B2/C2</f>
        <v>10</v>
      </c>
      <c r="E2">
        <f>($B$31/$B$32)*(1/SQRT(1+4*PI()^2*A2^2*$B$31^2*$B$33^2))</f>
        <v>9.9998026137563318</v>
      </c>
    </row>
    <row r="3" spans="1:12" x14ac:dyDescent="0.2">
      <c r="A3">
        <v>20</v>
      </c>
      <c r="B3">
        <v>19.399999999999999</v>
      </c>
      <c r="C3">
        <v>1.94</v>
      </c>
      <c r="D3">
        <f t="shared" ref="D3:D24" si="0">B3/C3</f>
        <v>10</v>
      </c>
      <c r="E3">
        <f t="shared" ref="E3:E26" si="1">($B$31/$B$32)*(1/SQRT(1+4*PI()^2*A3^2*$B$31^2*$B$33^2))</f>
        <v>9.999210525148337</v>
      </c>
    </row>
    <row r="4" spans="1:12" x14ac:dyDescent="0.2">
      <c r="A4">
        <v>50</v>
      </c>
      <c r="B4">
        <v>19.399999999999999</v>
      </c>
      <c r="C4">
        <v>1.94</v>
      </c>
      <c r="D4">
        <f t="shared" si="0"/>
        <v>10</v>
      </c>
      <c r="E4">
        <f t="shared" si="1"/>
        <v>9.9950688476386205</v>
      </c>
    </row>
    <row r="5" spans="1:12" x14ac:dyDescent="0.2">
      <c r="A5">
        <v>100</v>
      </c>
      <c r="B5">
        <v>19.399999999999999</v>
      </c>
      <c r="C5">
        <v>1.94</v>
      </c>
      <c r="D5">
        <f t="shared" si="0"/>
        <v>10</v>
      </c>
      <c r="E5">
        <f t="shared" si="1"/>
        <v>9.9803190450364472</v>
      </c>
      <c r="I5" s="4" t="s">
        <v>43</v>
      </c>
      <c r="J5" s="4" t="s">
        <v>42</v>
      </c>
      <c r="K5" s="4" t="s">
        <v>41</v>
      </c>
      <c r="L5" s="4" t="s">
        <v>39</v>
      </c>
    </row>
    <row r="6" spans="1:12" x14ac:dyDescent="0.2">
      <c r="A6">
        <v>200</v>
      </c>
      <c r="B6">
        <v>19.3</v>
      </c>
      <c r="C6">
        <v>1.94</v>
      </c>
      <c r="D6">
        <f t="shared" si="0"/>
        <v>9.9484536082474229</v>
      </c>
      <c r="E6">
        <f t="shared" si="1"/>
        <v>9.9219661539359159</v>
      </c>
      <c r="I6" s="4">
        <v>10</v>
      </c>
      <c r="J6" s="4">
        <v>19.399999999999999</v>
      </c>
      <c r="K6" s="5">
        <v>10</v>
      </c>
      <c r="L6" s="3">
        <v>9.9998026137563318</v>
      </c>
    </row>
    <row r="7" spans="1:12" x14ac:dyDescent="0.2">
      <c r="A7">
        <v>500</v>
      </c>
      <c r="B7">
        <v>18.7</v>
      </c>
      <c r="C7">
        <v>1.94</v>
      </c>
      <c r="D7">
        <f t="shared" si="0"/>
        <v>9.6391752577319583</v>
      </c>
      <c r="E7">
        <f t="shared" si="1"/>
        <v>9.5402821637846493</v>
      </c>
      <c r="I7" s="4">
        <v>20</v>
      </c>
      <c r="J7" s="4">
        <v>19.399999999999999</v>
      </c>
      <c r="K7" s="5">
        <v>10</v>
      </c>
      <c r="L7" s="3">
        <v>9.999210525148337</v>
      </c>
    </row>
    <row r="8" spans="1:12" x14ac:dyDescent="0.2">
      <c r="A8">
        <v>1000</v>
      </c>
      <c r="B8">
        <v>16.8</v>
      </c>
      <c r="C8">
        <v>1.94</v>
      </c>
      <c r="D8">
        <f t="shared" si="0"/>
        <v>8.6597938144329909</v>
      </c>
      <c r="E8">
        <f t="shared" si="1"/>
        <v>8.4673301596483039</v>
      </c>
      <c r="I8" s="4">
        <v>50</v>
      </c>
      <c r="J8" s="4">
        <v>19.399999999999999</v>
      </c>
      <c r="K8" s="5">
        <v>10</v>
      </c>
      <c r="L8" s="3">
        <v>9.9950688476386205</v>
      </c>
    </row>
    <row r="9" spans="1:12" x14ac:dyDescent="0.2">
      <c r="A9">
        <v>2000</v>
      </c>
      <c r="B9">
        <v>12.22</v>
      </c>
      <c r="C9">
        <v>1.94</v>
      </c>
      <c r="D9">
        <f t="shared" si="0"/>
        <v>6.2989690721649492</v>
      </c>
      <c r="E9">
        <f t="shared" si="1"/>
        <v>6.2267699229949978</v>
      </c>
      <c r="I9" s="4">
        <v>100</v>
      </c>
      <c r="J9" s="4">
        <v>19.399999999999999</v>
      </c>
      <c r="K9" s="5">
        <v>10</v>
      </c>
      <c r="L9" s="3">
        <v>9.9803190450364472</v>
      </c>
    </row>
    <row r="10" spans="1:12" x14ac:dyDescent="0.2">
      <c r="A10">
        <v>5000</v>
      </c>
      <c r="B10">
        <v>5.99</v>
      </c>
      <c r="C10">
        <v>1.94</v>
      </c>
      <c r="D10">
        <f t="shared" si="0"/>
        <v>3.0876288659793816</v>
      </c>
      <c r="E10">
        <f t="shared" si="1"/>
        <v>3.0331447105335285</v>
      </c>
      <c r="I10" s="4">
        <v>200</v>
      </c>
      <c r="J10" s="4">
        <v>19.3</v>
      </c>
      <c r="K10" s="5">
        <v>9.9484536082474229</v>
      </c>
      <c r="L10" s="3">
        <v>9.9219661539359159</v>
      </c>
    </row>
    <row r="11" spans="1:12" x14ac:dyDescent="0.2">
      <c r="A11">
        <v>10000</v>
      </c>
      <c r="B11">
        <v>3.14</v>
      </c>
      <c r="C11">
        <v>1.94</v>
      </c>
      <c r="D11">
        <f t="shared" si="0"/>
        <v>1.6185567010309279</v>
      </c>
      <c r="E11">
        <f t="shared" si="1"/>
        <v>1.5717672547758985</v>
      </c>
      <c r="I11" s="4">
        <v>500</v>
      </c>
      <c r="J11" s="4">
        <v>18.7</v>
      </c>
      <c r="K11" s="5">
        <v>9.6391752577319583</v>
      </c>
      <c r="L11" s="3">
        <v>9.5402821637846493</v>
      </c>
    </row>
    <row r="12" spans="1:12" x14ac:dyDescent="0.2">
      <c r="A12">
        <v>20000</v>
      </c>
      <c r="B12">
        <v>1.63</v>
      </c>
      <c r="C12">
        <v>1.94</v>
      </c>
      <c r="D12">
        <f t="shared" si="0"/>
        <v>0.84020618556701032</v>
      </c>
      <c r="E12">
        <f t="shared" si="1"/>
        <v>0.79326696843658517</v>
      </c>
      <c r="I12" s="4">
        <v>1000</v>
      </c>
      <c r="J12" s="4">
        <v>16.8</v>
      </c>
      <c r="K12" s="5">
        <v>8.6597938144329909</v>
      </c>
      <c r="L12" s="3">
        <v>8.4673301596483039</v>
      </c>
    </row>
    <row r="13" spans="1:12" x14ac:dyDescent="0.2">
      <c r="A13">
        <v>50000</v>
      </c>
      <c r="B13">
        <v>0.68</v>
      </c>
      <c r="C13">
        <v>1.94</v>
      </c>
      <c r="D13">
        <f t="shared" si="0"/>
        <v>0.3505154639175258</v>
      </c>
      <c r="E13">
        <f t="shared" si="1"/>
        <v>0.31814875094938611</v>
      </c>
      <c r="I13" s="4">
        <v>1200</v>
      </c>
      <c r="J13" s="4">
        <v>15.7</v>
      </c>
      <c r="K13" s="5">
        <v>8.0927835051546388</v>
      </c>
      <c r="L13" s="3">
        <v>7.9847115509974866</v>
      </c>
    </row>
    <row r="14" spans="1:12" x14ac:dyDescent="0.2">
      <c r="A14">
        <v>100000</v>
      </c>
      <c r="B14">
        <v>0.34</v>
      </c>
      <c r="C14">
        <v>1.94</v>
      </c>
      <c r="D14">
        <f t="shared" si="0"/>
        <v>0.1752577319587629</v>
      </c>
      <c r="E14">
        <f t="shared" si="1"/>
        <v>0.15913478971147696</v>
      </c>
      <c r="I14" s="4">
        <v>1300</v>
      </c>
      <c r="J14" s="4">
        <v>15.2</v>
      </c>
      <c r="K14" s="5">
        <v>7.8350515463917523</v>
      </c>
      <c r="L14" s="3">
        <v>7.74476187734198</v>
      </c>
    </row>
    <row r="15" spans="1:12" x14ac:dyDescent="0.2">
      <c r="I15" s="4">
        <v>1400</v>
      </c>
      <c r="J15" s="4">
        <v>14.6</v>
      </c>
      <c r="K15" s="5">
        <v>7.5257731958762886</v>
      </c>
      <c r="L15" s="3">
        <v>7.5084534428605911</v>
      </c>
    </row>
    <row r="16" spans="1:12" x14ac:dyDescent="0.2">
      <c r="A16" t="s">
        <v>21</v>
      </c>
      <c r="I16" s="4">
        <v>1500</v>
      </c>
      <c r="J16" s="4">
        <v>14.3</v>
      </c>
      <c r="K16" s="5">
        <v>7.3711340206185572</v>
      </c>
      <c r="L16" s="3">
        <v>7.2772718338952718</v>
      </c>
    </row>
    <row r="17" spans="1:12" x14ac:dyDescent="0.2">
      <c r="A17">
        <v>1200</v>
      </c>
      <c r="B17">
        <v>15.7</v>
      </c>
      <c r="C17">
        <v>1.94</v>
      </c>
      <c r="D17">
        <f t="shared" si="0"/>
        <v>8.0927835051546388</v>
      </c>
      <c r="E17">
        <f t="shared" si="1"/>
        <v>7.9847115509974866</v>
      </c>
      <c r="I17" s="6">
        <v>1591</v>
      </c>
      <c r="J17" s="4">
        <v>13.9</v>
      </c>
      <c r="K17" s="5">
        <v>7.1649484536082477</v>
      </c>
      <c r="L17" s="3">
        <v>7.0722884458120392</v>
      </c>
    </row>
    <row r="18" spans="1:12" x14ac:dyDescent="0.2">
      <c r="A18">
        <v>1300</v>
      </c>
      <c r="B18">
        <v>15.2</v>
      </c>
      <c r="C18">
        <v>1.94</v>
      </c>
      <c r="D18">
        <f t="shared" si="0"/>
        <v>7.8350515463917523</v>
      </c>
      <c r="E18">
        <f t="shared" si="1"/>
        <v>7.74476187734198</v>
      </c>
      <c r="I18" s="4">
        <v>1600</v>
      </c>
      <c r="J18" s="4">
        <v>13.9</v>
      </c>
      <c r="K18" s="5">
        <v>7.1649484536082477</v>
      </c>
      <c r="L18" s="3">
        <v>7.0523203516312893</v>
      </c>
    </row>
    <row r="19" spans="1:12" x14ac:dyDescent="0.2">
      <c r="A19">
        <v>1400</v>
      </c>
      <c r="B19">
        <v>14.6</v>
      </c>
      <c r="C19">
        <v>1.94</v>
      </c>
      <c r="D19">
        <f t="shared" si="0"/>
        <v>7.5257731958762886</v>
      </c>
      <c r="E19">
        <f t="shared" si="1"/>
        <v>7.5084534428605911</v>
      </c>
      <c r="I19" s="4">
        <v>1700</v>
      </c>
      <c r="J19" s="4">
        <v>13.4</v>
      </c>
      <c r="K19" s="5">
        <v>6.9072164948453612</v>
      </c>
      <c r="L19" s="3">
        <v>6.8343803477735285</v>
      </c>
    </row>
    <row r="20" spans="1:12" x14ac:dyDescent="0.2">
      <c r="A20">
        <v>1500</v>
      </c>
      <c r="B20">
        <v>14.3</v>
      </c>
      <c r="C20">
        <v>1.94</v>
      </c>
      <c r="D20">
        <f t="shared" si="0"/>
        <v>7.3711340206185572</v>
      </c>
      <c r="E20">
        <f t="shared" si="1"/>
        <v>7.2772718338952718</v>
      </c>
      <c r="I20" s="4">
        <v>1800</v>
      </c>
      <c r="J20" s="4">
        <v>13</v>
      </c>
      <c r="K20" s="5">
        <v>6.7010309278350517</v>
      </c>
      <c r="L20" s="3">
        <v>6.6239682153353971</v>
      </c>
    </row>
    <row r="21" spans="1:12" x14ac:dyDescent="0.2">
      <c r="A21" s="2">
        <v>1591</v>
      </c>
      <c r="B21">
        <v>13.9</v>
      </c>
      <c r="C21">
        <v>1.94</v>
      </c>
      <c r="D21">
        <f t="shared" si="0"/>
        <v>7.1649484536082477</v>
      </c>
      <c r="E21">
        <f t="shared" si="1"/>
        <v>7.0722884458120392</v>
      </c>
      <c r="I21" s="4">
        <v>1900</v>
      </c>
      <c r="J21" s="4">
        <v>12.6</v>
      </c>
      <c r="K21" s="5">
        <v>6.4948453608247423</v>
      </c>
      <c r="L21" s="3">
        <v>6.42138675594635</v>
      </c>
    </row>
    <row r="22" spans="1:12" x14ac:dyDescent="0.2">
      <c r="A22">
        <v>1700</v>
      </c>
      <c r="B22">
        <v>13.4</v>
      </c>
      <c r="C22">
        <v>1.94</v>
      </c>
      <c r="D22">
        <f t="shared" si="0"/>
        <v>6.9072164948453612</v>
      </c>
      <c r="E22">
        <f t="shared" si="1"/>
        <v>6.8343803477735285</v>
      </c>
      <c r="I22" s="4">
        <v>2000</v>
      </c>
      <c r="J22" s="4">
        <v>12.22</v>
      </c>
      <c r="K22" s="5">
        <v>6.2989690721649492</v>
      </c>
      <c r="L22" s="3">
        <v>6.2267699229949978</v>
      </c>
    </row>
    <row r="23" spans="1:12" x14ac:dyDescent="0.2">
      <c r="A23">
        <v>1800</v>
      </c>
      <c r="B23">
        <v>13</v>
      </c>
      <c r="C23">
        <v>1.94</v>
      </c>
      <c r="D23">
        <f t="shared" si="0"/>
        <v>6.7010309278350517</v>
      </c>
      <c r="E23">
        <f t="shared" si="1"/>
        <v>6.6239682153353971</v>
      </c>
      <c r="I23" s="4">
        <v>5000</v>
      </c>
      <c r="J23" s="4">
        <v>5.99</v>
      </c>
      <c r="K23" s="5">
        <v>3.0876288659793816</v>
      </c>
      <c r="L23" s="3">
        <v>3.0331447105335285</v>
      </c>
    </row>
    <row r="24" spans="1:12" x14ac:dyDescent="0.2">
      <c r="A24">
        <v>1900</v>
      </c>
      <c r="B24">
        <v>12.6</v>
      </c>
      <c r="C24">
        <v>1.94</v>
      </c>
      <c r="D24">
        <f t="shared" si="0"/>
        <v>6.4948453608247423</v>
      </c>
      <c r="E24">
        <f t="shared" si="1"/>
        <v>6.42138675594635</v>
      </c>
      <c r="I24" s="4">
        <v>10000</v>
      </c>
      <c r="J24" s="4">
        <v>3.14</v>
      </c>
      <c r="K24" s="5">
        <v>1.6185567010309279</v>
      </c>
      <c r="L24" s="3">
        <v>1.5717672547758985</v>
      </c>
    </row>
    <row r="25" spans="1:12" x14ac:dyDescent="0.2">
      <c r="A25">
        <v>2000</v>
      </c>
      <c r="B25">
        <v>12.22</v>
      </c>
      <c r="C25">
        <v>1.94</v>
      </c>
      <c r="D25">
        <f>B25/C25</f>
        <v>6.2989690721649492</v>
      </c>
      <c r="E25">
        <f t="shared" si="1"/>
        <v>6.2267699229949978</v>
      </c>
      <c r="I25" s="4">
        <v>20000</v>
      </c>
      <c r="J25" s="4">
        <v>1.63</v>
      </c>
      <c r="K25" s="5">
        <v>0.84020618556701032</v>
      </c>
      <c r="L25" s="3">
        <v>0.79326696843658517</v>
      </c>
    </row>
    <row r="26" spans="1:12" x14ac:dyDescent="0.2">
      <c r="A26">
        <v>1600</v>
      </c>
      <c r="B26">
        <v>13.9</v>
      </c>
      <c r="C26">
        <v>1.94</v>
      </c>
      <c r="D26">
        <f>B26/C26</f>
        <v>7.1649484536082477</v>
      </c>
      <c r="E26">
        <f t="shared" si="1"/>
        <v>7.0523203516312893</v>
      </c>
      <c r="I26" s="4">
        <v>50000</v>
      </c>
      <c r="J26" s="4">
        <v>0.68</v>
      </c>
      <c r="K26" s="5">
        <v>0.3505154639175258</v>
      </c>
      <c r="L26" s="3">
        <v>0.31814875094938611</v>
      </c>
    </row>
    <row r="27" spans="1:12" x14ac:dyDescent="0.2">
      <c r="I27" s="4">
        <v>100000</v>
      </c>
      <c r="J27" s="4">
        <v>0.34</v>
      </c>
      <c r="K27" s="5">
        <v>0.1752577319587629</v>
      </c>
      <c r="L27" s="3">
        <v>0.15913478971147696</v>
      </c>
    </row>
    <row r="29" spans="1:12" x14ac:dyDescent="0.2">
      <c r="A29">
        <v>15700</v>
      </c>
      <c r="D29">
        <v>1</v>
      </c>
    </row>
    <row r="31" spans="1:12" x14ac:dyDescent="0.2">
      <c r="A31" t="s">
        <v>25</v>
      </c>
      <c r="B31">
        <v>10000</v>
      </c>
      <c r="G31" s="12" t="s">
        <v>37</v>
      </c>
      <c r="H31" s="13" t="s">
        <v>38</v>
      </c>
      <c r="I31" t="s">
        <v>39</v>
      </c>
      <c r="J31" t="s">
        <v>40</v>
      </c>
      <c r="K31" t="s">
        <v>44</v>
      </c>
    </row>
    <row r="32" spans="1:12" x14ac:dyDescent="0.2">
      <c r="A32" t="s">
        <v>26</v>
      </c>
      <c r="B32">
        <v>1000</v>
      </c>
      <c r="G32" s="7">
        <v>10</v>
      </c>
      <c r="H32" s="10">
        <v>10</v>
      </c>
      <c r="I32" s="3">
        <v>9.9998026137563318</v>
      </c>
      <c r="J32">
        <f>I32*0.1+I32</f>
        <v>10.999782875131965</v>
      </c>
      <c r="K32">
        <f>I32-I32*0.15</f>
        <v>8.4998322216928823</v>
      </c>
    </row>
    <row r="33" spans="1:11" x14ac:dyDescent="0.2">
      <c r="A33" t="s">
        <v>27</v>
      </c>
      <c r="B33">
        <v>1E-8</v>
      </c>
      <c r="G33" s="7">
        <v>20</v>
      </c>
      <c r="H33" s="10">
        <v>10</v>
      </c>
      <c r="I33" s="3">
        <v>9.999210525148337</v>
      </c>
      <c r="J33">
        <f t="shared" ref="J33:J53" si="2">I33*0.1+I33</f>
        <v>10.999131577663171</v>
      </c>
      <c r="K33">
        <f t="shared" ref="K33:K53" si="3">I33-I33*0.15</f>
        <v>8.499328946376087</v>
      </c>
    </row>
    <row r="34" spans="1:11" x14ac:dyDescent="0.2">
      <c r="G34" s="7">
        <v>50</v>
      </c>
      <c r="H34" s="10">
        <v>10</v>
      </c>
      <c r="I34" s="3">
        <v>9.9950688476386205</v>
      </c>
      <c r="J34">
        <f t="shared" si="2"/>
        <v>10.994575732402483</v>
      </c>
      <c r="K34">
        <f t="shared" si="3"/>
        <v>8.4958085204928278</v>
      </c>
    </row>
    <row r="35" spans="1:11" x14ac:dyDescent="0.2">
      <c r="G35" s="7">
        <v>100</v>
      </c>
      <c r="H35" s="10">
        <v>10</v>
      </c>
      <c r="I35" s="3">
        <v>9.9803190450364472</v>
      </c>
      <c r="J35">
        <f t="shared" si="2"/>
        <v>10.978350949540092</v>
      </c>
      <c r="K35">
        <f t="shared" si="3"/>
        <v>8.4832711882809804</v>
      </c>
    </row>
    <row r="36" spans="1:11" x14ac:dyDescent="0.2">
      <c r="G36" s="7">
        <v>200</v>
      </c>
      <c r="H36" s="10">
        <v>9.9484536082474229</v>
      </c>
      <c r="I36" s="3">
        <v>9.9219661539359159</v>
      </c>
      <c r="J36">
        <f t="shared" si="2"/>
        <v>10.914162769329508</v>
      </c>
      <c r="K36">
        <f t="shared" si="3"/>
        <v>8.4336712308455279</v>
      </c>
    </row>
    <row r="37" spans="1:11" x14ac:dyDescent="0.2">
      <c r="G37" s="7">
        <v>500</v>
      </c>
      <c r="H37" s="10">
        <v>9.6391752577319583</v>
      </c>
      <c r="I37" s="3">
        <v>9.5402821637846493</v>
      </c>
      <c r="J37">
        <f t="shared" si="2"/>
        <v>10.494310380163114</v>
      </c>
      <c r="K37">
        <f t="shared" si="3"/>
        <v>8.1092398392169525</v>
      </c>
    </row>
    <row r="38" spans="1:11" x14ac:dyDescent="0.2">
      <c r="G38" s="7">
        <v>1000</v>
      </c>
      <c r="H38" s="10">
        <v>8.6597938144329909</v>
      </c>
      <c r="I38" s="3">
        <v>8.4673301596483039</v>
      </c>
      <c r="J38">
        <f t="shared" si="2"/>
        <v>9.3140631756131338</v>
      </c>
      <c r="K38">
        <f t="shared" si="3"/>
        <v>7.1972306357010583</v>
      </c>
    </row>
    <row r="39" spans="1:11" x14ac:dyDescent="0.2">
      <c r="G39" s="7">
        <v>1200</v>
      </c>
      <c r="H39" s="10">
        <v>8.0927835051546388</v>
      </c>
      <c r="I39" s="3">
        <v>7.9847115509974866</v>
      </c>
      <c r="J39">
        <f t="shared" si="2"/>
        <v>8.7831827060972358</v>
      </c>
      <c r="K39">
        <f t="shared" si="3"/>
        <v>6.7870048183478637</v>
      </c>
    </row>
    <row r="40" spans="1:11" x14ac:dyDescent="0.2">
      <c r="G40" s="7">
        <v>1300</v>
      </c>
      <c r="H40" s="10">
        <v>7.8350515463917523</v>
      </c>
      <c r="I40" s="3">
        <v>7.74476187734198</v>
      </c>
      <c r="J40">
        <f t="shared" si="2"/>
        <v>8.5192380650761788</v>
      </c>
      <c r="K40">
        <f t="shared" si="3"/>
        <v>6.5830475957406831</v>
      </c>
    </row>
    <row r="41" spans="1:11" x14ac:dyDescent="0.2">
      <c r="G41" s="7">
        <v>1400</v>
      </c>
      <c r="H41" s="10">
        <v>7.5257731958762886</v>
      </c>
      <c r="I41" s="3">
        <v>7.5084534428605911</v>
      </c>
      <c r="J41">
        <f t="shared" si="2"/>
        <v>8.2592987871466512</v>
      </c>
      <c r="K41">
        <f t="shared" si="3"/>
        <v>6.3821854264315023</v>
      </c>
    </row>
    <row r="42" spans="1:11" x14ac:dyDescent="0.2">
      <c r="G42" s="7">
        <v>1500</v>
      </c>
      <c r="H42" s="10">
        <v>7.3711340206185572</v>
      </c>
      <c r="I42" s="3">
        <v>7.2772718338952718</v>
      </c>
      <c r="J42">
        <f t="shared" si="2"/>
        <v>8.0049990172847991</v>
      </c>
      <c r="K42">
        <f t="shared" si="3"/>
        <v>6.1856810588109807</v>
      </c>
    </row>
    <row r="43" spans="1:11" x14ac:dyDescent="0.2">
      <c r="G43" s="8">
        <v>1591</v>
      </c>
      <c r="H43" s="10">
        <v>7.1649484536082477</v>
      </c>
      <c r="I43" s="3">
        <v>7.0722884458120392</v>
      </c>
      <c r="J43">
        <f t="shared" si="2"/>
        <v>7.779517290393243</v>
      </c>
      <c r="K43">
        <f t="shared" si="3"/>
        <v>6.0114451789402334</v>
      </c>
    </row>
    <row r="44" spans="1:11" x14ac:dyDescent="0.2">
      <c r="G44" s="7">
        <v>1600</v>
      </c>
      <c r="H44" s="10">
        <v>7.1649484536082477</v>
      </c>
      <c r="I44" s="3">
        <v>7.0523203516312893</v>
      </c>
      <c r="J44">
        <f t="shared" si="2"/>
        <v>7.7575523867944183</v>
      </c>
      <c r="K44">
        <f t="shared" si="3"/>
        <v>5.9944722988865955</v>
      </c>
    </row>
    <row r="45" spans="1:11" x14ac:dyDescent="0.2">
      <c r="G45" s="7">
        <v>1700</v>
      </c>
      <c r="H45" s="10">
        <v>6.9072164948453612</v>
      </c>
      <c r="I45" s="3">
        <v>6.8343803477735285</v>
      </c>
      <c r="J45">
        <f t="shared" si="2"/>
        <v>7.5178183825508818</v>
      </c>
      <c r="K45">
        <f t="shared" si="3"/>
        <v>5.8092232956074996</v>
      </c>
    </row>
    <row r="46" spans="1:11" x14ac:dyDescent="0.2">
      <c r="G46" s="7">
        <v>1800</v>
      </c>
      <c r="H46" s="10">
        <v>6.7010309278350517</v>
      </c>
      <c r="I46" s="3">
        <v>6.6239682153353971</v>
      </c>
      <c r="J46">
        <f t="shared" si="2"/>
        <v>7.2863650368689372</v>
      </c>
      <c r="K46">
        <f t="shared" si="3"/>
        <v>5.6303729830350875</v>
      </c>
    </row>
    <row r="47" spans="1:11" x14ac:dyDescent="0.2">
      <c r="G47" s="7">
        <v>1900</v>
      </c>
      <c r="H47" s="10">
        <v>6.4948453608247423</v>
      </c>
      <c r="I47" s="3">
        <v>6.42138675594635</v>
      </c>
      <c r="J47">
        <f t="shared" si="2"/>
        <v>7.0635254315409846</v>
      </c>
      <c r="K47">
        <f t="shared" si="3"/>
        <v>5.4581787425543977</v>
      </c>
    </row>
    <row r="48" spans="1:11" x14ac:dyDescent="0.2">
      <c r="G48" s="7">
        <v>2000</v>
      </c>
      <c r="H48" s="10">
        <v>6.2989690721649492</v>
      </c>
      <c r="I48" s="3">
        <v>6.2267699229949978</v>
      </c>
      <c r="J48">
        <f t="shared" si="2"/>
        <v>6.8494469152944975</v>
      </c>
      <c r="K48">
        <f t="shared" si="3"/>
        <v>5.2927544345457482</v>
      </c>
    </row>
    <row r="49" spans="7:11" x14ac:dyDescent="0.2">
      <c r="G49" s="7">
        <v>5000</v>
      </c>
      <c r="H49" s="10">
        <v>3.0876288659793816</v>
      </c>
      <c r="I49" s="3">
        <v>3.0331447105335285</v>
      </c>
      <c r="J49">
        <f t="shared" si="2"/>
        <v>3.3364591815868812</v>
      </c>
      <c r="K49">
        <f t="shared" si="3"/>
        <v>2.5781730039534994</v>
      </c>
    </row>
    <row r="50" spans="7:11" x14ac:dyDescent="0.2">
      <c r="G50" s="7">
        <v>10000</v>
      </c>
      <c r="H50" s="10">
        <v>1.6185567010309279</v>
      </c>
      <c r="I50" s="3">
        <v>1.5717672547758985</v>
      </c>
      <c r="J50">
        <f t="shared" si="2"/>
        <v>1.7289439802534883</v>
      </c>
      <c r="K50">
        <f t="shared" si="3"/>
        <v>1.3360021665595139</v>
      </c>
    </row>
    <row r="51" spans="7:11" x14ac:dyDescent="0.2">
      <c r="G51" s="7">
        <v>20000</v>
      </c>
      <c r="H51" s="10">
        <v>0.84020618556701032</v>
      </c>
      <c r="I51" s="3">
        <v>0.79326696843658517</v>
      </c>
      <c r="J51">
        <f t="shared" si="2"/>
        <v>0.87259366528024374</v>
      </c>
      <c r="K51">
        <f t="shared" si="3"/>
        <v>0.67427692317109744</v>
      </c>
    </row>
    <row r="52" spans="7:11" x14ac:dyDescent="0.2">
      <c r="G52" s="7">
        <v>50000</v>
      </c>
      <c r="H52" s="10">
        <v>0.3505154639175258</v>
      </c>
      <c r="I52" s="3">
        <v>0.31814875094938611</v>
      </c>
      <c r="J52">
        <f t="shared" si="2"/>
        <v>0.34996362604432474</v>
      </c>
      <c r="K52">
        <f t="shared" si="3"/>
        <v>0.27042643830697821</v>
      </c>
    </row>
    <row r="53" spans="7:11" x14ac:dyDescent="0.2">
      <c r="G53" s="9">
        <v>100000</v>
      </c>
      <c r="H53" s="11">
        <v>0.1752577319587629</v>
      </c>
      <c r="I53" s="3">
        <v>0.15913478971147696</v>
      </c>
      <c r="J53">
        <f t="shared" si="2"/>
        <v>0.17504826868262466</v>
      </c>
      <c r="K53">
        <f t="shared" si="3"/>
        <v>0.13526457125475541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Versuch 1</vt:lpstr>
      <vt:lpstr>Versuch 2</vt:lpstr>
      <vt:lpstr>Versuch 3</vt:lpstr>
      <vt:lpstr>Versuch 4</vt:lpstr>
      <vt:lpstr>Versuch6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Gehrig</dc:creator>
  <cp:lastModifiedBy>Karchevskii Dinar (inf22170)</cp:lastModifiedBy>
  <dcterms:created xsi:type="dcterms:W3CDTF">2023-11-02T08:19:49Z</dcterms:created>
  <dcterms:modified xsi:type="dcterms:W3CDTF">2023-11-26T16:13:55Z</dcterms:modified>
</cp:coreProperties>
</file>