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8105" windowHeight="78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8" i="1"/>
  <c r="E9"/>
  <c r="G20"/>
  <c r="G19"/>
  <c r="G18"/>
  <c r="G17"/>
  <c r="H17" s="1"/>
  <c r="G16"/>
  <c r="G15"/>
  <c r="G14"/>
  <c r="G13"/>
  <c r="G12"/>
  <c r="G11"/>
  <c r="G10"/>
  <c r="G9"/>
  <c r="G8"/>
  <c r="H5"/>
  <c r="H19"/>
  <c r="H15"/>
  <c r="H14"/>
  <c r="H16"/>
  <c r="H18"/>
  <c r="H20"/>
  <c r="H4"/>
  <c r="H10" s="1"/>
  <c r="H13" l="1"/>
  <c r="H11"/>
  <c r="H8"/>
  <c r="H9"/>
  <c r="H12"/>
  <c r="I8" l="1"/>
  <c r="I9" s="1"/>
  <c r="I10" s="1"/>
  <c r="I11" s="1"/>
  <c r="I12" s="1"/>
  <c r="I13" s="1"/>
  <c r="I14" s="1"/>
  <c r="I15" s="1"/>
  <c r="I16" s="1"/>
  <c r="I17" s="1"/>
  <c r="I18" s="1"/>
  <c r="I19" s="1"/>
  <c r="I20" s="1"/>
  <c r="J10" l="1"/>
  <c r="J9"/>
  <c r="J8"/>
  <c r="J11"/>
  <c r="J12" l="1"/>
  <c r="J13" l="1"/>
  <c r="J14" l="1"/>
  <c r="J15" l="1"/>
  <c r="J16" l="1"/>
  <c r="J17" l="1"/>
  <c r="J18" l="1"/>
  <c r="J19" l="1"/>
  <c r="J20" l="1"/>
  <c r="K10" l="1"/>
  <c r="K12"/>
  <c r="K14"/>
  <c r="L14" s="1"/>
  <c r="M14" s="1"/>
  <c r="K16"/>
  <c r="L16" s="1"/>
  <c r="M16" s="1"/>
  <c r="K18"/>
  <c r="L18" s="1"/>
  <c r="M18" s="1"/>
  <c r="K20"/>
  <c r="L20" s="1"/>
  <c r="M20" s="1"/>
  <c r="K8"/>
  <c r="L8" s="1"/>
  <c r="M8" s="1"/>
  <c r="K9"/>
  <c r="L9" s="1"/>
  <c r="M9" s="1"/>
  <c r="K11"/>
  <c r="L11" s="1"/>
  <c r="M11" s="1"/>
  <c r="K13"/>
  <c r="L13" s="1"/>
  <c r="M13" s="1"/>
  <c r="K17"/>
  <c r="K19"/>
  <c r="L19" s="1"/>
  <c r="M19" s="1"/>
  <c r="K15"/>
  <c r="L12"/>
  <c r="M12" s="1"/>
  <c r="L17"/>
  <c r="M17" s="1"/>
  <c r="L10"/>
  <c r="M10" s="1"/>
  <c r="L15"/>
  <c r="M15" s="1"/>
</calcChain>
</file>

<file path=xl/sharedStrings.xml><?xml version="1.0" encoding="utf-8"?>
<sst xmlns="http://schemas.openxmlformats.org/spreadsheetml/2006/main" count="12" uniqueCount="10">
  <si>
    <t>rt</t>
  </si>
  <si>
    <t>ks</t>
  </si>
  <si>
    <t>B</t>
  </si>
  <si>
    <t>A</t>
  </si>
  <si>
    <t>i</t>
  </si>
  <si>
    <t>tp</t>
  </si>
  <si>
    <t>ip</t>
  </si>
  <si>
    <t>Ip</t>
  </si>
  <si>
    <t>mm/h</t>
  </si>
  <si>
    <t>m</t>
  </si>
</sst>
</file>

<file path=xl/styles.xml><?xml version="1.0" encoding="utf-8"?>
<styleSheet xmlns="http://schemas.openxmlformats.org/spreadsheetml/2006/main">
  <numFmts count="1">
    <numFmt numFmtId="165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Sheet1!$F$8:$F$20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Sheet1!$L$8:$L$20</c:f>
              <c:numCache>
                <c:formatCode>General</c:formatCode>
                <c:ptCount val="13"/>
                <c:pt idx="0">
                  <c:v>2.5560059958703934E-4</c:v>
                </c:pt>
                <c:pt idx="1">
                  <c:v>1.8336050716596529E-4</c:v>
                </c:pt>
                <c:pt idx="2">
                  <c:v>0</c:v>
                </c:pt>
                <c:pt idx="3">
                  <c:v>6.6666666666666675E-4</c:v>
                </c:pt>
                <c:pt idx="4">
                  <c:v>4.3375160040954973E-4</c:v>
                </c:pt>
                <c:pt idx="5">
                  <c:v>1.8330629176889002E-4</c:v>
                </c:pt>
                <c:pt idx="6">
                  <c:v>3.0330001749694774E-4</c:v>
                </c:pt>
                <c:pt idx="7">
                  <c:v>2.9639367402041115E-4</c:v>
                </c:pt>
                <c:pt idx="8">
                  <c:v>2.9043878710656771E-4</c:v>
                </c:pt>
                <c:pt idx="9">
                  <c:v>2.8523521145924991E-4</c:v>
                </c:pt>
                <c:pt idx="10">
                  <c:v>2.8063718332241338E-4</c:v>
                </c:pt>
                <c:pt idx="11">
                  <c:v>2.7653568754391786E-4</c:v>
                </c:pt>
                <c:pt idx="12">
                  <c:v>2.7284734409955289E-4</c:v>
                </c:pt>
              </c:numCache>
            </c:numRef>
          </c:yVal>
        </c:ser>
        <c:axId val="87788928"/>
        <c:axId val="87790720"/>
      </c:scatterChart>
      <c:valAx>
        <c:axId val="87788928"/>
        <c:scaling>
          <c:orientation val="minMax"/>
        </c:scaling>
        <c:axPos val="b"/>
        <c:numFmt formatCode="General" sourceLinked="1"/>
        <c:tickLblPos val="nextTo"/>
        <c:crossAx val="87790720"/>
        <c:crosses val="autoZero"/>
        <c:crossBetween val="midCat"/>
      </c:valAx>
      <c:valAx>
        <c:axId val="87790720"/>
        <c:scaling>
          <c:orientation val="minMax"/>
        </c:scaling>
        <c:axPos val="l"/>
        <c:majorGridlines/>
        <c:numFmt formatCode="General" sourceLinked="1"/>
        <c:tickLblPos val="nextTo"/>
        <c:crossAx val="877889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24</xdr:row>
      <xdr:rowOff>133350</xdr:rowOff>
    </xdr:from>
    <xdr:to>
      <xdr:col>9</xdr:col>
      <xdr:colOff>419100</xdr:colOff>
      <xdr:row>39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M20"/>
  <sheetViews>
    <sheetView tabSelected="1" workbookViewId="0">
      <selection activeCell="E9" sqref="E9"/>
    </sheetView>
  </sheetViews>
  <sheetFormatPr defaultRowHeight="15"/>
  <cols>
    <col min="5" max="5" width="12" bestFit="1" customWidth="1"/>
    <col min="7" max="9" width="12" bestFit="1" customWidth="1"/>
  </cols>
  <sheetData>
    <row r="4" spans="3:13">
      <c r="G4" t="s">
        <v>2</v>
      </c>
      <c r="H4">
        <f>0.15*(0.05)</f>
        <v>7.4999999999999997E-3</v>
      </c>
      <c r="I4" t="s">
        <v>9</v>
      </c>
    </row>
    <row r="5" spans="3:13">
      <c r="G5" t="s">
        <v>1</v>
      </c>
      <c r="H5">
        <f>I5/3600000*60</f>
        <v>1.6666666666666669E-4</v>
      </c>
      <c r="I5">
        <v>10</v>
      </c>
      <c r="J5" t="s">
        <v>8</v>
      </c>
    </row>
    <row r="6" spans="3:13">
      <c r="G6" t="s">
        <v>0</v>
      </c>
      <c r="I6" t="s">
        <v>7</v>
      </c>
    </row>
    <row r="7" spans="3:13">
      <c r="G7" t="s">
        <v>0</v>
      </c>
      <c r="H7" t="s">
        <v>5</v>
      </c>
      <c r="I7">
        <v>0</v>
      </c>
      <c r="K7" t="s">
        <v>3</v>
      </c>
      <c r="L7" t="s">
        <v>4</v>
      </c>
    </row>
    <row r="8" spans="3:13">
      <c r="C8">
        <v>5</v>
      </c>
      <c r="D8" t="s">
        <v>5</v>
      </c>
      <c r="E8">
        <f>F11</f>
        <v>15</v>
      </c>
      <c r="F8">
        <v>0</v>
      </c>
      <c r="G8" s="1">
        <f>C8/3600000*60</f>
        <v>8.3333333333333344E-5</v>
      </c>
      <c r="H8">
        <f>$H$5*$H$4/(G8^2-$H$5*G8)*60</f>
        <v>-10799.999999999998</v>
      </c>
      <c r="I8" s="1">
        <f t="shared" ref="I8:I9" si="0">IF(OR(H8&gt;F8,H8 &lt; 0, G8&lt;$H$5),G8,0)+I7</f>
        <v>8.3333333333333344E-5</v>
      </c>
      <c r="J8">
        <f>I8/12</f>
        <v>6.9444444444444456E-6</v>
      </c>
      <c r="K8">
        <f>(($H$4+$E$9)^2)/(2*$H$5*$H$4*(G8/$H$5-1)^2)</f>
        <v>122.96711111111108</v>
      </c>
      <c r="L8">
        <f t="shared" ref="L8:L10" si="1">0.5*SQRT((2*$H$5*($H$4+$E$9)^2)/$H$4)*(1/SQRT(F8-$E$8+K8))+$H$5</f>
        <v>2.5560059958703934E-4</v>
      </c>
      <c r="M8">
        <f>L8*3600000</f>
        <v>920.16215851334164</v>
      </c>
    </row>
    <row r="9" spans="3:13">
      <c r="C9">
        <v>11</v>
      </c>
      <c r="D9" t="s">
        <v>6</v>
      </c>
      <c r="E9" s="1">
        <f>I10</f>
        <v>1.2666666666666668E-3</v>
      </c>
      <c r="F9">
        <v>5</v>
      </c>
      <c r="G9" s="1">
        <f t="shared" ref="G9:G20" si="2">C9/3600000*60</f>
        <v>1.8333333333333334E-4</v>
      </c>
      <c r="H9">
        <f>$H$5*$H$4/(G9^2-$H$5*G9)*60</f>
        <v>24545.454545454613</v>
      </c>
      <c r="I9" s="1">
        <f t="shared" si="0"/>
        <v>2.6666666666666668E-4</v>
      </c>
      <c r="J9">
        <f t="shared" ref="J9:J20" si="3">I9/12</f>
        <v>2.2222222222222223E-5</v>
      </c>
      <c r="K9">
        <f t="shared" ref="K9:K20" si="4">(($H$4+$E$9)^2)/(2*$H$5*$H$4*(G9/$H$5-1)^2)</f>
        <v>3074.1777777777852</v>
      </c>
      <c r="L9">
        <f t="shared" si="1"/>
        <v>1.8336050716596529E-4</v>
      </c>
      <c r="M9">
        <f>L9*3600000</f>
        <v>660.09782579747502</v>
      </c>
    </row>
    <row r="10" spans="3:13">
      <c r="C10">
        <v>60</v>
      </c>
      <c r="F10">
        <v>10</v>
      </c>
      <c r="G10" s="1">
        <f t="shared" si="2"/>
        <v>1E-3</v>
      </c>
      <c r="H10">
        <f>$H$5*$H$4/(G10^2-$H$5*G10)*60</f>
        <v>90.000000000000014</v>
      </c>
      <c r="I10" s="1">
        <f>IF(OR(H10&gt;F10,H10 &lt; 0, G10&lt;$H$5),G10,0)+I9</f>
        <v>1.2666666666666668E-3</v>
      </c>
      <c r="J10">
        <f t="shared" si="3"/>
        <v>1.0555555555555557E-4</v>
      </c>
      <c r="K10">
        <f t="shared" si="4"/>
        <v>1.2296711111111112</v>
      </c>
      <c r="L10" t="e">
        <f t="shared" si="1"/>
        <v>#NUM!</v>
      </c>
      <c r="M10" t="e">
        <f t="shared" ref="M10:M20" si="5">L10*3600000</f>
        <v>#NUM!</v>
      </c>
    </row>
    <row r="11" spans="3:13">
      <c r="C11">
        <v>40</v>
      </c>
      <c r="F11">
        <v>15</v>
      </c>
      <c r="G11" s="1">
        <f t="shared" si="2"/>
        <v>6.6666666666666675E-4</v>
      </c>
      <c r="H11">
        <f>$H$5*$H$4/(G11^2-$H$5*G11)*60</f>
        <v>224.99999999999997</v>
      </c>
      <c r="I11" s="1">
        <f t="shared" ref="I11:I20" si="6">IF(OR(H11&gt;F11,H11 &lt; 0, G11&lt;$H$5),G11,0)+I10</f>
        <v>1.9333333333333336E-3</v>
      </c>
      <c r="J11">
        <f t="shared" si="3"/>
        <v>1.6111111111111114E-4</v>
      </c>
      <c r="K11">
        <f t="shared" si="4"/>
        <v>3.4157530864197523</v>
      </c>
      <c r="L11">
        <f t="shared" ref="L11:L20" si="7">0.5*SQRT((2*$H$5*($H$4+$E$9)^2)/$H$4)*(1/SQRT(F11-$E$8+K11))+$H$5</f>
        <v>6.6666666666666675E-4</v>
      </c>
      <c r="M11">
        <f t="shared" si="5"/>
        <v>2400.0000000000005</v>
      </c>
    </row>
    <row r="12" spans="3:13">
      <c r="C12">
        <v>31</v>
      </c>
      <c r="F12">
        <v>20</v>
      </c>
      <c r="G12" s="1">
        <f t="shared" si="2"/>
        <v>5.1666666666666668E-4</v>
      </c>
      <c r="H12">
        <f>$H$5*$H$4/(G12^2-$H$5*G12)*60</f>
        <v>414.74654377880188</v>
      </c>
      <c r="I12" s="1">
        <f t="shared" si="6"/>
        <v>2.4500000000000004E-3</v>
      </c>
      <c r="J12">
        <f t="shared" si="3"/>
        <v>2.0416666666666671E-4</v>
      </c>
      <c r="K12">
        <f t="shared" si="4"/>
        <v>6.9709246661627624</v>
      </c>
      <c r="L12">
        <f t="shared" si="7"/>
        <v>4.3375160040954973E-4</v>
      </c>
      <c r="M12">
        <f t="shared" si="5"/>
        <v>1561.5057614743789</v>
      </c>
    </row>
    <row r="13" spans="3:13">
      <c r="C13">
        <v>11</v>
      </c>
      <c r="F13">
        <v>25</v>
      </c>
      <c r="G13" s="1">
        <f t="shared" si="2"/>
        <v>1.8333333333333334E-4</v>
      </c>
      <c r="H13">
        <f>IF(G13&gt;0,$H$5*$H$4/(G13^2-$H$5*G13),0)*60</f>
        <v>24545.454545454613</v>
      </c>
      <c r="I13" s="1">
        <f t="shared" si="6"/>
        <v>2.6333333333333339E-3</v>
      </c>
      <c r="J13">
        <f t="shared" si="3"/>
        <v>2.194444444444445E-4</v>
      </c>
      <c r="K13">
        <f t="shared" si="4"/>
        <v>3074.1777777777852</v>
      </c>
      <c r="L13">
        <f t="shared" si="7"/>
        <v>1.8330629176889002E-4</v>
      </c>
      <c r="M13">
        <f t="shared" si="5"/>
        <v>659.90265036800406</v>
      </c>
    </row>
    <row r="14" spans="3:13">
      <c r="C14">
        <v>0</v>
      </c>
      <c r="F14">
        <v>30</v>
      </c>
      <c r="G14" s="1">
        <f t="shared" si="2"/>
        <v>0</v>
      </c>
      <c r="H14">
        <f t="shared" ref="H14:H20" si="8">IF(G14&gt;0,$H$5*$H$4/(G14^2-$H$5*G14),0)*60</f>
        <v>0</v>
      </c>
      <c r="I14" s="1">
        <f t="shared" si="6"/>
        <v>2.6333333333333339E-3</v>
      </c>
      <c r="J14">
        <f t="shared" si="3"/>
        <v>2.194444444444445E-4</v>
      </c>
      <c r="K14">
        <f t="shared" si="4"/>
        <v>30.74177777777777</v>
      </c>
      <c r="L14">
        <f t="shared" si="7"/>
        <v>3.0330001749694774E-4</v>
      </c>
      <c r="M14">
        <f t="shared" si="5"/>
        <v>1091.8800629890118</v>
      </c>
    </row>
    <row r="15" spans="3:13">
      <c r="C15">
        <v>0</v>
      </c>
      <c r="F15">
        <v>35</v>
      </c>
      <c r="G15" s="1">
        <f t="shared" si="2"/>
        <v>0</v>
      </c>
      <c r="H15">
        <f t="shared" si="8"/>
        <v>0</v>
      </c>
      <c r="I15" s="1">
        <f t="shared" si="6"/>
        <v>2.6333333333333339E-3</v>
      </c>
      <c r="J15">
        <f t="shared" si="3"/>
        <v>2.194444444444445E-4</v>
      </c>
      <c r="K15">
        <f t="shared" si="4"/>
        <v>30.74177777777777</v>
      </c>
      <c r="L15">
        <f t="shared" si="7"/>
        <v>2.9639367402041115E-4</v>
      </c>
      <c r="M15">
        <f t="shared" si="5"/>
        <v>1067.0172264734802</v>
      </c>
    </row>
    <row r="16" spans="3:13">
      <c r="C16">
        <v>0</v>
      </c>
      <c r="F16">
        <v>40</v>
      </c>
      <c r="G16" s="1">
        <f t="shared" si="2"/>
        <v>0</v>
      </c>
      <c r="H16">
        <f t="shared" si="8"/>
        <v>0</v>
      </c>
      <c r="I16" s="1">
        <f t="shared" si="6"/>
        <v>2.6333333333333339E-3</v>
      </c>
      <c r="J16">
        <f t="shared" si="3"/>
        <v>2.194444444444445E-4</v>
      </c>
      <c r="K16">
        <f t="shared" si="4"/>
        <v>30.74177777777777</v>
      </c>
      <c r="L16">
        <f t="shared" si="7"/>
        <v>2.9043878710656771E-4</v>
      </c>
      <c r="M16">
        <f t="shared" si="5"/>
        <v>1045.5796335836437</v>
      </c>
    </row>
    <row r="17" spans="3:13">
      <c r="C17">
        <v>0</v>
      </c>
      <c r="F17">
        <v>45</v>
      </c>
      <c r="G17" s="1">
        <f t="shared" si="2"/>
        <v>0</v>
      </c>
      <c r="H17">
        <f t="shared" si="8"/>
        <v>0</v>
      </c>
      <c r="I17" s="1">
        <f t="shared" si="6"/>
        <v>2.6333333333333339E-3</v>
      </c>
      <c r="J17">
        <f t="shared" si="3"/>
        <v>2.194444444444445E-4</v>
      </c>
      <c r="K17">
        <f t="shared" si="4"/>
        <v>30.74177777777777</v>
      </c>
      <c r="L17">
        <f t="shared" si="7"/>
        <v>2.8523521145924991E-4</v>
      </c>
      <c r="M17">
        <f t="shared" si="5"/>
        <v>1026.8467612532997</v>
      </c>
    </row>
    <row r="18" spans="3:13">
      <c r="C18">
        <v>0</v>
      </c>
      <c r="F18">
        <v>50</v>
      </c>
      <c r="G18" s="1">
        <f t="shared" si="2"/>
        <v>0</v>
      </c>
      <c r="H18">
        <f t="shared" si="8"/>
        <v>0</v>
      </c>
      <c r="I18" s="1">
        <f t="shared" si="6"/>
        <v>2.6333333333333339E-3</v>
      </c>
      <c r="J18">
        <f t="shared" si="3"/>
        <v>2.194444444444445E-4</v>
      </c>
      <c r="K18">
        <f t="shared" si="4"/>
        <v>30.74177777777777</v>
      </c>
      <c r="L18">
        <f t="shared" si="7"/>
        <v>2.8063718332241338E-4</v>
      </c>
      <c r="M18">
        <f t="shared" si="5"/>
        <v>1010.2938599606881</v>
      </c>
    </row>
    <row r="19" spans="3:13">
      <c r="C19">
        <v>0</v>
      </c>
      <c r="F19">
        <v>55</v>
      </c>
      <c r="G19" s="1">
        <f t="shared" si="2"/>
        <v>0</v>
      </c>
      <c r="H19">
        <f t="shared" si="8"/>
        <v>0</v>
      </c>
      <c r="I19" s="1">
        <f t="shared" si="6"/>
        <v>2.6333333333333339E-3</v>
      </c>
      <c r="J19">
        <f t="shared" si="3"/>
        <v>2.194444444444445E-4</v>
      </c>
      <c r="K19">
        <f t="shared" si="4"/>
        <v>30.74177777777777</v>
      </c>
      <c r="L19">
        <f t="shared" si="7"/>
        <v>2.7653568754391786E-4</v>
      </c>
      <c r="M19">
        <f t="shared" si="5"/>
        <v>995.52847515810424</v>
      </c>
    </row>
    <row r="20" spans="3:13">
      <c r="C20">
        <v>0</v>
      </c>
      <c r="F20">
        <v>60</v>
      </c>
      <c r="G20" s="1">
        <f t="shared" si="2"/>
        <v>0</v>
      </c>
      <c r="H20">
        <f t="shared" si="8"/>
        <v>0</v>
      </c>
      <c r="I20" s="1">
        <f t="shared" si="6"/>
        <v>2.6333333333333339E-3</v>
      </c>
      <c r="J20">
        <f t="shared" si="3"/>
        <v>2.194444444444445E-4</v>
      </c>
      <c r="K20">
        <f t="shared" si="4"/>
        <v>30.74177777777777</v>
      </c>
      <c r="L20">
        <f t="shared" si="7"/>
        <v>2.7284734409955289E-4</v>
      </c>
      <c r="M20">
        <f t="shared" si="5"/>
        <v>982.25043875839037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jetten</dc:creator>
  <cp:lastModifiedBy>jetten</cp:lastModifiedBy>
  <dcterms:created xsi:type="dcterms:W3CDTF">2010-02-28T14:23:24Z</dcterms:created>
  <dcterms:modified xsi:type="dcterms:W3CDTF">2010-03-03T13:54:44Z</dcterms:modified>
</cp:coreProperties>
</file>