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c\lisemgit\openlisem\auxfiles\"/>
    </mc:Choice>
  </mc:AlternateContent>
  <xr:revisionPtr revIDLastSave="0" documentId="13_ncr:1_{AEC4FE7D-B358-43EF-BA8F-3D0F31B8F58D}" xr6:coauthVersionLast="47" xr6:coauthVersionMax="47" xr10:uidLastSave="{00000000-0000-0000-0000-000000000000}"/>
  <bookViews>
    <workbookView xWindow="-108" yWindow="-108" windowWidth="30936" windowHeight="16896" xr2:uid="{EE7E3014-B43F-4E75-BCA9-657834F4F7B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H10" i="1"/>
  <c r="H11" i="1"/>
  <c r="H12" i="1"/>
  <c r="H13" i="1"/>
  <c r="H14" i="1"/>
  <c r="H15" i="1"/>
  <c r="H16" i="1"/>
  <c r="H17" i="1"/>
  <c r="H18" i="1"/>
  <c r="H8" i="1"/>
  <c r="G9" i="1"/>
  <c r="G10" i="1"/>
  <c r="G11" i="1"/>
  <c r="G12" i="1"/>
  <c r="G13" i="1"/>
  <c r="G14" i="1"/>
  <c r="G15" i="1"/>
  <c r="G16" i="1"/>
  <c r="G17" i="1"/>
  <c r="G18" i="1"/>
  <c r="G8" i="1"/>
  <c r="W12" i="1"/>
  <c r="W15" i="1"/>
  <c r="T9" i="1"/>
  <c r="V9" i="1" s="1"/>
  <c r="T10" i="1"/>
  <c r="V10" i="1" s="1"/>
  <c r="T11" i="1"/>
  <c r="V11" i="1" s="1"/>
  <c r="T12" i="1"/>
  <c r="V12" i="1" s="1"/>
  <c r="T13" i="1"/>
  <c r="V13" i="1" s="1"/>
  <c r="T14" i="1"/>
  <c r="V14" i="1" s="1"/>
  <c r="T15" i="1"/>
  <c r="V15" i="1" s="1"/>
  <c r="T16" i="1"/>
  <c r="V16" i="1" s="1"/>
  <c r="T17" i="1"/>
  <c r="V17" i="1" s="1"/>
  <c r="T18" i="1"/>
  <c r="V18" i="1" s="1"/>
  <c r="T8" i="1"/>
  <c r="V8" i="1" s="1"/>
  <c r="Y9" i="1"/>
  <c r="AA9" i="1" s="1"/>
  <c r="Y10" i="1"/>
  <c r="AA10" i="1" s="1"/>
  <c r="Y11" i="1"/>
  <c r="AA11" i="1" s="1"/>
  <c r="Y12" i="1"/>
  <c r="AA12" i="1" s="1"/>
  <c r="Y13" i="1"/>
  <c r="AA13" i="1" s="1"/>
  <c r="Y14" i="1"/>
  <c r="AA14" i="1" s="1"/>
  <c r="Y15" i="1"/>
  <c r="AA15" i="1" s="1"/>
  <c r="Y16" i="1"/>
  <c r="AA16" i="1" s="1"/>
  <c r="Y17" i="1"/>
  <c r="AA17" i="1" s="1"/>
  <c r="Y18" i="1"/>
  <c r="AA18" i="1" s="1"/>
  <c r="Y8" i="1"/>
  <c r="AA8" i="1" s="1"/>
  <c r="S9" i="1"/>
  <c r="Z9" i="1" s="1"/>
  <c r="S10" i="1"/>
  <c r="Z10" i="1" s="1"/>
  <c r="S11" i="1"/>
  <c r="Z11" i="1" s="1"/>
  <c r="S12" i="1"/>
  <c r="Z12" i="1" s="1"/>
  <c r="S13" i="1"/>
  <c r="Z13" i="1" s="1"/>
  <c r="S14" i="1"/>
  <c r="Z14" i="1" s="1"/>
  <c r="S15" i="1"/>
  <c r="Z15" i="1" s="1"/>
  <c r="S16" i="1"/>
  <c r="Z16" i="1" s="1"/>
  <c r="S17" i="1"/>
  <c r="Z17" i="1" s="1"/>
  <c r="S18" i="1"/>
  <c r="Z18" i="1" s="1"/>
  <c r="S8" i="1"/>
  <c r="Z8" i="1" s="1"/>
  <c r="X11" i="1" l="1"/>
  <c r="X8" i="1"/>
  <c r="X10" i="1"/>
  <c r="X18" i="1"/>
  <c r="W14" i="1"/>
  <c r="W16" i="1"/>
  <c r="X15" i="1"/>
  <c r="W8" i="1"/>
  <c r="W11" i="1"/>
  <c r="X14" i="1"/>
  <c r="W18" i="1"/>
  <c r="W10" i="1"/>
  <c r="X17" i="1"/>
  <c r="X13" i="1"/>
  <c r="X9" i="1"/>
  <c r="W17" i="1"/>
  <c r="W13" i="1"/>
  <c r="W9" i="1"/>
  <c r="X16" i="1"/>
  <c r="X12" i="1"/>
  <c r="U8" i="1"/>
  <c r="U16" i="1"/>
  <c r="U12" i="1"/>
  <c r="U15" i="1"/>
  <c r="U11" i="1"/>
  <c r="U18" i="1"/>
  <c r="U14" i="1"/>
  <c r="U10" i="1"/>
  <c r="U17" i="1"/>
  <c r="U13" i="1"/>
  <c r="U9" i="1"/>
</calcChain>
</file>

<file path=xl/sharedStrings.xml><?xml version="1.0" encoding="utf-8"?>
<sst xmlns="http://schemas.openxmlformats.org/spreadsheetml/2006/main" count="52" uniqueCount="47">
  <si>
    <t>Sand</t>
  </si>
  <si>
    <t>Loamy sand</t>
  </si>
  <si>
    <t>Sandy loam</t>
  </si>
  <si>
    <t>Loam</t>
  </si>
  <si>
    <t>Silt loam</t>
  </si>
  <si>
    <t>Sandy clay loam</t>
  </si>
  <si>
    <t>Clay loam</t>
  </si>
  <si>
    <t>Silty clay loam</t>
  </si>
  <si>
    <t>Sandy clay</t>
  </si>
  <si>
    <t>Silty clay</t>
  </si>
  <si>
    <t>Clay</t>
  </si>
  <si>
    <t>cation</t>
  </si>
  <si>
    <t>Total Porosity/Saturation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</si>
  <si>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s</t>
    </r>
  </si>
  <si>
    <r>
      <t>  (cm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/cm</t>
    </r>
    <r>
      <rPr>
        <vertAlign val="super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</si>
  <si>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Effective Porosity/Saturation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</si>
  <si>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e</t>
    </r>
  </si>
  <si>
    <t>Field Capacity 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</si>
  <si>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f</t>
    </r>
  </si>
  <si>
    <t>Wilting Point 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</si>
  <si>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wp</t>
    </r>
  </si>
  <si>
    <t>Residual Saturation  </t>
  </si>
  <si>
    <r>
      <t>θ</t>
    </r>
    <r>
      <rPr>
        <vertAlign val="subscript"/>
        <sz val="11"/>
        <color theme="1"/>
        <rFont val="Calibri"/>
        <family val="2"/>
        <scheme val="minor"/>
      </rPr>
      <t>r</t>
    </r>
  </si>
  <si>
    <t>Bubbling Pressure Geometric Mean  </t>
  </si>
  <si>
    <t>b</t>
  </si>
  <si>
    <t>(cm)</t>
  </si>
  <si>
    <t>Pore Size Distribution Arithmetic Mean  </t>
  </si>
  <si>
    <t>λ</t>
  </si>
  <si>
    <t>  (cm/cm)</t>
  </si>
  <si>
    <t>Saturated Hydraulic Conductivity (multiply by 0.5 for GA methods)  </t>
  </si>
  <si>
    <r>
      <t>K</t>
    </r>
    <r>
      <rPr>
        <vertAlign val="subscript"/>
        <sz val="11"/>
        <color theme="1"/>
        <rFont val="Calibri"/>
        <family val="2"/>
        <scheme val="minor"/>
      </rPr>
      <t>s</t>
    </r>
  </si>
  <si>
    <t>(cm/h)</t>
  </si>
  <si>
    <t>Wetting Front Suction Head (Capillary Head)  </t>
  </si>
  <si>
    <t>ƒ</t>
  </si>
  <si>
    <t>https://www.gsshawiki.com/Infiltration:Parameter_Estimates</t>
  </si>
  <si>
    <t>ks</t>
  </si>
  <si>
    <t>mm/h</t>
  </si>
  <si>
    <t>psi</t>
  </si>
  <si>
    <t>cm</t>
  </si>
  <si>
    <t>logks</t>
  </si>
  <si>
    <t>logpsi</t>
  </si>
  <si>
    <r>
      <t xml:space="preserve">Rawls, W. J., Brakensiek, D. L., and Saxton, K. E. (1982). “Estimation of soil water properties,” </t>
    </r>
    <r>
      <rPr>
        <b/>
        <i/>
        <sz val="11"/>
        <color theme="1"/>
        <rFont val="Calibri"/>
        <family val="2"/>
        <scheme val="minor"/>
      </rPr>
      <t>Trans. of ASAE.</t>
    </r>
    <r>
      <rPr>
        <b/>
        <sz val="11"/>
        <color theme="1"/>
        <rFont val="Calibri"/>
        <family val="2"/>
        <scheme val="minor"/>
      </rPr>
      <t xml:space="preserve"> 1316-1320.</t>
    </r>
  </si>
  <si>
    <t>lnks</t>
  </si>
  <si>
    <t>lnlog</t>
  </si>
  <si>
    <t>ks (mm/h)</t>
  </si>
  <si>
    <t>ks mm/h</t>
  </si>
  <si>
    <t>ln(ks)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</si>
</sst>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1" applyAlignment="1">
      <alignment vertical="center" wrapText="1"/>
    </xf>
    <xf numFmtId="0" fontId="3" fillId="0" borderId="0" xfId="1"/>
    <xf numFmtId="0" fontId="4" fillId="0" borderId="0" xfId="0" applyFont="1"/>
    <xf numFmtId="0" fontId="0" fillId="2" borderId="1" xfId="0" applyFill="1" applyBorder="1"/>
    <xf numFmtId="0" fontId="0" fillId="2" borderId="2" xfId="0" applyFill="1" applyBorder="1"/>
    <xf numFmtId="2" fontId="0" fillId="0" borderId="3" xfId="0" applyNumberFormat="1" applyBorder="1" applyAlignment="1">
      <alignment horizontal="left" vertical="center" wrapText="1"/>
    </xf>
    <xf numFmtId="2" fontId="0" fillId="0" borderId="5" xfId="0" applyNumberFormat="1" applyBorder="1" applyAlignment="1">
      <alignment horizontal="left" vertical="center" wrapText="1"/>
    </xf>
    <xf numFmtId="164" fontId="0" fillId="0" borderId="4" xfId="0" applyNumberFormat="1" applyBorder="1" applyAlignment="1">
      <alignment horizontal="left" vertical="center" wrapText="1"/>
    </xf>
    <xf numFmtId="164" fontId="0" fillId="0" borderId="6" xfId="0" applyNumberFormat="1" applyBorder="1" applyAlignment="1">
      <alignment horizontal="left" vertical="center" wrapText="1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7.7099737532808396E-2"/>
                  <c:y val="0.4208242198891806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Sheet1!$S$8:$S$18</c:f>
              <c:numCache>
                <c:formatCode>General</c:formatCode>
                <c:ptCount val="11"/>
                <c:pt idx="0">
                  <c:v>235.6</c:v>
                </c:pt>
                <c:pt idx="1">
                  <c:v>59.800000000000004</c:v>
                </c:pt>
                <c:pt idx="2">
                  <c:v>21.8</c:v>
                </c:pt>
                <c:pt idx="3">
                  <c:v>13.200000000000001</c:v>
                </c:pt>
                <c:pt idx="4">
                  <c:v>6.8000000000000007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1.2</c:v>
                </c:pt>
                <c:pt idx="9">
                  <c:v>1</c:v>
                </c:pt>
                <c:pt idx="10">
                  <c:v>0.6</c:v>
                </c:pt>
              </c:numCache>
            </c:numRef>
          </c:xVal>
          <c:yVal>
            <c:numRef>
              <c:f>Sheet1!$Y$8:$Y$18</c:f>
              <c:numCache>
                <c:formatCode>General</c:formatCode>
                <c:ptCount val="11"/>
                <c:pt idx="0">
                  <c:v>0.69399999999999995</c:v>
                </c:pt>
                <c:pt idx="1">
                  <c:v>0.55300000000000005</c:v>
                </c:pt>
                <c:pt idx="2">
                  <c:v>0.378</c:v>
                </c:pt>
                <c:pt idx="3">
                  <c:v>0.252</c:v>
                </c:pt>
                <c:pt idx="4">
                  <c:v>0.23400000000000001</c:v>
                </c:pt>
                <c:pt idx="5">
                  <c:v>0.31900000000000001</c:v>
                </c:pt>
                <c:pt idx="6">
                  <c:v>0.24199999999999999</c:v>
                </c:pt>
                <c:pt idx="7">
                  <c:v>0.17699999999999999</c:v>
                </c:pt>
                <c:pt idx="8">
                  <c:v>0.223</c:v>
                </c:pt>
                <c:pt idx="9">
                  <c:v>0.15</c:v>
                </c:pt>
                <c:pt idx="10">
                  <c:v>0.16500000000000001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AB-4542-B7F9-EAD1D340D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8512127"/>
        <c:axId val="1958513087"/>
      </c:scatterChart>
      <c:valAx>
        <c:axId val="19585121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58513087"/>
        <c:crosses val="autoZero"/>
        <c:crossBetween val="midCat"/>
      </c:valAx>
      <c:valAx>
        <c:axId val="195851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95851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438247375328084"/>
                  <c:y val="-0.1797765383493729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Sheet1!$P$8:$P$18</c:f>
              <c:numCache>
                <c:formatCode>General</c:formatCode>
                <c:ptCount val="11"/>
                <c:pt idx="0">
                  <c:v>23.56</c:v>
                </c:pt>
                <c:pt idx="1">
                  <c:v>5.98</c:v>
                </c:pt>
                <c:pt idx="2">
                  <c:v>2.1800000000000002</c:v>
                </c:pt>
                <c:pt idx="3">
                  <c:v>1.32</c:v>
                </c:pt>
                <c:pt idx="4">
                  <c:v>0.68</c:v>
                </c:pt>
                <c:pt idx="5">
                  <c:v>0.3</c:v>
                </c:pt>
                <c:pt idx="6">
                  <c:v>0.2</c:v>
                </c:pt>
                <c:pt idx="7">
                  <c:v>0.2</c:v>
                </c:pt>
                <c:pt idx="8">
                  <c:v>0.12</c:v>
                </c:pt>
                <c:pt idx="9">
                  <c:v>0.1</c:v>
                </c:pt>
                <c:pt idx="10">
                  <c:v>0.06</c:v>
                </c:pt>
              </c:numCache>
            </c:numRef>
          </c:xVal>
          <c:yVal>
            <c:numRef>
              <c:f>Sheet1!$Q$8:$Q$18</c:f>
              <c:numCache>
                <c:formatCode>General</c:formatCode>
                <c:ptCount val="11"/>
                <c:pt idx="0">
                  <c:v>4.95</c:v>
                </c:pt>
                <c:pt idx="1">
                  <c:v>6.13</c:v>
                </c:pt>
                <c:pt idx="2">
                  <c:v>11.01</c:v>
                </c:pt>
                <c:pt idx="3">
                  <c:v>8.89</c:v>
                </c:pt>
                <c:pt idx="4">
                  <c:v>16.68</c:v>
                </c:pt>
                <c:pt idx="5">
                  <c:v>21.85</c:v>
                </c:pt>
                <c:pt idx="6">
                  <c:v>20.88</c:v>
                </c:pt>
                <c:pt idx="7">
                  <c:v>27.3</c:v>
                </c:pt>
                <c:pt idx="8">
                  <c:v>23.9</c:v>
                </c:pt>
                <c:pt idx="9">
                  <c:v>29.22</c:v>
                </c:pt>
                <c:pt idx="10">
                  <c:v>31.63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9-43B2-B495-282969FE6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87487"/>
        <c:axId val="825484127"/>
      </c:scatterChart>
      <c:valAx>
        <c:axId val="82548748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5484127"/>
        <c:crosses val="autoZero"/>
        <c:crossBetween val="midCat"/>
      </c:valAx>
      <c:valAx>
        <c:axId val="8254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25487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076399825021871"/>
                  <c:y val="4.92585301837270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Sheet1!$Z$8:$Z$18</c:f>
              <c:numCache>
                <c:formatCode>General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Sheet1!$AA$8:$AA$18</c:f>
              <c:numCache>
                <c:formatCode>General</c:formatCode>
                <c:ptCount val="11"/>
                <c:pt idx="0">
                  <c:v>-0.36528331847533263</c:v>
                </c:pt>
                <c:pt idx="1">
                  <c:v>-0.5923972774598022</c:v>
                </c:pt>
                <c:pt idx="2">
                  <c:v>-0.97286108336254939</c:v>
                </c:pt>
                <c:pt idx="3">
                  <c:v>-1.3783261914707137</c:v>
                </c:pt>
                <c:pt idx="4">
                  <c:v>-1.4524341636244356</c:v>
                </c:pt>
                <c:pt idx="5">
                  <c:v>-1.1425641761972924</c:v>
                </c:pt>
                <c:pt idx="6">
                  <c:v>-1.4188175528254507</c:v>
                </c:pt>
                <c:pt idx="7">
                  <c:v>-1.731605546408308</c:v>
                </c:pt>
                <c:pt idx="8">
                  <c:v>-1.5005835075220182</c:v>
                </c:pt>
                <c:pt idx="9">
                  <c:v>-1.8971199848858813</c:v>
                </c:pt>
                <c:pt idx="10">
                  <c:v>-1.8018098050815563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6-46D0-A747-C41E0855C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901871"/>
        <c:axId val="918899471"/>
      </c:scatterChart>
      <c:valAx>
        <c:axId val="91890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8899471"/>
        <c:crosses val="autoZero"/>
        <c:crossBetween val="midCat"/>
      </c:valAx>
      <c:valAx>
        <c:axId val="91889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1890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9.7686570428696412E-2"/>
                  <c:y val="-0.41588764946048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Sheet1!$S$8:$S$18</c:f>
              <c:numCache>
                <c:formatCode>General</c:formatCode>
                <c:ptCount val="11"/>
                <c:pt idx="0">
                  <c:v>235.6</c:v>
                </c:pt>
                <c:pt idx="1">
                  <c:v>59.800000000000004</c:v>
                </c:pt>
                <c:pt idx="2">
                  <c:v>21.8</c:v>
                </c:pt>
                <c:pt idx="3">
                  <c:v>13.200000000000001</c:v>
                </c:pt>
                <c:pt idx="4">
                  <c:v>6.8000000000000007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1.2</c:v>
                </c:pt>
                <c:pt idx="9">
                  <c:v>1</c:v>
                </c:pt>
                <c:pt idx="10">
                  <c:v>0.6</c:v>
                </c:pt>
              </c:numCache>
            </c:numRef>
          </c:xVal>
          <c:yVal>
            <c:numRef>
              <c:f>Sheet1!$T$8:$T$18</c:f>
              <c:numCache>
                <c:formatCode>General</c:formatCode>
                <c:ptCount val="11"/>
                <c:pt idx="0">
                  <c:v>4.95</c:v>
                </c:pt>
                <c:pt idx="1">
                  <c:v>6.13</c:v>
                </c:pt>
                <c:pt idx="2">
                  <c:v>11.01</c:v>
                </c:pt>
                <c:pt idx="3">
                  <c:v>8.89</c:v>
                </c:pt>
                <c:pt idx="4">
                  <c:v>16.68</c:v>
                </c:pt>
                <c:pt idx="5">
                  <c:v>21.85</c:v>
                </c:pt>
                <c:pt idx="6">
                  <c:v>20.88</c:v>
                </c:pt>
                <c:pt idx="7">
                  <c:v>27.3</c:v>
                </c:pt>
                <c:pt idx="8">
                  <c:v>23.9</c:v>
                </c:pt>
                <c:pt idx="9">
                  <c:v>29.22</c:v>
                </c:pt>
                <c:pt idx="10">
                  <c:v>31.63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F7-4873-8BFC-B1ACBCF40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07504"/>
        <c:axId val="349209424"/>
      </c:scatterChart>
      <c:valAx>
        <c:axId val="34920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209424"/>
        <c:crosses val="autoZero"/>
        <c:crossBetween val="midCat"/>
      </c:valAx>
      <c:valAx>
        <c:axId val="34920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20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psi wetting</a:t>
            </a:r>
            <a:r>
              <a:rPr lang="en-GB" baseline="0"/>
              <a:t> front log-log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0669444444444443"/>
          <c:y val="0.16708333333333336"/>
          <c:w val="0.85641666666666671"/>
          <c:h val="0.6227161708953047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221587926509186"/>
                  <c:y val="3.63444152814231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Sheet1!$U$8:$U$18</c:f>
              <c:numCache>
                <c:formatCode>General</c:formatCode>
                <c:ptCount val="11"/>
                <c:pt idx="0">
                  <c:v>2.372175286115064</c:v>
                </c:pt>
                <c:pt idx="1">
                  <c:v>1.7767011839884108</c:v>
                </c:pt>
                <c:pt idx="2">
                  <c:v>1.3384564936046048</c:v>
                </c:pt>
                <c:pt idx="3">
                  <c:v>1.1205739312058498</c:v>
                </c:pt>
                <c:pt idx="4">
                  <c:v>0.83250891270623639</c:v>
                </c:pt>
                <c:pt idx="5">
                  <c:v>0.47712125471966244</c:v>
                </c:pt>
                <c:pt idx="6">
                  <c:v>0.3010299956639812</c:v>
                </c:pt>
                <c:pt idx="7">
                  <c:v>0.3010299956639812</c:v>
                </c:pt>
                <c:pt idx="8">
                  <c:v>7.9181246047624818E-2</c:v>
                </c:pt>
                <c:pt idx="9">
                  <c:v>0</c:v>
                </c:pt>
                <c:pt idx="10">
                  <c:v>-0.22184874961635639</c:v>
                </c:pt>
              </c:numCache>
            </c:numRef>
          </c:xVal>
          <c:yVal>
            <c:numRef>
              <c:f>Sheet1!$V$8:$V$18</c:f>
              <c:numCache>
                <c:formatCode>General</c:formatCode>
                <c:ptCount val="11"/>
                <c:pt idx="0">
                  <c:v>0.69460519893356876</c:v>
                </c:pt>
                <c:pt idx="1">
                  <c:v>0.78746047451841505</c:v>
                </c:pt>
                <c:pt idx="2">
                  <c:v>1.0417873189717517</c:v>
                </c:pt>
                <c:pt idx="3">
                  <c:v>0.94890176097021373</c:v>
                </c:pt>
                <c:pt idx="4">
                  <c:v>1.2221960463017199</c:v>
                </c:pt>
                <c:pt idx="5">
                  <c:v>1.3394514413064407</c:v>
                </c:pt>
                <c:pt idx="6">
                  <c:v>1.3197304943302246</c:v>
                </c:pt>
                <c:pt idx="7">
                  <c:v>1.436162647040756</c:v>
                </c:pt>
                <c:pt idx="8">
                  <c:v>1.3783979009481377</c:v>
                </c:pt>
                <c:pt idx="9">
                  <c:v>1.4656802115982779</c:v>
                </c:pt>
                <c:pt idx="10">
                  <c:v>1.5000991919157229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D-499B-A170-78D1723F4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02912"/>
        <c:axId val="349205312"/>
      </c:scatterChart>
      <c:valAx>
        <c:axId val="349202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 (ks mm/h)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205312"/>
        <c:crosses val="autoZero"/>
        <c:crossBetween val="midCat"/>
      </c:valAx>
      <c:valAx>
        <c:axId val="34920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log10</a:t>
                </a:r>
              </a:p>
              <a:p>
                <a:pPr>
                  <a:defRPr/>
                </a:pPr>
                <a:r>
                  <a:rPr lang="en-US"/>
                  <a:t>(psi 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9202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ln()</a:t>
            </a:r>
          </a:p>
        </c:rich>
      </c:tx>
      <c:layout>
        <c:manualLayout>
          <c:xMode val="edge"/>
          <c:yMode val="edge"/>
          <c:x val="0.412270778652668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1731955380577426"/>
                  <c:y val="3.64887722368037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Sheet1!$W$8:$W$18</c:f>
              <c:numCache>
                <c:formatCode>General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Sheet1!$X$8:$X$18</c:f>
              <c:numCache>
                <c:formatCode>General</c:formatCode>
                <c:ptCount val="11"/>
                <c:pt idx="0">
                  <c:v>1.5993875765805989</c:v>
                </c:pt>
                <c:pt idx="1">
                  <c:v>1.81319474994812</c:v>
                </c:pt>
                <c:pt idx="2">
                  <c:v>2.3988039507345884</c:v>
                </c:pt>
                <c:pt idx="3">
                  <c:v>2.1849270495258133</c:v>
                </c:pt>
                <c:pt idx="4">
                  <c:v>2.8142103969306005</c:v>
                </c:pt>
                <c:pt idx="5">
                  <c:v>3.0842009215415991</c:v>
                </c:pt>
                <c:pt idx="6">
                  <c:v>3.0387917630144381</c:v>
                </c:pt>
                <c:pt idx="7">
                  <c:v>3.3068867021909143</c:v>
                </c:pt>
                <c:pt idx="8">
                  <c:v>3.1738784589374651</c:v>
                </c:pt>
                <c:pt idx="9">
                  <c:v>3.3748534063225533</c:v>
                </c:pt>
                <c:pt idx="10">
                  <c:v>3.4541060373175574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F2-4484-B203-243E53108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376368"/>
        <c:axId val="348374448"/>
      </c:scatterChart>
      <c:valAx>
        <c:axId val="34837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8374448"/>
        <c:crosses val="autoZero"/>
        <c:crossBetween val="midCat"/>
      </c:valAx>
      <c:valAx>
        <c:axId val="3483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8376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5754593175853015E-3"/>
                  <c:y val="-0.35628244386118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Sheet1!$S$8:$S$18</c:f>
              <c:numCache>
                <c:formatCode>General</c:formatCode>
                <c:ptCount val="11"/>
                <c:pt idx="0">
                  <c:v>235.6</c:v>
                </c:pt>
                <c:pt idx="1">
                  <c:v>59.800000000000004</c:v>
                </c:pt>
                <c:pt idx="2">
                  <c:v>21.8</c:v>
                </c:pt>
                <c:pt idx="3">
                  <c:v>13.200000000000001</c:v>
                </c:pt>
                <c:pt idx="4">
                  <c:v>6.8000000000000007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1.2</c:v>
                </c:pt>
                <c:pt idx="9">
                  <c:v>1</c:v>
                </c:pt>
                <c:pt idx="10">
                  <c:v>0.6</c:v>
                </c:pt>
              </c:numCache>
            </c:numRef>
          </c:xVal>
          <c:yVal>
            <c:numRef>
              <c:f>Sheet1!$T$8:$T$18</c:f>
              <c:numCache>
                <c:formatCode>General</c:formatCode>
                <c:ptCount val="11"/>
                <c:pt idx="0">
                  <c:v>4.95</c:v>
                </c:pt>
                <c:pt idx="1">
                  <c:v>6.13</c:v>
                </c:pt>
                <c:pt idx="2">
                  <c:v>11.01</c:v>
                </c:pt>
                <c:pt idx="3">
                  <c:v>8.89</c:v>
                </c:pt>
                <c:pt idx="4">
                  <c:v>16.68</c:v>
                </c:pt>
                <c:pt idx="5">
                  <c:v>21.85</c:v>
                </c:pt>
                <c:pt idx="6">
                  <c:v>20.88</c:v>
                </c:pt>
                <c:pt idx="7">
                  <c:v>27.3</c:v>
                </c:pt>
                <c:pt idx="8">
                  <c:v>23.9</c:v>
                </c:pt>
                <c:pt idx="9">
                  <c:v>29.22</c:v>
                </c:pt>
                <c:pt idx="10">
                  <c:v>31.63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C-489B-90F9-522EB361F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78560"/>
        <c:axId val="293480000"/>
      </c:scatterChart>
      <c:valAx>
        <c:axId val="29347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3480000"/>
        <c:crosses val="autoZero"/>
        <c:crossBetween val="midCat"/>
      </c:valAx>
      <c:valAx>
        <c:axId val="2934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9347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lambda = a*ln(Ks) + b</a:t>
            </a:r>
          </a:p>
        </c:rich>
      </c:tx>
      <c:layout>
        <c:manualLayout>
          <c:xMode val="edge"/>
          <c:yMode val="edge"/>
          <c:x val="0.3956041119860018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4319466316710411"/>
                  <c:y val="-9.76942986293379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Sheet1!$H$8:$H$18</c:f>
              <c:numCache>
                <c:formatCode>0.000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Sheet1!$O$8:$O$18</c:f>
              <c:numCache>
                <c:formatCode>General</c:formatCode>
                <c:ptCount val="11"/>
                <c:pt idx="0">
                  <c:v>0.69399999999999995</c:v>
                </c:pt>
                <c:pt idx="1">
                  <c:v>0.55300000000000005</c:v>
                </c:pt>
                <c:pt idx="2">
                  <c:v>0.378</c:v>
                </c:pt>
                <c:pt idx="3">
                  <c:v>0.252</c:v>
                </c:pt>
                <c:pt idx="4">
                  <c:v>0.23400000000000001</c:v>
                </c:pt>
                <c:pt idx="5">
                  <c:v>0.31900000000000001</c:v>
                </c:pt>
                <c:pt idx="6">
                  <c:v>0.24199999999999999</c:v>
                </c:pt>
                <c:pt idx="7">
                  <c:v>0.17699999999999999</c:v>
                </c:pt>
                <c:pt idx="8">
                  <c:v>0.223</c:v>
                </c:pt>
                <c:pt idx="9">
                  <c:v>0.15</c:v>
                </c:pt>
                <c:pt idx="10">
                  <c:v>0.16500000000000001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00-4ED2-9A40-C47BC5BA3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140672"/>
        <c:axId val="564138272"/>
      </c:scatterChart>
      <c:valAx>
        <c:axId val="56414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4138272"/>
        <c:crosses val="autoZero"/>
        <c:crossBetween val="midCat"/>
      </c:valAx>
      <c:valAx>
        <c:axId val="56413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414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field capacity = ln(ks)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4.3493000874890636E-2"/>
          <c:y val="0.17171296296296298"/>
          <c:w val="0.9223958880139983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398622047244093"/>
                  <c:y val="-4.119604841061533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Sheet1!$H$8:$H$18</c:f>
              <c:numCache>
                <c:formatCode>0.000</c:formatCode>
                <c:ptCount val="11"/>
                <c:pt idx="0">
                  <c:v>5.4621354517774314</c:v>
                </c:pt>
                <c:pt idx="1">
                  <c:v>4.0910056609565864</c:v>
                </c:pt>
                <c:pt idx="2">
                  <c:v>3.0819099697950434</c:v>
                </c:pt>
                <c:pt idx="3">
                  <c:v>2.5802168295923251</c:v>
                </c:pt>
                <c:pt idx="4">
                  <c:v>1.9169226121820611</c:v>
                </c:pt>
                <c:pt idx="5">
                  <c:v>1.0986122886681098</c:v>
                </c:pt>
                <c:pt idx="6">
                  <c:v>0.69314718055994529</c:v>
                </c:pt>
                <c:pt idx="7">
                  <c:v>0.69314718055994529</c:v>
                </c:pt>
                <c:pt idx="8">
                  <c:v>0.18232155679395459</c:v>
                </c:pt>
                <c:pt idx="9">
                  <c:v>0</c:v>
                </c:pt>
                <c:pt idx="10">
                  <c:v>-0.51082562376599072</c:v>
                </c:pt>
              </c:numCache>
            </c:numRef>
          </c:xVal>
          <c:yVal>
            <c:numRef>
              <c:f>Sheet1!$K$8:$K$18</c:f>
              <c:numCache>
                <c:formatCode>General</c:formatCode>
                <c:ptCount val="11"/>
                <c:pt idx="0">
                  <c:v>9.0999999999999998E-2</c:v>
                </c:pt>
                <c:pt idx="1">
                  <c:v>0.125</c:v>
                </c:pt>
                <c:pt idx="2">
                  <c:v>0.20699999999999999</c:v>
                </c:pt>
                <c:pt idx="3">
                  <c:v>0.27</c:v>
                </c:pt>
                <c:pt idx="4">
                  <c:v>0.33</c:v>
                </c:pt>
                <c:pt idx="5">
                  <c:v>0.255</c:v>
                </c:pt>
                <c:pt idx="6">
                  <c:v>0.318</c:v>
                </c:pt>
                <c:pt idx="7">
                  <c:v>0.36599999999999999</c:v>
                </c:pt>
                <c:pt idx="8">
                  <c:v>0.33900000000000002</c:v>
                </c:pt>
                <c:pt idx="9">
                  <c:v>0.38700000000000001</c:v>
                </c:pt>
                <c:pt idx="10">
                  <c:v>0.39600000000000002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7F-46DA-B82E-7374D37ACE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086688"/>
        <c:axId val="556251872"/>
      </c:scatterChart>
      <c:valAx>
        <c:axId val="156408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56251872"/>
        <c:crosses val="autoZero"/>
        <c:crossBetween val="midCat"/>
      </c:valAx>
      <c:valAx>
        <c:axId val="55625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408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1.gif"/><Relationship Id="rId1" Type="http://schemas.openxmlformats.org/officeDocument/2006/relationships/hyperlink" Target="https://www.gsshawiki.com/File:Psi.gif" TargetMode="External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13</xdr:col>
      <xdr:colOff>171450</xdr:colOff>
      <xdr:row>4</xdr:row>
      <xdr:rowOff>171450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61EDF67-40EA-E23A-27A1-563D09467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667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4</xdr:row>
      <xdr:rowOff>0</xdr:rowOff>
    </xdr:from>
    <xdr:to>
      <xdr:col>16</xdr:col>
      <xdr:colOff>171450</xdr:colOff>
      <xdr:row>4</xdr:row>
      <xdr:rowOff>171450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249837C-02CA-BE3C-892F-379B7C4B8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34400" y="266700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31</xdr:col>
      <xdr:colOff>371475</xdr:colOff>
      <xdr:row>2</xdr:row>
      <xdr:rowOff>4762</xdr:rowOff>
    </xdr:from>
    <xdr:to>
      <xdr:col>39</xdr:col>
      <xdr:colOff>66675</xdr:colOff>
      <xdr:row>5</xdr:row>
      <xdr:rowOff>233362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8237E3-32CB-D0FF-F7EC-7DF110ED4D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33336</xdr:colOff>
      <xdr:row>5</xdr:row>
      <xdr:rowOff>319087</xdr:rowOff>
    </xdr:from>
    <xdr:to>
      <xdr:col>37</xdr:col>
      <xdr:colOff>304799</xdr:colOff>
      <xdr:row>17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0AF32C-16DE-86ED-FECD-E149BFD8B4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23812</xdr:colOff>
      <xdr:row>0</xdr:row>
      <xdr:rowOff>128587</xdr:rowOff>
    </xdr:from>
    <xdr:to>
      <xdr:col>32</xdr:col>
      <xdr:colOff>328612</xdr:colOff>
      <xdr:row>4</xdr:row>
      <xdr:rowOff>204787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33C551-A134-1242-9730-5B762732E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74295</xdr:colOff>
      <xdr:row>21</xdr:row>
      <xdr:rowOff>50482</xdr:rowOff>
    </xdr:from>
    <xdr:to>
      <xdr:col>34</xdr:col>
      <xdr:colOff>379095</xdr:colOff>
      <xdr:row>33</xdr:row>
      <xdr:rowOff>75247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DCFEE56-6675-0C5A-3777-C657F53B1E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361951</xdr:colOff>
      <xdr:row>22</xdr:row>
      <xdr:rowOff>19050</xdr:rowOff>
    </xdr:from>
    <xdr:to>
      <xdr:col>11</xdr:col>
      <xdr:colOff>466726</xdr:colOff>
      <xdr:row>36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B9D041F-FBC6-0CEA-6C6E-42A2BC008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530543</xdr:colOff>
      <xdr:row>17</xdr:row>
      <xdr:rowOff>8571</xdr:rowOff>
    </xdr:from>
    <xdr:to>
      <xdr:col>33</xdr:col>
      <xdr:colOff>225743</xdr:colOff>
      <xdr:row>31</xdr:row>
      <xdr:rowOff>77151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CA5458C-BCC7-E543-1D38-369E2B29A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426243</xdr:colOff>
      <xdr:row>20</xdr:row>
      <xdr:rowOff>164306</xdr:rowOff>
    </xdr:from>
    <xdr:to>
      <xdr:col>24</xdr:col>
      <xdr:colOff>121443</xdr:colOff>
      <xdr:row>35</xdr:row>
      <xdr:rowOff>50006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057B42C-4C6B-642B-53E5-0EC100090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54769</xdr:colOff>
      <xdr:row>31</xdr:row>
      <xdr:rowOff>102393</xdr:rowOff>
    </xdr:from>
    <xdr:to>
      <xdr:col>11</xdr:col>
      <xdr:colOff>159544</xdr:colOff>
      <xdr:row>45</xdr:row>
      <xdr:rowOff>178593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9845C40-37C8-0533-C7FF-EB8CDBB07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584361</xdr:colOff>
      <xdr:row>8</xdr:row>
      <xdr:rowOff>267653</xdr:rowOff>
    </xdr:from>
    <xdr:to>
      <xdr:col>17</xdr:col>
      <xdr:colOff>279561</xdr:colOff>
      <xdr:row>16</xdr:row>
      <xdr:rowOff>168593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300D210-8F67-8B4E-5F29-08AD93865A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sshawiki.com/Infiltration:Parameter_Estimates" TargetMode="External"/><Relationship Id="rId2" Type="http://schemas.openxmlformats.org/officeDocument/2006/relationships/hyperlink" Target="https://www.gsshawiki.com/File:Psi.gif" TargetMode="External"/><Relationship Id="rId1" Type="http://schemas.openxmlformats.org/officeDocument/2006/relationships/hyperlink" Target="https://www.gsshawiki.com/File:Psi.gi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7A993-96B8-4AA6-8EF4-C236C394CA84}">
  <dimension ref="F1:AA18"/>
  <sheetViews>
    <sheetView tabSelected="1" topLeftCell="J6" workbookViewId="0">
      <selection activeCell="W8" sqref="W8"/>
    </sheetView>
  </sheetViews>
  <sheetFormatPr defaultRowHeight="14.4" x14ac:dyDescent="0.3"/>
  <cols>
    <col min="8" max="8" width="12.109375" bestFit="1" customWidth="1"/>
  </cols>
  <sheetData>
    <row r="1" spans="6:27" x14ac:dyDescent="0.3">
      <c r="F1" s="4" t="s">
        <v>34</v>
      </c>
      <c r="G1" s="4"/>
      <c r="H1" s="4"/>
    </row>
    <row r="3" spans="6:27" x14ac:dyDescent="0.3">
      <c r="F3" s="5" t="s">
        <v>41</v>
      </c>
      <c r="G3" s="5"/>
      <c r="H3" s="5"/>
    </row>
    <row r="4" spans="6:27" ht="129.6" x14ac:dyDescent="0.3">
      <c r="F4" s="12" t="s">
        <v>11</v>
      </c>
      <c r="G4" s="2" t="s">
        <v>44</v>
      </c>
      <c r="H4" s="2"/>
      <c r="I4" s="2" t="s">
        <v>12</v>
      </c>
      <c r="J4" s="2" t="s">
        <v>15</v>
      </c>
      <c r="K4" s="2" t="s">
        <v>17</v>
      </c>
      <c r="L4" s="2" t="s">
        <v>19</v>
      </c>
      <c r="M4" s="2" t="s">
        <v>21</v>
      </c>
      <c r="N4" s="2" t="s">
        <v>23</v>
      </c>
      <c r="O4" s="2" t="s">
        <v>26</v>
      </c>
      <c r="P4" s="2" t="s">
        <v>29</v>
      </c>
      <c r="Q4" s="2" t="s">
        <v>32</v>
      </c>
    </row>
    <row r="5" spans="6:27" ht="15.6" x14ac:dyDescent="0.3">
      <c r="F5" s="12"/>
      <c r="G5" s="2"/>
      <c r="H5" s="2"/>
      <c r="I5" s="2" t="s">
        <v>13</v>
      </c>
      <c r="J5" s="2" t="s">
        <v>16</v>
      </c>
      <c r="K5" s="2" t="s">
        <v>18</v>
      </c>
      <c r="L5" s="2" t="s">
        <v>20</v>
      </c>
      <c r="M5" s="2" t="s">
        <v>22</v>
      </c>
      <c r="N5" s="3" t="s">
        <v>24</v>
      </c>
      <c r="O5" s="2" t="s">
        <v>27</v>
      </c>
      <c r="P5" s="2" t="s">
        <v>30</v>
      </c>
      <c r="Q5" s="3" t="s">
        <v>33</v>
      </c>
    </row>
    <row r="6" spans="6:27" ht="45" x14ac:dyDescent="0.3">
      <c r="F6" s="12"/>
      <c r="G6" s="2"/>
      <c r="H6" s="2"/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25</v>
      </c>
      <c r="O6" s="2" t="s">
        <v>28</v>
      </c>
      <c r="P6" s="2" t="s">
        <v>31</v>
      </c>
      <c r="Q6" s="2" t="s">
        <v>25</v>
      </c>
      <c r="S6" s="2" t="s">
        <v>35</v>
      </c>
      <c r="T6" s="2" t="s">
        <v>37</v>
      </c>
      <c r="U6" s="2" t="s">
        <v>39</v>
      </c>
      <c r="V6" s="2" t="s">
        <v>40</v>
      </c>
      <c r="W6" s="2" t="s">
        <v>43</v>
      </c>
      <c r="X6" s="2" t="s">
        <v>42</v>
      </c>
    </row>
    <row r="7" spans="6:27" x14ac:dyDescent="0.3">
      <c r="G7" s="6" t="s">
        <v>45</v>
      </c>
      <c r="H7" s="7" t="s">
        <v>46</v>
      </c>
      <c r="S7" t="s">
        <v>36</v>
      </c>
      <c r="T7" t="s">
        <v>38</v>
      </c>
    </row>
    <row r="8" spans="6:27" x14ac:dyDescent="0.3">
      <c r="F8" s="1" t="s">
        <v>0</v>
      </c>
      <c r="G8" s="8">
        <f>P8*10</f>
        <v>235.6</v>
      </c>
      <c r="H8" s="10">
        <f>LN(G8)</f>
        <v>5.4621354517774314</v>
      </c>
      <c r="I8" s="2">
        <v>0.437</v>
      </c>
      <c r="J8" s="2">
        <v>0.41699999999999998</v>
      </c>
      <c r="K8" s="2">
        <v>9.0999999999999998E-2</v>
      </c>
      <c r="L8" s="2">
        <v>3.3000000000000002E-2</v>
      </c>
      <c r="M8" s="2">
        <v>0.02</v>
      </c>
      <c r="N8" s="2">
        <v>7.26</v>
      </c>
      <c r="O8" s="2">
        <v>0.69399999999999995</v>
      </c>
      <c r="P8" s="2">
        <v>23.56</v>
      </c>
      <c r="Q8" s="2">
        <v>4.95</v>
      </c>
      <c r="S8">
        <f>P8*10</f>
        <v>235.6</v>
      </c>
      <c r="T8">
        <f>Q8</f>
        <v>4.95</v>
      </c>
      <c r="U8">
        <f>LOG(S8)</f>
        <v>2.372175286115064</v>
      </c>
      <c r="V8">
        <f>LOG(T8)</f>
        <v>0.69460519893356876</v>
      </c>
      <c r="W8">
        <f>LN(S8)</f>
        <v>5.4621354517774314</v>
      </c>
      <c r="X8">
        <f>LN(T8)</f>
        <v>1.5993875765805989</v>
      </c>
      <c r="Y8">
        <f t="shared" ref="Y8:Y18" si="0">O8</f>
        <v>0.69399999999999995</v>
      </c>
      <c r="Z8">
        <f t="shared" ref="Z8:Z18" si="1">LN(S8)</f>
        <v>5.4621354517774314</v>
      </c>
      <c r="AA8">
        <f>LN(Y8)</f>
        <v>-0.36528331847533263</v>
      </c>
    </row>
    <row r="9" spans="6:27" ht="28.8" x14ac:dyDescent="0.3">
      <c r="F9" s="1" t="s">
        <v>1</v>
      </c>
      <c r="G9" s="8">
        <f t="shared" ref="G9:G18" si="2">P9*10</f>
        <v>59.800000000000004</v>
      </c>
      <c r="H9" s="10">
        <f t="shared" ref="H9:H18" si="3">LN(G9)</f>
        <v>4.0910056609565864</v>
      </c>
      <c r="I9" s="2">
        <v>0.437</v>
      </c>
      <c r="J9" s="2">
        <v>0.40100000000000002</v>
      </c>
      <c r="K9" s="2">
        <v>0.125</v>
      </c>
      <c r="L9" s="2">
        <v>5.5E-2</v>
      </c>
      <c r="M9" s="2">
        <v>3.5000000000000003E-2</v>
      </c>
      <c r="N9" s="2">
        <v>8.69</v>
      </c>
      <c r="O9" s="2">
        <v>0.55300000000000005</v>
      </c>
      <c r="P9" s="2">
        <v>5.98</v>
      </c>
      <c r="Q9" s="2">
        <v>6.13</v>
      </c>
      <c r="S9">
        <f t="shared" ref="S9:S18" si="4">P9*10</f>
        <v>59.800000000000004</v>
      </c>
      <c r="T9">
        <f t="shared" ref="T9:T18" si="5">Q9</f>
        <v>6.13</v>
      </c>
      <c r="U9">
        <f t="shared" ref="U9:U18" si="6">LOG(S9)</f>
        <v>1.7767011839884108</v>
      </c>
      <c r="V9">
        <f t="shared" ref="V9:V18" si="7">LOG(T9)</f>
        <v>0.78746047451841505</v>
      </c>
      <c r="W9">
        <f t="shared" ref="W9:W18" si="8">LN(S9)</f>
        <v>4.0910056609565864</v>
      </c>
      <c r="X9">
        <f t="shared" ref="X9:X18" si="9">LN(T9)</f>
        <v>1.81319474994812</v>
      </c>
      <c r="Y9">
        <f t="shared" si="0"/>
        <v>0.55300000000000005</v>
      </c>
      <c r="Z9">
        <f t="shared" si="1"/>
        <v>4.0910056609565864</v>
      </c>
      <c r="AA9">
        <f t="shared" ref="AA9:AA18" si="10">LN(Y9)</f>
        <v>-0.5923972774598022</v>
      </c>
    </row>
    <row r="10" spans="6:27" ht="28.8" x14ac:dyDescent="0.3">
      <c r="F10" s="1" t="s">
        <v>2</v>
      </c>
      <c r="G10" s="8">
        <f t="shared" si="2"/>
        <v>21.8</v>
      </c>
      <c r="H10" s="10">
        <f t="shared" si="3"/>
        <v>3.0819099697950434</v>
      </c>
      <c r="I10" s="2">
        <v>0.45300000000000001</v>
      </c>
      <c r="J10" s="2">
        <v>0.41199999999999998</v>
      </c>
      <c r="K10" s="2">
        <v>0.20699999999999999</v>
      </c>
      <c r="L10" s="2">
        <v>9.5000000000000001E-2</v>
      </c>
      <c r="M10" s="2">
        <v>4.1000000000000002E-2</v>
      </c>
      <c r="N10" s="2">
        <v>14.66</v>
      </c>
      <c r="O10" s="2">
        <v>0.378</v>
      </c>
      <c r="P10" s="2">
        <v>2.1800000000000002</v>
      </c>
      <c r="Q10" s="2">
        <v>11.01</v>
      </c>
      <c r="S10">
        <f t="shared" si="4"/>
        <v>21.8</v>
      </c>
      <c r="T10">
        <f t="shared" si="5"/>
        <v>11.01</v>
      </c>
      <c r="U10">
        <f t="shared" si="6"/>
        <v>1.3384564936046048</v>
      </c>
      <c r="V10">
        <f t="shared" si="7"/>
        <v>1.0417873189717517</v>
      </c>
      <c r="W10">
        <f t="shared" si="8"/>
        <v>3.0819099697950434</v>
      </c>
      <c r="X10">
        <f t="shared" si="9"/>
        <v>2.3988039507345884</v>
      </c>
      <c r="Y10">
        <f t="shared" si="0"/>
        <v>0.378</v>
      </c>
      <c r="Z10">
        <f t="shared" si="1"/>
        <v>3.0819099697950434</v>
      </c>
      <c r="AA10">
        <f t="shared" si="10"/>
        <v>-0.97286108336254939</v>
      </c>
    </row>
    <row r="11" spans="6:27" x14ac:dyDescent="0.3">
      <c r="F11" s="1" t="s">
        <v>3</v>
      </c>
      <c r="G11" s="8">
        <f t="shared" si="2"/>
        <v>13.200000000000001</v>
      </c>
      <c r="H11" s="10">
        <f t="shared" si="3"/>
        <v>2.5802168295923251</v>
      </c>
      <c r="I11" s="2">
        <v>0.46300000000000002</v>
      </c>
      <c r="J11" s="2">
        <v>0.434</v>
      </c>
      <c r="K11" s="2">
        <v>0.27</v>
      </c>
      <c r="L11" s="2">
        <v>0.11700000000000001</v>
      </c>
      <c r="M11" s="2">
        <v>2.7E-2</v>
      </c>
      <c r="N11" s="2">
        <v>11.15</v>
      </c>
      <c r="O11" s="2">
        <v>0.252</v>
      </c>
      <c r="P11" s="2">
        <v>1.32</v>
      </c>
      <c r="Q11" s="2">
        <v>8.89</v>
      </c>
      <c r="S11">
        <f t="shared" si="4"/>
        <v>13.200000000000001</v>
      </c>
      <c r="T11">
        <f t="shared" si="5"/>
        <v>8.89</v>
      </c>
      <c r="U11">
        <f t="shared" si="6"/>
        <v>1.1205739312058498</v>
      </c>
      <c r="V11">
        <f t="shared" si="7"/>
        <v>0.94890176097021373</v>
      </c>
      <c r="W11">
        <f t="shared" si="8"/>
        <v>2.5802168295923251</v>
      </c>
      <c r="X11">
        <f t="shared" si="9"/>
        <v>2.1849270495258133</v>
      </c>
      <c r="Y11">
        <f t="shared" si="0"/>
        <v>0.252</v>
      </c>
      <c r="Z11">
        <f t="shared" si="1"/>
        <v>2.5802168295923251</v>
      </c>
      <c r="AA11">
        <f t="shared" si="10"/>
        <v>-1.3783261914707137</v>
      </c>
    </row>
    <row r="12" spans="6:27" x14ac:dyDescent="0.3">
      <c r="F12" s="1" t="s">
        <v>4</v>
      </c>
      <c r="G12" s="8">
        <f t="shared" si="2"/>
        <v>6.8000000000000007</v>
      </c>
      <c r="H12" s="10">
        <f t="shared" si="3"/>
        <v>1.9169226121820611</v>
      </c>
      <c r="I12" s="2">
        <v>0.501</v>
      </c>
      <c r="J12" s="2">
        <v>0.48599999999999999</v>
      </c>
      <c r="K12" s="2">
        <v>0.33</v>
      </c>
      <c r="L12" s="2">
        <v>0.13300000000000001</v>
      </c>
      <c r="M12" s="2">
        <v>1.4999999999999999E-2</v>
      </c>
      <c r="N12" s="2">
        <v>20.79</v>
      </c>
      <c r="O12" s="2">
        <v>0.23400000000000001</v>
      </c>
      <c r="P12" s="2">
        <v>0.68</v>
      </c>
      <c r="Q12" s="2">
        <v>16.68</v>
      </c>
      <c r="S12">
        <f t="shared" si="4"/>
        <v>6.8000000000000007</v>
      </c>
      <c r="T12">
        <f t="shared" si="5"/>
        <v>16.68</v>
      </c>
      <c r="U12">
        <f t="shared" si="6"/>
        <v>0.83250891270623639</v>
      </c>
      <c r="V12">
        <f t="shared" si="7"/>
        <v>1.2221960463017199</v>
      </c>
      <c r="W12">
        <f t="shared" si="8"/>
        <v>1.9169226121820611</v>
      </c>
      <c r="X12">
        <f t="shared" si="9"/>
        <v>2.8142103969306005</v>
      </c>
      <c r="Y12">
        <f t="shared" si="0"/>
        <v>0.23400000000000001</v>
      </c>
      <c r="Z12">
        <f t="shared" si="1"/>
        <v>1.9169226121820611</v>
      </c>
      <c r="AA12">
        <f t="shared" si="10"/>
        <v>-1.4524341636244356</v>
      </c>
    </row>
    <row r="13" spans="6:27" ht="28.8" x14ac:dyDescent="0.3">
      <c r="F13" s="1" t="s">
        <v>5</v>
      </c>
      <c r="G13" s="8">
        <f t="shared" si="2"/>
        <v>3</v>
      </c>
      <c r="H13" s="10">
        <f t="shared" si="3"/>
        <v>1.0986122886681098</v>
      </c>
      <c r="I13" s="2">
        <v>0.39800000000000002</v>
      </c>
      <c r="J13" s="2">
        <v>0.33</v>
      </c>
      <c r="K13" s="2">
        <v>0.255</v>
      </c>
      <c r="L13" s="2">
        <v>0.14799999999999999</v>
      </c>
      <c r="M13" s="2">
        <v>6.8000000000000005E-2</v>
      </c>
      <c r="N13" s="2">
        <v>28.08</v>
      </c>
      <c r="O13" s="2">
        <v>0.31900000000000001</v>
      </c>
      <c r="P13" s="2">
        <v>0.3</v>
      </c>
      <c r="Q13" s="2">
        <v>21.85</v>
      </c>
      <c r="S13">
        <f t="shared" si="4"/>
        <v>3</v>
      </c>
      <c r="T13">
        <f t="shared" si="5"/>
        <v>21.85</v>
      </c>
      <c r="U13">
        <f t="shared" si="6"/>
        <v>0.47712125471966244</v>
      </c>
      <c r="V13">
        <f t="shared" si="7"/>
        <v>1.3394514413064407</v>
      </c>
      <c r="W13">
        <f t="shared" si="8"/>
        <v>1.0986122886681098</v>
      </c>
      <c r="X13">
        <f t="shared" si="9"/>
        <v>3.0842009215415991</v>
      </c>
      <c r="Y13">
        <f t="shared" si="0"/>
        <v>0.31900000000000001</v>
      </c>
      <c r="Z13">
        <f t="shared" si="1"/>
        <v>1.0986122886681098</v>
      </c>
      <c r="AA13">
        <f t="shared" si="10"/>
        <v>-1.1425641761972924</v>
      </c>
    </row>
    <row r="14" spans="6:27" ht="28.8" x14ac:dyDescent="0.3">
      <c r="F14" s="1" t="s">
        <v>6</v>
      </c>
      <c r="G14" s="8">
        <f t="shared" si="2"/>
        <v>2</v>
      </c>
      <c r="H14" s="10">
        <f t="shared" si="3"/>
        <v>0.69314718055994529</v>
      </c>
      <c r="I14" s="2">
        <v>0.46400000000000002</v>
      </c>
      <c r="J14" s="2">
        <v>0.39</v>
      </c>
      <c r="K14" s="2">
        <v>0.318</v>
      </c>
      <c r="L14" s="2">
        <v>0.19700000000000001</v>
      </c>
      <c r="M14" s="2">
        <v>7.4999999999999997E-2</v>
      </c>
      <c r="N14" s="2">
        <v>25.89</v>
      </c>
      <c r="O14" s="2">
        <v>0.24199999999999999</v>
      </c>
      <c r="P14" s="2">
        <v>0.2</v>
      </c>
      <c r="Q14" s="2">
        <v>20.88</v>
      </c>
      <c r="S14">
        <f t="shared" si="4"/>
        <v>2</v>
      </c>
      <c r="T14">
        <f t="shared" si="5"/>
        <v>20.88</v>
      </c>
      <c r="U14">
        <f t="shared" si="6"/>
        <v>0.3010299956639812</v>
      </c>
      <c r="V14">
        <f t="shared" si="7"/>
        <v>1.3197304943302246</v>
      </c>
      <c r="W14">
        <f t="shared" si="8"/>
        <v>0.69314718055994529</v>
      </c>
      <c r="X14">
        <f t="shared" si="9"/>
        <v>3.0387917630144381</v>
      </c>
      <c r="Y14">
        <f t="shared" si="0"/>
        <v>0.24199999999999999</v>
      </c>
      <c r="Z14">
        <f t="shared" si="1"/>
        <v>0.69314718055994529</v>
      </c>
      <c r="AA14">
        <f t="shared" si="10"/>
        <v>-1.4188175528254507</v>
      </c>
    </row>
    <row r="15" spans="6:27" ht="28.8" x14ac:dyDescent="0.3">
      <c r="F15" s="1" t="s">
        <v>7</v>
      </c>
      <c r="G15" s="8">
        <f t="shared" si="2"/>
        <v>2</v>
      </c>
      <c r="H15" s="10">
        <f t="shared" si="3"/>
        <v>0.69314718055994529</v>
      </c>
      <c r="I15" s="2">
        <v>0.47099999999999997</v>
      </c>
      <c r="J15" s="2">
        <v>0.432</v>
      </c>
      <c r="K15" s="2">
        <v>0.36599999999999999</v>
      </c>
      <c r="L15" s="2">
        <v>0.20799999999999999</v>
      </c>
      <c r="M15" s="2">
        <v>0.04</v>
      </c>
      <c r="N15" s="2">
        <v>32.56</v>
      </c>
      <c r="O15" s="2">
        <v>0.17699999999999999</v>
      </c>
      <c r="P15" s="2">
        <v>0.2</v>
      </c>
      <c r="Q15" s="2">
        <v>27.3</v>
      </c>
      <c r="S15">
        <f t="shared" si="4"/>
        <v>2</v>
      </c>
      <c r="T15">
        <f t="shared" si="5"/>
        <v>27.3</v>
      </c>
      <c r="U15">
        <f t="shared" si="6"/>
        <v>0.3010299956639812</v>
      </c>
      <c r="V15">
        <f t="shared" si="7"/>
        <v>1.436162647040756</v>
      </c>
      <c r="W15">
        <f t="shared" si="8"/>
        <v>0.69314718055994529</v>
      </c>
      <c r="X15">
        <f t="shared" si="9"/>
        <v>3.3068867021909143</v>
      </c>
      <c r="Y15">
        <f t="shared" si="0"/>
        <v>0.17699999999999999</v>
      </c>
      <c r="Z15">
        <f t="shared" si="1"/>
        <v>0.69314718055994529</v>
      </c>
      <c r="AA15">
        <f t="shared" si="10"/>
        <v>-1.731605546408308</v>
      </c>
    </row>
    <row r="16" spans="6:27" ht="28.8" x14ac:dyDescent="0.3">
      <c r="F16" s="1" t="s">
        <v>8</v>
      </c>
      <c r="G16" s="8">
        <f t="shared" si="2"/>
        <v>1.2</v>
      </c>
      <c r="H16" s="10">
        <f t="shared" si="3"/>
        <v>0.18232155679395459</v>
      </c>
      <c r="I16" s="2">
        <v>0.43</v>
      </c>
      <c r="J16" s="2">
        <v>0.32100000000000001</v>
      </c>
      <c r="K16" s="2">
        <v>0.33900000000000002</v>
      </c>
      <c r="L16" s="2">
        <v>0.23899999999999999</v>
      </c>
      <c r="M16" s="2">
        <v>0.109</v>
      </c>
      <c r="N16" s="2">
        <v>29.17</v>
      </c>
      <c r="O16" s="2">
        <v>0.223</v>
      </c>
      <c r="P16" s="2">
        <v>0.12</v>
      </c>
      <c r="Q16" s="2">
        <v>23.9</v>
      </c>
      <c r="S16">
        <f t="shared" si="4"/>
        <v>1.2</v>
      </c>
      <c r="T16">
        <f t="shared" si="5"/>
        <v>23.9</v>
      </c>
      <c r="U16">
        <f t="shared" si="6"/>
        <v>7.9181246047624818E-2</v>
      </c>
      <c r="V16">
        <f t="shared" si="7"/>
        <v>1.3783979009481377</v>
      </c>
      <c r="W16">
        <f t="shared" si="8"/>
        <v>0.18232155679395459</v>
      </c>
      <c r="X16">
        <f t="shared" si="9"/>
        <v>3.1738784589374651</v>
      </c>
      <c r="Y16">
        <f t="shared" si="0"/>
        <v>0.223</v>
      </c>
      <c r="Z16">
        <f t="shared" si="1"/>
        <v>0.18232155679395459</v>
      </c>
      <c r="AA16">
        <f t="shared" si="10"/>
        <v>-1.5005835075220182</v>
      </c>
    </row>
    <row r="17" spans="6:27" x14ac:dyDescent="0.3">
      <c r="F17" s="1" t="s">
        <v>9</v>
      </c>
      <c r="G17" s="8">
        <f t="shared" si="2"/>
        <v>1</v>
      </c>
      <c r="H17" s="10">
        <f t="shared" si="3"/>
        <v>0</v>
      </c>
      <c r="I17" s="2">
        <v>0.47899999999999998</v>
      </c>
      <c r="J17" s="2">
        <v>0.42299999999999999</v>
      </c>
      <c r="K17" s="2">
        <v>0.38700000000000001</v>
      </c>
      <c r="L17" s="2">
        <v>0.25</v>
      </c>
      <c r="M17" s="2">
        <v>5.6000000000000001E-2</v>
      </c>
      <c r="N17" s="2">
        <v>34.19</v>
      </c>
      <c r="O17" s="2">
        <v>0.15</v>
      </c>
      <c r="P17" s="2">
        <v>0.1</v>
      </c>
      <c r="Q17" s="2">
        <v>29.22</v>
      </c>
      <c r="S17">
        <f t="shared" si="4"/>
        <v>1</v>
      </c>
      <c r="T17">
        <f t="shared" si="5"/>
        <v>29.22</v>
      </c>
      <c r="U17">
        <f t="shared" si="6"/>
        <v>0</v>
      </c>
      <c r="V17">
        <f t="shared" si="7"/>
        <v>1.4656802115982779</v>
      </c>
      <c r="W17">
        <f t="shared" si="8"/>
        <v>0</v>
      </c>
      <c r="X17">
        <f t="shared" si="9"/>
        <v>3.3748534063225533</v>
      </c>
      <c r="Y17">
        <f t="shared" si="0"/>
        <v>0.15</v>
      </c>
      <c r="Z17">
        <f t="shared" si="1"/>
        <v>0</v>
      </c>
      <c r="AA17">
        <f t="shared" si="10"/>
        <v>-1.8971199848858813</v>
      </c>
    </row>
    <row r="18" spans="6:27" x14ac:dyDescent="0.3">
      <c r="F18" s="1" t="s">
        <v>10</v>
      </c>
      <c r="G18" s="9">
        <f t="shared" si="2"/>
        <v>0.6</v>
      </c>
      <c r="H18" s="11">
        <f t="shared" si="3"/>
        <v>-0.51082562376599072</v>
      </c>
      <c r="I18" s="2">
        <v>0.47499999999999998</v>
      </c>
      <c r="J18" s="2">
        <v>0.38500000000000001</v>
      </c>
      <c r="K18" s="2">
        <v>0.39600000000000002</v>
      </c>
      <c r="L18" s="2">
        <v>0.27200000000000002</v>
      </c>
      <c r="M18" s="2">
        <v>0.09</v>
      </c>
      <c r="N18" s="2">
        <v>37.299999999999997</v>
      </c>
      <c r="O18" s="2">
        <v>0.16500000000000001</v>
      </c>
      <c r="P18" s="2">
        <v>0.06</v>
      </c>
      <c r="Q18" s="2">
        <v>31.63</v>
      </c>
      <c r="S18">
        <f t="shared" si="4"/>
        <v>0.6</v>
      </c>
      <c r="T18">
        <f t="shared" si="5"/>
        <v>31.63</v>
      </c>
      <c r="U18">
        <f t="shared" si="6"/>
        <v>-0.22184874961635639</v>
      </c>
      <c r="V18">
        <f t="shared" si="7"/>
        <v>1.5000991919157229</v>
      </c>
      <c r="W18">
        <f t="shared" si="8"/>
        <v>-0.51082562376599072</v>
      </c>
      <c r="X18">
        <f t="shared" si="9"/>
        <v>3.4541060373175574</v>
      </c>
      <c r="Y18">
        <f t="shared" si="0"/>
        <v>0.16500000000000001</v>
      </c>
      <c r="Z18">
        <f t="shared" si="1"/>
        <v>-0.51082562376599072</v>
      </c>
      <c r="AA18">
        <f t="shared" si="10"/>
        <v>-1.8018098050815563</v>
      </c>
    </row>
  </sheetData>
  <mergeCells count="1">
    <mergeCell ref="F4:F6"/>
  </mergeCells>
  <hyperlinks>
    <hyperlink ref="N5" r:id="rId1" display="https://www.gsshawiki.com/File:Psi.gif" xr:uid="{25951559-9D18-4E05-B121-1F7D4691F8AA}"/>
    <hyperlink ref="Q5" r:id="rId2" display="https://www.gsshawiki.com/File:Psi.gif" xr:uid="{757E9CC1-4D7E-4A3A-B49D-11DFA527AA46}"/>
    <hyperlink ref="F1" r:id="rId3" xr:uid="{245C9A0B-1EEC-4936-A9BB-BB1E720DB880}"/>
  </hyperlinks>
  <pageMargins left="0.7" right="0.7" top="0.75" bottom="0.75" header="0.3" footer="0.3"/>
  <pageSetup paperSize="9" orientation="portrait" r:id="rId4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BEC45979C5C049A19F02E744A428FF" ma:contentTypeVersion="14" ma:contentTypeDescription="Een nieuw document maken." ma:contentTypeScope="" ma:versionID="f5996e32557378a90493e5f03249e0f6">
  <xsd:schema xmlns:xsd="http://www.w3.org/2001/XMLSchema" xmlns:xs="http://www.w3.org/2001/XMLSchema" xmlns:p="http://schemas.microsoft.com/office/2006/metadata/properties" xmlns:ns3="c2fb78ee-7f80-47d5-98b2-7e891369b7bb" xmlns:ns4="8e80448a-be4d-46ae-83bb-e2adae7741fa" targetNamespace="http://schemas.microsoft.com/office/2006/metadata/properties" ma:root="true" ma:fieldsID="0d0d7db69a812adcd006be6af9aa5ff0" ns3:_="" ns4:_="">
    <xsd:import namespace="c2fb78ee-7f80-47d5-98b2-7e891369b7bb"/>
    <xsd:import namespace="8e80448a-be4d-46ae-83bb-e2adae7741f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fb78ee-7f80-47d5-98b2-7e891369b7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80448a-be4d-46ae-83bb-e2adae7741f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2fb78ee-7f80-47d5-98b2-7e891369b7bb" xsi:nil="true"/>
  </documentManagement>
</p:properties>
</file>

<file path=customXml/itemProps1.xml><?xml version="1.0" encoding="utf-8"?>
<ds:datastoreItem xmlns:ds="http://schemas.openxmlformats.org/officeDocument/2006/customXml" ds:itemID="{212E6E55-4940-49C5-A955-F25080F897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fb78ee-7f80-47d5-98b2-7e891369b7bb"/>
    <ds:schemaRef ds:uri="8e80448a-be4d-46ae-83bb-e2adae7741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6FAC25-7A53-4BE4-87D4-6463C2D97D4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F2FDDBA-8E4A-41B0-9357-134C9F5B7B79}">
  <ds:schemaRefs>
    <ds:schemaRef ds:uri="http://purl.org/dc/terms/"/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8e80448a-be4d-46ae-83bb-e2adae7741fa"/>
    <ds:schemaRef ds:uri="c2fb78ee-7f80-47d5-98b2-7e891369b7b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Jetten, Victor (UT-ITC)</dc:creator>
  <cp:lastModifiedBy>Victor Jetten</cp:lastModifiedBy>
  <dcterms:created xsi:type="dcterms:W3CDTF">2023-05-11T10:01:51Z</dcterms:created>
  <dcterms:modified xsi:type="dcterms:W3CDTF">2023-06-21T18:20:11Z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0x010100B3BEC45979C5C049A19F02E744A428FF</vt:lpwstr>
  </property>
</Properties>
</file>