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esktop\School\Battery Research Group\"/>
    </mc:Choice>
  </mc:AlternateContent>
  <xr:revisionPtr revIDLastSave="0" documentId="13_ncr:1_{C051E7B7-F5D2-4423-BBC3-BCCCADDF3D18}" xr6:coauthVersionLast="45" xr6:coauthVersionMax="45" xr10:uidLastSave="{00000000-0000-0000-0000-000000000000}"/>
  <bookViews>
    <workbookView xWindow="-120" yWindow="-120" windowWidth="29040" windowHeight="15840" xr2:uid="{0A9743B0-D100-43B8-936D-00AC3B97BF25}"/>
  </bookViews>
  <sheets>
    <sheet name="Dopant Data" sheetId="1" r:id="rId1"/>
    <sheet name="Sheet1" sheetId="9" r:id="rId2"/>
    <sheet name="Interstitials" sheetId="2" r:id="rId3"/>
  </sheets>
  <definedNames>
    <definedName name="ExternalData_1" localSheetId="1" hidden="1">Sheet1!$A$1:$G$113</definedName>
    <definedName name="mag_data">'Dopant Data'!$A$100:$CB$117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8" i="1" l="1"/>
  <c r="T110" i="1" l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AB11" i="1"/>
  <c r="AB10" i="1"/>
  <c r="AB9" i="1"/>
  <c r="AB8" i="1"/>
  <c r="AB7" i="1"/>
  <c r="AB6" i="1"/>
  <c r="AB5" i="1"/>
  <c r="AB4" i="1"/>
  <c r="AB3" i="1"/>
  <c r="T30" i="1"/>
  <c r="T31" i="1"/>
  <c r="T32" i="1"/>
  <c r="T33" i="1"/>
  <c r="T34" i="1"/>
  <c r="T35" i="1"/>
  <c r="T36" i="1"/>
  <c r="T37" i="1"/>
  <c r="T38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58" i="1" l="1"/>
  <c r="T76" i="1"/>
  <c r="T72" i="1"/>
  <c r="T77" i="1"/>
  <c r="T71" i="1"/>
  <c r="T68" i="1"/>
  <c r="T73" i="1"/>
  <c r="T66" i="1"/>
  <c r="T70" i="1"/>
  <c r="T79" i="1"/>
  <c r="T63" i="1"/>
  <c r="T69" i="1"/>
  <c r="T78" i="1"/>
  <c r="T74" i="1"/>
  <c r="T56" i="1"/>
  <c r="T67" i="1"/>
  <c r="T75" i="1"/>
  <c r="T64" i="1"/>
  <c r="T57" i="1"/>
  <c r="T61" i="1"/>
  <c r="T59" i="1"/>
  <c r="T60" i="1"/>
  <c r="T62" i="1"/>
  <c r="T65" i="1"/>
  <c r="T80" i="1"/>
  <c r="T82" i="1"/>
  <c r="T81" i="1"/>
  <c r="T52" i="1"/>
  <c r="T51" i="1"/>
  <c r="T47" i="1"/>
  <c r="T46" i="1"/>
  <c r="T50" i="1"/>
  <c r="T49" i="1"/>
  <c r="T45" i="1"/>
  <c r="T44" i="1"/>
  <c r="T48" i="1"/>
  <c r="T43" i="1"/>
  <c r="AC53" i="1"/>
  <c r="AC54" i="1"/>
  <c r="AC55" i="1"/>
  <c r="AC56" i="1"/>
  <c r="AC57" i="1"/>
  <c r="AC52" i="1"/>
  <c r="AC51" i="1"/>
  <c r="AC50" i="1"/>
  <c r="AC49" i="1"/>
  <c r="AC48" i="1"/>
  <c r="AC47" i="1"/>
  <c r="AC46" i="1"/>
  <c r="AC45" i="1"/>
  <c r="AC44" i="1"/>
  <c r="AC43" i="1"/>
  <c r="AC42" i="1"/>
  <c r="AB23" i="1"/>
  <c r="AB24" i="1"/>
  <c r="AB25" i="1"/>
  <c r="AB26" i="1"/>
  <c r="AB27" i="1"/>
  <c r="AB28" i="1"/>
  <c r="AB19" i="1"/>
  <c r="AB20" i="1"/>
  <c r="AB21" i="1"/>
  <c r="AB22" i="1"/>
  <c r="AB1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C123" i="1" l="1"/>
  <c r="C114" i="1" s="1"/>
  <c r="C116" i="1" l="1"/>
  <c r="C115" i="1"/>
  <c r="C118" i="1"/>
  <c r="C121" i="1"/>
  <c r="C122" i="1"/>
  <c r="U88" i="1" l="1"/>
  <c r="V88" i="1" s="1"/>
  <c r="U104" i="1"/>
  <c r="V104" i="1" s="1"/>
  <c r="U108" i="1"/>
  <c r="V108" i="1" s="1"/>
  <c r="U98" i="1"/>
  <c r="V98" i="1" s="1"/>
  <c r="U85" i="1"/>
  <c r="V85" i="1" s="1"/>
  <c r="U86" i="1"/>
  <c r="V86" i="1" s="1"/>
  <c r="U91" i="1"/>
  <c r="V91" i="1" s="1"/>
  <c r="U106" i="1"/>
  <c r="V106" i="1" s="1"/>
  <c r="U89" i="1"/>
  <c r="V89" i="1" s="1"/>
  <c r="U94" i="1"/>
  <c r="V94" i="1" s="1"/>
  <c r="U103" i="1"/>
  <c r="V103" i="1" s="1"/>
  <c r="U107" i="1"/>
  <c r="V107" i="1" s="1"/>
  <c r="U87" i="1"/>
  <c r="V87" i="1" s="1"/>
  <c r="U102" i="1"/>
  <c r="V102" i="1" s="1"/>
  <c r="U92" i="1"/>
  <c r="V92" i="1" s="1"/>
  <c r="U93" i="1"/>
  <c r="V93" i="1" s="1"/>
  <c r="U95" i="1"/>
  <c r="V95" i="1" s="1"/>
  <c r="U110" i="1"/>
  <c r="V110" i="1" s="1"/>
  <c r="U90" i="1"/>
  <c r="V90" i="1" s="1"/>
  <c r="U105" i="1"/>
  <c r="V105" i="1" s="1"/>
  <c r="U96" i="1"/>
  <c r="V96" i="1" s="1"/>
  <c r="U101" i="1"/>
  <c r="V101" i="1" s="1"/>
  <c r="U99" i="1"/>
  <c r="V99" i="1" s="1"/>
  <c r="U97" i="1"/>
  <c r="V97" i="1" s="1"/>
  <c r="U109" i="1"/>
  <c r="V109" i="1" s="1"/>
  <c r="U100" i="1"/>
  <c r="V100" i="1" s="1"/>
  <c r="U84" i="1"/>
  <c r="V84" i="1" s="1"/>
  <c r="U58" i="1"/>
  <c r="V58" i="1" s="1"/>
  <c r="U60" i="1"/>
  <c r="V60" i="1" s="1"/>
  <c r="U68" i="1"/>
  <c r="V68" i="1" s="1"/>
  <c r="AD47" i="1"/>
  <c r="AE47" i="1" s="1"/>
  <c r="AC28" i="1"/>
  <c r="AD28" i="1" s="1"/>
  <c r="U79" i="1"/>
  <c r="V79" i="1" s="1"/>
  <c r="U59" i="1"/>
  <c r="V59" i="1" s="1"/>
  <c r="AD50" i="1"/>
  <c r="AE50" i="1" s="1"/>
  <c r="AC9" i="1"/>
  <c r="AD9" i="1" s="1"/>
  <c r="AC22" i="1"/>
  <c r="AD22" i="1" s="1"/>
  <c r="U49" i="1"/>
  <c r="V49" i="1" s="1"/>
  <c r="U80" i="1"/>
  <c r="V80" i="1" s="1"/>
  <c r="U76" i="1"/>
  <c r="V76" i="1" s="1"/>
  <c r="U43" i="1"/>
  <c r="V43" i="1" s="1"/>
  <c r="U51" i="1"/>
  <c r="V51" i="1" s="1"/>
  <c r="U82" i="1"/>
  <c r="V82" i="1" s="1"/>
  <c r="U75" i="1"/>
  <c r="V75" i="1" s="1"/>
  <c r="AD43" i="1"/>
  <c r="AE43" i="1" s="1"/>
  <c r="AD54" i="1"/>
  <c r="AE54" i="1" s="1"/>
  <c r="AC24" i="1"/>
  <c r="AD24" i="1" s="1"/>
  <c r="U78" i="1"/>
  <c r="V78" i="1" s="1"/>
  <c r="AD46" i="1"/>
  <c r="AE46" i="1" s="1"/>
  <c r="AC25" i="1"/>
  <c r="AD25" i="1" s="1"/>
  <c r="AC3" i="1"/>
  <c r="AD3" i="1" s="1"/>
  <c r="U64" i="1"/>
  <c r="V64" i="1" s="1"/>
  <c r="AC8" i="1"/>
  <c r="AD8" i="1" s="1"/>
  <c r="AD51" i="1"/>
  <c r="AE51" i="1" s="1"/>
  <c r="AD42" i="1"/>
  <c r="AE42" i="1" s="1"/>
  <c r="AC27" i="1"/>
  <c r="AD27" i="1" s="1"/>
  <c r="AC5" i="1"/>
  <c r="AD5" i="1" s="1"/>
  <c r="AC19" i="1"/>
  <c r="AD19" i="1" s="1"/>
  <c r="AC10" i="1"/>
  <c r="AD10" i="1" s="1"/>
  <c r="U56" i="1"/>
  <c r="V56" i="1" s="1"/>
  <c r="AD49" i="1"/>
  <c r="AE49" i="1" s="1"/>
  <c r="U52" i="1"/>
  <c r="V52" i="1" s="1"/>
  <c r="AC20" i="1"/>
  <c r="AD20" i="1" s="1"/>
  <c r="AC26" i="1"/>
  <c r="AD26" i="1" s="1"/>
  <c r="AC18" i="1"/>
  <c r="AD18" i="1" s="1"/>
  <c r="U74" i="1"/>
  <c r="V74" i="1" s="1"/>
  <c r="U66" i="1"/>
  <c r="V66" i="1" s="1"/>
  <c r="U73" i="1"/>
  <c r="V73" i="1" s="1"/>
  <c r="U70" i="1"/>
  <c r="V70" i="1" s="1"/>
  <c r="U50" i="1"/>
  <c r="V50" i="1" s="1"/>
  <c r="AC11" i="1"/>
  <c r="AD11" i="1" s="1"/>
  <c r="U57" i="1"/>
  <c r="V57" i="1" s="1"/>
  <c r="U61" i="1"/>
  <c r="V61" i="1" s="1"/>
  <c r="AE48" i="1"/>
  <c r="AC23" i="1"/>
  <c r="AD23" i="1" s="1"/>
  <c r="AC6" i="1"/>
  <c r="AD6" i="1" s="1"/>
  <c r="U77" i="1"/>
  <c r="V77" i="1" s="1"/>
  <c r="U47" i="1"/>
  <c r="V47" i="1" s="1"/>
  <c r="U62" i="1"/>
  <c r="V62" i="1" s="1"/>
  <c r="U48" i="1"/>
  <c r="V48" i="1" s="1"/>
  <c r="AC4" i="1"/>
  <c r="AD4" i="1" s="1"/>
  <c r="AD57" i="1"/>
  <c r="AE57" i="1" s="1"/>
  <c r="U63" i="1"/>
  <c r="V63" i="1" s="1"/>
  <c r="U65" i="1"/>
  <c r="V65" i="1" s="1"/>
  <c r="U44" i="1"/>
  <c r="V44" i="1" s="1"/>
  <c r="AD55" i="1"/>
  <c r="AE55" i="1" s="1"/>
  <c r="AD45" i="1"/>
  <c r="AE45" i="1" s="1"/>
  <c r="AD56" i="1"/>
  <c r="AE56" i="1" s="1"/>
  <c r="AD44" i="1"/>
  <c r="AE44" i="1" s="1"/>
  <c r="U71" i="1"/>
  <c r="V71" i="1" s="1"/>
  <c r="AC21" i="1"/>
  <c r="AD21" i="1" s="1"/>
  <c r="AD53" i="1"/>
  <c r="AE53" i="1" s="1"/>
  <c r="U67" i="1"/>
  <c r="V67" i="1" s="1"/>
  <c r="U45" i="1"/>
  <c r="V45" i="1" s="1"/>
  <c r="U46" i="1"/>
  <c r="V46" i="1" s="1"/>
  <c r="U81" i="1"/>
  <c r="V81" i="1" s="1"/>
  <c r="AC7" i="1"/>
  <c r="AD7" i="1" s="1"/>
  <c r="U72" i="1"/>
  <c r="V72" i="1" s="1"/>
  <c r="U69" i="1"/>
  <c r="V69" i="1" s="1"/>
  <c r="AD52" i="1"/>
  <c r="AE52" i="1" s="1"/>
  <c r="O81" i="1"/>
  <c r="O72" i="1"/>
  <c r="O63" i="1"/>
  <c r="O61" i="1"/>
  <c r="O60" i="1"/>
  <c r="O59" i="1"/>
  <c r="O74" i="1"/>
  <c r="O58" i="1"/>
  <c r="O77" i="1"/>
  <c r="O66" i="1"/>
  <c r="O69" i="1"/>
  <c r="O78" i="1"/>
  <c r="O73" i="1"/>
  <c r="O64" i="1"/>
  <c r="O85" i="1"/>
  <c r="O84" i="1"/>
  <c r="O79" i="1"/>
  <c r="O86" i="1"/>
  <c r="O70" i="1"/>
  <c r="O65" i="1"/>
  <c r="O83" i="1"/>
  <c r="O76" i="1"/>
  <c r="O71" i="1"/>
  <c r="O82" i="1"/>
  <c r="O80" i="1"/>
  <c r="O75" i="1"/>
  <c r="O68" i="1"/>
  <c r="O67" i="1"/>
  <c r="O62" i="1"/>
  <c r="U11" i="1"/>
  <c r="V11" i="1" s="1"/>
  <c r="U3" i="1"/>
  <c r="V3" i="1" s="1"/>
  <c r="U21" i="1"/>
  <c r="V21" i="1" s="1"/>
  <c r="U19" i="1"/>
  <c r="V19" i="1" s="1"/>
  <c r="U15" i="1"/>
  <c r="V15" i="1" s="1"/>
  <c r="U9" i="1"/>
  <c r="V9" i="1" s="1"/>
  <c r="U28" i="1"/>
  <c r="V28" i="1" s="1"/>
  <c r="U35" i="1"/>
  <c r="V35" i="1" s="1"/>
  <c r="U18" i="1"/>
  <c r="V18" i="1" s="1"/>
  <c r="U38" i="1"/>
  <c r="V38" i="1" s="1"/>
  <c r="U22" i="1"/>
  <c r="V22" i="1" s="1"/>
  <c r="U37" i="1"/>
  <c r="V37" i="1" s="1"/>
  <c r="U20" i="1"/>
  <c r="V20" i="1" s="1"/>
  <c r="U23" i="1"/>
  <c r="V23" i="1" s="1"/>
  <c r="U5" i="1"/>
  <c r="V5" i="1" s="1"/>
  <c r="U24" i="1"/>
  <c r="V24" i="1" s="1"/>
  <c r="U31" i="1"/>
  <c r="V31" i="1" s="1"/>
  <c r="U14" i="1"/>
  <c r="V14" i="1" s="1"/>
  <c r="U34" i="1"/>
  <c r="V34" i="1" s="1"/>
  <c r="U17" i="1"/>
  <c r="V17" i="1" s="1"/>
  <c r="U33" i="1"/>
  <c r="V33" i="1" s="1"/>
  <c r="U16" i="1"/>
  <c r="V16" i="1" s="1"/>
  <c r="U32" i="1"/>
  <c r="V32" i="1" s="1"/>
  <c r="U26" i="1"/>
  <c r="V26" i="1" s="1"/>
  <c r="U25" i="1"/>
  <c r="V25" i="1" s="1"/>
  <c r="U36" i="1"/>
  <c r="V36" i="1" s="1"/>
  <c r="U8" i="1"/>
  <c r="V8" i="1" s="1"/>
  <c r="U27" i="1"/>
  <c r="V27" i="1" s="1"/>
  <c r="U10" i="1"/>
  <c r="V10" i="1" s="1"/>
  <c r="U30" i="1"/>
  <c r="V30" i="1" s="1"/>
  <c r="U13" i="1"/>
  <c r="V13" i="1" s="1"/>
  <c r="U29" i="1"/>
  <c r="V29" i="1" s="1"/>
  <c r="U12" i="1"/>
  <c r="V12" i="1" s="1"/>
  <c r="U4" i="1"/>
  <c r="V4" i="1" s="1"/>
  <c r="U7" i="1"/>
  <c r="V7" i="1" s="1"/>
  <c r="U6" i="1"/>
  <c r="V6" i="1" s="1"/>
  <c r="O5" i="1"/>
  <c r="P5" i="1" s="1"/>
  <c r="O37" i="1"/>
  <c r="P37" i="1" s="1"/>
  <c r="O24" i="1"/>
  <c r="P24" i="1" s="1"/>
  <c r="O25" i="1"/>
  <c r="P25" i="1" s="1"/>
  <c r="G34" i="1"/>
  <c r="H34" i="1" s="1"/>
  <c r="O54" i="1"/>
  <c r="P54" i="1" s="1"/>
  <c r="O50" i="1"/>
  <c r="P50" i="1" s="1"/>
  <c r="O46" i="1"/>
  <c r="P46" i="1" s="1"/>
  <c r="O42" i="1"/>
  <c r="P42" i="1" s="1"/>
  <c r="O38" i="1"/>
  <c r="P38" i="1" s="1"/>
  <c r="O33" i="1"/>
  <c r="P33" i="1" s="1"/>
  <c r="O29" i="1"/>
  <c r="P29" i="1" s="1"/>
  <c r="O23" i="1"/>
  <c r="P23" i="1" s="1"/>
  <c r="O19" i="1"/>
  <c r="P19" i="1" s="1"/>
  <c r="O15" i="1"/>
  <c r="P15" i="1" s="1"/>
  <c r="O11" i="1"/>
  <c r="P11" i="1" s="1"/>
  <c r="O7" i="1"/>
  <c r="P7" i="1" s="1"/>
  <c r="O3" i="1"/>
  <c r="P3" i="1" s="1"/>
  <c r="O52" i="1"/>
  <c r="P52" i="1" s="1"/>
  <c r="O44" i="1"/>
  <c r="P44" i="1" s="1"/>
  <c r="O35" i="1"/>
  <c r="P35" i="1" s="1"/>
  <c r="O27" i="1"/>
  <c r="P27" i="1" s="1"/>
  <c r="O17" i="1"/>
  <c r="P17" i="1" s="1"/>
  <c r="O51" i="1"/>
  <c r="P51" i="1" s="1"/>
  <c r="O43" i="1"/>
  <c r="P43" i="1" s="1"/>
  <c r="O34" i="1"/>
  <c r="P34" i="1" s="1"/>
  <c r="O26" i="1"/>
  <c r="P26" i="1" s="1"/>
  <c r="O16" i="1"/>
  <c r="P16" i="1" s="1"/>
  <c r="O8" i="1"/>
  <c r="P8" i="1" s="1"/>
  <c r="O57" i="1"/>
  <c r="P57" i="1" s="1"/>
  <c r="O53" i="1"/>
  <c r="P53" i="1" s="1"/>
  <c r="O49" i="1"/>
  <c r="P49" i="1" s="1"/>
  <c r="O45" i="1"/>
  <c r="P45" i="1" s="1"/>
  <c r="O41" i="1"/>
  <c r="P41" i="1" s="1"/>
  <c r="O36" i="1"/>
  <c r="P36" i="1" s="1"/>
  <c r="O32" i="1"/>
  <c r="P32" i="1" s="1"/>
  <c r="O28" i="1"/>
  <c r="P28" i="1" s="1"/>
  <c r="O22" i="1"/>
  <c r="P22" i="1" s="1"/>
  <c r="O18" i="1"/>
  <c r="P18" i="1" s="1"/>
  <c r="O14" i="1"/>
  <c r="P14" i="1" s="1"/>
  <c r="O10" i="1"/>
  <c r="P10" i="1" s="1"/>
  <c r="O6" i="1"/>
  <c r="P6" i="1" s="1"/>
  <c r="O56" i="1"/>
  <c r="P56" i="1" s="1"/>
  <c r="O48" i="1"/>
  <c r="P48" i="1" s="1"/>
  <c r="O40" i="1"/>
  <c r="P40" i="1" s="1"/>
  <c r="O31" i="1"/>
  <c r="P31" i="1" s="1"/>
  <c r="O21" i="1"/>
  <c r="P21" i="1" s="1"/>
  <c r="O13" i="1"/>
  <c r="P13" i="1" s="1"/>
  <c r="O9" i="1"/>
  <c r="P9" i="1" s="1"/>
  <c r="O55" i="1"/>
  <c r="P55" i="1" s="1"/>
  <c r="O47" i="1"/>
  <c r="P47" i="1" s="1"/>
  <c r="O39" i="1"/>
  <c r="P39" i="1" s="1"/>
  <c r="O30" i="1"/>
  <c r="P30" i="1" s="1"/>
  <c r="O20" i="1"/>
  <c r="P20" i="1" s="1"/>
  <c r="O12" i="1"/>
  <c r="P12" i="1" s="1"/>
  <c r="O4" i="1"/>
  <c r="P4" i="1" s="1"/>
  <c r="G25" i="1"/>
  <c r="H25" i="1" s="1"/>
  <c r="G29" i="1"/>
  <c r="H29" i="1" s="1"/>
  <c r="G38" i="1"/>
  <c r="H38" i="1" s="1"/>
  <c r="G33" i="1"/>
  <c r="H33" i="1" s="1"/>
  <c r="G42" i="1"/>
  <c r="H42" i="1" s="1"/>
  <c r="G41" i="1"/>
  <c r="H41" i="1" s="1"/>
  <c r="G40" i="1"/>
  <c r="H40" i="1" s="1"/>
  <c r="G23" i="1"/>
  <c r="H23" i="1" s="1"/>
  <c r="G39" i="1"/>
  <c r="H39" i="1" s="1"/>
  <c r="G22" i="1"/>
  <c r="H22" i="1" s="1"/>
  <c r="G51" i="1"/>
  <c r="H51" i="1" s="1"/>
  <c r="G28" i="1"/>
  <c r="H28" i="1" s="1"/>
  <c r="G44" i="1"/>
  <c r="H44" i="1" s="1"/>
  <c r="G43" i="1"/>
  <c r="H43" i="1" s="1"/>
  <c r="G32" i="1"/>
  <c r="H32" i="1" s="1"/>
  <c r="G36" i="1"/>
  <c r="H36" i="1" s="1"/>
  <c r="G37" i="1"/>
  <c r="H37" i="1" s="1"/>
  <c r="G35" i="1"/>
  <c r="H35" i="1" s="1"/>
  <c r="G47" i="1"/>
  <c r="H47" i="1" s="1"/>
  <c r="G24" i="1"/>
  <c r="H24" i="1" s="1"/>
  <c r="G31" i="1"/>
  <c r="H31" i="1" s="1"/>
  <c r="G30" i="1"/>
  <c r="H30" i="1" s="1"/>
  <c r="G48" i="1"/>
  <c r="H48" i="1" s="1"/>
  <c r="G27" i="1"/>
  <c r="H27" i="1" s="1"/>
  <c r="G26" i="1"/>
  <c r="H26" i="1" s="1"/>
  <c r="G49" i="1"/>
  <c r="H49" i="1" s="1"/>
  <c r="G53" i="1"/>
  <c r="H53" i="1" s="1"/>
  <c r="G50" i="1"/>
  <c r="H50" i="1" s="1"/>
  <c r="G52" i="1"/>
  <c r="H52" i="1" s="1"/>
  <c r="G54" i="1"/>
  <c r="H54" i="1" s="1"/>
  <c r="G13" i="1"/>
  <c r="H13" i="1" s="1"/>
  <c r="G14" i="1"/>
  <c r="H14" i="1" s="1"/>
  <c r="G9" i="1"/>
  <c r="H9" i="1" s="1"/>
  <c r="G10" i="1"/>
  <c r="H10" i="1" s="1"/>
  <c r="G12" i="1"/>
  <c r="H12" i="1" s="1"/>
  <c r="G16" i="1"/>
  <c r="H16" i="1" s="1"/>
  <c r="G8" i="1"/>
  <c r="H8" i="1" s="1"/>
  <c r="G15" i="1"/>
  <c r="H15" i="1" s="1"/>
  <c r="G11" i="1"/>
  <c r="H11" i="1" s="1"/>
  <c r="G7" i="1"/>
  <c r="H7" i="1" s="1"/>
  <c r="G18" i="1" l="1"/>
  <c r="H18" i="1" s="1"/>
  <c r="G19" i="1"/>
  <c r="H19" i="1" s="1"/>
  <c r="G20" i="1"/>
  <c r="H20" i="1" s="1"/>
  <c r="G21" i="1"/>
  <c r="H21" i="1" s="1"/>
  <c r="C120" i="1"/>
  <c r="C119" i="1"/>
  <c r="O91" i="1" l="1"/>
  <c r="P91" i="1" s="1"/>
  <c r="O94" i="1"/>
  <c r="P94" i="1" s="1"/>
  <c r="O97" i="1"/>
  <c r="P97" i="1" s="1"/>
  <c r="O102" i="1"/>
  <c r="P102" i="1" s="1"/>
  <c r="O92" i="1"/>
  <c r="P92" i="1" s="1"/>
  <c r="O95" i="1"/>
  <c r="P95" i="1" s="1"/>
  <c r="O88" i="1"/>
  <c r="P88" i="1" s="1"/>
  <c r="O101" i="1"/>
  <c r="P101" i="1" s="1"/>
  <c r="O103" i="1"/>
  <c r="P103" i="1" s="1"/>
  <c r="O87" i="1"/>
  <c r="P87" i="1" s="1"/>
  <c r="O90" i="1"/>
  <c r="P90" i="1" s="1"/>
  <c r="O89" i="1"/>
  <c r="P89" i="1" s="1"/>
  <c r="O100" i="1"/>
  <c r="P100" i="1" s="1"/>
  <c r="O99" i="1"/>
  <c r="P99" i="1" s="1"/>
  <c r="O96" i="1"/>
  <c r="P96" i="1" s="1"/>
  <c r="O93" i="1"/>
  <c r="P93" i="1" s="1"/>
  <c r="O98" i="1"/>
  <c r="P98" i="1" s="1"/>
  <c r="G95" i="1"/>
  <c r="H95" i="1" s="1"/>
  <c r="G98" i="1"/>
  <c r="H98" i="1" s="1"/>
  <c r="G99" i="1"/>
  <c r="H99" i="1" s="1"/>
  <c r="G96" i="1"/>
  <c r="H96" i="1" s="1"/>
  <c r="G100" i="1"/>
  <c r="H100" i="1" s="1"/>
  <c r="G94" i="1"/>
  <c r="H94" i="1" s="1"/>
  <c r="G97" i="1"/>
  <c r="H97" i="1" s="1"/>
  <c r="G86" i="1"/>
  <c r="H86" i="1" s="1"/>
  <c r="G89" i="1"/>
  <c r="H89" i="1" s="1"/>
  <c r="G90" i="1"/>
  <c r="H90" i="1" s="1"/>
  <c r="G91" i="1"/>
  <c r="H91" i="1" s="1"/>
  <c r="G92" i="1"/>
  <c r="H92" i="1" s="1"/>
  <c r="G88" i="1"/>
  <c r="H88" i="1" s="1"/>
  <c r="G85" i="1"/>
  <c r="H85" i="1" s="1"/>
  <c r="G84" i="1"/>
  <c r="H84" i="1" s="1"/>
  <c r="G87" i="1"/>
  <c r="H87" i="1" s="1"/>
  <c r="G93" i="1"/>
  <c r="H93" i="1" s="1"/>
  <c r="G17" i="1"/>
  <c r="H17" i="1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C112" i="1" l="1"/>
  <c r="C113" i="1"/>
  <c r="C117" i="1"/>
  <c r="C111" i="1"/>
  <c r="P82" i="1" l="1"/>
  <c r="P83" i="1"/>
  <c r="P78" i="1"/>
  <c r="P74" i="1"/>
  <c r="P70" i="1"/>
  <c r="P66" i="1"/>
  <c r="P62" i="1"/>
  <c r="P58" i="1"/>
  <c r="P85" i="1"/>
  <c r="P76" i="1"/>
  <c r="P68" i="1"/>
  <c r="P60" i="1"/>
  <c r="P79" i="1"/>
  <c r="P67" i="1"/>
  <c r="P59" i="1"/>
  <c r="P86" i="1"/>
  <c r="P81" i="1"/>
  <c r="P77" i="1"/>
  <c r="P73" i="1"/>
  <c r="P69" i="1"/>
  <c r="P65" i="1"/>
  <c r="P61" i="1"/>
  <c r="P80" i="1"/>
  <c r="P72" i="1"/>
  <c r="P64" i="1"/>
  <c r="P84" i="1"/>
  <c r="P75" i="1"/>
  <c r="P71" i="1"/>
  <c r="P63" i="1"/>
  <c r="G68" i="1"/>
  <c r="H68" i="1" s="1"/>
  <c r="G71" i="1"/>
  <c r="H71" i="1" s="1"/>
  <c r="G65" i="1"/>
  <c r="H65" i="1" s="1"/>
  <c r="G67" i="1"/>
  <c r="H67" i="1" s="1"/>
  <c r="G63" i="1"/>
  <c r="H63" i="1" s="1"/>
  <c r="G62" i="1"/>
  <c r="H62" i="1" s="1"/>
  <c r="G66" i="1"/>
  <c r="H66" i="1" s="1"/>
  <c r="G64" i="1"/>
  <c r="H64" i="1" s="1"/>
  <c r="G58" i="1"/>
  <c r="H58" i="1" s="1"/>
  <c r="G61" i="1"/>
  <c r="H61" i="1" s="1"/>
  <c r="G60" i="1"/>
  <c r="H60" i="1" s="1"/>
  <c r="G69" i="1"/>
  <c r="H69" i="1" s="1"/>
  <c r="G56" i="1"/>
  <c r="H56" i="1" s="1"/>
  <c r="G59" i="1"/>
  <c r="H59" i="1" s="1"/>
  <c r="G57" i="1"/>
  <c r="H57" i="1" s="1"/>
  <c r="G80" i="1"/>
  <c r="H80" i="1" s="1"/>
  <c r="G78" i="1"/>
  <c r="H78" i="1" s="1"/>
  <c r="G70" i="1"/>
  <c r="H70" i="1" s="1"/>
  <c r="G55" i="1"/>
  <c r="H55" i="1" s="1"/>
  <c r="G72" i="1"/>
  <c r="H72" i="1" s="1"/>
  <c r="G76" i="1"/>
  <c r="H76" i="1" s="1"/>
  <c r="G75" i="1"/>
  <c r="H75" i="1" s="1"/>
  <c r="G81" i="1"/>
  <c r="H81" i="1" s="1"/>
  <c r="G83" i="1"/>
  <c r="H83" i="1" s="1"/>
  <c r="G82" i="1"/>
  <c r="H82" i="1" s="1"/>
  <c r="G74" i="1"/>
  <c r="H74" i="1" s="1"/>
  <c r="G77" i="1"/>
  <c r="H77" i="1" s="1"/>
  <c r="G73" i="1"/>
  <c r="H73" i="1" s="1"/>
  <c r="G2" i="1"/>
  <c r="H2" i="1" s="1"/>
  <c r="G3" i="1" l="1"/>
  <c r="H3" i="1" s="1"/>
  <c r="G4" i="1"/>
  <c r="H4" i="1" s="1"/>
  <c r="G45" i="1"/>
  <c r="H45" i="1" s="1"/>
  <c r="G46" i="1"/>
  <c r="H46" i="1" s="1"/>
  <c r="G6" i="1" l="1"/>
  <c r="H6" i="1" s="1"/>
  <c r="G5" i="1"/>
  <c r="H5" i="1" s="1"/>
  <c r="O2" i="1"/>
  <c r="P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1AFAC5-D524-4B1D-A2D2-476E50F282BA}" keepAlive="1" name="Query - all_int_neighdist" description="Connection to the 'all_int_neighdist' query in the workbook." type="5" refreshedVersion="6" background="1" saveData="1">
    <dbPr connection="Provider=Microsoft.Mashup.OleDb.1;Data Source=$Workbook$;Location=all_int_neighdist;Extended Properties=&quot;&quot;" command="SELECT * FROM [all_int_neighdist]"/>
  </connection>
  <connection id="2" xr16:uid="{DDC44215-6C74-40DD-818E-8A78948CC22B}" keepAlive="1" name="Query - dist" description="Connection to the 'dist' query in the workbook." type="5" refreshedVersion="6" background="1">
    <dbPr connection="Provider=Microsoft.Mashup.OleDb.1;Data Source=$Workbook$;Location=dist;Extended Properties=&quot;&quot;" command="SELECT * FROM [dist]"/>
  </connection>
  <connection id="3" xr16:uid="{8DB7E3CB-1030-475B-8BAA-1995C10EF1AF}" keepAlive="1" name="Query - neighdist" description="Connection to the 'neighdist' query in the workbook." type="5" refreshedVersion="6" background="1">
    <dbPr connection="Provider=Microsoft.Mashup.OleDb.1;Data Source=$Workbook$;Location=neighdist;Extended Properties=&quot;&quot;" command="SELECT * FROM [neighdist]"/>
  </connection>
  <connection id="4" xr16:uid="{6EB1FA4D-6023-46A3-99C0-CE6A83500240}" keepAlive="1" name="Query - neighdist (2)" description="Connection to the 'neighdist (2)' query in the workbook." type="5" refreshedVersion="6" background="1">
    <dbPr connection="Provider=Microsoft.Mashup.OleDb.1;Data Source=$Workbook$;Location=&quot;neighdist (2)&quot;;Extended Properties=&quot;&quot;" command="SELECT * FROM [neighdist (2)]"/>
  </connection>
  <connection id="5" xr16:uid="{6D87BEF0-5BC8-43AA-A93A-23F00059D501}" keepAlive="1" name="Query - neighdist (3)" description="Connection to the 'neighdist (3)' query in the workbook." type="5" refreshedVersion="6" background="1" saveData="1">
    <dbPr connection="Provider=Microsoft.Mashup.OleDb.1;Data Source=$Workbook$;Location=&quot;neighdist (3)&quot;;Extended Properties=&quot;&quot;" command="SELECT * FROM [neighdist (3)]"/>
  </connection>
  <connection id="6" xr16:uid="{4A53C4C4-A01F-4FCD-9395-5E3431C447C7}" keepAlive="1" name="Query - neighdist (4)" description="Connection to the 'neighdist (4)' query in the workbook." type="5" refreshedVersion="6" background="1" saveData="1">
    <dbPr connection="Provider=Microsoft.Mashup.OleDb.1;Data Source=$Workbook$;Location=&quot;neighdist (4)&quot;;Extended Properties=&quot;&quot;" command="SELECT * FROM [neighdist (4)]"/>
  </connection>
</connections>
</file>

<file path=xl/sharedStrings.xml><?xml version="1.0" encoding="utf-8"?>
<sst xmlns="http://schemas.openxmlformats.org/spreadsheetml/2006/main" count="687" uniqueCount="308">
  <si>
    <t>E0</t>
  </si>
  <si>
    <t>Ediff</t>
  </si>
  <si>
    <t>N_dop</t>
  </si>
  <si>
    <t>N_Li</t>
  </si>
  <si>
    <t>N_cat</t>
  </si>
  <si>
    <t>Ef</t>
  </si>
  <si>
    <t>Ef/fu</t>
  </si>
  <si>
    <t>Al2_Li16_Li15</t>
  </si>
  <si>
    <t>Al2_Li16_Li23</t>
  </si>
  <si>
    <t>Al2_Li23_Li27</t>
  </si>
  <si>
    <t>Mg2_Li16</t>
  </si>
  <si>
    <t>Mg2_Li23</t>
  </si>
  <si>
    <t>Mg2_Li1</t>
  </si>
  <si>
    <t>Mg2_Li2</t>
  </si>
  <si>
    <t>Mg7_Li0</t>
  </si>
  <si>
    <t>Mg7_Li1</t>
  </si>
  <si>
    <t>Mg7_Li2</t>
  </si>
  <si>
    <t>Mg13_Li0</t>
  </si>
  <si>
    <t>Mg13_Li1</t>
  </si>
  <si>
    <t>Mg13_Li2</t>
  </si>
  <si>
    <t>Zn2_1Li</t>
  </si>
  <si>
    <t>Zn2_2Li</t>
  </si>
  <si>
    <t>Zn2_6Li</t>
  </si>
  <si>
    <t>Zn2_7Li</t>
  </si>
  <si>
    <t>Zn2_8Li</t>
  </si>
  <si>
    <t>Zn2_9Li</t>
  </si>
  <si>
    <t>Zn2_10Li</t>
  </si>
  <si>
    <t>Zn2_11Li</t>
  </si>
  <si>
    <t>Zn2_12Li</t>
  </si>
  <si>
    <t>Zn2_13Li</t>
  </si>
  <si>
    <t>Zn2_14Li</t>
  </si>
  <si>
    <t>Zn2_15Li</t>
  </si>
  <si>
    <t>Zn2_16Li</t>
  </si>
  <si>
    <t>Zn2_18Li</t>
  </si>
  <si>
    <t>Zn2_19Li</t>
  </si>
  <si>
    <t>Zn2_20Li</t>
  </si>
  <si>
    <t>Zn2_21Li</t>
  </si>
  <si>
    <t>Zn2_22Li</t>
  </si>
  <si>
    <t>Zn2_23Li</t>
  </si>
  <si>
    <t>Zn2_25Li</t>
  </si>
  <si>
    <t>Zn2_26Li</t>
  </si>
  <si>
    <t>Zn2_27Li</t>
  </si>
  <si>
    <t>Zn2_28Li</t>
  </si>
  <si>
    <t>Zn2_Li16</t>
  </si>
  <si>
    <t>Zn2_Li23</t>
  </si>
  <si>
    <t>Zn2_Li1</t>
  </si>
  <si>
    <t>Zn2_Li2</t>
  </si>
  <si>
    <t>Zn7_Li0</t>
  </si>
  <si>
    <t>Zn7_Li1</t>
  </si>
  <si>
    <t>Zn7_Li2</t>
  </si>
  <si>
    <t>Zn13_Li0</t>
  </si>
  <si>
    <t>Zn13_Li1</t>
  </si>
  <si>
    <t>Zn13_Li2</t>
  </si>
  <si>
    <t>Al39</t>
  </si>
  <si>
    <t>Al30</t>
  </si>
  <si>
    <t>Al2_Li0_Li1</t>
  </si>
  <si>
    <t>Al2_Li0_Li2</t>
  </si>
  <si>
    <t>Al2_Li1_Li1</t>
  </si>
  <si>
    <t>Al2_Li1_Li2</t>
  </si>
  <si>
    <t>Al2_Li2_Li2</t>
  </si>
  <si>
    <t>Al7_Li0_Li0</t>
  </si>
  <si>
    <t>Al7_Li0_Li1</t>
  </si>
  <si>
    <t>Al7_Li0_Li2</t>
  </si>
  <si>
    <t>Al7_Li1_Li1</t>
  </si>
  <si>
    <t>Al7_Li1_Li2</t>
  </si>
  <si>
    <t>Al7_Li2_Li2</t>
  </si>
  <si>
    <t>Al13_Li0_Li0</t>
  </si>
  <si>
    <t>Al13_Li0_Li1</t>
  </si>
  <si>
    <t>Al13_Li0_Li2</t>
  </si>
  <si>
    <t>Al13_Li1_Li1</t>
  </si>
  <si>
    <t>Al13_Li1_Li2</t>
  </si>
  <si>
    <t>Al13_Li2_Li2</t>
  </si>
  <si>
    <t>Stoichiometric LLZO</t>
  </si>
  <si>
    <t>4/mmm</t>
  </si>
  <si>
    <t>Tetragonal</t>
  </si>
  <si>
    <t>Compound</t>
  </si>
  <si>
    <t>E0/unit cell</t>
  </si>
  <si>
    <t>E0/atom</t>
  </si>
  <si>
    <t>N_atoms</t>
  </si>
  <si>
    <t>N_Cat</t>
  </si>
  <si>
    <t>N_O</t>
  </si>
  <si>
    <t>Space Group</t>
  </si>
  <si>
    <t>Structure</t>
  </si>
  <si>
    <t>Mg Metal</t>
  </si>
  <si>
    <t>P6_3/mmc</t>
  </si>
  <si>
    <t>Hexagonal</t>
  </si>
  <si>
    <t>Al Metal</t>
  </si>
  <si>
    <t>Fm3m</t>
  </si>
  <si>
    <t>Cubic</t>
  </si>
  <si>
    <t>Zn Metal</t>
  </si>
  <si>
    <t>Al2O3</t>
  </si>
  <si>
    <t>R3c</t>
  </si>
  <si>
    <t>Trigonal</t>
  </si>
  <si>
    <t>MgO</t>
  </si>
  <si>
    <t xml:space="preserve">ZnO </t>
  </si>
  <si>
    <t>P6_3mc</t>
  </si>
  <si>
    <t>Li Metal</t>
  </si>
  <si>
    <t>lm-3m</t>
  </si>
  <si>
    <t>Li2O</t>
  </si>
  <si>
    <t>La Metal</t>
  </si>
  <si>
    <t>Zr Metal</t>
  </si>
  <si>
    <t>La2O3</t>
  </si>
  <si>
    <t>P3m1</t>
  </si>
  <si>
    <t>ZrO2</t>
  </si>
  <si>
    <t>O2</t>
  </si>
  <si>
    <t>N/A</t>
  </si>
  <si>
    <t>Ionic Radius (A)</t>
  </si>
  <si>
    <t>Crystal Radius</t>
  </si>
  <si>
    <t>CN</t>
  </si>
  <si>
    <t>Mg2+</t>
  </si>
  <si>
    <t>VI</t>
  </si>
  <si>
    <t>Zn2+</t>
  </si>
  <si>
    <t>Li+</t>
  </si>
  <si>
    <t>IV</t>
  </si>
  <si>
    <t>Al3+</t>
  </si>
  <si>
    <t>Zr4+</t>
  </si>
  <si>
    <t>La3+</t>
  </si>
  <si>
    <t>VIII</t>
  </si>
  <si>
    <t>Distance (Å)</t>
  </si>
  <si>
    <t>2_15</t>
  </si>
  <si>
    <t>2_16</t>
  </si>
  <si>
    <t>2_23</t>
  </si>
  <si>
    <t>2_27</t>
  </si>
  <si>
    <t>15_16</t>
  </si>
  <si>
    <t>15_27</t>
  </si>
  <si>
    <t>16_27</t>
  </si>
  <si>
    <t>16_23</t>
  </si>
  <si>
    <t>23_27</t>
  </si>
  <si>
    <t>LLZO</t>
  </si>
  <si>
    <t>Al-LLZO</t>
  </si>
  <si>
    <t>Position#</t>
  </si>
  <si>
    <t>Mg-LLZO</t>
  </si>
  <si>
    <t>Zn-LLZO</t>
  </si>
  <si>
    <t>=Distance formula</t>
  </si>
  <si>
    <t>ISIF=2</t>
  </si>
  <si>
    <t>Dopant Position = 3</t>
  </si>
  <si>
    <t>Al2_Li0_Li0</t>
  </si>
  <si>
    <t>Al1_Li0_Li1</t>
  </si>
  <si>
    <t>Al1_Li0_Li0</t>
  </si>
  <si>
    <t>Al1_Li0_Li2</t>
  </si>
  <si>
    <t>Al1_Li1_Li1</t>
  </si>
  <si>
    <t>Al1_Li1_Li2</t>
  </si>
  <si>
    <t>Al1_Li2_Li2</t>
  </si>
  <si>
    <t>Al0_Li0_Li0</t>
  </si>
  <si>
    <t>Al0_Li0_Li1</t>
  </si>
  <si>
    <t>Al0_Li0_Li2</t>
  </si>
  <si>
    <t>Al0_Li1_Li1</t>
  </si>
  <si>
    <t>Al0_Li1_Li2</t>
  </si>
  <si>
    <t>Al0_Li2_Li2</t>
  </si>
  <si>
    <t>Structure Name</t>
  </si>
  <si>
    <t>Undoped LLZO</t>
  </si>
  <si>
    <t>Mg2_Li0</t>
  </si>
  <si>
    <t>Mg1_Li0</t>
  </si>
  <si>
    <t>Mg1_Li1</t>
  </si>
  <si>
    <t>Mg1_Li2</t>
  </si>
  <si>
    <t>Mg0_Li0</t>
  </si>
  <si>
    <t>Mg0_Li1</t>
  </si>
  <si>
    <t>Mg0_Li2</t>
  </si>
  <si>
    <t>Zn2_Li0</t>
  </si>
  <si>
    <t>Zn1_Li0</t>
  </si>
  <si>
    <t>Zn1_Li1</t>
  </si>
  <si>
    <t>Zn1_Li2</t>
  </si>
  <si>
    <t>Zn0_Li0</t>
  </si>
  <si>
    <t>Zn0_Li1</t>
  </si>
  <si>
    <t>Zn0_Li2</t>
  </si>
  <si>
    <t>Zn30+Li_i1</t>
  </si>
  <si>
    <t>Mg39+Li_i0</t>
  </si>
  <si>
    <t>Mg45+Li_i10+Li_i15</t>
  </si>
  <si>
    <t>Mg30+Li_i0</t>
  </si>
  <si>
    <t>Mg30+Li_i14</t>
  </si>
  <si>
    <t>Mg39+Li_i14</t>
  </si>
  <si>
    <t>Mg45+Li_i10+Li_i13</t>
  </si>
  <si>
    <t>Mg45+Li_i2+Li_i15</t>
  </si>
  <si>
    <t>Zn30+Li_i0</t>
  </si>
  <si>
    <t>Zn30+Li_i_i1</t>
  </si>
  <si>
    <t>Zn30+Li_i2</t>
  </si>
  <si>
    <t>Zn30+Li_i3</t>
  </si>
  <si>
    <t>Zn30+Li_i4</t>
  </si>
  <si>
    <t>Zn30+Li_i5</t>
  </si>
  <si>
    <t>Zn30+Li_i6</t>
  </si>
  <si>
    <t>Zn30+Li_i7</t>
  </si>
  <si>
    <t>Zn30+Li_i8</t>
  </si>
  <si>
    <t>Zn30+Li_i9</t>
  </si>
  <si>
    <t>Zn30+Li_i10</t>
  </si>
  <si>
    <t>Zn30+Li_i11</t>
  </si>
  <si>
    <t>Zn30+Li_i12</t>
  </si>
  <si>
    <t>Zn30+Li_i13</t>
  </si>
  <si>
    <t>Zn30+Li_i14</t>
  </si>
  <si>
    <t>Zn30+Li_i15</t>
  </si>
  <si>
    <t>Zn39+Li_i0</t>
  </si>
  <si>
    <t>Zn39+Li_i14</t>
  </si>
  <si>
    <t>Zn45+Li_i10+Li_i13</t>
  </si>
  <si>
    <t>Zn45+Li_i10+Li_i15</t>
  </si>
  <si>
    <t>Zn45+Li_i2+Li_i15</t>
  </si>
  <si>
    <t>Al45+Li_i0</t>
  </si>
  <si>
    <t>Al45+Li_i10</t>
  </si>
  <si>
    <t>Al45+Li_i13</t>
  </si>
  <si>
    <t>Al45+Li_i15</t>
  </si>
  <si>
    <t>Al45+Li_i2</t>
  </si>
  <si>
    <t>Mg3+Li_i0</t>
  </si>
  <si>
    <t>Zn3+Li_i0</t>
  </si>
  <si>
    <t>Al3</t>
  </si>
  <si>
    <t>Al5+Li_i10</t>
  </si>
  <si>
    <t>Mg5+Li_i10+Li_i15</t>
  </si>
  <si>
    <t>Zn5+Li_i10+Li_i15</t>
  </si>
  <si>
    <t>Mg4+Li_i0</t>
  </si>
  <si>
    <t>Mg4+Li_i14</t>
  </si>
  <si>
    <t>Mg3+Li_i14</t>
  </si>
  <si>
    <t>Zn4+Li_i0</t>
  </si>
  <si>
    <t>Al4</t>
  </si>
  <si>
    <t>Zn4+Li_i14</t>
  </si>
  <si>
    <t>Zn3+Li_i14</t>
  </si>
  <si>
    <t>Zn2_24Li</t>
  </si>
  <si>
    <t>Column1</t>
  </si>
  <si>
    <t>Column2</t>
  </si>
  <si>
    <t>Column3</t>
  </si>
  <si>
    <t>Column4</t>
  </si>
  <si>
    <t>Column5</t>
  </si>
  <si>
    <t>Column6</t>
  </si>
  <si>
    <t>Column7</t>
  </si>
  <si>
    <t>...</t>
  </si>
  <si>
    <t>Zn2_4Li</t>
  </si>
  <si>
    <t>Zn2_5Li</t>
  </si>
  <si>
    <t>Zn2_17Li</t>
  </si>
  <si>
    <r>
      <t>Distance (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) </t>
    </r>
  </si>
  <si>
    <t>Zn4+Li_i1</t>
  </si>
  <si>
    <t>Zn4+Li_i2</t>
  </si>
  <si>
    <t>Zn4+Li_i3</t>
  </si>
  <si>
    <t>Zn4+Li_i4</t>
  </si>
  <si>
    <t>Zn4+Li_i5</t>
  </si>
  <si>
    <t>Zn4+Li_i6</t>
  </si>
  <si>
    <t>Zn4+Li_i7</t>
  </si>
  <si>
    <t>Zn4+Li_i8</t>
  </si>
  <si>
    <t>Zn4+Li_i9</t>
  </si>
  <si>
    <t>Zn4+Li_i10</t>
  </si>
  <si>
    <t>Zn4+Li_i11</t>
  </si>
  <si>
    <t>Zn4+Li_i12</t>
  </si>
  <si>
    <t>Zn4+Li_i13</t>
  </si>
  <si>
    <t>Zn4+Li_i15</t>
  </si>
  <si>
    <t xml:space="preserve">Displ. Vector  (Å) </t>
  </si>
  <si>
    <t xml:space="preserve">Disp Sum </t>
  </si>
  <si>
    <t>Ref Fermi E0</t>
  </si>
  <si>
    <t>ZnO</t>
  </si>
  <si>
    <t>E_0</t>
  </si>
  <si>
    <t>Experimental E_0</t>
  </si>
  <si>
    <t>Al5+Li_i0</t>
  </si>
  <si>
    <t>Al5+Li_i13</t>
  </si>
  <si>
    <t>Al5+Li_i15</t>
  </si>
  <si>
    <t>Al5+Li_i2</t>
  </si>
  <si>
    <t>Mg5+Li_i10+Li_i13</t>
  </si>
  <si>
    <t>Mg5+Li_i2+Li_i15</t>
  </si>
  <si>
    <t>Zn5+Li_i10+Li_i13</t>
  </si>
  <si>
    <t>Zn5+Li_i2+Li_i15</t>
  </si>
  <si>
    <r>
      <t>E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/f.u.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</si>
  <si>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</si>
  <si>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</si>
  <si>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</si>
  <si>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</si>
  <si>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</si>
  <si>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</si>
  <si>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(viii)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</si>
  <si>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(ix)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</si>
  <si>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</si>
  <si>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</si>
  <si>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</si>
  <si>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</si>
  <si>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(xiv)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</si>
  <si>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</si>
  <si>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</si>
  <si>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</si>
  <si>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</si>
  <si>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(xvix)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</si>
  <si>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</si>
  <si>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</si>
  <si>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</si>
  <si>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</si>
  <si>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(xxiv)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</si>
  <si>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</si>
  <si>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</si>
  <si>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(xxvii)</t>
    </r>
  </si>
  <si>
    <r>
      <t>Zn2_V</t>
    </r>
    <r>
      <rPr>
        <vertAlign val="subscript"/>
        <sz val="11"/>
        <color theme="1"/>
        <rFont val="Calibri"/>
        <family val="2"/>
        <scheme val="minor"/>
      </rPr>
      <t>li</t>
    </r>
    <r>
      <rPr>
        <sz val="11"/>
        <color theme="1"/>
        <rFont val="Calibri"/>
        <family val="2"/>
        <scheme val="minor"/>
      </rPr>
      <t>(xxviii)</t>
    </r>
  </si>
  <si>
    <t>Zn2_Vli(xvi)</t>
  </si>
  <si>
    <t>Zn2_Vli(x)</t>
  </si>
  <si>
    <t>Zn2_Vli(xxiv)</t>
  </si>
  <si>
    <t>Zn2_Vli(viii)</t>
  </si>
  <si>
    <t>Zn2_Vli(vii)</t>
  </si>
  <si>
    <t>Zn2_Vli(ix)</t>
  </si>
  <si>
    <t>Zn2_Vli(vi)</t>
  </si>
  <si>
    <t>Zn2_Vli(xii)</t>
  </si>
  <si>
    <t>Zn2_Vli(xi)</t>
  </si>
  <si>
    <t>Zn2_Vli(v)</t>
  </si>
  <si>
    <t>Zn2_Vli(xxvi)</t>
  </si>
  <si>
    <t>Zn2_Vli(xvii)</t>
  </si>
  <si>
    <t>Zn2_Vli(xxiii)</t>
  </si>
  <si>
    <t>Zn2_Vli(xiii)</t>
  </si>
  <si>
    <t>Zn2_Vli(xxvii)</t>
  </si>
  <si>
    <t>Zn2_Vli(xxii)</t>
  </si>
  <si>
    <t>Zn2_Vli(xx)</t>
  </si>
  <si>
    <t>Zn2_Vli(xxv)</t>
  </si>
  <si>
    <t>Zn2_Vli(xv)</t>
  </si>
  <si>
    <t>Zn2_Vli(xviii)</t>
  </si>
  <si>
    <t>Zn2_Vli(xvix)</t>
  </si>
  <si>
    <t>Zn2_Vli(xxi)</t>
  </si>
  <si>
    <t>Zn2_Vli(xiv)</t>
  </si>
  <si>
    <t>Zn2_Vli(xxviii)</t>
  </si>
  <si>
    <t>Zn2_Vli(iv)</t>
  </si>
  <si>
    <t>Zn2_Vli(i)</t>
  </si>
  <si>
    <t>Zn2_Vli(ii)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</si>
</sst>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E+00"/>
    <numFmt numFmtId="165" formatCode="0.000000"/>
    <numFmt numFmtId="166" formatCode="0.00000"/>
    <numFmt numFmtId="167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16" fontId="0" fillId="0" borderId="0" xfId="0" applyNumberFormat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0" fillId="0" borderId="0" xfId="0" applyBorder="1"/>
    <xf numFmtId="166" fontId="0" fillId="0" borderId="2" xfId="0" applyNumberFormat="1" applyBorder="1"/>
    <xf numFmtId="0" fontId="0" fillId="0" borderId="6" xfId="0" applyBorder="1"/>
    <xf numFmtId="166" fontId="0" fillId="0" borderId="5" xfId="0" applyNumberFormat="1" applyBorder="1"/>
    <xf numFmtId="0" fontId="0" fillId="0" borderId="2" xfId="0" applyFont="1" applyBorder="1"/>
    <xf numFmtId="167" fontId="0" fillId="0" borderId="2" xfId="0" applyNumberFormat="1" applyBorder="1"/>
    <xf numFmtId="166" fontId="0" fillId="0" borderId="6" xfId="0" applyNumberFormat="1" applyBorder="1"/>
    <xf numFmtId="166" fontId="0" fillId="0" borderId="2" xfId="0" applyNumberFormat="1" applyFont="1" applyBorder="1"/>
    <xf numFmtId="168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applyFill="1" applyBorder="1"/>
    <xf numFmtId="168" fontId="0" fillId="0" borderId="0" xfId="0" applyNumberFormat="1" applyBorder="1"/>
    <xf numFmtId="167" fontId="0" fillId="0" borderId="0" xfId="0" applyNumberFormat="1" applyBorder="1"/>
    <xf numFmtId="167" fontId="0" fillId="0" borderId="7" xfId="0" applyNumberFormat="1" applyFont="1" applyBorder="1"/>
    <xf numFmtId="167" fontId="0" fillId="3" borderId="7" xfId="0" applyNumberFormat="1" applyFont="1" applyFill="1" applyBorder="1"/>
    <xf numFmtId="167" fontId="0" fillId="4" borderId="7" xfId="0" applyNumberFormat="1" applyFont="1" applyFill="1" applyBorder="1"/>
    <xf numFmtId="167" fontId="0" fillId="5" borderId="7" xfId="0" applyNumberFormat="1" applyFont="1" applyFill="1" applyBorder="1"/>
    <xf numFmtId="167" fontId="0" fillId="4" borderId="8" xfId="0" applyNumberFormat="1" applyFont="1" applyFill="1" applyBorder="1"/>
    <xf numFmtId="167" fontId="0" fillId="0" borderId="6" xfId="0" applyNumberFormat="1" applyBorder="1"/>
    <xf numFmtId="167" fontId="0" fillId="4" borderId="0" xfId="0" applyNumberFormat="1" applyFill="1" applyBorder="1"/>
    <xf numFmtId="167" fontId="0" fillId="4" borderId="0" xfId="0" applyNumberFormat="1" applyFont="1" applyFill="1" applyBorder="1"/>
    <xf numFmtId="167" fontId="0" fillId="4" borderId="7" xfId="0" applyNumberFormat="1" applyFill="1" applyBorder="1"/>
    <xf numFmtId="0" fontId="0" fillId="5" borderId="7" xfId="0" applyFont="1" applyFill="1" applyBorder="1"/>
    <xf numFmtId="0" fontId="0" fillId="4" borderId="7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800100</xdr:colOff>
      <xdr:row>31</xdr:row>
      <xdr:rowOff>142875</xdr:rowOff>
    </xdr:from>
    <xdr:to>
      <xdr:col>29</xdr:col>
      <xdr:colOff>410047</xdr:colOff>
      <xdr:row>35</xdr:row>
      <xdr:rowOff>104876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8DCC0-AD97-4B27-86D1-39BC12F4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97675" y="6048375"/>
          <a:ext cx="3381847" cy="724001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29</xdr:row>
      <xdr:rowOff>57150</xdr:rowOff>
    </xdr:from>
    <xdr:to>
      <xdr:col>26</xdr:col>
      <xdr:colOff>76745</xdr:colOff>
      <xdr:row>38</xdr:row>
      <xdr:rowOff>19284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9C65FE-730B-4D45-8BFB-243E816D9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92625" y="5581650"/>
          <a:ext cx="3905795" cy="167663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F4CE90-5F5E-41C8-AF81-4B888F1407B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E8623-65D4-4233-93EF-80515A011082}" name="all_int_neighdist" displayName="all_int_neighdist" ref="A1:G113" tableType="queryTable" totalsRowShown="0">
  <autoFilter ref="A1:G113" xr:uid="{BD211C5D-9E76-4A06-B087-D20C43D29BC8}"/>
  <sortState xmlns:xlrd2="http://schemas.microsoft.com/office/spreadsheetml/2017/richdata2" ref="A2:G113">
    <sortCondition ref="B1:B113"/>
  </sortState>
  <tableColumns count="7">
    <tableColumn id="1" xr3:uid="{DEC28411-2C2E-4A08-BD61-6914B7080BAC}" uniqueName="1" name="Column1" queryTableFieldId="1"/>
    <tableColumn id="2" xr3:uid="{F2C85CBD-99BD-4C71-8146-A873E7F32CEC}" uniqueName="2" name="Column2" queryTableFieldId="2"/>
    <tableColumn id="3" xr3:uid="{676D47C3-AF38-4E30-BDF3-89530479FB0C}" uniqueName="3" name="Column3" queryTableFieldId="3"/>
    <tableColumn id="4" xr3:uid="{5707D9D5-C574-42D0-A3C0-B4B19ED246C3}" uniqueName="4" name="Column4" queryTableFieldId="4"/>
    <tableColumn id="5" xr3:uid="{A9D1BD14-B5B6-4DB1-A860-E84450A8AB9F}" uniqueName="5" name="Column5" queryTableFieldId="5"/>
    <tableColumn id="6" xr3:uid="{98D6AB21-4FF1-43F5-A199-0715489B415E}" uniqueName="6" name="Column6" queryTableFieldId="6" dataDxfId="0"/>
    <tableColumn id="7" xr3:uid="{36B3BCAD-F996-4429-9F22-C0E3F8E5F6C3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0544-57F5-4A3A-9C30-8825E441952A}">
  <dimension ref="A1:AQ147"/>
  <sheetViews>
    <sheetView tabSelected="1" topLeftCell="X41" workbookViewId="0">
      <selection activeCell="AG62" sqref="AG62"/>
    </sheetView>
  </sheetViews>
  <sheetFormatPr defaultRowHeight="15" x14ac:dyDescent="0.25"/>
  <cols>
    <col min="1" max="1" width="20.5703125" customWidth="1"/>
    <col min="2" max="2" width="17.5703125" style="3" bestFit="1" customWidth="1"/>
    <col min="3" max="3" width="14.42578125" style="3" bestFit="1" customWidth="1"/>
    <col min="4" max="4" width="9.140625" style="3"/>
    <col min="5" max="6" width="7.85546875" style="3" customWidth="1"/>
    <col min="7" max="7" width="12.85546875" style="3" customWidth="1"/>
    <col min="8" max="9" width="13.5703125" style="3" customWidth="1"/>
    <col min="10" max="10" width="10.5703125" style="16" customWidth="1"/>
    <col min="11" max="11" width="10.28515625" bestFit="1" customWidth="1"/>
    <col min="17" max="17" width="14.42578125" customWidth="1"/>
    <col min="18" max="18" width="15" customWidth="1"/>
    <col min="19" max="19" width="11.5703125" customWidth="1"/>
    <col min="20" max="20" width="11.42578125" customWidth="1"/>
    <col min="21" max="22" width="12.5703125" customWidth="1"/>
    <col min="23" max="23" width="11.7109375" customWidth="1"/>
    <col min="24" max="24" width="12.140625" customWidth="1"/>
    <col min="25" max="25" width="17.7109375" customWidth="1"/>
    <col min="26" max="26" width="17.42578125" customWidth="1"/>
    <col min="27" max="28" width="15" customWidth="1"/>
    <col min="31" max="32" width="12.7109375" customWidth="1"/>
    <col min="33" max="33" width="16" customWidth="1"/>
    <col min="34" max="34" width="16.28515625" customWidth="1"/>
    <col min="35" max="35" width="17" customWidth="1"/>
    <col min="40" max="40" width="14.28515625" customWidth="1"/>
    <col min="41" max="41" width="11.7109375" customWidth="1"/>
    <col min="42" max="42" width="18.42578125" customWidth="1"/>
  </cols>
  <sheetData>
    <row r="1" spans="1:32" s="1" customFormat="1" x14ac:dyDescent="0.25">
      <c r="A1" s="1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134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R1" s="1" t="s">
        <v>149</v>
      </c>
      <c r="S1" s="2" t="s">
        <v>0</v>
      </c>
      <c r="T1" s="2" t="s">
        <v>1</v>
      </c>
      <c r="U1" s="2" t="s">
        <v>5</v>
      </c>
      <c r="V1" s="2" t="s">
        <v>6</v>
      </c>
      <c r="Z1" s="1" t="s">
        <v>149</v>
      </c>
      <c r="AA1" s="2" t="s">
        <v>0</v>
      </c>
      <c r="AB1" s="2" t="s">
        <v>1</v>
      </c>
      <c r="AC1" s="2" t="s">
        <v>5</v>
      </c>
      <c r="AD1" s="2" t="s">
        <v>6</v>
      </c>
    </row>
    <row r="2" spans="1:32" x14ac:dyDescent="0.25">
      <c r="A2" t="s">
        <v>7</v>
      </c>
      <c r="B2" s="15">
        <v>-713.43992000000003</v>
      </c>
      <c r="C2" s="15">
        <f>B2-$B$107</f>
        <v>3.2400900000000092</v>
      </c>
      <c r="D2" s="3">
        <v>1</v>
      </c>
      <c r="E2" s="3">
        <v>-3</v>
      </c>
      <c r="G2" s="19">
        <f>C2+(E2*$C$118)+(D2*$C$114)</f>
        <v>5.7085852500000112</v>
      </c>
      <c r="H2" s="3">
        <f>G2/4</f>
        <v>1.4271463125000028</v>
      </c>
      <c r="I2" s="3" t="s">
        <v>7</v>
      </c>
      <c r="J2" s="15">
        <v>-712.87860000000001</v>
      </c>
      <c r="K2" s="15">
        <f>J2-$J$110</f>
        <v>2.9269500000000335</v>
      </c>
      <c r="L2" s="3">
        <v>1</v>
      </c>
      <c r="M2" s="3">
        <v>-3</v>
      </c>
      <c r="N2" s="3"/>
      <c r="O2" s="19">
        <f>K2+(M2*$C$118)+(L2*$C$114)</f>
        <v>5.3954452500000354</v>
      </c>
      <c r="P2" s="3">
        <f t="shared" ref="P2:P35" si="0">O2/4</f>
        <v>1.3488613125000088</v>
      </c>
      <c r="R2" s="5" t="s">
        <v>150</v>
      </c>
      <c r="S2" s="33">
        <v>-715.80555000000004</v>
      </c>
      <c r="T2" s="22">
        <v>0</v>
      </c>
      <c r="U2" s="22" t="s">
        <v>105</v>
      </c>
      <c r="V2" s="22" t="s">
        <v>105</v>
      </c>
      <c r="Z2" s="5" t="s">
        <v>150</v>
      </c>
      <c r="AA2" s="33">
        <v>-715.80555000000004</v>
      </c>
      <c r="AB2" s="22">
        <v>0</v>
      </c>
      <c r="AC2" s="22" t="s">
        <v>105</v>
      </c>
      <c r="AD2" s="22" t="s">
        <v>105</v>
      </c>
    </row>
    <row r="3" spans="1:32" x14ac:dyDescent="0.25">
      <c r="A3" t="s">
        <v>8</v>
      </c>
      <c r="B3" s="15">
        <v>-713.20836999999995</v>
      </c>
      <c r="C3" s="15">
        <f t="shared" ref="C3:C66" si="1">B3-$B$107</f>
        <v>3.4716400000000931</v>
      </c>
      <c r="D3" s="3">
        <v>1</v>
      </c>
      <c r="E3" s="3">
        <v>-3</v>
      </c>
      <c r="G3" s="19">
        <f>C3+(E3*$C$118)+(D3*$C$114)</f>
        <v>5.940135250000095</v>
      </c>
      <c r="H3" s="3">
        <f t="shared" ref="H3:H82" si="2">G3/4</f>
        <v>1.4850338125000238</v>
      </c>
      <c r="I3" s="3" t="s">
        <v>8</v>
      </c>
      <c r="J3" s="15">
        <v>-712.63631999999996</v>
      </c>
      <c r="K3" s="15">
        <f t="shared" ref="K3:K66" si="3">J3-$J$110</f>
        <v>3.1692300000000841</v>
      </c>
      <c r="L3" s="3">
        <v>1</v>
      </c>
      <c r="M3" s="3">
        <v>-3</v>
      </c>
      <c r="N3" s="3"/>
      <c r="O3" s="19">
        <f>K3+(M3*$C$118)+(L3*$C$114)</f>
        <v>5.6377252500000861</v>
      </c>
      <c r="P3" s="3">
        <f t="shared" si="0"/>
        <v>1.4094313125000215</v>
      </c>
      <c r="R3" t="s">
        <v>136</v>
      </c>
      <c r="S3" s="23">
        <v>-712.87860000000001</v>
      </c>
      <c r="T3" s="23">
        <f t="shared" ref="T3:T38" si="4">S3-$J$110</f>
        <v>2.9269500000000335</v>
      </c>
      <c r="U3" s="19">
        <f>T3+(-3*$C$118)+(1*$C$114)</f>
        <v>5.3954452500000354</v>
      </c>
      <c r="V3" s="23">
        <f>U3/4</f>
        <v>1.3488613125000088</v>
      </c>
      <c r="W3" s="22"/>
      <c r="X3" s="22"/>
      <c r="Z3" t="s">
        <v>136</v>
      </c>
      <c r="AA3" s="23">
        <v>-712.87860000000001</v>
      </c>
      <c r="AB3" s="23">
        <f t="shared" ref="AB3:AB11" si="5">AA3-$J$110</f>
        <v>2.9269500000000335</v>
      </c>
      <c r="AC3" s="19">
        <f>AB3+(-3*$C$118)+(1*$C$114)</f>
        <v>5.3954452500000354</v>
      </c>
      <c r="AD3" s="23">
        <f>AC3/4</f>
        <v>1.3488613125000088</v>
      </c>
      <c r="AE3" s="22"/>
      <c r="AF3" s="22"/>
    </row>
    <row r="4" spans="1:32" x14ac:dyDescent="0.25">
      <c r="A4" t="s">
        <v>9</v>
      </c>
      <c r="B4" s="15">
        <v>-712.97671000000003</v>
      </c>
      <c r="C4" s="15">
        <f t="shared" si="1"/>
        <v>3.7033000000000129</v>
      </c>
      <c r="D4" s="3">
        <v>1</v>
      </c>
      <c r="E4" s="3">
        <v>-3</v>
      </c>
      <c r="G4" s="19">
        <f>C4+(E4*$C$118)+(D4*$C$114)</f>
        <v>6.1717952500000148</v>
      </c>
      <c r="H4" s="3">
        <f t="shared" si="2"/>
        <v>1.5429488125000037</v>
      </c>
      <c r="I4" s="3" t="s">
        <v>9</v>
      </c>
      <c r="J4" s="15">
        <v>-712.37760000000003</v>
      </c>
      <c r="K4" s="15">
        <f t="shared" si="3"/>
        <v>3.4279500000000098</v>
      </c>
      <c r="L4" s="3">
        <v>1</v>
      </c>
      <c r="M4" s="3">
        <v>-3</v>
      </c>
      <c r="N4" s="3"/>
      <c r="O4" s="19">
        <f>K4+(M4*$C$118)+(L4*$C$114)</f>
        <v>5.8964452500000117</v>
      </c>
      <c r="P4" s="3">
        <f t="shared" si="0"/>
        <v>1.4741113125000029</v>
      </c>
      <c r="R4" t="s">
        <v>55</v>
      </c>
      <c r="S4" s="23">
        <v>-712.62018</v>
      </c>
      <c r="T4" s="23">
        <f t="shared" si="4"/>
        <v>3.1853700000000345</v>
      </c>
      <c r="U4" s="19">
        <f t="shared" ref="U4:U20" si="6">T4+(-3*$C$118)+(1*$C$114)</f>
        <v>5.6538652500000364</v>
      </c>
      <c r="V4" s="23">
        <f t="shared" ref="V4:V20" si="7">U4/4</f>
        <v>1.4134663125000091</v>
      </c>
      <c r="X4" s="22"/>
      <c r="Z4" t="s">
        <v>151</v>
      </c>
      <c r="AA4" s="23">
        <v>-712.69668000000001</v>
      </c>
      <c r="AB4" s="23">
        <f t="shared" si="5"/>
        <v>3.1088700000000244</v>
      </c>
      <c r="AC4" s="19">
        <f>AB4+(-2*$C$118)+(1*$C$115)+(0*$C$121)</f>
        <v>5.3560130000000239</v>
      </c>
      <c r="AD4" s="23">
        <f>AC4/4</f>
        <v>1.339003250000006</v>
      </c>
      <c r="AF4" s="22"/>
    </row>
    <row r="5" spans="1:32" x14ac:dyDescent="0.25">
      <c r="A5" t="s">
        <v>10</v>
      </c>
      <c r="B5" s="15">
        <v>-713.31434000000002</v>
      </c>
      <c r="C5" s="15">
        <f t="shared" si="1"/>
        <v>3.3656700000000228</v>
      </c>
      <c r="D5" s="3">
        <v>1</v>
      </c>
      <c r="E5" s="3">
        <v>-2</v>
      </c>
      <c r="G5" s="19">
        <f t="shared" ref="G5:G18" si="8">C5+(E5*$C$118)+(D5*$C$115)+(F5*$C$121)</f>
        <v>5.6128130000000223</v>
      </c>
      <c r="H5" s="3">
        <f t="shared" si="2"/>
        <v>1.4032032500000056</v>
      </c>
      <c r="I5" s="3" t="s">
        <v>10</v>
      </c>
      <c r="J5" s="15">
        <v>-712.69668000000001</v>
      </c>
      <c r="K5" s="15">
        <f t="shared" si="3"/>
        <v>3.1088700000000244</v>
      </c>
      <c r="L5" s="3">
        <v>1</v>
      </c>
      <c r="M5" s="3">
        <v>-2</v>
      </c>
      <c r="N5" s="3"/>
      <c r="O5" s="19">
        <f>K5+(M5*$C$118)+(L5*$C$115)+(N5*$C$121)</f>
        <v>5.3560130000000239</v>
      </c>
      <c r="P5" s="3">
        <f t="shared" si="0"/>
        <v>1.339003250000006</v>
      </c>
      <c r="R5" t="s">
        <v>56</v>
      </c>
      <c r="S5" s="23">
        <v>-712.13516000000004</v>
      </c>
      <c r="T5" s="23">
        <f t="shared" si="4"/>
        <v>3.6703899999999976</v>
      </c>
      <c r="U5" s="19">
        <f t="shared" si="6"/>
        <v>6.1388852499999995</v>
      </c>
      <c r="V5" s="23">
        <f t="shared" si="7"/>
        <v>1.5347213124999999</v>
      </c>
      <c r="X5" s="22"/>
      <c r="Z5" t="s">
        <v>158</v>
      </c>
      <c r="AA5" s="23">
        <v>-710.32911999999999</v>
      </c>
      <c r="AB5" s="23">
        <f t="shared" si="5"/>
        <v>5.4764300000000503</v>
      </c>
      <c r="AC5" s="19">
        <f>AB5+(-2*$C$118)+(1*$C$116)</f>
        <v>5.8039420000000526</v>
      </c>
      <c r="AD5" s="23">
        <f t="shared" ref="AD5:AD6" si="9">AC5/4</f>
        <v>1.4509855000000131</v>
      </c>
      <c r="AF5" s="22"/>
    </row>
    <row r="6" spans="1:32" x14ac:dyDescent="0.25">
      <c r="A6" t="s">
        <v>11</v>
      </c>
      <c r="B6" s="15">
        <v>-713.14148</v>
      </c>
      <c r="C6" s="15">
        <f t="shared" si="1"/>
        <v>3.538530000000037</v>
      </c>
      <c r="D6" s="3">
        <v>1</v>
      </c>
      <c r="E6" s="3">
        <v>-2</v>
      </c>
      <c r="G6" s="19">
        <f t="shared" si="8"/>
        <v>5.7856730000000365</v>
      </c>
      <c r="H6" s="3">
        <f t="shared" si="2"/>
        <v>1.4464182500000091</v>
      </c>
      <c r="I6" s="3" t="s">
        <v>11</v>
      </c>
      <c r="J6" s="15">
        <v>-712.65823999999998</v>
      </c>
      <c r="K6" s="15">
        <f t="shared" si="3"/>
        <v>3.1473100000000613</v>
      </c>
      <c r="L6" s="3">
        <v>1</v>
      </c>
      <c r="M6" s="3">
        <v>-2</v>
      </c>
      <c r="N6" s="3"/>
      <c r="O6" s="19">
        <f t="shared" ref="O6:O18" si="10">K6+(M6*$C$118)+(L6*$C$115)+(N6*$C$121)</f>
        <v>5.3944530000000608</v>
      </c>
      <c r="P6" s="3">
        <f t="shared" si="0"/>
        <v>1.3486132500000152</v>
      </c>
      <c r="R6" t="s">
        <v>57</v>
      </c>
      <c r="S6" s="23">
        <v>-712.59394999999995</v>
      </c>
      <c r="T6" s="23">
        <f t="shared" si="4"/>
        <v>3.2116000000000895</v>
      </c>
      <c r="U6" s="19">
        <f t="shared" si="6"/>
        <v>5.6800952500000914</v>
      </c>
      <c r="V6" s="23">
        <f t="shared" si="7"/>
        <v>1.4200238125000229</v>
      </c>
      <c r="X6" s="22"/>
      <c r="Z6" t="s">
        <v>201</v>
      </c>
      <c r="AA6" s="23">
        <v>-710.91966000000002</v>
      </c>
      <c r="AB6" s="23">
        <f t="shared" si="5"/>
        <v>4.8858900000000176</v>
      </c>
      <c r="AC6" s="19">
        <f>AB6+(0*$C$118)+(1*$C$114)+(-1*$C$121)</f>
        <v>7.1208857500000171</v>
      </c>
      <c r="AD6" s="19">
        <f t="shared" si="9"/>
        <v>1.7802214375000043</v>
      </c>
      <c r="AF6" s="22"/>
    </row>
    <row r="7" spans="1:32" x14ac:dyDescent="0.25">
      <c r="A7" t="s">
        <v>12</v>
      </c>
      <c r="B7" s="15">
        <v>-713.19650000000001</v>
      </c>
      <c r="C7" s="15">
        <f t="shared" si="1"/>
        <v>3.4835100000000239</v>
      </c>
      <c r="D7" s="3">
        <v>1</v>
      </c>
      <c r="E7" s="3">
        <v>-2</v>
      </c>
      <c r="G7" s="19">
        <f t="shared" si="8"/>
        <v>5.7306530000000233</v>
      </c>
      <c r="H7" s="3">
        <f t="shared" si="2"/>
        <v>1.4326632500000058</v>
      </c>
      <c r="I7" s="3" t="s">
        <v>12</v>
      </c>
      <c r="J7" s="15">
        <v>-712.59326999999996</v>
      </c>
      <c r="K7" s="15">
        <f t="shared" si="3"/>
        <v>3.212280000000078</v>
      </c>
      <c r="L7" s="3">
        <v>1</v>
      </c>
      <c r="M7" s="3">
        <v>-2</v>
      </c>
      <c r="N7" s="3"/>
      <c r="O7" s="19">
        <f t="shared" si="10"/>
        <v>5.4594230000000774</v>
      </c>
      <c r="P7" s="3">
        <f t="shared" si="0"/>
        <v>1.3648557500000194</v>
      </c>
      <c r="R7" t="s">
        <v>58</v>
      </c>
      <c r="S7" s="23">
        <v>-712.10163</v>
      </c>
      <c r="T7" s="23">
        <f t="shared" si="4"/>
        <v>3.7039200000000392</v>
      </c>
      <c r="U7" s="19">
        <f t="shared" si="6"/>
        <v>6.1724152500000411</v>
      </c>
      <c r="V7" s="23">
        <f t="shared" si="7"/>
        <v>1.5431038125000103</v>
      </c>
      <c r="X7" s="22"/>
      <c r="Z7" t="s">
        <v>199</v>
      </c>
      <c r="AA7" s="23">
        <v>-711.48230999999998</v>
      </c>
      <c r="AB7" s="23">
        <f t="shared" si="5"/>
        <v>4.3232400000000553</v>
      </c>
      <c r="AC7" s="19">
        <f t="shared" ref="AC7" si="11">AB7+(1*$C$118)+(1*$C$115)+(-1*$C$121)</f>
        <v>6.3368835000000541</v>
      </c>
      <c r="AD7" s="19">
        <f t="shared" ref="AD7" si="12">AC7/4</f>
        <v>1.5842208750000135</v>
      </c>
      <c r="AF7" s="22"/>
    </row>
    <row r="8" spans="1:32" x14ac:dyDescent="0.25">
      <c r="A8" t="s">
        <v>13</v>
      </c>
      <c r="B8" s="15">
        <v>-712.78724999999997</v>
      </c>
      <c r="C8" s="15">
        <f t="shared" si="1"/>
        <v>3.8927600000000666</v>
      </c>
      <c r="D8" s="3">
        <v>1</v>
      </c>
      <c r="E8" s="3">
        <v>-2</v>
      </c>
      <c r="G8" s="19">
        <f t="shared" si="8"/>
        <v>6.1399030000000661</v>
      </c>
      <c r="H8" s="3">
        <f t="shared" si="2"/>
        <v>1.5349757500000165</v>
      </c>
      <c r="I8" s="3" t="s">
        <v>13</v>
      </c>
      <c r="J8" s="15">
        <v>-712.10514999999998</v>
      </c>
      <c r="K8" s="15">
        <f t="shared" si="3"/>
        <v>3.7004000000000588</v>
      </c>
      <c r="L8" s="3">
        <v>1</v>
      </c>
      <c r="M8" s="3">
        <v>-2</v>
      </c>
      <c r="N8" s="3"/>
      <c r="O8" s="19">
        <f t="shared" si="10"/>
        <v>5.9475430000000582</v>
      </c>
      <c r="P8" s="3">
        <f t="shared" si="0"/>
        <v>1.4868857500000145</v>
      </c>
      <c r="R8" t="s">
        <v>59</v>
      </c>
      <c r="S8" s="23">
        <v>-711.48771999999997</v>
      </c>
      <c r="T8" s="23">
        <f t="shared" si="4"/>
        <v>4.3178300000000718</v>
      </c>
      <c r="U8" s="19">
        <f t="shared" si="6"/>
        <v>6.7863252500000737</v>
      </c>
      <c r="V8" s="23">
        <f t="shared" si="7"/>
        <v>1.6965813125000184</v>
      </c>
      <c r="X8" s="22"/>
      <c r="Z8" t="s">
        <v>200</v>
      </c>
      <c r="AA8" s="23">
        <v>-709.11802</v>
      </c>
      <c r="AB8" s="23">
        <f t="shared" si="5"/>
        <v>6.6875300000000379</v>
      </c>
      <c r="AC8" s="19">
        <f>AB8+(1*$C$118)+(1*$C$116)+(-1*$C$121)</f>
        <v>6.7815425000000396</v>
      </c>
      <c r="AD8" s="19">
        <f>AC8/4</f>
        <v>1.6953856250000099</v>
      </c>
      <c r="AF8" s="22"/>
    </row>
    <row r="9" spans="1:32" x14ac:dyDescent="0.25">
      <c r="A9" t="s">
        <v>14</v>
      </c>
      <c r="B9" s="15">
        <v>-713.08528000000001</v>
      </c>
      <c r="C9" s="15">
        <f t="shared" si="1"/>
        <v>3.5947300000000268</v>
      </c>
      <c r="D9" s="3">
        <v>1</v>
      </c>
      <c r="E9" s="3">
        <v>-2</v>
      </c>
      <c r="G9" s="19">
        <f t="shared" si="8"/>
        <v>5.8418730000000263</v>
      </c>
      <c r="H9" s="3">
        <f t="shared" si="2"/>
        <v>1.4604682500000066</v>
      </c>
      <c r="I9" s="3" t="s">
        <v>14</v>
      </c>
      <c r="J9" s="15">
        <v>-712.26841000000002</v>
      </c>
      <c r="K9" s="15">
        <f t="shared" si="3"/>
        <v>3.5371400000000222</v>
      </c>
      <c r="L9" s="3">
        <v>1</v>
      </c>
      <c r="M9" s="3">
        <v>-2</v>
      </c>
      <c r="N9" s="3"/>
      <c r="O9" s="19">
        <f t="shared" si="10"/>
        <v>5.7842830000000216</v>
      </c>
      <c r="P9" s="3">
        <f t="shared" si="0"/>
        <v>1.4460707500000054</v>
      </c>
      <c r="R9" t="s">
        <v>138</v>
      </c>
      <c r="S9" s="23">
        <v>-710.93673999999999</v>
      </c>
      <c r="T9" s="23">
        <f t="shared" si="4"/>
        <v>4.8688100000000532</v>
      </c>
      <c r="U9" s="19">
        <f t="shared" si="6"/>
        <v>7.3373052500000551</v>
      </c>
      <c r="V9" s="23">
        <f t="shared" si="7"/>
        <v>1.8343263125000138</v>
      </c>
      <c r="X9" s="22"/>
      <c r="Z9" t="s">
        <v>202</v>
      </c>
      <c r="AA9" s="23">
        <v>-711.08826999999997</v>
      </c>
      <c r="AB9" s="23">
        <f t="shared" si="5"/>
        <v>4.7172800000000734</v>
      </c>
      <c r="AC9" s="19">
        <f t="shared" ref="AC9" si="13">AB9+(1*$C$118)+(1*$C$114)+(-1*$C$122)</f>
        <v>7.6833432500000747</v>
      </c>
      <c r="AD9" s="19">
        <f t="shared" ref="AD9" si="14">AC9/4</f>
        <v>1.9208358125000187</v>
      </c>
      <c r="AF9" s="22"/>
    </row>
    <row r="10" spans="1:32" x14ac:dyDescent="0.25">
      <c r="A10" t="s">
        <v>15</v>
      </c>
      <c r="B10" s="15">
        <v>-713.14495999999997</v>
      </c>
      <c r="C10" s="15">
        <f t="shared" si="1"/>
        <v>3.5350500000000693</v>
      </c>
      <c r="D10" s="3">
        <v>1</v>
      </c>
      <c r="E10" s="3">
        <v>-2</v>
      </c>
      <c r="G10" s="19">
        <f t="shared" si="8"/>
        <v>5.7821930000000687</v>
      </c>
      <c r="H10" s="3">
        <f t="shared" si="2"/>
        <v>1.4455482500000172</v>
      </c>
      <c r="I10" s="3" t="s">
        <v>15</v>
      </c>
      <c r="J10" s="15">
        <v>-712.36703</v>
      </c>
      <c r="K10" s="15">
        <f t="shared" si="3"/>
        <v>3.4385200000000395</v>
      </c>
      <c r="L10" s="3">
        <v>1</v>
      </c>
      <c r="M10" s="3">
        <v>-2</v>
      </c>
      <c r="N10" s="3"/>
      <c r="O10" s="19">
        <f t="shared" si="10"/>
        <v>5.685663000000039</v>
      </c>
      <c r="P10" s="3">
        <f t="shared" si="0"/>
        <v>1.4214157500000097</v>
      </c>
      <c r="R10" t="s">
        <v>137</v>
      </c>
      <c r="S10" s="23">
        <v>-711.05012999999997</v>
      </c>
      <c r="T10" s="23">
        <f t="shared" si="4"/>
        <v>4.7554200000000719</v>
      </c>
      <c r="U10" s="19">
        <f t="shared" si="6"/>
        <v>7.2239152500000738</v>
      </c>
      <c r="V10" s="23">
        <f t="shared" si="7"/>
        <v>1.8059788125000185</v>
      </c>
      <c r="X10" s="22"/>
      <c r="Z10" t="s">
        <v>203</v>
      </c>
      <c r="AA10" s="23">
        <v>-710.08209999999997</v>
      </c>
      <c r="AB10" s="23">
        <f t="shared" si="5"/>
        <v>5.7234500000000708</v>
      </c>
      <c r="AC10" s="19">
        <f>AB10+(2*$C$118)+(1*$C$115)+(-1*$C$122)</f>
        <v>8.4681610000000713</v>
      </c>
      <c r="AD10" s="19">
        <f t="shared" ref="AD10:AD11" si="15">AC10/4</f>
        <v>2.1170402500000178</v>
      </c>
      <c r="AF10" s="22"/>
    </row>
    <row r="11" spans="1:32" x14ac:dyDescent="0.25">
      <c r="A11" t="s">
        <v>16</v>
      </c>
      <c r="B11" s="15">
        <v>-712.77349000000004</v>
      </c>
      <c r="C11" s="15">
        <f t="shared" si="1"/>
        <v>3.9065200000000004</v>
      </c>
      <c r="D11" s="3">
        <v>1</v>
      </c>
      <c r="E11" s="3">
        <v>-2</v>
      </c>
      <c r="G11" s="19">
        <f t="shared" si="8"/>
        <v>6.1536629999999999</v>
      </c>
      <c r="H11" s="3">
        <f t="shared" si="2"/>
        <v>1.53841575</v>
      </c>
      <c r="I11" s="3" t="s">
        <v>16</v>
      </c>
      <c r="J11" s="15">
        <v>-711.78368</v>
      </c>
      <c r="K11" s="15">
        <f t="shared" si="3"/>
        <v>4.0218700000000354</v>
      </c>
      <c r="L11" s="3">
        <v>1</v>
      </c>
      <c r="M11" s="3">
        <v>-2</v>
      </c>
      <c r="N11" s="3"/>
      <c r="O11" s="19">
        <f t="shared" si="10"/>
        <v>6.2690130000000348</v>
      </c>
      <c r="P11" s="3">
        <f t="shared" si="0"/>
        <v>1.5672532500000087</v>
      </c>
      <c r="R11" t="s">
        <v>139</v>
      </c>
      <c r="S11" s="23">
        <v>-710.41471000000001</v>
      </c>
      <c r="T11" s="23">
        <f t="shared" si="4"/>
        <v>5.3908400000000256</v>
      </c>
      <c r="U11" s="19">
        <f t="shared" si="6"/>
        <v>7.8593352500000275</v>
      </c>
      <c r="V11" s="23">
        <f t="shared" si="7"/>
        <v>1.9648338125000069</v>
      </c>
      <c r="X11" s="22"/>
      <c r="Z11" t="s">
        <v>204</v>
      </c>
      <c r="AA11" s="23">
        <v>-707.14889000000005</v>
      </c>
      <c r="AB11" s="23">
        <f t="shared" si="5"/>
        <v>8.656659999999988</v>
      </c>
      <c r="AC11" s="19">
        <f>AB11+(2*$C$118)+(1*$C$116)+(-1*$C$122)</f>
        <v>9.4817399999999914</v>
      </c>
      <c r="AD11" s="19">
        <f t="shared" si="15"/>
        <v>2.3704349999999978</v>
      </c>
      <c r="AF11" s="22"/>
    </row>
    <row r="12" spans="1:32" x14ac:dyDescent="0.25">
      <c r="A12" t="s">
        <v>17</v>
      </c>
      <c r="B12" s="15">
        <v>-713.0788</v>
      </c>
      <c r="C12" s="15">
        <f t="shared" si="1"/>
        <v>3.6012100000000373</v>
      </c>
      <c r="D12" s="3">
        <v>1</v>
      </c>
      <c r="E12" s="3">
        <v>-2</v>
      </c>
      <c r="G12" s="19">
        <f t="shared" si="8"/>
        <v>5.8483530000000368</v>
      </c>
      <c r="H12" s="3">
        <f t="shared" si="2"/>
        <v>1.4620882500000092</v>
      </c>
      <c r="I12" s="3" t="s">
        <v>17</v>
      </c>
      <c r="J12" s="15">
        <v>-712.31030999999996</v>
      </c>
      <c r="K12" s="15">
        <f t="shared" si="3"/>
        <v>3.4952400000000807</v>
      </c>
      <c r="L12" s="3">
        <v>1</v>
      </c>
      <c r="M12" s="3">
        <v>-2</v>
      </c>
      <c r="N12" s="3"/>
      <c r="O12" s="19">
        <f t="shared" si="10"/>
        <v>5.7423830000000802</v>
      </c>
      <c r="P12" s="3">
        <f t="shared" si="0"/>
        <v>1.43559575000002</v>
      </c>
      <c r="R12" t="s">
        <v>140</v>
      </c>
      <c r="S12" s="23">
        <v>-711.28224999999998</v>
      </c>
      <c r="T12" s="23">
        <f t="shared" si="4"/>
        <v>4.5233000000000629</v>
      </c>
      <c r="U12" s="19">
        <f t="shared" si="6"/>
        <v>6.9917952500000649</v>
      </c>
      <c r="V12" s="23">
        <f t="shared" si="7"/>
        <v>1.7479488125000162</v>
      </c>
      <c r="X12" s="22"/>
    </row>
    <row r="13" spans="1:32" x14ac:dyDescent="0.25">
      <c r="A13" t="s">
        <v>18</v>
      </c>
      <c r="B13" s="15">
        <v>-713.11938999999995</v>
      </c>
      <c r="C13" s="15">
        <f t="shared" si="1"/>
        <v>3.5606200000000854</v>
      </c>
      <c r="D13" s="3">
        <v>1</v>
      </c>
      <c r="E13" s="3">
        <v>-2</v>
      </c>
      <c r="G13" s="19">
        <f t="shared" si="8"/>
        <v>5.8077630000000848</v>
      </c>
      <c r="H13" s="3">
        <f t="shared" si="2"/>
        <v>1.4519407500000212</v>
      </c>
      <c r="I13" s="3" t="s">
        <v>18</v>
      </c>
      <c r="J13" s="15">
        <v>-712.41223000000002</v>
      </c>
      <c r="K13" s="15">
        <f t="shared" si="3"/>
        <v>3.393320000000017</v>
      </c>
      <c r="L13" s="3">
        <v>1</v>
      </c>
      <c r="M13" s="3">
        <v>-2</v>
      </c>
      <c r="N13" s="3"/>
      <c r="O13" s="19">
        <f t="shared" si="10"/>
        <v>5.6404630000000164</v>
      </c>
      <c r="P13" s="3">
        <f t="shared" si="0"/>
        <v>1.4101157500000041</v>
      </c>
      <c r="R13" t="s">
        <v>141</v>
      </c>
      <c r="S13" s="23">
        <v>-710.54318000000001</v>
      </c>
      <c r="T13" s="23">
        <f t="shared" si="4"/>
        <v>5.2623700000000326</v>
      </c>
      <c r="U13" s="19">
        <f t="shared" si="6"/>
        <v>7.7308652500000345</v>
      </c>
      <c r="V13" s="23">
        <f t="shared" si="7"/>
        <v>1.9327163125000086</v>
      </c>
      <c r="X13" s="22"/>
    </row>
    <row r="14" spans="1:32" x14ac:dyDescent="0.25">
      <c r="A14" t="s">
        <v>19</v>
      </c>
      <c r="B14" s="15">
        <v>-712.69241999999997</v>
      </c>
      <c r="C14" s="15">
        <f t="shared" si="1"/>
        <v>3.9875900000000684</v>
      </c>
      <c r="D14" s="3">
        <v>1</v>
      </c>
      <c r="E14" s="3">
        <v>-2</v>
      </c>
      <c r="G14" s="19">
        <f t="shared" si="8"/>
        <v>6.2347330000000678</v>
      </c>
      <c r="H14" s="3">
        <f t="shared" si="2"/>
        <v>1.558683250000017</v>
      </c>
      <c r="I14" s="3" t="s">
        <v>19</v>
      </c>
      <c r="J14" s="15">
        <v>-711.82120999999995</v>
      </c>
      <c r="K14" s="15">
        <f t="shared" si="3"/>
        <v>3.9843400000000884</v>
      </c>
      <c r="L14" s="3">
        <v>1</v>
      </c>
      <c r="M14" s="3">
        <v>-2</v>
      </c>
      <c r="N14" s="3"/>
      <c r="O14" s="19">
        <f t="shared" si="10"/>
        <v>6.2314830000000878</v>
      </c>
      <c r="P14" s="3">
        <f t="shared" si="0"/>
        <v>1.557870750000022</v>
      </c>
      <c r="R14" t="s">
        <v>142</v>
      </c>
      <c r="S14" s="23">
        <v>-709.94339000000002</v>
      </c>
      <c r="T14" s="23">
        <f t="shared" si="4"/>
        <v>5.8621600000000171</v>
      </c>
      <c r="U14" s="19">
        <f t="shared" si="6"/>
        <v>8.3306552500000191</v>
      </c>
      <c r="V14" s="23">
        <f t="shared" si="7"/>
        <v>2.0826638125000048</v>
      </c>
      <c r="X14" s="22"/>
    </row>
    <row r="15" spans="1:32" x14ac:dyDescent="0.25">
      <c r="A15" t="s">
        <v>168</v>
      </c>
      <c r="B15" s="15">
        <v>-712.02338999999995</v>
      </c>
      <c r="C15" s="15">
        <f t="shared" si="1"/>
        <v>4.656620000000089</v>
      </c>
      <c r="D15" s="3">
        <v>1</v>
      </c>
      <c r="E15" s="3">
        <v>1</v>
      </c>
      <c r="F15" s="3">
        <v>-1</v>
      </c>
      <c r="G15" s="19">
        <f t="shared" si="8"/>
        <v>6.6702635000000878</v>
      </c>
      <c r="H15" s="3">
        <f t="shared" si="2"/>
        <v>1.667565875000022</v>
      </c>
      <c r="I15" s="3" t="s">
        <v>168</v>
      </c>
      <c r="J15" s="15">
        <v>-711.22585000000004</v>
      </c>
      <c r="K15" s="15">
        <f t="shared" si="3"/>
        <v>4.5797000000000025</v>
      </c>
      <c r="L15" s="3">
        <v>1</v>
      </c>
      <c r="M15" s="3">
        <v>1</v>
      </c>
      <c r="N15" s="3">
        <v>-1</v>
      </c>
      <c r="O15" s="19">
        <f t="shared" si="10"/>
        <v>6.5933435000000014</v>
      </c>
      <c r="P15" s="3">
        <f t="shared" si="0"/>
        <v>1.6483358750000003</v>
      </c>
      <c r="R15" t="s">
        <v>143</v>
      </c>
      <c r="S15" s="23">
        <v>-711.51503000000002</v>
      </c>
      <c r="T15" s="23">
        <f t="shared" si="4"/>
        <v>4.290520000000015</v>
      </c>
      <c r="U15" s="19">
        <f t="shared" si="6"/>
        <v>6.7590152500000169</v>
      </c>
      <c r="V15" s="23">
        <f t="shared" si="7"/>
        <v>1.6897538125000042</v>
      </c>
      <c r="X15" s="22"/>
    </row>
    <row r="16" spans="1:32" x14ac:dyDescent="0.25">
      <c r="A16" t="s">
        <v>169</v>
      </c>
      <c r="B16" s="15">
        <v>-710.01207999999997</v>
      </c>
      <c r="C16" s="15">
        <f t="shared" si="1"/>
        <v>6.6679300000000694</v>
      </c>
      <c r="D16" s="3">
        <v>1</v>
      </c>
      <c r="E16" s="3">
        <v>1</v>
      </c>
      <c r="F16" s="3">
        <v>-1</v>
      </c>
      <c r="G16" s="19">
        <f t="shared" si="8"/>
        <v>8.6815735000000682</v>
      </c>
      <c r="H16" s="3">
        <f t="shared" si="2"/>
        <v>2.1703933750000171</v>
      </c>
      <c r="I16" s="3" t="s">
        <v>169</v>
      </c>
      <c r="J16" s="20">
        <v>-709.17963999999995</v>
      </c>
      <c r="K16" s="15">
        <f t="shared" si="3"/>
        <v>6.6259100000000899</v>
      </c>
      <c r="L16" s="3">
        <v>1</v>
      </c>
      <c r="M16" s="3">
        <v>1</v>
      </c>
      <c r="N16" s="3">
        <v>-1</v>
      </c>
      <c r="O16" s="19">
        <f t="shared" si="10"/>
        <v>8.6395535000000887</v>
      </c>
      <c r="P16" s="3">
        <f t="shared" si="0"/>
        <v>2.1598883750000222</v>
      </c>
      <c r="R16" t="s">
        <v>144</v>
      </c>
      <c r="S16" s="23">
        <v>-711.42921999999999</v>
      </c>
      <c r="T16" s="23">
        <f t="shared" si="4"/>
        <v>4.3763300000000527</v>
      </c>
      <c r="U16" s="19">
        <f t="shared" si="6"/>
        <v>6.8448252500000546</v>
      </c>
      <c r="V16" s="23">
        <f t="shared" si="7"/>
        <v>1.7112063125000136</v>
      </c>
      <c r="X16" s="22"/>
      <c r="Z16" s="1" t="s">
        <v>149</v>
      </c>
      <c r="AA16" s="2" t="s">
        <v>0</v>
      </c>
      <c r="AB16" s="2" t="s">
        <v>1</v>
      </c>
      <c r="AC16" s="2" t="s">
        <v>5</v>
      </c>
      <c r="AD16" s="2" t="s">
        <v>6</v>
      </c>
    </row>
    <row r="17" spans="1:30" x14ac:dyDescent="0.25">
      <c r="A17" t="s">
        <v>166</v>
      </c>
      <c r="B17" s="15">
        <v>-712.27768000000003</v>
      </c>
      <c r="C17" s="15">
        <f t="shared" si="1"/>
        <v>4.4023300000000063</v>
      </c>
      <c r="D17" s="3">
        <v>1</v>
      </c>
      <c r="E17" s="3">
        <v>1</v>
      </c>
      <c r="F17" s="3">
        <v>-1</v>
      </c>
      <c r="G17" s="19">
        <f t="shared" si="8"/>
        <v>6.4159735000000051</v>
      </c>
      <c r="H17" s="3">
        <f t="shared" si="2"/>
        <v>1.6039933750000013</v>
      </c>
      <c r="I17" s="3" t="s">
        <v>166</v>
      </c>
      <c r="J17" s="20">
        <v>-711.48230999999998</v>
      </c>
      <c r="K17" s="15">
        <f t="shared" si="3"/>
        <v>4.3232400000000553</v>
      </c>
      <c r="L17" s="3">
        <v>1</v>
      </c>
      <c r="M17" s="3">
        <v>1</v>
      </c>
      <c r="N17" s="3">
        <v>-1</v>
      </c>
      <c r="O17" s="19">
        <f t="shared" si="10"/>
        <v>6.3368835000000541</v>
      </c>
      <c r="P17" s="3">
        <f t="shared" si="0"/>
        <v>1.5842208750000135</v>
      </c>
      <c r="R17" t="s">
        <v>145</v>
      </c>
      <c r="S17" s="23">
        <v>-710.86662999999999</v>
      </c>
      <c r="T17" s="23">
        <f t="shared" si="4"/>
        <v>4.9389200000000528</v>
      </c>
      <c r="U17" s="19">
        <f t="shared" si="6"/>
        <v>7.4074152500000547</v>
      </c>
      <c r="V17" s="23">
        <f t="shared" si="7"/>
        <v>1.8518538125000137</v>
      </c>
      <c r="X17" s="22"/>
      <c r="Z17" s="5" t="s">
        <v>150</v>
      </c>
      <c r="AA17" s="33">
        <v>-715.80555000000004</v>
      </c>
      <c r="AB17" s="22">
        <v>0</v>
      </c>
      <c r="AC17" s="22" t="s">
        <v>105</v>
      </c>
      <c r="AD17" s="22" t="s">
        <v>105</v>
      </c>
    </row>
    <row r="18" spans="1:30" x14ac:dyDescent="0.25">
      <c r="A18" t="s">
        <v>170</v>
      </c>
      <c r="B18" s="15">
        <v>-710.58416999999997</v>
      </c>
      <c r="C18" s="15">
        <f t="shared" si="1"/>
        <v>6.0958400000000665</v>
      </c>
      <c r="D18" s="18">
        <v>1</v>
      </c>
      <c r="E18" s="3">
        <v>1</v>
      </c>
      <c r="F18" s="3">
        <v>-1</v>
      </c>
      <c r="G18" s="19">
        <f t="shared" si="8"/>
        <v>8.1094835000000653</v>
      </c>
      <c r="H18" s="3">
        <f t="shared" si="2"/>
        <v>2.0273708750000163</v>
      </c>
      <c r="I18" s="3" t="s">
        <v>170</v>
      </c>
      <c r="J18" s="20">
        <v>-710.31448</v>
      </c>
      <c r="K18" s="15">
        <f t="shared" si="3"/>
        <v>5.4910700000000361</v>
      </c>
      <c r="L18" s="18">
        <v>1</v>
      </c>
      <c r="M18" s="3">
        <v>1</v>
      </c>
      <c r="N18" s="3">
        <v>-1</v>
      </c>
      <c r="O18" s="19">
        <f t="shared" si="10"/>
        <v>7.5047135000000349</v>
      </c>
      <c r="P18" s="3">
        <f t="shared" si="0"/>
        <v>1.8761783750000087</v>
      </c>
      <c r="R18" t="s">
        <v>146</v>
      </c>
      <c r="S18" s="23">
        <v>-711.56601000000001</v>
      </c>
      <c r="T18" s="23">
        <f t="shared" si="4"/>
        <v>4.2395400000000336</v>
      </c>
      <c r="U18" s="19">
        <f t="shared" si="6"/>
        <v>6.7080352500000355</v>
      </c>
      <c r="V18" s="23">
        <f t="shared" si="7"/>
        <v>1.6770088125000089</v>
      </c>
      <c r="X18" s="22"/>
      <c r="Z18" t="s">
        <v>245</v>
      </c>
      <c r="AA18" s="19">
        <v>-710.08537999999999</v>
      </c>
      <c r="AB18" s="23">
        <f>AA18-$J$110</f>
        <v>5.7201700000000528</v>
      </c>
      <c r="AC18" s="19">
        <f>AB18+(1*$C$118)+(1*$C$114)+(-1*$C$122)</f>
        <v>8.6862332500000541</v>
      </c>
      <c r="AD18" s="19">
        <f>AC18/4</f>
        <v>2.1715583125000135</v>
      </c>
    </row>
    <row r="19" spans="1:30" x14ac:dyDescent="0.25">
      <c r="A19" t="s">
        <v>171</v>
      </c>
      <c r="B19" s="15">
        <v>-709.53079000000002</v>
      </c>
      <c r="C19" s="15">
        <f t="shared" si="1"/>
        <v>7.1492200000000139</v>
      </c>
      <c r="D19" s="3">
        <v>1</v>
      </c>
      <c r="E19" s="3">
        <v>2</v>
      </c>
      <c r="F19" s="3">
        <v>-1</v>
      </c>
      <c r="G19" s="19">
        <f>C19+(E19*$C$118)+(D19*$C$115)+(F19*$C$122)</f>
        <v>9.8939310000000145</v>
      </c>
      <c r="H19" s="3">
        <f t="shared" si="2"/>
        <v>2.4734827500000036</v>
      </c>
      <c r="I19" s="3" t="s">
        <v>171</v>
      </c>
      <c r="J19" s="20">
        <v>-709.59567000000004</v>
      </c>
      <c r="K19" s="15">
        <f t="shared" si="3"/>
        <v>6.2098799999999983</v>
      </c>
      <c r="L19" s="3">
        <v>1</v>
      </c>
      <c r="M19" s="3">
        <v>2</v>
      </c>
      <c r="N19" s="3">
        <v>-1</v>
      </c>
      <c r="O19" s="19">
        <f>K19+(M19*$C$118)+(L19*$C$115)+(N19*$C$122)</f>
        <v>8.9545909999999989</v>
      </c>
      <c r="P19" s="3">
        <f t="shared" si="0"/>
        <v>2.2386477499999997</v>
      </c>
      <c r="R19" t="s">
        <v>147</v>
      </c>
      <c r="S19" s="23">
        <v>-710.93786</v>
      </c>
      <c r="T19" s="23">
        <f t="shared" si="4"/>
        <v>4.8676900000000387</v>
      </c>
      <c r="U19" s="19">
        <f t="shared" si="6"/>
        <v>7.3361852500000406</v>
      </c>
      <c r="V19" s="23">
        <f t="shared" si="7"/>
        <v>1.8340463125000102</v>
      </c>
      <c r="X19" s="22"/>
      <c r="Z19" t="s">
        <v>202</v>
      </c>
      <c r="AA19" s="19">
        <v>-711.08826999999997</v>
      </c>
      <c r="AB19" s="23">
        <f t="shared" ref="AB19:AB28" si="16">AA19-$J$110</f>
        <v>4.7172800000000734</v>
      </c>
      <c r="AC19" s="19">
        <f>AB19+(1*$C$118)+(1*$C$114)+(-1*$C$122)</f>
        <v>7.6833432500000747</v>
      </c>
      <c r="AD19" s="19">
        <f>AC19/4</f>
        <v>1.9208358125000187</v>
      </c>
    </row>
    <row r="20" spans="1:30" x14ac:dyDescent="0.25">
      <c r="A20" t="s">
        <v>167</v>
      </c>
      <c r="B20" s="15">
        <v>-710.34013000000004</v>
      </c>
      <c r="C20" s="15">
        <f t="shared" si="1"/>
        <v>6.3398799999999937</v>
      </c>
      <c r="D20" s="3">
        <v>1</v>
      </c>
      <c r="E20" s="3">
        <v>2</v>
      </c>
      <c r="F20" s="3">
        <v>-1</v>
      </c>
      <c r="G20" s="19">
        <f>C20+(E20*$C$118)+(D20*$C$115)+(F20*$C$122)</f>
        <v>9.0845909999999943</v>
      </c>
      <c r="H20" s="3">
        <f t="shared" si="2"/>
        <v>2.2711477499999986</v>
      </c>
      <c r="I20" s="3" t="s">
        <v>167</v>
      </c>
      <c r="J20" s="20">
        <v>-710.08209999999997</v>
      </c>
      <c r="K20" s="15">
        <f t="shared" si="3"/>
        <v>5.7234500000000708</v>
      </c>
      <c r="L20" s="3">
        <v>1</v>
      </c>
      <c r="M20" s="3">
        <v>2</v>
      </c>
      <c r="N20" s="3">
        <v>-1</v>
      </c>
      <c r="O20" s="19">
        <f>K20+(M20*$C$118)+(L20*$C$115)+(N20*$C$122)</f>
        <v>8.4681610000000713</v>
      </c>
      <c r="P20" s="3">
        <f t="shared" si="0"/>
        <v>2.1170402500000178</v>
      </c>
      <c r="R20" t="s">
        <v>148</v>
      </c>
      <c r="S20" s="23">
        <v>-710.24018999999998</v>
      </c>
      <c r="T20" s="23">
        <f t="shared" si="4"/>
        <v>5.5653600000000552</v>
      </c>
      <c r="U20" s="19">
        <f t="shared" si="6"/>
        <v>8.0338552500000571</v>
      </c>
      <c r="V20" s="23">
        <f t="shared" si="7"/>
        <v>2.0084638125000143</v>
      </c>
      <c r="X20" s="22"/>
      <c r="Z20" t="s">
        <v>246</v>
      </c>
      <c r="AA20" s="19">
        <v>-710.05151999999998</v>
      </c>
      <c r="AB20" s="23">
        <f t="shared" si="16"/>
        <v>5.754030000000057</v>
      </c>
      <c r="AC20" s="19">
        <f>AB20+(1*$C$118)+(1*$C$114)+(-1*$C$122)</f>
        <v>8.7200932500000583</v>
      </c>
      <c r="AD20" s="19">
        <f>AC20/4</f>
        <v>2.1800233125000146</v>
      </c>
    </row>
    <row r="21" spans="1:30" x14ac:dyDescent="0.25">
      <c r="A21" t="s">
        <v>172</v>
      </c>
      <c r="B21" s="15">
        <v>-709.27554999999995</v>
      </c>
      <c r="C21" s="15">
        <f t="shared" si="1"/>
        <v>7.4044600000000855</v>
      </c>
      <c r="D21" s="3">
        <v>1</v>
      </c>
      <c r="E21" s="3">
        <v>2</v>
      </c>
      <c r="F21" s="3">
        <v>-1</v>
      </c>
      <c r="G21" s="19">
        <f>C21+(E21*$C$118)+(D21*$C$115)+(F21*$C$122)</f>
        <v>10.149171000000086</v>
      </c>
      <c r="H21" s="3">
        <f t="shared" si="2"/>
        <v>2.5372927500000215</v>
      </c>
      <c r="I21" s="3" t="s">
        <v>172</v>
      </c>
      <c r="J21" s="20">
        <v>-709.66596000000004</v>
      </c>
      <c r="K21" s="15">
        <f t="shared" si="3"/>
        <v>6.1395899999999983</v>
      </c>
      <c r="L21" s="3">
        <v>1</v>
      </c>
      <c r="M21" s="3">
        <v>2</v>
      </c>
      <c r="N21" s="3">
        <v>-1</v>
      </c>
      <c r="O21" s="19">
        <f>K21+(M21*$C$118)+(L21*$C$115)+(N21*$C$122)</f>
        <v>8.8843009999999989</v>
      </c>
      <c r="P21" s="3">
        <f t="shared" si="0"/>
        <v>2.2210752499999997</v>
      </c>
      <c r="R21" t="s">
        <v>151</v>
      </c>
      <c r="S21" s="23">
        <v>-712.69668000000001</v>
      </c>
      <c r="T21" s="23">
        <f t="shared" si="4"/>
        <v>3.1088700000000244</v>
      </c>
      <c r="U21" s="19">
        <f>T21+(-2*$C$118)+(1*$C$115)+(0*$C$121)</f>
        <v>5.3560130000000239</v>
      </c>
      <c r="V21" s="23">
        <f>U21/4</f>
        <v>1.339003250000006</v>
      </c>
      <c r="X21" s="22"/>
      <c r="Z21" t="s">
        <v>247</v>
      </c>
      <c r="AA21" s="19">
        <v>-710.75395000000003</v>
      </c>
      <c r="AB21" s="23">
        <f t="shared" si="16"/>
        <v>5.0516000000000076</v>
      </c>
      <c r="AC21" s="19">
        <f>AB21+(1*$C$118)+(1*$C$114)+(-1*$C$122)</f>
        <v>8.0176632500000089</v>
      </c>
      <c r="AD21" s="19">
        <f>AC21/4</f>
        <v>2.0044158125000022</v>
      </c>
    </row>
    <row r="22" spans="1:30" x14ac:dyDescent="0.25">
      <c r="A22" t="s">
        <v>20</v>
      </c>
      <c r="B22" s="15">
        <v>-710.55059000000006</v>
      </c>
      <c r="C22" s="15">
        <f t="shared" si="1"/>
        <v>6.1294199999999819</v>
      </c>
      <c r="D22" s="3">
        <v>1</v>
      </c>
      <c r="E22" s="3">
        <v>-2</v>
      </c>
      <c r="G22" s="19">
        <f t="shared" ref="G22:G54" si="17">C22+(E22*$C$118)+(D22*$C$116)</f>
        <v>6.4569319999999841</v>
      </c>
      <c r="H22" s="3">
        <f t="shared" si="2"/>
        <v>1.614232999999996</v>
      </c>
      <c r="I22" s="3" t="s">
        <v>20</v>
      </c>
      <c r="J22" s="20">
        <v>-709.74382000000003</v>
      </c>
      <c r="K22" s="15">
        <f t="shared" si="3"/>
        <v>6.0617300000000114</v>
      </c>
      <c r="L22" s="3">
        <v>1</v>
      </c>
      <c r="M22" s="3">
        <v>-2</v>
      </c>
      <c r="N22" s="3"/>
      <c r="O22" s="19">
        <f t="shared" ref="O22:O57" si="18">K22+(M22*$C$118)+(L22*$C$116)</f>
        <v>6.3892420000000136</v>
      </c>
      <c r="P22" s="3">
        <f t="shared" si="0"/>
        <v>1.5973105000000034</v>
      </c>
      <c r="R22" t="s">
        <v>12</v>
      </c>
      <c r="S22" s="23">
        <v>-712.59326999999996</v>
      </c>
      <c r="T22" s="23">
        <f t="shared" si="4"/>
        <v>3.212280000000078</v>
      </c>
      <c r="U22" s="19">
        <f t="shared" ref="U22:U29" si="19">T22+(-2*$C$118)+(1*$C$115)+(0*$C$121)</f>
        <v>5.4594230000000774</v>
      </c>
      <c r="V22" s="23">
        <f t="shared" ref="V22:V38" si="20">U22/4</f>
        <v>1.3648557500000194</v>
      </c>
      <c r="X22" s="22"/>
      <c r="Z22" t="s">
        <v>248</v>
      </c>
      <c r="AA22" s="19">
        <v>-710.37791000000004</v>
      </c>
      <c r="AB22" s="23">
        <f t="shared" si="16"/>
        <v>5.4276399999999967</v>
      </c>
      <c r="AC22" s="19">
        <f>AB22+(1*$C$118)+(1*$C$114)+(-1*$C$122)</f>
        <v>8.393703249999998</v>
      </c>
      <c r="AD22" s="19">
        <f>AC22/4</f>
        <v>2.0984258124999995</v>
      </c>
    </row>
    <row r="23" spans="1:30" x14ac:dyDescent="0.25">
      <c r="A23" t="s">
        <v>21</v>
      </c>
      <c r="B23" s="15">
        <v>-710.50220000000002</v>
      </c>
      <c r="C23" s="15">
        <f t="shared" si="1"/>
        <v>6.1778100000000222</v>
      </c>
      <c r="D23" s="3">
        <v>1</v>
      </c>
      <c r="E23" s="3">
        <v>-2</v>
      </c>
      <c r="G23" s="19">
        <f t="shared" si="17"/>
        <v>6.5053220000000245</v>
      </c>
      <c r="H23" s="3">
        <f t="shared" si="2"/>
        <v>1.6263305000000061</v>
      </c>
      <c r="I23" s="3" t="s">
        <v>21</v>
      </c>
      <c r="J23" s="20">
        <v>-709.70038</v>
      </c>
      <c r="K23" s="15">
        <f t="shared" si="3"/>
        <v>6.1051700000000437</v>
      </c>
      <c r="L23" s="3">
        <v>1</v>
      </c>
      <c r="M23" s="3">
        <v>-2</v>
      </c>
      <c r="N23" s="3"/>
      <c r="O23" s="19">
        <f t="shared" si="18"/>
        <v>6.432682000000046</v>
      </c>
      <c r="P23" s="3">
        <f t="shared" si="0"/>
        <v>1.6081705000000115</v>
      </c>
      <c r="R23" t="s">
        <v>13</v>
      </c>
      <c r="S23" s="23">
        <v>-712.10514999999998</v>
      </c>
      <c r="T23" s="23">
        <f t="shared" si="4"/>
        <v>3.7004000000000588</v>
      </c>
      <c r="U23" s="19">
        <f t="shared" si="19"/>
        <v>5.9475430000000582</v>
      </c>
      <c r="V23" s="23">
        <f t="shared" si="20"/>
        <v>1.4868857500000145</v>
      </c>
      <c r="X23" s="22"/>
      <c r="Z23" s="3" t="s">
        <v>249</v>
      </c>
      <c r="AA23" s="33">
        <v>-709.59567000000004</v>
      </c>
      <c r="AB23" s="23">
        <f t="shared" si="16"/>
        <v>6.2098799999999983</v>
      </c>
      <c r="AC23" s="19">
        <f>AB23+(2*$C$118)+(1*$C$115)+(-1*$C$122)</f>
        <v>8.9545909999999989</v>
      </c>
      <c r="AD23" s="19">
        <f t="shared" ref="AD23:AD28" si="21">AC23/4</f>
        <v>2.2386477499999997</v>
      </c>
    </row>
    <row r="24" spans="1:30" x14ac:dyDescent="0.25">
      <c r="A24" t="s">
        <v>22</v>
      </c>
      <c r="B24" s="15">
        <v>-710.91151000000002</v>
      </c>
      <c r="C24" s="15">
        <f t="shared" si="1"/>
        <v>5.7685000000000173</v>
      </c>
      <c r="D24" s="3">
        <v>1</v>
      </c>
      <c r="E24" s="3">
        <v>-2</v>
      </c>
      <c r="G24" s="19">
        <f t="shared" si="17"/>
        <v>6.0960120000000195</v>
      </c>
      <c r="H24" s="3">
        <f t="shared" si="2"/>
        <v>1.5240030000000049</v>
      </c>
      <c r="I24" s="3" t="s">
        <v>221</v>
      </c>
      <c r="J24" s="20">
        <v>-709.74594000000002</v>
      </c>
      <c r="K24" s="15">
        <f t="shared" si="3"/>
        <v>6.0596100000000206</v>
      </c>
      <c r="L24" s="3">
        <v>1</v>
      </c>
      <c r="M24" s="3">
        <v>-2</v>
      </c>
      <c r="N24" s="3"/>
      <c r="O24" s="19">
        <f t="shared" ref="O24:O25" si="22">K24+(M24*$C$118)+(L24*$C$116)</f>
        <v>6.3871220000000228</v>
      </c>
      <c r="P24" s="3">
        <f t="shared" ref="P24:P25" si="23">O24/4</f>
        <v>1.5967805000000057</v>
      </c>
      <c r="R24" t="s">
        <v>152</v>
      </c>
      <c r="S24" s="23">
        <v>-712.26841000000002</v>
      </c>
      <c r="T24" s="23">
        <f t="shared" si="4"/>
        <v>3.5371400000000222</v>
      </c>
      <c r="U24" s="19">
        <f t="shared" si="19"/>
        <v>5.7842830000000216</v>
      </c>
      <c r="V24" s="23">
        <f t="shared" si="20"/>
        <v>1.4460707500000054</v>
      </c>
      <c r="X24" s="22"/>
      <c r="Z24" s="3" t="s">
        <v>203</v>
      </c>
      <c r="AA24" s="33">
        <v>-710.08209999999997</v>
      </c>
      <c r="AB24" s="23">
        <f t="shared" si="16"/>
        <v>5.7234500000000708</v>
      </c>
      <c r="AC24" s="19">
        <f t="shared" ref="AC24:AC25" si="24">AB24+(2*$C$118)+(1*$C$115)+(-1*$C$122)</f>
        <v>8.4681610000000713</v>
      </c>
      <c r="AD24" s="19">
        <f t="shared" si="21"/>
        <v>2.1170402500000178</v>
      </c>
    </row>
    <row r="25" spans="1:30" x14ac:dyDescent="0.25">
      <c r="A25" t="s">
        <v>23</v>
      </c>
      <c r="B25" s="15">
        <v>-710.90329999999994</v>
      </c>
      <c r="C25" s="15">
        <f t="shared" si="1"/>
        <v>5.7767100000000937</v>
      </c>
      <c r="D25" s="3">
        <v>1</v>
      </c>
      <c r="E25" s="3">
        <v>-2</v>
      </c>
      <c r="G25" s="19">
        <f t="shared" si="17"/>
        <v>6.104222000000096</v>
      </c>
      <c r="H25" s="3">
        <f t="shared" si="2"/>
        <v>1.526055500000024</v>
      </c>
      <c r="I25" s="3" t="s">
        <v>222</v>
      </c>
      <c r="J25" s="20">
        <v>-710.29056000000003</v>
      </c>
      <c r="K25" s="15">
        <f t="shared" si="3"/>
        <v>5.5149900000000116</v>
      </c>
      <c r="L25" s="3">
        <v>1</v>
      </c>
      <c r="M25" s="3">
        <v>-2</v>
      </c>
      <c r="N25" s="3"/>
      <c r="O25" s="19">
        <f t="shared" si="22"/>
        <v>5.8425020000000139</v>
      </c>
      <c r="P25" s="3">
        <f t="shared" si="23"/>
        <v>1.4606255000000035</v>
      </c>
      <c r="R25" t="s">
        <v>153</v>
      </c>
      <c r="S25" s="23">
        <v>-712.36703</v>
      </c>
      <c r="T25" s="23">
        <f>S25-$J$110</f>
        <v>3.4385200000000395</v>
      </c>
      <c r="U25" s="19">
        <f t="shared" si="19"/>
        <v>5.685663000000039</v>
      </c>
      <c r="V25" s="23">
        <f t="shared" si="20"/>
        <v>1.4214157500000097</v>
      </c>
      <c r="X25" s="22"/>
      <c r="Z25" s="3" t="s">
        <v>250</v>
      </c>
      <c r="AA25" s="33">
        <v>-709.66596000000004</v>
      </c>
      <c r="AB25" s="23">
        <f t="shared" si="16"/>
        <v>6.1395899999999983</v>
      </c>
      <c r="AC25" s="19">
        <f t="shared" si="24"/>
        <v>8.8843009999999989</v>
      </c>
      <c r="AD25" s="19">
        <f t="shared" si="21"/>
        <v>2.2210752499999997</v>
      </c>
    </row>
    <row r="26" spans="1:30" x14ac:dyDescent="0.25">
      <c r="A26" t="s">
        <v>24</v>
      </c>
      <c r="B26" s="15">
        <v>-710.90331000000003</v>
      </c>
      <c r="C26" s="15">
        <f t="shared" si="1"/>
        <v>5.7767000000000053</v>
      </c>
      <c r="D26" s="3">
        <v>1</v>
      </c>
      <c r="E26" s="3">
        <v>-2</v>
      </c>
      <c r="G26" s="19">
        <f t="shared" si="17"/>
        <v>6.1042120000000075</v>
      </c>
      <c r="H26" s="3">
        <f t="shared" si="2"/>
        <v>1.5260530000000019</v>
      </c>
      <c r="I26" s="3" t="s">
        <v>22</v>
      </c>
      <c r="J26" s="20">
        <v>-710.29057999999998</v>
      </c>
      <c r="K26" s="15">
        <f t="shared" si="3"/>
        <v>5.5149700000000621</v>
      </c>
      <c r="L26" s="3">
        <v>1</v>
      </c>
      <c r="M26" s="3">
        <v>-2</v>
      </c>
      <c r="N26" s="3"/>
      <c r="O26" s="19">
        <f t="shared" si="18"/>
        <v>5.8424820000000643</v>
      </c>
      <c r="P26" s="3">
        <f t="shared" si="0"/>
        <v>1.4606205000000161</v>
      </c>
      <c r="R26" t="s">
        <v>154</v>
      </c>
      <c r="S26" s="23">
        <v>-711.78368</v>
      </c>
      <c r="T26" s="23">
        <f t="shared" si="4"/>
        <v>4.0218700000000354</v>
      </c>
      <c r="U26" s="19">
        <f t="shared" si="19"/>
        <v>6.2690130000000348</v>
      </c>
      <c r="V26" s="23">
        <f t="shared" si="20"/>
        <v>1.5672532500000087</v>
      </c>
      <c r="X26" s="22"/>
      <c r="Z26" t="s">
        <v>251</v>
      </c>
      <c r="AA26" s="23">
        <v>-707.06339000000003</v>
      </c>
      <c r="AB26" s="23">
        <f t="shared" si="16"/>
        <v>8.7421600000000126</v>
      </c>
      <c r="AC26" s="19">
        <f>AB26+(2*$C$118)+(1*$C$116)+(-1*$C$122)</f>
        <v>9.567240000000016</v>
      </c>
      <c r="AD26" s="19">
        <f t="shared" si="21"/>
        <v>2.391810000000004</v>
      </c>
    </row>
    <row r="27" spans="1:30" x14ac:dyDescent="0.25">
      <c r="A27" t="s">
        <v>25</v>
      </c>
      <c r="B27" s="15">
        <v>-710.90329999999994</v>
      </c>
      <c r="C27" s="15">
        <f t="shared" si="1"/>
        <v>5.7767100000000937</v>
      </c>
      <c r="D27" s="3">
        <v>1</v>
      </c>
      <c r="E27" s="3">
        <v>-2</v>
      </c>
      <c r="G27" s="19">
        <f t="shared" si="17"/>
        <v>6.104222000000096</v>
      </c>
      <c r="H27" s="3">
        <f t="shared" si="2"/>
        <v>1.526055500000024</v>
      </c>
      <c r="I27" s="3" t="s">
        <v>23</v>
      </c>
      <c r="J27" s="20">
        <v>-710.29412000000002</v>
      </c>
      <c r="K27" s="15">
        <f t="shared" si="3"/>
        <v>5.5114300000000185</v>
      </c>
      <c r="L27" s="3">
        <v>1</v>
      </c>
      <c r="M27" s="3">
        <v>-2</v>
      </c>
      <c r="N27" s="3"/>
      <c r="O27" s="19">
        <f t="shared" si="18"/>
        <v>5.8389420000000207</v>
      </c>
      <c r="P27" s="3">
        <f t="shared" si="0"/>
        <v>1.4597355000000052</v>
      </c>
      <c r="R27" t="s">
        <v>155</v>
      </c>
      <c r="S27" s="23">
        <v>-712.31030999999996</v>
      </c>
      <c r="T27" s="23">
        <f t="shared" si="4"/>
        <v>3.4952400000000807</v>
      </c>
      <c r="U27" s="19">
        <f t="shared" si="19"/>
        <v>5.7423830000000802</v>
      </c>
      <c r="V27" s="23">
        <f t="shared" si="20"/>
        <v>1.43559575000002</v>
      </c>
      <c r="X27" s="22"/>
      <c r="Z27" t="s">
        <v>204</v>
      </c>
      <c r="AA27" s="23">
        <v>-707.14889000000005</v>
      </c>
      <c r="AB27" s="23">
        <f t="shared" si="16"/>
        <v>8.656659999999988</v>
      </c>
      <c r="AC27" s="19">
        <f t="shared" ref="AC27:AC28" si="25">AB27+(2*$C$118)+(1*$C$116)+(-1*$C$122)</f>
        <v>9.4817399999999914</v>
      </c>
      <c r="AD27" s="19">
        <f t="shared" si="21"/>
        <v>2.3704349999999978</v>
      </c>
    </row>
    <row r="28" spans="1:30" x14ac:dyDescent="0.25">
      <c r="A28" t="s">
        <v>26</v>
      </c>
      <c r="B28" s="15">
        <v>-710.90332999999998</v>
      </c>
      <c r="C28" s="15">
        <f t="shared" si="1"/>
        <v>5.7766800000000558</v>
      </c>
      <c r="D28" s="3">
        <v>1</v>
      </c>
      <c r="E28" s="3">
        <v>-2</v>
      </c>
      <c r="G28" s="19">
        <f t="shared" si="17"/>
        <v>6.104192000000058</v>
      </c>
      <c r="H28" s="3">
        <f t="shared" si="2"/>
        <v>1.5260480000000145</v>
      </c>
      <c r="I28" s="3" t="s">
        <v>24</v>
      </c>
      <c r="J28" s="20">
        <v>-710.29413</v>
      </c>
      <c r="K28" s="15">
        <f t="shared" si="3"/>
        <v>5.5114200000000437</v>
      </c>
      <c r="L28" s="3">
        <v>1</v>
      </c>
      <c r="M28" s="3">
        <v>-2</v>
      </c>
      <c r="N28" s="3"/>
      <c r="O28" s="19">
        <f t="shared" si="18"/>
        <v>5.838932000000046</v>
      </c>
      <c r="P28" s="3">
        <f t="shared" si="0"/>
        <v>1.4597330000000115</v>
      </c>
      <c r="R28" t="s">
        <v>156</v>
      </c>
      <c r="S28" s="23">
        <v>-712.41223000000002</v>
      </c>
      <c r="T28" s="23">
        <f t="shared" si="4"/>
        <v>3.393320000000017</v>
      </c>
      <c r="U28" s="19">
        <f t="shared" si="19"/>
        <v>5.6404630000000164</v>
      </c>
      <c r="V28" s="23">
        <f t="shared" si="20"/>
        <v>1.4101157500000041</v>
      </c>
      <c r="X28" s="22"/>
      <c r="Z28" t="s">
        <v>252</v>
      </c>
      <c r="AA28" s="23">
        <v>-705.84758999999997</v>
      </c>
      <c r="AB28" s="23">
        <f t="shared" si="16"/>
        <v>9.957960000000071</v>
      </c>
      <c r="AC28" s="19">
        <f t="shared" si="25"/>
        <v>10.783040000000074</v>
      </c>
      <c r="AD28" s="19">
        <f t="shared" si="21"/>
        <v>2.6957600000000186</v>
      </c>
    </row>
    <row r="29" spans="1:30" x14ac:dyDescent="0.25">
      <c r="A29" t="s">
        <v>27</v>
      </c>
      <c r="B29" s="15">
        <v>-710.91150000000005</v>
      </c>
      <c r="C29" s="15">
        <f t="shared" si="1"/>
        <v>5.768509999999992</v>
      </c>
      <c r="D29" s="3">
        <v>1</v>
      </c>
      <c r="E29" s="3">
        <v>-2</v>
      </c>
      <c r="G29" s="19">
        <f t="shared" si="17"/>
        <v>6.0960219999999943</v>
      </c>
      <c r="H29" s="3">
        <f t="shared" si="2"/>
        <v>1.5240054999999986</v>
      </c>
      <c r="I29" s="3" t="s">
        <v>25</v>
      </c>
      <c r="J29" s="20">
        <v>-710.29402000000005</v>
      </c>
      <c r="K29" s="15">
        <f t="shared" si="3"/>
        <v>5.5115299999999934</v>
      </c>
      <c r="L29" s="3">
        <v>1</v>
      </c>
      <c r="M29" s="3">
        <v>-2</v>
      </c>
      <c r="N29" s="3"/>
      <c r="O29" s="19">
        <f t="shared" si="18"/>
        <v>5.8390419999999956</v>
      </c>
      <c r="P29" s="3">
        <f t="shared" si="0"/>
        <v>1.4597604999999989</v>
      </c>
      <c r="R29" t="s">
        <v>157</v>
      </c>
      <c r="S29" s="23">
        <v>-711.82120999999995</v>
      </c>
      <c r="T29" s="23">
        <f t="shared" si="4"/>
        <v>3.9843400000000884</v>
      </c>
      <c r="U29" s="19">
        <f t="shared" si="19"/>
        <v>6.2314830000000878</v>
      </c>
      <c r="V29" s="23">
        <f t="shared" si="20"/>
        <v>1.557870750000022</v>
      </c>
      <c r="X29" s="22"/>
    </row>
    <row r="30" spans="1:30" x14ac:dyDescent="0.25">
      <c r="A30" t="s">
        <v>28</v>
      </c>
      <c r="B30" s="15">
        <v>-710.91151000000002</v>
      </c>
      <c r="C30" s="15">
        <f t="shared" si="1"/>
        <v>5.7685000000000173</v>
      </c>
      <c r="D30" s="3">
        <v>1</v>
      </c>
      <c r="E30" s="3">
        <v>-2</v>
      </c>
      <c r="G30" s="19">
        <f t="shared" si="17"/>
        <v>6.0960120000000195</v>
      </c>
      <c r="H30" s="3">
        <f t="shared" si="2"/>
        <v>1.5240030000000049</v>
      </c>
      <c r="I30" s="3" t="s">
        <v>26</v>
      </c>
      <c r="J30" s="20">
        <v>-710.29413999999997</v>
      </c>
      <c r="K30" s="15">
        <f t="shared" si="3"/>
        <v>5.511410000000069</v>
      </c>
      <c r="L30" s="3">
        <v>1</v>
      </c>
      <c r="M30" s="3">
        <v>-2</v>
      </c>
      <c r="N30" s="3"/>
      <c r="O30" s="19">
        <f t="shared" si="18"/>
        <v>5.8389220000000712</v>
      </c>
      <c r="P30" s="3">
        <f t="shared" si="0"/>
        <v>1.4597305000000178</v>
      </c>
      <c r="R30" t="s">
        <v>158</v>
      </c>
      <c r="S30" s="23">
        <v>-710.32911999999999</v>
      </c>
      <c r="T30" s="23">
        <f t="shared" si="4"/>
        <v>5.4764300000000503</v>
      </c>
      <c r="U30" s="19">
        <f>T30+(-2*$C$118)+(1*$C$116)</f>
        <v>5.8039420000000526</v>
      </c>
      <c r="V30" s="23">
        <f t="shared" si="20"/>
        <v>1.4509855000000131</v>
      </c>
      <c r="X30" s="22">
        <v>-5.4764300000000503</v>
      </c>
    </row>
    <row r="31" spans="1:30" x14ac:dyDescent="0.25">
      <c r="A31" t="s">
        <v>29</v>
      </c>
      <c r="B31" s="15">
        <v>-710.87423999999999</v>
      </c>
      <c r="C31" s="15">
        <f t="shared" si="1"/>
        <v>5.8057700000000523</v>
      </c>
      <c r="D31" s="3">
        <v>1</v>
      </c>
      <c r="E31" s="3">
        <v>-2</v>
      </c>
      <c r="G31" s="19">
        <f t="shared" si="17"/>
        <v>6.1332820000000545</v>
      </c>
      <c r="H31" s="3">
        <f t="shared" si="2"/>
        <v>1.5333205000000136</v>
      </c>
      <c r="I31" s="3" t="s">
        <v>27</v>
      </c>
      <c r="J31" s="20">
        <v>-710.29057</v>
      </c>
      <c r="K31" s="15">
        <f t="shared" si="3"/>
        <v>5.5149800000000369</v>
      </c>
      <c r="L31" s="3">
        <v>1</v>
      </c>
      <c r="M31" s="3">
        <v>-2</v>
      </c>
      <c r="N31" s="3"/>
      <c r="O31" s="19">
        <f t="shared" si="18"/>
        <v>5.8424920000000391</v>
      </c>
      <c r="P31" s="3">
        <f t="shared" si="0"/>
        <v>1.4606230000000098</v>
      </c>
      <c r="R31" t="s">
        <v>45</v>
      </c>
      <c r="S31" s="23">
        <v>-709.17963999999995</v>
      </c>
      <c r="T31" s="23">
        <f t="shared" si="4"/>
        <v>6.6259100000000899</v>
      </c>
      <c r="U31" s="19">
        <f t="shared" ref="U31:U38" si="26">T31+(-2*$C$118)+(1*$C$116)</f>
        <v>6.9534220000000921</v>
      </c>
      <c r="V31" s="23">
        <f t="shared" si="20"/>
        <v>1.738355500000023</v>
      </c>
      <c r="X31" s="22">
        <v>-6.6259100000000899</v>
      </c>
    </row>
    <row r="32" spans="1:30" x14ac:dyDescent="0.25">
      <c r="A32" t="s">
        <v>30</v>
      </c>
      <c r="B32" s="15">
        <v>-710.81155000000001</v>
      </c>
      <c r="C32" s="15">
        <f t="shared" si="1"/>
        <v>5.8684600000000273</v>
      </c>
      <c r="D32" s="3">
        <v>1</v>
      </c>
      <c r="E32" s="3">
        <v>-2</v>
      </c>
      <c r="G32" s="19">
        <f t="shared" si="17"/>
        <v>6.1959720000000296</v>
      </c>
      <c r="H32" s="3">
        <f t="shared" si="2"/>
        <v>1.5489930000000074</v>
      </c>
      <c r="I32" s="3" t="s">
        <v>28</v>
      </c>
      <c r="J32" s="20">
        <v>-710.29057999999998</v>
      </c>
      <c r="K32" s="15">
        <f t="shared" si="3"/>
        <v>5.5149700000000621</v>
      </c>
      <c r="L32" s="3">
        <v>1</v>
      </c>
      <c r="M32" s="3">
        <v>-2</v>
      </c>
      <c r="N32" s="3"/>
      <c r="O32" s="19">
        <f t="shared" si="18"/>
        <v>5.8424820000000643</v>
      </c>
      <c r="P32" s="3">
        <f t="shared" si="0"/>
        <v>1.4606205000000161</v>
      </c>
      <c r="R32" t="s">
        <v>46</v>
      </c>
      <c r="S32" s="23">
        <v>-710.29056000000003</v>
      </c>
      <c r="T32" s="23">
        <f t="shared" si="4"/>
        <v>5.5149900000000116</v>
      </c>
      <c r="U32" s="19">
        <f t="shared" si="26"/>
        <v>5.8425020000000139</v>
      </c>
      <c r="V32" s="23">
        <f t="shared" si="20"/>
        <v>1.4606255000000035</v>
      </c>
      <c r="X32" s="22">
        <v>-5.5149900000000116</v>
      </c>
    </row>
    <row r="33" spans="1:43" x14ac:dyDescent="0.25">
      <c r="A33" t="s">
        <v>31</v>
      </c>
      <c r="B33" s="15">
        <v>-710.86658999999997</v>
      </c>
      <c r="C33" s="15">
        <f t="shared" si="1"/>
        <v>5.8134200000000646</v>
      </c>
      <c r="D33" s="3">
        <v>1</v>
      </c>
      <c r="E33" s="3">
        <v>-2</v>
      </c>
      <c r="G33" s="19">
        <f t="shared" si="17"/>
        <v>6.1409320000000669</v>
      </c>
      <c r="H33" s="3">
        <f t="shared" si="2"/>
        <v>1.5352330000000167</v>
      </c>
      <c r="I33" s="3" t="s">
        <v>29</v>
      </c>
      <c r="J33" s="20">
        <v>-710.20845999999995</v>
      </c>
      <c r="K33" s="15">
        <f t="shared" si="3"/>
        <v>5.5970900000000938</v>
      </c>
      <c r="L33" s="3">
        <v>1</v>
      </c>
      <c r="M33" s="3">
        <v>-2</v>
      </c>
      <c r="N33" s="3"/>
      <c r="O33" s="19">
        <f t="shared" si="18"/>
        <v>5.9246020000000961</v>
      </c>
      <c r="P33" s="3">
        <f t="shared" si="0"/>
        <v>1.481150500000024</v>
      </c>
      <c r="R33" t="s">
        <v>159</v>
      </c>
      <c r="S33" s="23">
        <v>-709.74594000000002</v>
      </c>
      <c r="T33" s="23">
        <f t="shared" si="4"/>
        <v>6.0596100000000206</v>
      </c>
      <c r="U33" s="19">
        <f t="shared" si="26"/>
        <v>6.3871220000000228</v>
      </c>
      <c r="V33" s="23">
        <f t="shared" si="20"/>
        <v>1.5967805000000057</v>
      </c>
      <c r="X33" s="22">
        <v>-6.0596100000000206</v>
      </c>
    </row>
    <row r="34" spans="1:43" x14ac:dyDescent="0.25">
      <c r="A34" t="s">
        <v>32</v>
      </c>
      <c r="B34" s="15">
        <v>-710.95786999999996</v>
      </c>
      <c r="C34" s="15">
        <f t="shared" si="1"/>
        <v>5.7221400000000813</v>
      </c>
      <c r="D34" s="3">
        <v>1</v>
      </c>
      <c r="E34" s="3">
        <v>-2</v>
      </c>
      <c r="G34" s="19">
        <f t="shared" si="17"/>
        <v>6.0496520000000835</v>
      </c>
      <c r="H34" s="3">
        <f t="shared" si="2"/>
        <v>1.5124130000000209</v>
      </c>
      <c r="I34" s="3" t="s">
        <v>30</v>
      </c>
      <c r="J34" s="20">
        <v>-710.15963999999997</v>
      </c>
      <c r="K34" s="15">
        <f t="shared" si="3"/>
        <v>5.6459100000000717</v>
      </c>
      <c r="L34" s="3">
        <v>1</v>
      </c>
      <c r="M34" s="3">
        <v>-2</v>
      </c>
      <c r="N34" s="3"/>
      <c r="O34" s="19">
        <f t="shared" si="18"/>
        <v>5.973422000000074</v>
      </c>
      <c r="P34" s="3">
        <f t="shared" si="0"/>
        <v>1.4933555000000185</v>
      </c>
      <c r="R34" t="s">
        <v>160</v>
      </c>
      <c r="S34" s="23">
        <v>-709.65530000000001</v>
      </c>
      <c r="T34" s="23">
        <f t="shared" si="4"/>
        <v>6.1502500000000282</v>
      </c>
      <c r="U34" s="19">
        <f t="shared" si="26"/>
        <v>6.4777620000000304</v>
      </c>
      <c r="V34" s="23">
        <f t="shared" si="20"/>
        <v>1.6194405000000076</v>
      </c>
      <c r="X34" s="22">
        <v>-6.1502500000000282</v>
      </c>
    </row>
    <row r="35" spans="1:43" x14ac:dyDescent="0.25">
      <c r="A35" t="s">
        <v>33</v>
      </c>
      <c r="B35" s="15">
        <v>-710.86656000000005</v>
      </c>
      <c r="C35" s="15">
        <f t="shared" si="1"/>
        <v>5.8134499999999889</v>
      </c>
      <c r="D35" s="3">
        <v>1</v>
      </c>
      <c r="E35" s="3">
        <v>-2</v>
      </c>
      <c r="G35" s="19">
        <f t="shared" si="17"/>
        <v>6.1409619999999911</v>
      </c>
      <c r="H35" s="3">
        <f t="shared" si="2"/>
        <v>1.5352404999999978</v>
      </c>
      <c r="I35" s="3" t="s">
        <v>31</v>
      </c>
      <c r="J35" s="20">
        <v>-710.20573999999999</v>
      </c>
      <c r="K35" s="15">
        <f t="shared" si="3"/>
        <v>5.5998100000000477</v>
      </c>
      <c r="L35" s="3">
        <v>1</v>
      </c>
      <c r="M35" s="3">
        <v>-2</v>
      </c>
      <c r="N35" s="3"/>
      <c r="O35" s="19">
        <f t="shared" si="18"/>
        <v>5.9273220000000499</v>
      </c>
      <c r="P35" s="3">
        <f t="shared" si="0"/>
        <v>1.4818305000000125</v>
      </c>
      <c r="R35" t="s">
        <v>161</v>
      </c>
      <c r="S35" s="23">
        <v>-709.09793000000002</v>
      </c>
      <c r="T35" s="23">
        <f t="shared" si="4"/>
        <v>6.7076200000000199</v>
      </c>
      <c r="U35" s="19">
        <f t="shared" si="26"/>
        <v>7.0351320000000221</v>
      </c>
      <c r="V35" s="23">
        <f t="shared" si="20"/>
        <v>1.7587830000000055</v>
      </c>
      <c r="X35" s="22">
        <v>-6.7076200000000199</v>
      </c>
    </row>
    <row r="36" spans="1:43" x14ac:dyDescent="0.25">
      <c r="A36" t="s">
        <v>34</v>
      </c>
      <c r="B36" s="15">
        <v>-710.81159000000002</v>
      </c>
      <c r="C36" s="15">
        <f t="shared" si="1"/>
        <v>5.8684200000000146</v>
      </c>
      <c r="D36" s="3">
        <v>1</v>
      </c>
      <c r="E36" s="3">
        <v>-2</v>
      </c>
      <c r="G36" s="19">
        <f t="shared" si="17"/>
        <v>6.1959320000000169</v>
      </c>
      <c r="H36" s="3">
        <f t="shared" si="2"/>
        <v>1.5489830000000042</v>
      </c>
      <c r="I36" s="3" t="s">
        <v>32</v>
      </c>
      <c r="J36" s="20">
        <v>-710.32911999999999</v>
      </c>
      <c r="K36" s="15">
        <f t="shared" si="3"/>
        <v>5.4764300000000503</v>
      </c>
      <c r="L36" s="3">
        <v>1</v>
      </c>
      <c r="M36" s="3">
        <v>-2</v>
      </c>
      <c r="N36" s="3"/>
      <c r="O36" s="19">
        <f t="shared" si="18"/>
        <v>5.8039420000000526</v>
      </c>
      <c r="P36" s="3">
        <f t="shared" ref="P36:P68" si="27">O36/4</f>
        <v>1.4509855000000131</v>
      </c>
      <c r="R36" t="s">
        <v>162</v>
      </c>
      <c r="S36" s="23">
        <v>-709.75788</v>
      </c>
      <c r="T36" s="23">
        <f t="shared" si="4"/>
        <v>6.0476700000000392</v>
      </c>
      <c r="U36" s="19">
        <f t="shared" si="26"/>
        <v>6.3751820000000414</v>
      </c>
      <c r="V36" s="23">
        <f t="shared" si="20"/>
        <v>1.5937955000000104</v>
      </c>
      <c r="X36" s="22">
        <v>-6.0476700000000392</v>
      </c>
    </row>
    <row r="37" spans="1:43" x14ac:dyDescent="0.25">
      <c r="A37" t="s">
        <v>35</v>
      </c>
      <c r="B37" s="15">
        <v>-710.87415999999996</v>
      </c>
      <c r="C37" s="15">
        <f t="shared" si="1"/>
        <v>5.8058500000000777</v>
      </c>
      <c r="D37" s="3">
        <v>1</v>
      </c>
      <c r="E37" s="3">
        <v>-2</v>
      </c>
      <c r="G37" s="19">
        <f t="shared" si="17"/>
        <v>6.1333620000000799</v>
      </c>
      <c r="H37" s="3">
        <f t="shared" si="2"/>
        <v>1.53334050000002</v>
      </c>
      <c r="I37" s="3" t="s">
        <v>223</v>
      </c>
      <c r="J37" s="20">
        <v>-710.27581999999995</v>
      </c>
      <c r="K37" s="15">
        <f t="shared" si="3"/>
        <v>5.529730000000086</v>
      </c>
      <c r="L37" s="3">
        <v>1</v>
      </c>
      <c r="M37" s="3">
        <v>-2</v>
      </c>
      <c r="N37" s="3"/>
      <c r="O37" s="19">
        <f t="shared" ref="O37" si="28">K37+(M37*$C$118)+(L37*$C$116)</f>
        <v>5.8572420000000882</v>
      </c>
      <c r="P37" s="3">
        <f t="shared" ref="P37" si="29">O37/4</f>
        <v>1.4643105000000221</v>
      </c>
      <c r="R37" t="s">
        <v>163</v>
      </c>
      <c r="S37" s="23">
        <v>-709.85024999999996</v>
      </c>
      <c r="T37" s="23">
        <f t="shared" si="4"/>
        <v>5.9553000000000793</v>
      </c>
      <c r="U37" s="19">
        <f t="shared" si="26"/>
        <v>6.2828120000000816</v>
      </c>
      <c r="V37" s="23">
        <f t="shared" si="20"/>
        <v>1.5707030000000204</v>
      </c>
      <c r="X37" s="22">
        <v>-5.9553000000000793</v>
      </c>
    </row>
    <row r="38" spans="1:43" x14ac:dyDescent="0.25">
      <c r="A38" t="s">
        <v>36</v>
      </c>
      <c r="B38" s="15">
        <v>-710.81155999999999</v>
      </c>
      <c r="C38" s="15">
        <f t="shared" si="1"/>
        <v>5.8684500000000526</v>
      </c>
      <c r="D38" s="3">
        <v>1</v>
      </c>
      <c r="E38" s="3">
        <v>-2</v>
      </c>
      <c r="G38" s="19">
        <f t="shared" si="17"/>
        <v>6.1959620000000548</v>
      </c>
      <c r="H38" s="3">
        <f t="shared" si="2"/>
        <v>1.5489905000000137</v>
      </c>
      <c r="I38" s="3" t="s">
        <v>33</v>
      </c>
      <c r="J38" s="20">
        <v>-710.20570999999995</v>
      </c>
      <c r="K38" s="15">
        <f t="shared" si="3"/>
        <v>5.5998400000000856</v>
      </c>
      <c r="L38" s="3">
        <v>1</v>
      </c>
      <c r="M38" s="3">
        <v>-2</v>
      </c>
      <c r="N38" s="3"/>
      <c r="O38" s="19">
        <f t="shared" si="18"/>
        <v>5.9273520000000879</v>
      </c>
      <c r="P38" s="3">
        <f t="shared" si="27"/>
        <v>1.481838000000022</v>
      </c>
      <c r="R38" t="s">
        <v>164</v>
      </c>
      <c r="S38" s="23">
        <v>-709.28553999999997</v>
      </c>
      <c r="T38" s="23">
        <f t="shared" si="4"/>
        <v>6.5200100000000702</v>
      </c>
      <c r="U38" s="19">
        <f t="shared" si="26"/>
        <v>6.8475220000000725</v>
      </c>
      <c r="V38" s="23">
        <f t="shared" si="20"/>
        <v>1.7118805000000181</v>
      </c>
      <c r="X38" s="22">
        <v>-6.5200100000000702</v>
      </c>
    </row>
    <row r="39" spans="1:43" x14ac:dyDescent="0.25">
      <c r="A39" t="s">
        <v>37</v>
      </c>
      <c r="B39" s="15">
        <v>-710.87413000000004</v>
      </c>
      <c r="C39" s="15">
        <f t="shared" si="1"/>
        <v>5.8058800000000019</v>
      </c>
      <c r="D39" s="3">
        <v>1</v>
      </c>
      <c r="E39" s="3">
        <v>-2</v>
      </c>
      <c r="G39" s="19">
        <f t="shared" si="17"/>
        <v>6.1333920000000042</v>
      </c>
      <c r="H39" s="3">
        <f t="shared" si="2"/>
        <v>1.533348000000001</v>
      </c>
      <c r="I39" s="3" t="s">
        <v>34</v>
      </c>
      <c r="J39" s="20">
        <v>-710.15968999999996</v>
      </c>
      <c r="K39" s="15">
        <f t="shared" si="3"/>
        <v>5.6458600000000843</v>
      </c>
      <c r="L39" s="3">
        <v>1</v>
      </c>
      <c r="M39" s="3">
        <v>-2</v>
      </c>
      <c r="N39" s="3"/>
      <c r="O39" s="19">
        <f t="shared" si="18"/>
        <v>5.9733720000000865</v>
      </c>
      <c r="P39" s="3">
        <f t="shared" si="27"/>
        <v>1.4933430000000216</v>
      </c>
    </row>
    <row r="40" spans="1:43" x14ac:dyDescent="0.25">
      <c r="A40" t="s">
        <v>38</v>
      </c>
      <c r="B40" s="15">
        <v>-710.95782999999994</v>
      </c>
      <c r="C40" s="15">
        <f t="shared" si="1"/>
        <v>5.722180000000094</v>
      </c>
      <c r="D40" s="3">
        <v>1</v>
      </c>
      <c r="E40" s="3">
        <v>-2</v>
      </c>
      <c r="G40" s="19">
        <f t="shared" si="17"/>
        <v>6.0496920000000962</v>
      </c>
      <c r="H40" s="3">
        <f t="shared" si="2"/>
        <v>1.5124230000000241</v>
      </c>
      <c r="I40" s="3" t="s">
        <v>35</v>
      </c>
      <c r="J40" s="20">
        <v>-710.20833000000005</v>
      </c>
      <c r="K40" s="15">
        <f t="shared" si="3"/>
        <v>5.597219999999993</v>
      </c>
      <c r="L40" s="3">
        <v>1</v>
      </c>
      <c r="M40" s="3">
        <v>-2</v>
      </c>
      <c r="N40" s="3"/>
      <c r="O40" s="19">
        <f t="shared" si="18"/>
        <v>5.9247319999999952</v>
      </c>
      <c r="P40" s="3">
        <f t="shared" si="27"/>
        <v>1.4811829999999988</v>
      </c>
      <c r="AA40" s="14" t="s">
        <v>149</v>
      </c>
      <c r="AB40" s="14" t="s">
        <v>0</v>
      </c>
      <c r="AC40" s="14" t="s">
        <v>1</v>
      </c>
      <c r="AD40" s="14" t="s">
        <v>5</v>
      </c>
      <c r="AE40" s="14" t="s">
        <v>6</v>
      </c>
      <c r="AF40" s="25" t="s">
        <v>224</v>
      </c>
      <c r="AG40" s="25" t="s">
        <v>240</v>
      </c>
      <c r="AH40" s="25" t="s">
        <v>239</v>
      </c>
      <c r="AI40" s="14"/>
      <c r="AJ40" s="14"/>
      <c r="AK40" s="14"/>
      <c r="AL40" s="14"/>
      <c r="AM40" s="14"/>
      <c r="AN40" s="14"/>
      <c r="AO40" s="25"/>
      <c r="AP40" s="25"/>
      <c r="AQ40" s="25"/>
    </row>
    <row r="41" spans="1:43" x14ac:dyDescent="0.25">
      <c r="A41" t="s">
        <v>39</v>
      </c>
      <c r="B41" s="15">
        <v>-710.86658999999997</v>
      </c>
      <c r="C41" s="15">
        <f t="shared" si="1"/>
        <v>5.8134200000000646</v>
      </c>
      <c r="D41" s="3">
        <v>1</v>
      </c>
      <c r="E41" s="3">
        <v>-2</v>
      </c>
      <c r="G41" s="19">
        <f t="shared" si="17"/>
        <v>6.1409320000000669</v>
      </c>
      <c r="H41" s="3">
        <f t="shared" si="2"/>
        <v>1.5352330000000167</v>
      </c>
      <c r="I41" s="3" t="s">
        <v>36</v>
      </c>
      <c r="J41" s="20">
        <v>-710.15965000000006</v>
      </c>
      <c r="K41" s="15">
        <f t="shared" si="3"/>
        <v>5.6458999999999833</v>
      </c>
      <c r="L41" s="3">
        <v>1</v>
      </c>
      <c r="M41" s="3">
        <v>-2</v>
      </c>
      <c r="N41" s="3"/>
      <c r="O41" s="19">
        <f t="shared" si="18"/>
        <v>5.9734119999999855</v>
      </c>
      <c r="P41" s="3">
        <f t="shared" si="27"/>
        <v>1.4933529999999964</v>
      </c>
      <c r="R41" s="1" t="s">
        <v>149</v>
      </c>
      <c r="S41" s="2" t="s">
        <v>0</v>
      </c>
      <c r="T41" s="2" t="s">
        <v>1</v>
      </c>
      <c r="U41" s="2" t="s">
        <v>5</v>
      </c>
      <c r="V41" s="2" t="s">
        <v>6</v>
      </c>
      <c r="AA41" s="14" t="s">
        <v>150</v>
      </c>
      <c r="AB41" s="27">
        <v>-715.80555000000004</v>
      </c>
      <c r="AC41" s="26">
        <v>0</v>
      </c>
      <c r="AD41" s="26" t="s">
        <v>105</v>
      </c>
      <c r="AE41" s="26" t="s">
        <v>105</v>
      </c>
      <c r="AF41" s="14"/>
      <c r="AG41" s="14"/>
      <c r="AH41" s="14"/>
      <c r="AI41" s="14"/>
      <c r="AJ41" s="14"/>
      <c r="AK41" s="26"/>
      <c r="AL41" s="26"/>
      <c r="AM41" s="26"/>
      <c r="AN41" s="26"/>
    </row>
    <row r="42" spans="1:43" x14ac:dyDescent="0.25">
      <c r="A42" t="s">
        <v>40</v>
      </c>
      <c r="B42" s="15">
        <v>-710.95782999999994</v>
      </c>
      <c r="C42" s="15">
        <f t="shared" si="1"/>
        <v>5.722180000000094</v>
      </c>
      <c r="D42" s="3">
        <v>1</v>
      </c>
      <c r="E42" s="3">
        <v>-2</v>
      </c>
      <c r="G42" s="19">
        <f t="shared" si="17"/>
        <v>6.0496920000000962</v>
      </c>
      <c r="H42" s="3">
        <f t="shared" si="2"/>
        <v>1.5124230000000241</v>
      </c>
      <c r="I42" s="3" t="s">
        <v>37</v>
      </c>
      <c r="J42" s="20">
        <v>-710.20834000000002</v>
      </c>
      <c r="K42" s="15">
        <f t="shared" si="3"/>
        <v>5.5972100000000182</v>
      </c>
      <c r="L42" s="3">
        <v>1</v>
      </c>
      <c r="M42" s="3">
        <v>-2</v>
      </c>
      <c r="N42" s="3"/>
      <c r="O42" s="19">
        <f t="shared" si="18"/>
        <v>5.9247220000000205</v>
      </c>
      <c r="P42" s="3">
        <f t="shared" si="27"/>
        <v>1.4811805000000051</v>
      </c>
      <c r="R42" s="5" t="s">
        <v>150</v>
      </c>
      <c r="S42" s="33">
        <v>-715.80555000000004</v>
      </c>
      <c r="T42" s="22">
        <v>0</v>
      </c>
      <c r="U42" s="22" t="s">
        <v>105</v>
      </c>
      <c r="V42" s="22" t="s">
        <v>105</v>
      </c>
      <c r="AA42" t="s">
        <v>208</v>
      </c>
      <c r="AB42" s="23">
        <v>-708.92154000000005</v>
      </c>
      <c r="AC42" s="23">
        <f>AB42-$J$110</f>
        <v>6.8840099999999893</v>
      </c>
      <c r="AD42" s="19">
        <f>AC42+(1*$C$118)+(1*$C$116)+(-1*$C$121)</f>
        <v>6.9780224999999909</v>
      </c>
      <c r="AE42" s="19">
        <f>AD42/4</f>
        <v>1.7445056249999977</v>
      </c>
      <c r="AF42" s="32">
        <v>2.3017267000000001</v>
      </c>
      <c r="AG42" s="23">
        <v>1.26024</v>
      </c>
      <c r="AH42" s="23">
        <v>1.7600929999999999</v>
      </c>
      <c r="AI42" s="37"/>
      <c r="AJ42" t="s">
        <v>208</v>
      </c>
      <c r="AK42" s="19">
        <v>6.9780224999999909</v>
      </c>
      <c r="AL42" s="22"/>
      <c r="AM42" s="22"/>
      <c r="AN42" s="22"/>
      <c r="AO42" s="28"/>
    </row>
    <row r="43" spans="1:43" x14ac:dyDescent="0.25">
      <c r="A43" t="s">
        <v>41</v>
      </c>
      <c r="B43" s="15">
        <v>-710.87413000000004</v>
      </c>
      <c r="C43" s="15">
        <f t="shared" si="1"/>
        <v>5.8058800000000019</v>
      </c>
      <c r="D43" s="3">
        <v>1</v>
      </c>
      <c r="E43" s="3">
        <v>-2</v>
      </c>
      <c r="G43" s="19">
        <f t="shared" si="17"/>
        <v>6.1333920000000042</v>
      </c>
      <c r="H43" s="3">
        <f t="shared" si="2"/>
        <v>1.533348000000001</v>
      </c>
      <c r="I43" s="3" t="s">
        <v>38</v>
      </c>
      <c r="J43" s="20">
        <v>-710.27580999999998</v>
      </c>
      <c r="K43" s="15">
        <f t="shared" si="3"/>
        <v>5.5297400000000607</v>
      </c>
      <c r="L43" s="3">
        <v>1</v>
      </c>
      <c r="M43" s="3">
        <v>-2</v>
      </c>
      <c r="N43" s="3"/>
      <c r="O43" s="19">
        <f t="shared" si="18"/>
        <v>5.857252000000063</v>
      </c>
      <c r="P43" s="3">
        <f t="shared" si="27"/>
        <v>1.4643130000000157</v>
      </c>
      <c r="R43" t="s">
        <v>209</v>
      </c>
      <c r="S43" s="23">
        <v>-709.53076999999996</v>
      </c>
      <c r="T43" s="23">
        <f t="shared" ref="T43:T52" si="30">S43-$J$110</f>
        <v>6.274780000000078</v>
      </c>
      <c r="U43" s="19">
        <f>T43+(0*$C$118)+(1*$C$114)+(-1*$C$121)</f>
        <v>8.5097757500000775</v>
      </c>
      <c r="V43" s="19">
        <f t="shared" ref="V43" si="31">U43/4</f>
        <v>2.1274439375000194</v>
      </c>
      <c r="W43" s="22"/>
      <c r="AA43" t="s">
        <v>225</v>
      </c>
      <c r="AB43" s="23">
        <v>-708.87460999999996</v>
      </c>
      <c r="AC43" s="23">
        <f t="shared" ref="AC43:AC57" si="32">AB43-$J$110</f>
        <v>6.9309400000000778</v>
      </c>
      <c r="AD43" s="19">
        <f t="shared" ref="AD43:AD57" si="33">AC43+(1*$C$118)+(1*$C$116)+(-1*$C$121)</f>
        <v>7.0249525000000794</v>
      </c>
      <c r="AE43" s="19">
        <f t="shared" ref="AE43:AE57" si="34">AD43/4</f>
        <v>1.7562381250000199</v>
      </c>
      <c r="AF43" s="31">
        <v>2.5594469000000002</v>
      </c>
      <c r="AG43" s="23">
        <v>1.2127840000000001</v>
      </c>
      <c r="AH43" s="23">
        <v>1.978845</v>
      </c>
      <c r="AI43" s="38"/>
      <c r="AJ43" t="s">
        <v>225</v>
      </c>
      <c r="AK43" s="22">
        <v>7.0249525000000794</v>
      </c>
      <c r="AL43" s="22"/>
      <c r="AM43" s="22"/>
      <c r="AN43" s="22"/>
      <c r="AO43" s="29"/>
    </row>
    <row r="44" spans="1:43" x14ac:dyDescent="0.25">
      <c r="A44" t="s">
        <v>42</v>
      </c>
      <c r="B44" s="15">
        <v>-710.81158000000005</v>
      </c>
      <c r="C44" s="15">
        <f t="shared" si="1"/>
        <v>5.8684299999999894</v>
      </c>
      <c r="D44" s="3">
        <v>1</v>
      </c>
      <c r="E44" s="3">
        <v>-2</v>
      </c>
      <c r="G44" s="19">
        <f t="shared" si="17"/>
        <v>6.1959419999999916</v>
      </c>
      <c r="H44" s="3">
        <f t="shared" si="2"/>
        <v>1.5489854999999979</v>
      </c>
      <c r="I44" s="3" t="s">
        <v>39</v>
      </c>
      <c r="J44" s="20">
        <v>-710.20578</v>
      </c>
      <c r="K44" s="15">
        <f t="shared" si="3"/>
        <v>5.599770000000035</v>
      </c>
      <c r="L44" s="3">
        <v>1</v>
      </c>
      <c r="M44" s="3">
        <v>-2</v>
      </c>
      <c r="N44" s="3"/>
      <c r="O44" s="19">
        <f t="shared" si="18"/>
        <v>5.9272820000000372</v>
      </c>
      <c r="P44" s="3">
        <f t="shared" si="27"/>
        <v>1.4818205000000093</v>
      </c>
      <c r="R44" t="s">
        <v>205</v>
      </c>
      <c r="S44" s="23">
        <v>-711.22585000000004</v>
      </c>
      <c r="T44" s="23">
        <f t="shared" si="30"/>
        <v>4.5797000000000025</v>
      </c>
      <c r="U44" s="19">
        <f>T44+(1*$C$118)+(1*$C$115)+(-1*$C$121)</f>
        <v>6.5933435000000014</v>
      </c>
      <c r="V44" s="19">
        <f>U44/4</f>
        <v>1.6483358750000003</v>
      </c>
      <c r="W44" s="22"/>
      <c r="AA44" t="s">
        <v>237</v>
      </c>
      <c r="AB44" s="23">
        <v>-707.80963999999994</v>
      </c>
      <c r="AC44" s="23">
        <f t="shared" si="32"/>
        <v>7.9959100000000944</v>
      </c>
      <c r="AD44" s="19">
        <f t="shared" si="33"/>
        <v>8.0899225000000961</v>
      </c>
      <c r="AE44" s="19">
        <f t="shared" si="34"/>
        <v>2.022480625000024</v>
      </c>
      <c r="AF44" s="31">
        <v>2.7405936</v>
      </c>
      <c r="AG44" s="23">
        <v>0.92957100000000004</v>
      </c>
      <c r="AH44" s="23">
        <v>1.953632</v>
      </c>
      <c r="AI44" s="37"/>
      <c r="AJ44" t="s">
        <v>226</v>
      </c>
      <c r="AK44" s="22">
        <v>8.4898525000000227</v>
      </c>
      <c r="AL44" s="22"/>
      <c r="AM44" s="22"/>
      <c r="AN44" s="22"/>
      <c r="AO44" s="29"/>
    </row>
    <row r="45" spans="1:43" x14ac:dyDescent="0.25">
      <c r="A45" t="s">
        <v>43</v>
      </c>
      <c r="B45" s="15">
        <v>-710.95784000000003</v>
      </c>
      <c r="C45" s="15">
        <f t="shared" si="1"/>
        <v>5.7221700000000055</v>
      </c>
      <c r="D45" s="3">
        <v>1</v>
      </c>
      <c r="E45" s="3">
        <v>-2</v>
      </c>
      <c r="G45" s="19">
        <f t="shared" si="17"/>
        <v>6.0496820000000078</v>
      </c>
      <c r="H45" s="3">
        <f t="shared" si="2"/>
        <v>1.5124205000000019</v>
      </c>
      <c r="I45" s="3" t="s">
        <v>40</v>
      </c>
      <c r="J45" s="20">
        <v>-710.27583000000004</v>
      </c>
      <c r="K45" s="15">
        <f t="shared" si="3"/>
        <v>5.5297199999999975</v>
      </c>
      <c r="L45" s="3">
        <v>1</v>
      </c>
      <c r="M45" s="3">
        <v>-2</v>
      </c>
      <c r="N45" s="3"/>
      <c r="O45" s="19">
        <f t="shared" si="18"/>
        <v>5.8572319999999998</v>
      </c>
      <c r="P45" s="3">
        <f t="shared" si="27"/>
        <v>1.4643079999999999</v>
      </c>
      <c r="R45" t="s">
        <v>206</v>
      </c>
      <c r="S45" s="23">
        <v>-709.17963999999995</v>
      </c>
      <c r="T45" s="23">
        <f t="shared" si="30"/>
        <v>6.6259100000000899</v>
      </c>
      <c r="U45" s="19">
        <f t="shared" ref="U45:U50" si="35">T45+(1*$C$118)+(1*$C$115)+(-1*$C$121)</f>
        <v>8.6395535000000887</v>
      </c>
      <c r="V45" s="19">
        <f t="shared" ref="V45:V52" si="36">U45/4</f>
        <v>2.1598883750000222</v>
      </c>
      <c r="W45" s="22"/>
      <c r="AA45" t="s">
        <v>234</v>
      </c>
      <c r="AB45" s="23">
        <v>-707.78075999999999</v>
      </c>
      <c r="AC45" s="23">
        <f t="shared" si="32"/>
        <v>8.0247900000000527</v>
      </c>
      <c r="AD45" s="19">
        <f t="shared" si="33"/>
        <v>8.1188025000000543</v>
      </c>
      <c r="AE45" s="19">
        <f t="shared" si="34"/>
        <v>2.0297006250000136</v>
      </c>
      <c r="AF45" s="30">
        <v>4.2366256</v>
      </c>
      <c r="AG45" s="23">
        <v>0.41120200000000001</v>
      </c>
      <c r="AH45" s="23">
        <v>1.748613</v>
      </c>
      <c r="AI45" s="38"/>
      <c r="AJ45" t="s">
        <v>227</v>
      </c>
      <c r="AK45" s="22">
        <v>8.3302225000000298</v>
      </c>
      <c r="AL45" s="22"/>
      <c r="AM45" s="22"/>
      <c r="AN45" s="22"/>
      <c r="AO45" s="28"/>
    </row>
    <row r="46" spans="1:43" x14ac:dyDescent="0.25">
      <c r="A46" t="s">
        <v>44</v>
      </c>
      <c r="B46" s="15">
        <v>-710.86662999999999</v>
      </c>
      <c r="C46" s="15">
        <f t="shared" si="1"/>
        <v>5.813380000000052</v>
      </c>
      <c r="D46" s="3">
        <v>1</v>
      </c>
      <c r="E46" s="3">
        <v>-2</v>
      </c>
      <c r="G46" s="19">
        <f t="shared" si="17"/>
        <v>6.1408920000000542</v>
      </c>
      <c r="H46" s="3">
        <f t="shared" si="2"/>
        <v>1.5352230000000135</v>
      </c>
      <c r="I46" s="3" t="s">
        <v>41</v>
      </c>
      <c r="J46" s="20">
        <v>-710.20839999999998</v>
      </c>
      <c r="K46" s="15">
        <f t="shared" si="3"/>
        <v>5.597150000000056</v>
      </c>
      <c r="L46" s="3">
        <v>1</v>
      </c>
      <c r="M46" s="3">
        <v>-2</v>
      </c>
      <c r="N46" s="3"/>
      <c r="O46" s="19">
        <f t="shared" si="18"/>
        <v>5.9246620000000583</v>
      </c>
      <c r="P46" s="3">
        <f t="shared" si="27"/>
        <v>1.4811655000000146</v>
      </c>
      <c r="R46" t="s">
        <v>208</v>
      </c>
      <c r="S46" s="23">
        <v>-708.92154000000005</v>
      </c>
      <c r="T46" s="23">
        <f>S46-$J$110</f>
        <v>6.8840099999999893</v>
      </c>
      <c r="U46" s="19">
        <f>T46+(1*$C$118)+(1*$C$116)+(-1*$C$121)</f>
        <v>6.9780224999999909</v>
      </c>
      <c r="V46" s="19">
        <f>U46/4</f>
        <v>1.7445056249999977</v>
      </c>
      <c r="W46" s="22"/>
      <c r="AA46" t="s">
        <v>236</v>
      </c>
      <c r="AB46" s="23">
        <v>-707.64521999999999</v>
      </c>
      <c r="AC46" s="23">
        <f t="shared" si="32"/>
        <v>8.1603300000000445</v>
      </c>
      <c r="AD46" s="19">
        <f t="shared" si="33"/>
        <v>8.2543425000000461</v>
      </c>
      <c r="AE46" s="19">
        <f t="shared" si="34"/>
        <v>2.0635856250000115</v>
      </c>
      <c r="AF46" s="30">
        <v>3.7188311000000001</v>
      </c>
      <c r="AG46" s="23">
        <v>0.41355799999999998</v>
      </c>
      <c r="AH46" s="23">
        <v>1.945935</v>
      </c>
      <c r="AI46" s="37"/>
      <c r="AJ46" t="s">
        <v>228</v>
      </c>
      <c r="AK46" s="22">
        <v>9.2215725000000184</v>
      </c>
      <c r="AL46" s="22"/>
      <c r="AM46" s="22"/>
      <c r="AN46" s="22"/>
      <c r="AO46" s="28"/>
    </row>
    <row r="47" spans="1:43" x14ac:dyDescent="0.25">
      <c r="A47" t="s">
        <v>45</v>
      </c>
      <c r="B47" s="15">
        <v>-710.91148999999996</v>
      </c>
      <c r="C47" s="15">
        <f t="shared" si="1"/>
        <v>5.7685200000000805</v>
      </c>
      <c r="D47" s="3">
        <v>1</v>
      </c>
      <c r="E47" s="3">
        <v>-2</v>
      </c>
      <c r="G47" s="19">
        <f t="shared" si="17"/>
        <v>6.0960320000000827</v>
      </c>
      <c r="H47" s="3">
        <f t="shared" si="2"/>
        <v>1.5240080000000207</v>
      </c>
      <c r="I47" s="3" t="s">
        <v>42</v>
      </c>
      <c r="J47" s="20">
        <v>-710.15962999999999</v>
      </c>
      <c r="K47" s="15">
        <f t="shared" si="3"/>
        <v>5.6459200000000465</v>
      </c>
      <c r="L47" s="3">
        <v>1</v>
      </c>
      <c r="M47" s="3">
        <v>-2</v>
      </c>
      <c r="N47" s="3"/>
      <c r="O47" s="19">
        <f t="shared" si="18"/>
        <v>5.9734320000000487</v>
      </c>
      <c r="P47" s="3">
        <f t="shared" si="27"/>
        <v>1.4933580000000122</v>
      </c>
      <c r="R47" t="s">
        <v>210</v>
      </c>
      <c r="S47" s="23">
        <v>-706.14768000000004</v>
      </c>
      <c r="T47" s="23">
        <f>S47-$J$110</f>
        <v>9.6578700000000026</v>
      </c>
      <c r="U47" s="19">
        <f>T47+(1*$C$118)+(1*$C$116)+(-1*$C$121)</f>
        <v>9.7518825000000042</v>
      </c>
      <c r="V47" s="19">
        <f>U47/4</f>
        <v>2.4379706250000011</v>
      </c>
      <c r="W47" s="22"/>
      <c r="AA47" t="s">
        <v>227</v>
      </c>
      <c r="AB47" s="23">
        <v>-707.56934000000001</v>
      </c>
      <c r="AC47" s="23">
        <f t="shared" si="32"/>
        <v>8.2362100000000282</v>
      </c>
      <c r="AD47" s="19">
        <f t="shared" si="33"/>
        <v>8.3302225000000298</v>
      </c>
      <c r="AE47" s="19">
        <f t="shared" si="34"/>
        <v>2.0825556250000075</v>
      </c>
      <c r="AF47" s="31">
        <v>5.0830647000000004</v>
      </c>
      <c r="AG47" s="23">
        <v>0.91304399999999997</v>
      </c>
      <c r="AH47" s="23">
        <v>1.7038759999999999</v>
      </c>
      <c r="AI47" s="38"/>
      <c r="AJ47" t="s">
        <v>229</v>
      </c>
      <c r="AK47" s="22">
        <v>9.3463425000000306</v>
      </c>
      <c r="AL47" s="22"/>
      <c r="AM47" s="22"/>
      <c r="AN47" s="22"/>
      <c r="AO47" s="29"/>
    </row>
    <row r="48" spans="1:43" x14ac:dyDescent="0.25">
      <c r="A48" t="s">
        <v>46</v>
      </c>
      <c r="B48" s="15">
        <v>-710.51571000000001</v>
      </c>
      <c r="C48" s="15">
        <f t="shared" si="1"/>
        <v>6.1643000000000256</v>
      </c>
      <c r="D48" s="3">
        <v>1</v>
      </c>
      <c r="E48" s="3">
        <v>-2</v>
      </c>
      <c r="G48" s="19">
        <f t="shared" si="17"/>
        <v>6.4918120000000279</v>
      </c>
      <c r="H48" s="3">
        <f t="shared" si="2"/>
        <v>1.622953000000007</v>
      </c>
      <c r="I48" s="3" t="s">
        <v>43</v>
      </c>
      <c r="J48" s="20">
        <v>-710.32911999999999</v>
      </c>
      <c r="K48" s="15">
        <f t="shared" si="3"/>
        <v>5.4764300000000503</v>
      </c>
      <c r="L48" s="3">
        <v>1</v>
      </c>
      <c r="M48" s="3">
        <v>-2</v>
      </c>
      <c r="N48" s="3"/>
      <c r="O48" s="19">
        <f t="shared" si="18"/>
        <v>5.8039420000000526</v>
      </c>
      <c r="P48" s="3">
        <f t="shared" si="27"/>
        <v>1.4509855000000131</v>
      </c>
      <c r="R48" t="s">
        <v>201</v>
      </c>
      <c r="S48" s="23">
        <v>-710.91966000000002</v>
      </c>
      <c r="T48" s="23">
        <f>S48-$J$110</f>
        <v>4.8858900000000176</v>
      </c>
      <c r="U48" s="19">
        <f>T48+(0*$C$118)+(1*$C$114)+(-1*$C$121)</f>
        <v>7.1208857500000171</v>
      </c>
      <c r="V48" s="19">
        <f>U48/4</f>
        <v>1.7802214375000043</v>
      </c>
      <c r="W48" s="22"/>
      <c r="AA48" t="s">
        <v>226</v>
      </c>
      <c r="AB48" s="23">
        <v>-707.40971000000002</v>
      </c>
      <c r="AC48" s="23">
        <f t="shared" si="32"/>
        <v>8.3958400000000211</v>
      </c>
      <c r="AD48" s="19">
        <f t="shared" si="33"/>
        <v>8.4898525000000227</v>
      </c>
      <c r="AE48" s="19">
        <f t="shared" si="34"/>
        <v>2.1224631250000057</v>
      </c>
      <c r="AF48" s="30">
        <v>4.1513435999999997</v>
      </c>
      <c r="AG48" s="23">
        <v>0.81959400000000004</v>
      </c>
      <c r="AH48" s="23">
        <v>1.7799210000000001</v>
      </c>
      <c r="AI48" s="37"/>
      <c r="AJ48" t="s">
        <v>230</v>
      </c>
      <c r="AK48" s="22">
        <v>9.3954824999999964</v>
      </c>
      <c r="AL48" s="22"/>
      <c r="AM48" s="22"/>
      <c r="AN48" s="22"/>
      <c r="AO48" s="28"/>
    </row>
    <row r="49" spans="1:41" x14ac:dyDescent="0.25">
      <c r="A49" t="s">
        <v>47</v>
      </c>
      <c r="B49" s="15">
        <v>-710.35833000000002</v>
      </c>
      <c r="C49" s="15">
        <f t="shared" si="1"/>
        <v>6.3216800000000148</v>
      </c>
      <c r="D49" s="3">
        <v>1</v>
      </c>
      <c r="E49" s="3">
        <v>-2</v>
      </c>
      <c r="G49" s="19">
        <f t="shared" si="17"/>
        <v>6.6491920000000171</v>
      </c>
      <c r="H49" s="3">
        <f t="shared" si="2"/>
        <v>1.6622980000000043</v>
      </c>
      <c r="I49" s="3" t="s">
        <v>44</v>
      </c>
      <c r="J49" s="20">
        <v>-710.29413999999997</v>
      </c>
      <c r="K49" s="15">
        <f t="shared" si="3"/>
        <v>5.511410000000069</v>
      </c>
      <c r="L49" s="3">
        <v>1</v>
      </c>
      <c r="M49" s="3">
        <v>-2</v>
      </c>
      <c r="N49" s="3"/>
      <c r="O49" s="19">
        <f t="shared" si="18"/>
        <v>5.8389220000000712</v>
      </c>
      <c r="P49" s="3">
        <f t="shared" si="27"/>
        <v>1.4597305000000178</v>
      </c>
      <c r="R49" t="s">
        <v>199</v>
      </c>
      <c r="S49" s="23">
        <v>-711.48230999999998</v>
      </c>
      <c r="T49" s="23">
        <f t="shared" si="30"/>
        <v>4.3232400000000553</v>
      </c>
      <c r="U49" s="19">
        <f t="shared" si="35"/>
        <v>6.3368835000000541</v>
      </c>
      <c r="V49" s="19">
        <f t="shared" si="36"/>
        <v>1.5842208750000135</v>
      </c>
      <c r="W49" s="22"/>
      <c r="AA49" t="s">
        <v>238</v>
      </c>
      <c r="AB49" s="23">
        <v>-707.04848000000004</v>
      </c>
      <c r="AC49" s="23">
        <f t="shared" si="32"/>
        <v>8.7570699999999988</v>
      </c>
      <c r="AD49" s="19">
        <f t="shared" si="33"/>
        <v>8.8510825000000004</v>
      </c>
      <c r="AE49" s="19">
        <f t="shared" si="34"/>
        <v>2.2127706250000001</v>
      </c>
      <c r="AF49" s="31">
        <v>5.3202346</v>
      </c>
      <c r="AG49" s="23">
        <v>0.31978099999999998</v>
      </c>
      <c r="AH49" s="23">
        <v>2.0345</v>
      </c>
      <c r="AI49" s="38"/>
      <c r="AJ49" t="s">
        <v>231</v>
      </c>
      <c r="AK49" s="22">
        <v>9.574662500000084</v>
      </c>
      <c r="AL49" s="22"/>
      <c r="AM49" s="22"/>
      <c r="AN49" s="22"/>
      <c r="AO49" s="29"/>
    </row>
    <row r="50" spans="1:41" x14ac:dyDescent="0.25">
      <c r="A50" t="s">
        <v>48</v>
      </c>
      <c r="B50" s="15">
        <v>-710.42708000000005</v>
      </c>
      <c r="C50" s="15">
        <f t="shared" si="1"/>
        <v>6.2529299999999921</v>
      </c>
      <c r="D50" s="3">
        <v>1</v>
      </c>
      <c r="E50" s="3">
        <v>-2</v>
      </c>
      <c r="G50" s="19">
        <f t="shared" si="17"/>
        <v>6.5804419999999944</v>
      </c>
      <c r="H50" s="3">
        <f t="shared" si="2"/>
        <v>1.6451104999999986</v>
      </c>
      <c r="I50" s="3" t="s">
        <v>45</v>
      </c>
      <c r="J50" s="15">
        <v>-709.17963999999995</v>
      </c>
      <c r="K50" s="15">
        <f t="shared" si="3"/>
        <v>6.6259100000000899</v>
      </c>
      <c r="L50" s="3">
        <v>1</v>
      </c>
      <c r="M50" s="3">
        <v>-2</v>
      </c>
      <c r="N50" s="3"/>
      <c r="O50" s="19">
        <f t="shared" si="18"/>
        <v>6.9534220000000921</v>
      </c>
      <c r="P50" s="3">
        <f t="shared" si="27"/>
        <v>1.738355500000023</v>
      </c>
      <c r="R50" t="s">
        <v>207</v>
      </c>
      <c r="S50" s="23">
        <v>-710.31448</v>
      </c>
      <c r="T50" s="23">
        <f t="shared" si="30"/>
        <v>5.4910700000000361</v>
      </c>
      <c r="U50" s="19">
        <f t="shared" si="35"/>
        <v>7.5047135000000349</v>
      </c>
      <c r="V50" s="19">
        <f t="shared" si="36"/>
        <v>1.8761783750000087</v>
      </c>
      <c r="W50" s="22"/>
      <c r="AA50" t="s">
        <v>228</v>
      </c>
      <c r="AB50" s="23">
        <v>-706.67799000000002</v>
      </c>
      <c r="AC50" s="23">
        <f t="shared" si="32"/>
        <v>9.1275600000000168</v>
      </c>
      <c r="AD50" s="19">
        <f t="shared" si="33"/>
        <v>9.2215725000000184</v>
      </c>
      <c r="AE50" s="19">
        <f t="shared" si="34"/>
        <v>2.3053931250000046</v>
      </c>
      <c r="AF50" s="30">
        <v>6.1447858999999996</v>
      </c>
      <c r="AG50" s="23">
        <v>0.36895699999999998</v>
      </c>
      <c r="AH50" s="23">
        <v>1.9936240000000001</v>
      </c>
      <c r="AI50" s="37"/>
      <c r="AJ50" t="s">
        <v>232</v>
      </c>
      <c r="AK50" s="22">
        <v>9.5246724999999905</v>
      </c>
      <c r="AL50" s="22"/>
      <c r="AM50" s="22"/>
      <c r="AN50" s="22"/>
      <c r="AO50" s="28"/>
    </row>
    <row r="51" spans="1:41" x14ac:dyDescent="0.25">
      <c r="A51" t="s">
        <v>49</v>
      </c>
      <c r="B51" s="15">
        <v>-710.09168999999997</v>
      </c>
      <c r="C51" s="15">
        <f t="shared" si="1"/>
        <v>6.588320000000067</v>
      </c>
      <c r="D51" s="3">
        <v>1</v>
      </c>
      <c r="E51" s="3">
        <v>-2</v>
      </c>
      <c r="G51" s="19">
        <f t="shared" si="17"/>
        <v>6.9158320000000693</v>
      </c>
      <c r="H51" s="3">
        <f t="shared" si="2"/>
        <v>1.7289580000000173</v>
      </c>
      <c r="I51" s="3" t="s">
        <v>46</v>
      </c>
      <c r="J51" s="15">
        <v>-710.29056000000003</v>
      </c>
      <c r="K51" s="15">
        <f t="shared" si="3"/>
        <v>5.5149900000000116</v>
      </c>
      <c r="L51" s="3">
        <v>1</v>
      </c>
      <c r="M51" s="3">
        <v>-2</v>
      </c>
      <c r="N51" s="3"/>
      <c r="O51" s="19">
        <f t="shared" si="18"/>
        <v>5.8425020000000139</v>
      </c>
      <c r="P51" s="3">
        <f t="shared" si="27"/>
        <v>1.4606255000000035</v>
      </c>
      <c r="R51" t="s">
        <v>200</v>
      </c>
      <c r="S51" s="23">
        <v>-709.11802</v>
      </c>
      <c r="T51" s="23">
        <f t="shared" si="30"/>
        <v>6.6875300000000379</v>
      </c>
      <c r="U51" s="19">
        <f t="shared" ref="U51:U52" si="37">T51+(1*$C$118)+(1*$C$116)+(-1*$C$121)</f>
        <v>6.7815425000000396</v>
      </c>
      <c r="V51" s="19">
        <f t="shared" si="36"/>
        <v>1.6953856250000099</v>
      </c>
      <c r="W51" s="22"/>
      <c r="AA51" t="s">
        <v>229</v>
      </c>
      <c r="AB51" s="23">
        <v>-706.55322000000001</v>
      </c>
      <c r="AC51" s="23">
        <f t="shared" si="32"/>
        <v>9.252330000000029</v>
      </c>
      <c r="AD51" s="19">
        <f t="shared" si="33"/>
        <v>9.3463425000000306</v>
      </c>
      <c r="AE51" s="19">
        <f t="shared" si="34"/>
        <v>2.3365856250000077</v>
      </c>
      <c r="AF51" s="31">
        <v>6.8299428999999998</v>
      </c>
      <c r="AG51" s="23">
        <v>0.40442099999999997</v>
      </c>
      <c r="AH51" s="23">
        <v>1.8216479999999999</v>
      </c>
      <c r="AI51" s="38"/>
      <c r="AJ51" t="s">
        <v>233</v>
      </c>
      <c r="AK51" s="22">
        <v>9.5929324999999999</v>
      </c>
      <c r="AL51" s="22"/>
      <c r="AM51" s="22"/>
      <c r="AN51" s="22"/>
      <c r="AO51" s="29"/>
    </row>
    <row r="52" spans="1:41" x14ac:dyDescent="0.25">
      <c r="A52" t="s">
        <v>50</v>
      </c>
      <c r="B52" s="15">
        <v>-710.51660000000004</v>
      </c>
      <c r="C52" s="15">
        <f t="shared" si="1"/>
        <v>6.1634099999999989</v>
      </c>
      <c r="D52" s="3">
        <v>1</v>
      </c>
      <c r="E52" s="3">
        <v>-2</v>
      </c>
      <c r="G52" s="19">
        <f t="shared" si="17"/>
        <v>6.4909220000000012</v>
      </c>
      <c r="H52" s="3">
        <f t="shared" si="2"/>
        <v>1.6227305000000003</v>
      </c>
      <c r="I52" s="3" t="s">
        <v>47</v>
      </c>
      <c r="J52" s="15">
        <v>-709.74594000000002</v>
      </c>
      <c r="K52" s="15">
        <f t="shared" si="3"/>
        <v>6.0596100000000206</v>
      </c>
      <c r="L52" s="3">
        <v>1</v>
      </c>
      <c r="M52" s="3">
        <v>-2</v>
      </c>
      <c r="N52" s="3"/>
      <c r="O52" s="19">
        <f t="shared" si="18"/>
        <v>6.3871220000000228</v>
      </c>
      <c r="P52" s="3">
        <f t="shared" si="27"/>
        <v>1.5967805000000057</v>
      </c>
      <c r="R52" s="3" t="s">
        <v>211</v>
      </c>
      <c r="S52" s="19">
        <v>-707.63194999999996</v>
      </c>
      <c r="T52" s="23">
        <f t="shared" si="30"/>
        <v>8.1736000000000786</v>
      </c>
      <c r="U52" s="19">
        <f t="shared" si="37"/>
        <v>8.2676125000000802</v>
      </c>
      <c r="V52" s="19">
        <f t="shared" si="36"/>
        <v>2.06690312500002</v>
      </c>
      <c r="W52" s="15"/>
      <c r="AA52" t="s">
        <v>230</v>
      </c>
      <c r="AB52" s="23">
        <v>-706.50408000000004</v>
      </c>
      <c r="AC52" s="23">
        <f t="shared" si="32"/>
        <v>9.3014699999999948</v>
      </c>
      <c r="AD52" s="19">
        <f t="shared" si="33"/>
        <v>9.3954824999999964</v>
      </c>
      <c r="AE52" s="19">
        <f t="shared" si="34"/>
        <v>2.3488706249999991</v>
      </c>
      <c r="AF52" s="30">
        <v>4.8237285999999999</v>
      </c>
      <c r="AG52" s="23">
        <v>0.455567</v>
      </c>
      <c r="AH52" s="23">
        <v>1.93584</v>
      </c>
      <c r="AI52" s="37"/>
      <c r="AJ52" t="s">
        <v>234</v>
      </c>
      <c r="AK52" s="22">
        <v>8.1188025000000543</v>
      </c>
      <c r="AL52" s="22"/>
      <c r="AM52" s="22"/>
      <c r="AN52" s="22"/>
      <c r="AO52" s="28"/>
    </row>
    <row r="53" spans="1:41" x14ac:dyDescent="0.25">
      <c r="A53" t="s">
        <v>51</v>
      </c>
      <c r="B53" s="15">
        <v>-710.56047000000001</v>
      </c>
      <c r="C53" s="15">
        <f t="shared" si="1"/>
        <v>6.1195400000000291</v>
      </c>
      <c r="D53" s="3">
        <v>1</v>
      </c>
      <c r="E53" s="3">
        <v>-2</v>
      </c>
      <c r="G53" s="19">
        <f t="shared" si="17"/>
        <v>6.4470520000000313</v>
      </c>
      <c r="H53" s="3">
        <f t="shared" si="2"/>
        <v>1.6117630000000078</v>
      </c>
      <c r="I53" s="3" t="s">
        <v>48</v>
      </c>
      <c r="J53" s="15">
        <v>-709.65530000000001</v>
      </c>
      <c r="K53" s="15">
        <f t="shared" si="3"/>
        <v>6.1502500000000282</v>
      </c>
      <c r="L53" s="3">
        <v>1</v>
      </c>
      <c r="M53" s="3">
        <v>-2</v>
      </c>
      <c r="N53" s="3"/>
      <c r="O53" s="19">
        <f t="shared" si="18"/>
        <v>6.4777620000000304</v>
      </c>
      <c r="P53" s="3">
        <f t="shared" si="27"/>
        <v>1.6194405000000076</v>
      </c>
      <c r="AA53" t="s">
        <v>232</v>
      </c>
      <c r="AB53" s="23">
        <v>-706.37489000000005</v>
      </c>
      <c r="AC53" s="23">
        <f>AB53-$J$110</f>
        <v>9.4306599999999889</v>
      </c>
      <c r="AD53" s="19">
        <f t="shared" si="33"/>
        <v>9.5246724999999905</v>
      </c>
      <c r="AE53" s="19">
        <f t="shared" si="34"/>
        <v>2.3811681249999976</v>
      </c>
      <c r="AF53" s="30">
        <v>6.2605985999999998</v>
      </c>
      <c r="AG53" s="23">
        <v>0.57334300000000005</v>
      </c>
      <c r="AH53" s="23">
        <v>1.65933</v>
      </c>
      <c r="AI53" s="38"/>
      <c r="AJ53" t="s">
        <v>235</v>
      </c>
      <c r="AK53" s="22">
        <v>9.6801825000000399</v>
      </c>
      <c r="AL53" s="22"/>
      <c r="AM53" s="22"/>
      <c r="AN53" s="22"/>
      <c r="AO53" s="28"/>
    </row>
    <row r="54" spans="1:41" x14ac:dyDescent="0.25">
      <c r="A54" t="s">
        <v>52</v>
      </c>
      <c r="B54" s="15">
        <v>-710.18025</v>
      </c>
      <c r="C54" s="15">
        <f t="shared" si="1"/>
        <v>6.4997600000000375</v>
      </c>
      <c r="D54" s="3">
        <v>1</v>
      </c>
      <c r="E54" s="3">
        <v>-2</v>
      </c>
      <c r="G54" s="19">
        <f t="shared" si="17"/>
        <v>6.8272720000000398</v>
      </c>
      <c r="H54" s="3">
        <f t="shared" si="2"/>
        <v>1.7068180000000099</v>
      </c>
      <c r="I54" s="3" t="s">
        <v>49</v>
      </c>
      <c r="J54" s="15">
        <v>-709.09793000000002</v>
      </c>
      <c r="K54" s="15">
        <f t="shared" si="3"/>
        <v>6.7076200000000199</v>
      </c>
      <c r="L54" s="3">
        <v>1</v>
      </c>
      <c r="M54" s="3">
        <v>-2</v>
      </c>
      <c r="N54" s="3"/>
      <c r="O54" s="19">
        <f t="shared" si="18"/>
        <v>7.0351320000000221</v>
      </c>
      <c r="P54" s="3">
        <f t="shared" si="27"/>
        <v>1.7587830000000055</v>
      </c>
      <c r="AA54" t="s">
        <v>231</v>
      </c>
      <c r="AB54" s="23">
        <v>-706.32489999999996</v>
      </c>
      <c r="AC54" s="23">
        <f t="shared" si="32"/>
        <v>9.4806500000000824</v>
      </c>
      <c r="AD54" s="19">
        <f t="shared" si="33"/>
        <v>9.574662500000084</v>
      </c>
      <c r="AE54" s="19">
        <f t="shared" si="34"/>
        <v>2.393665625000021</v>
      </c>
      <c r="AF54" s="31">
        <v>6.1674417999999998</v>
      </c>
      <c r="AG54" s="23">
        <v>0.30734499999999998</v>
      </c>
      <c r="AH54" s="23">
        <v>1.5135099999999999</v>
      </c>
      <c r="AI54" s="37"/>
      <c r="AJ54" t="s">
        <v>236</v>
      </c>
      <c r="AK54" s="22">
        <v>8.2543425000000461</v>
      </c>
      <c r="AL54" s="22"/>
      <c r="AM54" s="22"/>
      <c r="AN54" s="22"/>
      <c r="AO54" s="29"/>
    </row>
    <row r="55" spans="1:41" ht="18" x14ac:dyDescent="0.35">
      <c r="A55" t="s">
        <v>173</v>
      </c>
      <c r="B55" s="15">
        <v>-709.65296999999998</v>
      </c>
      <c r="C55" s="15">
        <f t="shared" si="1"/>
        <v>7.0270400000000564</v>
      </c>
      <c r="D55" s="3">
        <v>1</v>
      </c>
      <c r="E55" s="3">
        <v>1</v>
      </c>
      <c r="F55" s="3">
        <v>-1</v>
      </c>
      <c r="G55" s="19">
        <f t="shared" ref="G55:G73" si="38">C55+(E55*$C$117)+(D55*$C$113)+(F55*$C$119)</f>
        <v>8.2488913000000554</v>
      </c>
      <c r="H55" s="3">
        <f t="shared" si="2"/>
        <v>2.0622228250000139</v>
      </c>
      <c r="I55" s="3" t="s">
        <v>50</v>
      </c>
      <c r="J55" s="15">
        <v>-709.75788</v>
      </c>
      <c r="K55" s="15">
        <f t="shared" si="3"/>
        <v>6.0476700000000392</v>
      </c>
      <c r="L55" s="3">
        <v>1</v>
      </c>
      <c r="M55" s="3">
        <v>-2</v>
      </c>
      <c r="N55" s="3"/>
      <c r="O55" s="19">
        <f t="shared" si="18"/>
        <v>6.3751820000000414</v>
      </c>
      <c r="P55" s="3">
        <f t="shared" si="27"/>
        <v>1.5937955000000104</v>
      </c>
      <c r="R55" s="14" t="s">
        <v>149</v>
      </c>
      <c r="S55" s="14" t="s">
        <v>0</v>
      </c>
      <c r="T55" s="14" t="s">
        <v>1</v>
      </c>
      <c r="U55" s="14" t="s">
        <v>5</v>
      </c>
      <c r="V55" s="14" t="s">
        <v>253</v>
      </c>
      <c r="W55" s="25" t="s">
        <v>224</v>
      </c>
      <c r="X55" s="25" t="s">
        <v>240</v>
      </c>
      <c r="Y55" s="25" t="s">
        <v>239</v>
      </c>
      <c r="Z55" s="25"/>
      <c r="AA55" t="s">
        <v>233</v>
      </c>
      <c r="AB55" s="23">
        <v>-706.30663000000004</v>
      </c>
      <c r="AC55" s="23">
        <f t="shared" si="32"/>
        <v>9.4989199999999983</v>
      </c>
      <c r="AD55" s="19">
        <f t="shared" si="33"/>
        <v>9.5929324999999999</v>
      </c>
      <c r="AE55" s="19">
        <f t="shared" si="34"/>
        <v>2.398233125</v>
      </c>
      <c r="AF55" s="31">
        <v>6.3786725999999998</v>
      </c>
      <c r="AG55" s="23">
        <v>0.10258100000000001</v>
      </c>
      <c r="AH55" s="23">
        <v>1.585145</v>
      </c>
      <c r="AI55" s="38"/>
      <c r="AJ55" t="s">
        <v>237</v>
      </c>
      <c r="AK55" s="22">
        <v>8.0899225000000961</v>
      </c>
      <c r="AL55" s="22"/>
      <c r="AM55" s="22"/>
      <c r="AN55" s="22"/>
      <c r="AO55" s="29"/>
    </row>
    <row r="56" spans="1:41" x14ac:dyDescent="0.25">
      <c r="A56" t="s">
        <v>174</v>
      </c>
      <c r="B56" s="15">
        <v>-709.31946000000005</v>
      </c>
      <c r="C56" s="15">
        <f t="shared" si="1"/>
        <v>7.3605499999999893</v>
      </c>
      <c r="D56" s="3">
        <v>1</v>
      </c>
      <c r="E56" s="3">
        <v>1</v>
      </c>
      <c r="F56" s="3">
        <v>-1</v>
      </c>
      <c r="G56" s="19">
        <f t="shared" si="38"/>
        <v>8.5824012999999884</v>
      </c>
      <c r="H56" s="3">
        <f t="shared" si="2"/>
        <v>2.1456003249999971</v>
      </c>
      <c r="I56" s="3" t="s">
        <v>51</v>
      </c>
      <c r="J56" s="15">
        <v>-709.85024999999996</v>
      </c>
      <c r="K56" s="15">
        <f t="shared" si="3"/>
        <v>5.9553000000000793</v>
      </c>
      <c r="L56" s="3">
        <v>1</v>
      </c>
      <c r="M56" s="3">
        <v>-2</v>
      </c>
      <c r="N56" s="3"/>
      <c r="O56" s="19">
        <f t="shared" si="18"/>
        <v>6.2828120000000816</v>
      </c>
      <c r="P56" s="3">
        <f t="shared" si="27"/>
        <v>1.5707030000000204</v>
      </c>
      <c r="Q56" s="3" t="s">
        <v>281</v>
      </c>
      <c r="R56" s="3" t="s">
        <v>32</v>
      </c>
      <c r="S56" s="20">
        <v>-710.32911999999999</v>
      </c>
      <c r="T56" s="23">
        <f t="shared" ref="T56:T82" si="39">S56-$J$110</f>
        <v>5.4764300000000503</v>
      </c>
      <c r="U56" s="19">
        <f t="shared" ref="U56:U82" si="40">T56+(-2*$C$118)+(1*$C$116)</f>
        <v>5.8039420000000526</v>
      </c>
      <c r="V56" s="23">
        <f t="shared" ref="V56:V82" si="41">U56/4</f>
        <v>1.4509855000000131</v>
      </c>
      <c r="W56" s="30">
        <v>2.5556473999999998</v>
      </c>
      <c r="X56" s="27">
        <v>4.4971999999999998E-2</v>
      </c>
      <c r="Y56" s="27">
        <v>0.428284</v>
      </c>
      <c r="Z56" s="14"/>
      <c r="AA56" t="s">
        <v>235</v>
      </c>
      <c r="AB56" s="23">
        <v>-706.21938</v>
      </c>
      <c r="AC56" s="23">
        <f t="shared" si="32"/>
        <v>9.5861700000000383</v>
      </c>
      <c r="AD56" s="19">
        <f t="shared" si="33"/>
        <v>9.6801825000000399</v>
      </c>
      <c r="AE56" s="19">
        <f t="shared" si="34"/>
        <v>2.42004562500001</v>
      </c>
      <c r="AF56" s="31">
        <v>3.8742000000000001</v>
      </c>
      <c r="AG56" s="23">
        <v>0.32539299999999999</v>
      </c>
      <c r="AH56" s="23">
        <v>2.09849</v>
      </c>
      <c r="AI56" s="37"/>
      <c r="AJ56" t="s">
        <v>210</v>
      </c>
      <c r="AK56" s="22">
        <v>9.7518825000000042</v>
      </c>
      <c r="AL56" s="22"/>
      <c r="AM56" s="22"/>
      <c r="AN56" s="22"/>
      <c r="AO56" s="29"/>
    </row>
    <row r="57" spans="1:41" x14ac:dyDescent="0.25">
      <c r="A57" t="s">
        <v>175</v>
      </c>
      <c r="B57" s="15">
        <v>-707.65787999999998</v>
      </c>
      <c r="C57" s="15">
        <f t="shared" si="1"/>
        <v>9.022130000000061</v>
      </c>
      <c r="D57" s="3">
        <v>1</v>
      </c>
      <c r="E57" s="3">
        <v>1</v>
      </c>
      <c r="F57" s="3">
        <v>-1</v>
      </c>
      <c r="G57" s="19">
        <f t="shared" si="38"/>
        <v>10.24398130000006</v>
      </c>
      <c r="H57" s="3">
        <f t="shared" si="2"/>
        <v>2.560995325000015</v>
      </c>
      <c r="I57" s="3" t="s">
        <v>52</v>
      </c>
      <c r="J57" s="15">
        <v>-709.28553999999997</v>
      </c>
      <c r="K57" s="15">
        <f t="shared" si="3"/>
        <v>6.5200100000000702</v>
      </c>
      <c r="L57" s="3">
        <v>1</v>
      </c>
      <c r="M57" s="3">
        <v>-2</v>
      </c>
      <c r="N57" s="3"/>
      <c r="O57" s="19">
        <f t="shared" si="18"/>
        <v>6.8475220000000725</v>
      </c>
      <c r="P57" s="3">
        <f t="shared" si="27"/>
        <v>1.7118805000000181</v>
      </c>
      <c r="Q57" s="3" t="s">
        <v>282</v>
      </c>
      <c r="R57" s="3" t="s">
        <v>26</v>
      </c>
      <c r="S57" s="20">
        <v>-710.29413999999997</v>
      </c>
      <c r="T57" s="23">
        <f t="shared" si="39"/>
        <v>5.511410000000069</v>
      </c>
      <c r="U57" s="19">
        <f t="shared" si="40"/>
        <v>5.8389220000000712</v>
      </c>
      <c r="V57" s="23">
        <f t="shared" si="41"/>
        <v>1.4597305000000178</v>
      </c>
      <c r="W57" s="35">
        <v>4.6464119999999998</v>
      </c>
      <c r="X57" s="27">
        <v>3.4918999999999999E-2</v>
      </c>
      <c r="Y57" s="27">
        <v>0.75002800000000003</v>
      </c>
      <c r="AA57" t="s">
        <v>210</v>
      </c>
      <c r="AB57" s="23">
        <v>-706.14768000000004</v>
      </c>
      <c r="AC57" s="23">
        <f t="shared" si="32"/>
        <v>9.6578700000000026</v>
      </c>
      <c r="AD57" s="19">
        <f t="shared" si="33"/>
        <v>9.7518825000000042</v>
      </c>
      <c r="AE57" s="19">
        <f t="shared" si="34"/>
        <v>2.4379706250000011</v>
      </c>
      <c r="AF57" s="30">
        <v>5.7226575000000004</v>
      </c>
      <c r="AG57" s="23">
        <v>0.28048600000000001</v>
      </c>
      <c r="AH57" s="23">
        <v>1.9218219999999999</v>
      </c>
      <c r="AI57" s="38"/>
      <c r="AJ57" t="s">
        <v>238</v>
      </c>
      <c r="AK57" s="22">
        <v>8.8510825000000004</v>
      </c>
      <c r="AL57" s="22"/>
      <c r="AM57" s="22"/>
      <c r="AN57" s="22"/>
      <c r="AO57" s="28"/>
    </row>
    <row r="58" spans="1:41" x14ac:dyDescent="0.25">
      <c r="A58" t="s">
        <v>176</v>
      </c>
      <c r="B58" s="15">
        <v>-707.70357000000001</v>
      </c>
      <c r="C58" s="15">
        <f t="shared" si="1"/>
        <v>8.9764400000000251</v>
      </c>
      <c r="D58" s="3">
        <v>1</v>
      </c>
      <c r="E58" s="3">
        <v>1</v>
      </c>
      <c r="F58" s="3">
        <v>-1</v>
      </c>
      <c r="G58" s="19">
        <f t="shared" si="38"/>
        <v>10.198291300000024</v>
      </c>
      <c r="H58" s="3">
        <f t="shared" si="2"/>
        <v>2.549572825000006</v>
      </c>
      <c r="I58" s="3" t="s">
        <v>173</v>
      </c>
      <c r="J58" s="21">
        <v>-708.92154000000005</v>
      </c>
      <c r="K58" s="15">
        <f t="shared" si="3"/>
        <v>6.8840099999999893</v>
      </c>
      <c r="L58" s="3">
        <v>1</v>
      </c>
      <c r="M58" s="3">
        <v>1</v>
      </c>
      <c r="N58" s="3">
        <v>-1</v>
      </c>
      <c r="O58" s="19">
        <f t="shared" ref="O58:O75" si="42">K58+(M58*$C$118)+(L58*$C$116)+(N58*$C$121)</f>
        <v>6.9780224999999909</v>
      </c>
      <c r="P58" s="3">
        <f t="shared" si="27"/>
        <v>1.7445056249999977</v>
      </c>
      <c r="Q58" s="3" t="s">
        <v>283</v>
      </c>
      <c r="R58" s="3" t="s">
        <v>212</v>
      </c>
      <c r="S58" s="20">
        <v>-710.29413999999997</v>
      </c>
      <c r="T58" s="23">
        <f t="shared" si="39"/>
        <v>5.511410000000069</v>
      </c>
      <c r="U58" s="19">
        <f t="shared" si="40"/>
        <v>5.8389220000000712</v>
      </c>
      <c r="V58" s="23">
        <f t="shared" si="41"/>
        <v>1.4597305000000178</v>
      </c>
      <c r="W58" s="30">
        <v>7.1804836999999999</v>
      </c>
      <c r="X58" s="27">
        <v>1.8575000000000001E-2</v>
      </c>
      <c r="Y58" s="27">
        <v>0.50428799999999996</v>
      </c>
    </row>
    <row r="59" spans="1:41" x14ac:dyDescent="0.25">
      <c r="A59" t="s">
        <v>177</v>
      </c>
      <c r="B59" s="15">
        <v>-707.39594999999997</v>
      </c>
      <c r="C59" s="15">
        <f t="shared" si="1"/>
        <v>9.2840600000000677</v>
      </c>
      <c r="D59" s="3">
        <v>1</v>
      </c>
      <c r="E59" s="3">
        <v>1</v>
      </c>
      <c r="F59" s="3">
        <v>-1</v>
      </c>
      <c r="G59" s="19">
        <f t="shared" si="38"/>
        <v>10.505911300000067</v>
      </c>
      <c r="H59" s="3">
        <f t="shared" si="2"/>
        <v>2.6264778250000167</v>
      </c>
      <c r="I59" s="3" t="s">
        <v>165</v>
      </c>
      <c r="J59" s="15">
        <v>-708.87460999999996</v>
      </c>
      <c r="K59" s="15">
        <f t="shared" si="3"/>
        <v>6.9309400000000778</v>
      </c>
      <c r="L59" s="3">
        <v>1</v>
      </c>
      <c r="M59" s="3">
        <v>1</v>
      </c>
      <c r="N59" s="3">
        <v>-1</v>
      </c>
      <c r="O59" s="19">
        <f t="shared" si="42"/>
        <v>7.0249525000000794</v>
      </c>
      <c r="P59" s="3">
        <f t="shared" si="27"/>
        <v>1.7562381250000199</v>
      </c>
      <c r="Q59" s="3" t="s">
        <v>284</v>
      </c>
      <c r="R59" s="3" t="s">
        <v>24</v>
      </c>
      <c r="S59" s="20">
        <v>-710.29413</v>
      </c>
      <c r="T59" s="23">
        <f t="shared" si="39"/>
        <v>5.5114200000000437</v>
      </c>
      <c r="U59" s="19">
        <f t="shared" si="40"/>
        <v>5.838932000000046</v>
      </c>
      <c r="V59" s="23">
        <f t="shared" si="41"/>
        <v>1.4597330000000115</v>
      </c>
      <c r="W59" s="30">
        <v>4.6464119999999998</v>
      </c>
      <c r="X59" s="27">
        <v>3.4909000000000003E-2</v>
      </c>
      <c r="Y59" s="27">
        <v>0.75001099999999998</v>
      </c>
    </row>
    <row r="60" spans="1:41" x14ac:dyDescent="0.25">
      <c r="A60" t="s">
        <v>178</v>
      </c>
      <c r="B60" s="15">
        <v>-707.09708999999998</v>
      </c>
      <c r="C60" s="15">
        <f t="shared" si="1"/>
        <v>9.5829200000000583</v>
      </c>
      <c r="D60" s="3">
        <v>1</v>
      </c>
      <c r="E60" s="3">
        <v>1</v>
      </c>
      <c r="F60" s="3">
        <v>-1</v>
      </c>
      <c r="G60" s="19">
        <f t="shared" si="38"/>
        <v>10.804771300000057</v>
      </c>
      <c r="H60" s="3">
        <f t="shared" si="2"/>
        <v>2.7011928250000143</v>
      </c>
      <c r="I60" s="3" t="s">
        <v>175</v>
      </c>
      <c r="J60" s="15">
        <v>-707.40971000000002</v>
      </c>
      <c r="K60" s="15">
        <f t="shared" si="3"/>
        <v>8.3958400000000211</v>
      </c>
      <c r="L60" s="3">
        <v>1</v>
      </c>
      <c r="M60" s="3">
        <v>1</v>
      </c>
      <c r="N60" s="3">
        <v>-1</v>
      </c>
      <c r="O60" s="19">
        <f t="shared" si="42"/>
        <v>8.4898525000000227</v>
      </c>
      <c r="P60" s="3">
        <f t="shared" si="27"/>
        <v>2.1224631250000057</v>
      </c>
      <c r="Q60" s="3" t="s">
        <v>285</v>
      </c>
      <c r="R60" s="3" t="s">
        <v>23</v>
      </c>
      <c r="S60" s="20">
        <v>-710.29412000000002</v>
      </c>
      <c r="T60" s="23">
        <f t="shared" si="39"/>
        <v>5.5114300000000185</v>
      </c>
      <c r="U60" s="19">
        <f t="shared" si="40"/>
        <v>5.8389420000000207</v>
      </c>
      <c r="V60" s="23">
        <f t="shared" si="41"/>
        <v>1.4597355000000052</v>
      </c>
      <c r="W60" s="31">
        <v>4.6464113999999999</v>
      </c>
      <c r="X60" s="27">
        <v>3.4848999999999998E-2</v>
      </c>
      <c r="Y60" s="27">
        <v>0.74994099999999997</v>
      </c>
    </row>
    <row r="61" spans="1:41" x14ac:dyDescent="0.25">
      <c r="A61" t="s">
        <v>179</v>
      </c>
      <c r="B61" s="15">
        <v>-707.18353999999999</v>
      </c>
      <c r="C61" s="15">
        <f t="shared" si="1"/>
        <v>9.4964700000000448</v>
      </c>
      <c r="D61" s="3">
        <v>1</v>
      </c>
      <c r="E61" s="3">
        <v>1</v>
      </c>
      <c r="F61" s="3">
        <v>-1</v>
      </c>
      <c r="G61" s="19">
        <f t="shared" si="38"/>
        <v>10.718321300000044</v>
      </c>
      <c r="H61" s="3">
        <f t="shared" si="2"/>
        <v>2.679580325000011</v>
      </c>
      <c r="I61" s="3" t="s">
        <v>176</v>
      </c>
      <c r="J61" s="15">
        <v>-707.56934000000001</v>
      </c>
      <c r="K61" s="15">
        <f t="shared" si="3"/>
        <v>8.2362100000000282</v>
      </c>
      <c r="L61" s="3">
        <v>1</v>
      </c>
      <c r="M61" s="3">
        <v>1</v>
      </c>
      <c r="N61" s="3">
        <v>-1</v>
      </c>
      <c r="O61" s="19">
        <f t="shared" si="42"/>
        <v>8.3302225000000298</v>
      </c>
      <c r="P61" s="3">
        <f t="shared" si="27"/>
        <v>2.0825556250000075</v>
      </c>
      <c r="Q61" s="3" t="s">
        <v>286</v>
      </c>
      <c r="R61" s="3" t="s">
        <v>25</v>
      </c>
      <c r="S61" s="20">
        <v>-710.29402000000005</v>
      </c>
      <c r="T61" s="23">
        <f t="shared" si="39"/>
        <v>5.5115299999999934</v>
      </c>
      <c r="U61" s="19">
        <f t="shared" si="40"/>
        <v>5.8390419999999956</v>
      </c>
      <c r="V61" s="23">
        <f t="shared" si="41"/>
        <v>1.4597604999999989</v>
      </c>
      <c r="W61" s="31">
        <v>4.6464121</v>
      </c>
      <c r="X61" s="27">
        <v>3.4848999999999998E-2</v>
      </c>
      <c r="Y61" s="27">
        <v>0.74994099999999997</v>
      </c>
    </row>
    <row r="62" spans="1:41" x14ac:dyDescent="0.25">
      <c r="A62" t="s">
        <v>180</v>
      </c>
      <c r="B62" s="15">
        <v>-706.82014000000004</v>
      </c>
      <c r="C62" s="15">
        <f t="shared" si="1"/>
        <v>9.8598700000000008</v>
      </c>
      <c r="D62" s="3">
        <v>1</v>
      </c>
      <c r="E62" s="3">
        <v>1</v>
      </c>
      <c r="F62" s="3">
        <v>-1</v>
      </c>
      <c r="G62" s="19">
        <f t="shared" si="38"/>
        <v>11.0817213</v>
      </c>
      <c r="H62" s="3">
        <f t="shared" si="2"/>
        <v>2.770430325</v>
      </c>
      <c r="I62" s="3" t="s">
        <v>177</v>
      </c>
      <c r="J62" s="15">
        <v>-706.67799000000002</v>
      </c>
      <c r="K62" s="15">
        <f t="shared" si="3"/>
        <v>9.1275600000000168</v>
      </c>
      <c r="L62" s="3">
        <v>1</v>
      </c>
      <c r="M62" s="3">
        <v>1</v>
      </c>
      <c r="N62" s="3">
        <v>-1</v>
      </c>
      <c r="O62" s="19">
        <f t="shared" si="42"/>
        <v>9.2215725000000184</v>
      </c>
      <c r="P62" s="3">
        <f t="shared" si="27"/>
        <v>2.3053931250000046</v>
      </c>
      <c r="Q62" s="3" t="s">
        <v>287</v>
      </c>
      <c r="R62" s="3" t="s">
        <v>22</v>
      </c>
      <c r="S62" s="20">
        <v>-710.29057999999998</v>
      </c>
      <c r="T62" s="23">
        <f t="shared" si="39"/>
        <v>5.5149700000000621</v>
      </c>
      <c r="U62" s="19">
        <f t="shared" si="40"/>
        <v>5.8424820000000643</v>
      </c>
      <c r="V62" s="23">
        <f t="shared" si="41"/>
        <v>1.4606205000000161</v>
      </c>
      <c r="W62" s="30">
        <v>7.9931559999999999</v>
      </c>
      <c r="X62" s="27">
        <v>4.5955999999999997E-2</v>
      </c>
      <c r="Y62" s="27">
        <v>0.73048999999999997</v>
      </c>
    </row>
    <row r="63" spans="1:41" x14ac:dyDescent="0.25">
      <c r="A63" t="s">
        <v>181</v>
      </c>
      <c r="B63" s="15">
        <v>-706.79271000000006</v>
      </c>
      <c r="C63" s="15">
        <f t="shared" si="1"/>
        <v>9.887299999999982</v>
      </c>
      <c r="D63" s="3">
        <v>1</v>
      </c>
      <c r="E63" s="3">
        <v>1</v>
      </c>
      <c r="F63" s="3">
        <v>-1</v>
      </c>
      <c r="G63" s="19">
        <f t="shared" si="38"/>
        <v>11.109151299999981</v>
      </c>
      <c r="H63" s="3">
        <f t="shared" si="2"/>
        <v>2.7772878249999953</v>
      </c>
      <c r="I63" s="3" t="s">
        <v>178</v>
      </c>
      <c r="J63" s="15">
        <v>-706.55322000000001</v>
      </c>
      <c r="K63" s="15">
        <f t="shared" si="3"/>
        <v>9.252330000000029</v>
      </c>
      <c r="L63" s="3">
        <v>1</v>
      </c>
      <c r="M63" s="3">
        <v>1</v>
      </c>
      <c r="N63" s="3">
        <v>-1</v>
      </c>
      <c r="O63" s="19">
        <f t="shared" si="42"/>
        <v>9.3463425000000306</v>
      </c>
      <c r="P63" s="3">
        <f t="shared" si="27"/>
        <v>2.3365856250000077</v>
      </c>
      <c r="Q63" s="3" t="s">
        <v>288</v>
      </c>
      <c r="R63" s="3" t="s">
        <v>28</v>
      </c>
      <c r="S63" s="20">
        <v>-710.29057999999998</v>
      </c>
      <c r="T63" s="23">
        <f t="shared" si="39"/>
        <v>5.5149700000000621</v>
      </c>
      <c r="U63" s="19">
        <f t="shared" si="40"/>
        <v>5.8424820000000643</v>
      </c>
      <c r="V63" s="23">
        <f t="shared" si="41"/>
        <v>1.4606205000000161</v>
      </c>
      <c r="W63" s="30">
        <v>4.8535754000000004</v>
      </c>
      <c r="X63" s="27">
        <v>4.5961000000000002E-2</v>
      </c>
      <c r="Y63" s="27">
        <v>0.73046699999999998</v>
      </c>
    </row>
    <row r="64" spans="1:41" x14ac:dyDescent="0.25">
      <c r="A64" t="s">
        <v>182</v>
      </c>
      <c r="B64" s="15">
        <v>-706.75859000000003</v>
      </c>
      <c r="C64" s="15">
        <f t="shared" si="1"/>
        <v>9.9214200000000119</v>
      </c>
      <c r="D64" s="3">
        <v>1</v>
      </c>
      <c r="E64" s="3">
        <v>1</v>
      </c>
      <c r="F64" s="3">
        <v>-1</v>
      </c>
      <c r="G64" s="19">
        <f t="shared" si="38"/>
        <v>11.143271300000011</v>
      </c>
      <c r="H64" s="3">
        <f t="shared" si="2"/>
        <v>2.7858178250000027</v>
      </c>
      <c r="I64" s="3" t="s">
        <v>179</v>
      </c>
      <c r="J64" s="15">
        <v>-706.50408000000004</v>
      </c>
      <c r="K64" s="15">
        <f t="shared" si="3"/>
        <v>9.3014699999999948</v>
      </c>
      <c r="L64" s="3">
        <v>1</v>
      </c>
      <c r="M64" s="3">
        <v>1</v>
      </c>
      <c r="N64" s="3">
        <v>-1</v>
      </c>
      <c r="O64" s="19">
        <f t="shared" si="42"/>
        <v>9.3954824999999964</v>
      </c>
      <c r="P64" s="3">
        <f t="shared" si="27"/>
        <v>2.3488706249999991</v>
      </c>
      <c r="Q64" s="3" t="s">
        <v>289</v>
      </c>
      <c r="R64" s="3" t="s">
        <v>27</v>
      </c>
      <c r="S64" s="20">
        <v>-710.29057</v>
      </c>
      <c r="T64" s="23">
        <f t="shared" si="39"/>
        <v>5.5149800000000369</v>
      </c>
      <c r="U64" s="19">
        <f t="shared" si="40"/>
        <v>5.8424920000000391</v>
      </c>
      <c r="V64" s="23">
        <f t="shared" si="41"/>
        <v>1.4606230000000098</v>
      </c>
      <c r="W64" s="31">
        <v>4.8535759000000001</v>
      </c>
      <c r="X64" s="27">
        <v>4.5967000000000001E-2</v>
      </c>
      <c r="Y64" s="27">
        <v>0.73050599999999999</v>
      </c>
    </row>
    <row r="65" spans="1:25" x14ac:dyDescent="0.25">
      <c r="A65" t="s">
        <v>183</v>
      </c>
      <c r="B65" s="15">
        <v>-708.76516000000004</v>
      </c>
      <c r="C65" s="15">
        <f t="shared" si="1"/>
        <v>7.9148500000000013</v>
      </c>
      <c r="D65" s="3">
        <v>1</v>
      </c>
      <c r="E65" s="3">
        <v>1</v>
      </c>
      <c r="F65" s="3">
        <v>-1</v>
      </c>
      <c r="G65" s="19">
        <f t="shared" si="38"/>
        <v>9.1367013000000004</v>
      </c>
      <c r="H65" s="3">
        <f>G65/4</f>
        <v>2.2841753250000001</v>
      </c>
      <c r="I65" s="3" t="s">
        <v>180</v>
      </c>
      <c r="J65" s="15">
        <v>-706.32489999999996</v>
      </c>
      <c r="K65" s="15">
        <f t="shared" si="3"/>
        <v>9.4806500000000824</v>
      </c>
      <c r="L65" s="3">
        <v>1</v>
      </c>
      <c r="M65" s="3">
        <v>1</v>
      </c>
      <c r="N65" s="3">
        <v>-1</v>
      </c>
      <c r="O65" s="19">
        <f t="shared" si="42"/>
        <v>9.574662500000084</v>
      </c>
      <c r="P65" s="3">
        <f t="shared" si="27"/>
        <v>2.393665625000021</v>
      </c>
      <c r="Q65" s="3" t="s">
        <v>290</v>
      </c>
      <c r="R65" s="3" t="s">
        <v>222</v>
      </c>
      <c r="S65" s="20">
        <v>-710.29056000000003</v>
      </c>
      <c r="T65" s="23">
        <f t="shared" si="39"/>
        <v>5.5149900000000116</v>
      </c>
      <c r="U65" s="19">
        <f t="shared" si="40"/>
        <v>5.8425020000000139</v>
      </c>
      <c r="V65" s="23">
        <f t="shared" si="41"/>
        <v>1.4606255000000035</v>
      </c>
      <c r="W65" s="31">
        <v>4.8535759000000001</v>
      </c>
      <c r="X65" s="27">
        <v>4.5969999999999997E-2</v>
      </c>
      <c r="Y65" s="27">
        <v>0.73061600000000004</v>
      </c>
    </row>
    <row r="66" spans="1:25" x14ac:dyDescent="0.25">
      <c r="A66" t="s">
        <v>184</v>
      </c>
      <c r="B66" s="15">
        <v>-706.60251000000005</v>
      </c>
      <c r="C66" s="15">
        <f t="shared" si="1"/>
        <v>10.077499999999986</v>
      </c>
      <c r="D66" s="3">
        <v>1</v>
      </c>
      <c r="E66" s="3">
        <v>1</v>
      </c>
      <c r="F66" s="3">
        <v>-1</v>
      </c>
      <c r="G66" s="19">
        <f t="shared" si="38"/>
        <v>11.299351299999985</v>
      </c>
      <c r="H66" s="3">
        <f t="shared" si="2"/>
        <v>2.8248378249999964</v>
      </c>
      <c r="I66" s="3" t="s">
        <v>181</v>
      </c>
      <c r="J66" s="15">
        <v>-706.37489000000005</v>
      </c>
      <c r="K66" s="15">
        <f t="shared" si="3"/>
        <v>9.4306599999999889</v>
      </c>
      <c r="L66" s="3">
        <v>1</v>
      </c>
      <c r="M66" s="3">
        <v>1</v>
      </c>
      <c r="N66" s="3">
        <v>-1</v>
      </c>
      <c r="O66" s="19">
        <f t="shared" si="42"/>
        <v>9.5246724999999905</v>
      </c>
      <c r="P66" s="3">
        <f t="shared" si="27"/>
        <v>2.3811681249999976</v>
      </c>
      <c r="Q66" s="3" t="s">
        <v>291</v>
      </c>
      <c r="R66" s="3" t="s">
        <v>40</v>
      </c>
      <c r="S66" s="20">
        <v>-710.27583000000004</v>
      </c>
      <c r="T66" s="23">
        <f t="shared" si="39"/>
        <v>5.5297199999999975</v>
      </c>
      <c r="U66" s="19">
        <f t="shared" si="40"/>
        <v>5.8572319999999998</v>
      </c>
      <c r="V66" s="23">
        <f t="shared" si="41"/>
        <v>1.4643079999999999</v>
      </c>
      <c r="W66" s="30">
        <v>2.5556372999999999</v>
      </c>
      <c r="X66" s="27">
        <v>0.14221400000000001</v>
      </c>
      <c r="Y66" s="27">
        <v>0.87845600000000001</v>
      </c>
    </row>
    <row r="67" spans="1:25" x14ac:dyDescent="0.25">
      <c r="A67" t="s">
        <v>185</v>
      </c>
      <c r="B67" s="15">
        <v>-708.33412999999996</v>
      </c>
      <c r="C67" s="15">
        <f t="shared" ref="C67:C100" si="43">B67-$B$107</f>
        <v>8.3458800000000792</v>
      </c>
      <c r="D67" s="3">
        <v>1</v>
      </c>
      <c r="E67" s="3">
        <v>1</v>
      </c>
      <c r="F67" s="3">
        <v>-1</v>
      </c>
      <c r="G67" s="19">
        <f t="shared" si="38"/>
        <v>9.5677313000000783</v>
      </c>
      <c r="H67" s="3">
        <f t="shared" si="2"/>
        <v>2.3919328250000196</v>
      </c>
      <c r="I67" s="3" t="s">
        <v>182</v>
      </c>
      <c r="J67" s="15">
        <v>-706.30663000000004</v>
      </c>
      <c r="K67" s="15">
        <f t="shared" ref="K67:K103" si="44">J67-$J$110</f>
        <v>9.4989199999999983</v>
      </c>
      <c r="L67" s="3">
        <v>1</v>
      </c>
      <c r="M67" s="3">
        <v>1</v>
      </c>
      <c r="N67" s="3">
        <v>-1</v>
      </c>
      <c r="O67" s="19">
        <f t="shared" si="42"/>
        <v>9.5929324999999999</v>
      </c>
      <c r="P67" s="3">
        <f t="shared" si="27"/>
        <v>2.398233125</v>
      </c>
      <c r="Q67" s="3" t="s">
        <v>292</v>
      </c>
      <c r="R67" s="3" t="s">
        <v>223</v>
      </c>
      <c r="S67" s="20">
        <v>-710.27581999999995</v>
      </c>
      <c r="T67" s="23">
        <f t="shared" si="39"/>
        <v>5.529730000000086</v>
      </c>
      <c r="U67" s="19">
        <f t="shared" si="40"/>
        <v>5.8572420000000882</v>
      </c>
      <c r="V67" s="23">
        <f t="shared" si="41"/>
        <v>1.4643105000000221</v>
      </c>
      <c r="W67" s="31">
        <v>2.5556371000000002</v>
      </c>
      <c r="X67" s="27">
        <v>0.14222899999999999</v>
      </c>
      <c r="Y67" s="27">
        <v>0.87867200000000001</v>
      </c>
    </row>
    <row r="68" spans="1:25" x14ac:dyDescent="0.25">
      <c r="A68" t="s">
        <v>186</v>
      </c>
      <c r="B68" s="15">
        <v>-708.28160000000003</v>
      </c>
      <c r="C68" s="15">
        <f t="shared" si="43"/>
        <v>8.3984100000000126</v>
      </c>
      <c r="D68" s="3">
        <v>1</v>
      </c>
      <c r="E68" s="3">
        <v>1</v>
      </c>
      <c r="F68" s="3">
        <v>-1</v>
      </c>
      <c r="G68" s="19">
        <f t="shared" si="38"/>
        <v>9.6202613000000117</v>
      </c>
      <c r="H68" s="3">
        <f>G68/4</f>
        <v>2.4050653250000029</v>
      </c>
      <c r="I68" s="3" t="s">
        <v>183</v>
      </c>
      <c r="J68" s="15">
        <v>-707.78075999999999</v>
      </c>
      <c r="K68" s="15">
        <f t="shared" si="44"/>
        <v>8.0247900000000527</v>
      </c>
      <c r="L68" s="3">
        <v>1</v>
      </c>
      <c r="M68" s="3">
        <v>1</v>
      </c>
      <c r="N68" s="3">
        <v>-1</v>
      </c>
      <c r="O68" s="19">
        <f t="shared" si="42"/>
        <v>8.1188025000000543</v>
      </c>
      <c r="P68" s="3">
        <f t="shared" si="27"/>
        <v>2.0297006250000136</v>
      </c>
      <c r="Q68" s="3" t="s">
        <v>293</v>
      </c>
      <c r="R68" s="3" t="s">
        <v>38</v>
      </c>
      <c r="S68" s="20">
        <v>-710.27580999999998</v>
      </c>
      <c r="T68" s="23">
        <f t="shared" si="39"/>
        <v>5.5297400000000607</v>
      </c>
      <c r="U68" s="19">
        <f t="shared" si="40"/>
        <v>5.857252000000063</v>
      </c>
      <c r="V68" s="23">
        <f t="shared" si="41"/>
        <v>1.4643130000000157</v>
      </c>
      <c r="W68" s="31">
        <v>2.5556429999999999</v>
      </c>
      <c r="X68" s="27">
        <v>0.14224400000000001</v>
      </c>
      <c r="Y68" s="27">
        <v>0.87844599999999995</v>
      </c>
    </row>
    <row r="69" spans="1:25" x14ac:dyDescent="0.25">
      <c r="A69" t="s">
        <v>187</v>
      </c>
      <c r="B69" s="15">
        <v>-706.46496999999999</v>
      </c>
      <c r="C69" s="15">
        <f t="shared" si="43"/>
        <v>10.215040000000045</v>
      </c>
      <c r="D69" s="3">
        <v>1</v>
      </c>
      <c r="E69" s="3">
        <v>1</v>
      </c>
      <c r="F69" s="3">
        <v>-1</v>
      </c>
      <c r="G69" s="19">
        <f t="shared" si="38"/>
        <v>11.436891300000044</v>
      </c>
      <c r="H69" s="3">
        <f t="shared" si="2"/>
        <v>2.8592228250000109</v>
      </c>
      <c r="I69" s="3" t="s">
        <v>184</v>
      </c>
      <c r="J69" s="15">
        <v>-706.21938</v>
      </c>
      <c r="K69" s="15">
        <f t="shared" si="44"/>
        <v>9.5861700000000383</v>
      </c>
      <c r="L69" s="3">
        <v>1</v>
      </c>
      <c r="M69" s="3">
        <v>1</v>
      </c>
      <c r="N69" s="3">
        <v>-1</v>
      </c>
      <c r="O69" s="19">
        <f t="shared" si="42"/>
        <v>9.6801825000000399</v>
      </c>
      <c r="P69" s="3">
        <f t="shared" ref="P69:P100" si="45">O69/4</f>
        <v>2.42004562500001</v>
      </c>
      <c r="Q69" s="3" t="s">
        <v>294</v>
      </c>
      <c r="R69" s="3" t="s">
        <v>29</v>
      </c>
      <c r="S69" s="20">
        <v>-710.20845999999995</v>
      </c>
      <c r="T69" s="23">
        <f t="shared" si="39"/>
        <v>5.5970900000000938</v>
      </c>
      <c r="U69" s="19">
        <f t="shared" si="40"/>
        <v>5.9246020000000961</v>
      </c>
      <c r="V69" s="23">
        <f t="shared" si="41"/>
        <v>1.481150500000024</v>
      </c>
      <c r="W69" s="31">
        <v>8.3030849</v>
      </c>
      <c r="X69" s="27">
        <v>2.2298999999999999E-2</v>
      </c>
      <c r="Y69" s="27">
        <v>0.97822399999999998</v>
      </c>
    </row>
    <row r="70" spans="1:25" x14ac:dyDescent="0.25">
      <c r="A70" t="s">
        <v>187</v>
      </c>
      <c r="B70" s="15">
        <v>-706.87365</v>
      </c>
      <c r="C70" s="15">
        <f t="shared" si="43"/>
        <v>9.8063600000000406</v>
      </c>
      <c r="D70" s="3">
        <v>1</v>
      </c>
      <c r="E70" s="3">
        <v>1</v>
      </c>
      <c r="F70" s="3">
        <v>-1</v>
      </c>
      <c r="G70" s="19">
        <f t="shared" si="38"/>
        <v>11.02821130000004</v>
      </c>
      <c r="H70" s="3">
        <f t="shared" si="2"/>
        <v>2.7570528250000099</v>
      </c>
      <c r="I70" s="3" t="s">
        <v>185</v>
      </c>
      <c r="J70" s="15">
        <v>-707.64521999999999</v>
      </c>
      <c r="K70" s="15">
        <f t="shared" si="44"/>
        <v>8.1603300000000445</v>
      </c>
      <c r="L70" s="3">
        <v>1</v>
      </c>
      <c r="M70" s="3">
        <v>1</v>
      </c>
      <c r="N70" s="3">
        <v>-1</v>
      </c>
      <c r="O70" s="19">
        <f t="shared" si="42"/>
        <v>8.2543425000000461</v>
      </c>
      <c r="P70" s="3">
        <f t="shared" si="45"/>
        <v>2.0635856250000115</v>
      </c>
      <c r="Q70" s="3" t="s">
        <v>295</v>
      </c>
      <c r="R70" s="3" t="s">
        <v>41</v>
      </c>
      <c r="S70" s="20">
        <v>-710.20839999999998</v>
      </c>
      <c r="T70" s="23">
        <f t="shared" si="39"/>
        <v>5.597150000000056</v>
      </c>
      <c r="U70" s="19">
        <f t="shared" si="40"/>
        <v>5.9246620000000583</v>
      </c>
      <c r="V70" s="23">
        <f t="shared" si="41"/>
        <v>1.4811655000000146</v>
      </c>
      <c r="W70" s="31">
        <v>6.1259753999999997</v>
      </c>
      <c r="X70" s="27">
        <v>2.2256000000000001E-2</v>
      </c>
      <c r="Y70" s="27">
        <v>0.97495500000000002</v>
      </c>
    </row>
    <row r="71" spans="1:25" x14ac:dyDescent="0.25">
      <c r="A71" t="s">
        <v>188</v>
      </c>
      <c r="B71" s="15">
        <v>-707.78454999999997</v>
      </c>
      <c r="C71" s="15">
        <f t="shared" si="43"/>
        <v>8.895460000000071</v>
      </c>
      <c r="D71" s="3">
        <v>1</v>
      </c>
      <c r="E71" s="3">
        <v>1</v>
      </c>
      <c r="F71" s="3">
        <v>-1</v>
      </c>
      <c r="G71" s="19">
        <f t="shared" si="38"/>
        <v>10.11731130000007</v>
      </c>
      <c r="H71" s="3">
        <f>G71/4</f>
        <v>2.5293278250000175</v>
      </c>
      <c r="I71" s="3" t="s">
        <v>186</v>
      </c>
      <c r="J71" s="15">
        <v>-707.80963999999994</v>
      </c>
      <c r="K71" s="15">
        <f t="shared" si="44"/>
        <v>7.9959100000000944</v>
      </c>
      <c r="L71" s="3">
        <v>1</v>
      </c>
      <c r="M71" s="3">
        <v>1</v>
      </c>
      <c r="N71" s="3">
        <v>-1</v>
      </c>
      <c r="O71" s="19">
        <f t="shared" si="42"/>
        <v>8.0899225000000961</v>
      </c>
      <c r="P71" s="3">
        <f t="shared" si="45"/>
        <v>2.022480625000024</v>
      </c>
      <c r="Q71" s="3" t="s">
        <v>296</v>
      </c>
      <c r="R71" s="3" t="s">
        <v>37</v>
      </c>
      <c r="S71" s="20">
        <v>-710.20834000000002</v>
      </c>
      <c r="T71" s="23">
        <f t="shared" si="39"/>
        <v>5.5972100000000182</v>
      </c>
      <c r="U71" s="19">
        <f t="shared" si="40"/>
        <v>5.9247220000000205</v>
      </c>
      <c r="V71" s="23">
        <f t="shared" si="41"/>
        <v>1.4811805000000051</v>
      </c>
      <c r="W71" s="30">
        <v>6.1259832000000003</v>
      </c>
      <c r="X71" s="27">
        <v>2.2317E-2</v>
      </c>
      <c r="Y71" s="27">
        <v>0.97808200000000001</v>
      </c>
    </row>
    <row r="72" spans="1:25" x14ac:dyDescent="0.25">
      <c r="A72" t="s">
        <v>189</v>
      </c>
      <c r="B72" s="15">
        <v>-709.86397999999997</v>
      </c>
      <c r="C72" s="15">
        <f t="shared" si="43"/>
        <v>6.8160300000000689</v>
      </c>
      <c r="D72" s="3">
        <v>1</v>
      </c>
      <c r="E72" s="3">
        <v>1</v>
      </c>
      <c r="F72" s="3">
        <v>-1</v>
      </c>
      <c r="G72" s="19">
        <f t="shared" si="38"/>
        <v>8.037881300000068</v>
      </c>
      <c r="H72" s="3">
        <f t="shared" si="2"/>
        <v>2.009470325000017</v>
      </c>
      <c r="I72" s="3" t="s">
        <v>187</v>
      </c>
      <c r="J72" s="15">
        <v>-706.14768000000004</v>
      </c>
      <c r="K72" s="15">
        <f t="shared" si="44"/>
        <v>9.6578700000000026</v>
      </c>
      <c r="L72" s="3">
        <v>1</v>
      </c>
      <c r="M72" s="3">
        <v>1</v>
      </c>
      <c r="N72" s="3">
        <v>-1</v>
      </c>
      <c r="O72" s="19">
        <f t="shared" si="42"/>
        <v>9.7518825000000042</v>
      </c>
      <c r="P72" s="3">
        <f t="shared" si="45"/>
        <v>2.4379706250000011</v>
      </c>
      <c r="Q72" s="3" t="s">
        <v>297</v>
      </c>
      <c r="R72" s="3" t="s">
        <v>35</v>
      </c>
      <c r="S72" s="20">
        <v>-710.20833000000005</v>
      </c>
      <c r="T72" s="23">
        <f t="shared" si="39"/>
        <v>5.597219999999993</v>
      </c>
      <c r="U72" s="19">
        <f t="shared" si="40"/>
        <v>5.9247319999999952</v>
      </c>
      <c r="V72" s="23">
        <f t="shared" si="41"/>
        <v>1.4811829999999988</v>
      </c>
      <c r="W72" s="30">
        <v>6.3819714999999997</v>
      </c>
      <c r="X72" s="27">
        <v>2.2284999999999999E-2</v>
      </c>
      <c r="Y72" s="27">
        <v>0.97792900000000005</v>
      </c>
    </row>
    <row r="73" spans="1:25" x14ac:dyDescent="0.25">
      <c r="A73" t="s">
        <v>190</v>
      </c>
      <c r="B73" s="15">
        <v>-707.51421000000005</v>
      </c>
      <c r="C73" s="15">
        <f t="shared" si="43"/>
        <v>9.1657999999999902</v>
      </c>
      <c r="D73" s="3">
        <v>1</v>
      </c>
      <c r="E73" s="3">
        <v>1</v>
      </c>
      <c r="F73" s="3">
        <v>-1</v>
      </c>
      <c r="G73" s="19">
        <f t="shared" si="38"/>
        <v>10.387651299999989</v>
      </c>
      <c r="H73" s="3">
        <f t="shared" si="2"/>
        <v>2.5969128249999973</v>
      </c>
      <c r="I73" s="3" t="s">
        <v>187</v>
      </c>
      <c r="J73" s="15">
        <v>-706.14589000000001</v>
      </c>
      <c r="K73" s="15">
        <f t="shared" si="44"/>
        <v>9.6596600000000308</v>
      </c>
      <c r="L73" s="3">
        <v>1</v>
      </c>
      <c r="M73" s="3">
        <v>1</v>
      </c>
      <c r="N73" s="3">
        <v>-1</v>
      </c>
      <c r="O73" s="19">
        <f t="shared" si="42"/>
        <v>9.7536725000000324</v>
      </c>
      <c r="P73" s="3">
        <f t="shared" si="45"/>
        <v>2.4384181250000081</v>
      </c>
      <c r="Q73" s="3" t="s">
        <v>298</v>
      </c>
      <c r="R73" s="3" t="s">
        <v>39</v>
      </c>
      <c r="S73" s="20">
        <v>-710.20578</v>
      </c>
      <c r="T73" s="23">
        <f t="shared" si="39"/>
        <v>5.599770000000035</v>
      </c>
      <c r="U73" s="19">
        <f t="shared" si="40"/>
        <v>5.9272820000000372</v>
      </c>
      <c r="V73" s="23">
        <f t="shared" si="41"/>
        <v>1.4818205000000093</v>
      </c>
      <c r="W73" s="31">
        <v>7.6170803999999999</v>
      </c>
      <c r="X73" s="27">
        <v>1.6472000000000001E-2</v>
      </c>
      <c r="Y73" s="27">
        <v>0.97495799999999999</v>
      </c>
    </row>
    <row r="74" spans="1:25" x14ac:dyDescent="0.25">
      <c r="A74" t="s">
        <v>191</v>
      </c>
      <c r="B74" s="15">
        <v>-706.77715999999998</v>
      </c>
      <c r="C74" s="15">
        <f t="shared" si="43"/>
        <v>9.9028500000000577</v>
      </c>
      <c r="D74" s="3">
        <v>1</v>
      </c>
      <c r="E74" s="3">
        <v>2</v>
      </c>
      <c r="F74" s="3">
        <v>-1</v>
      </c>
      <c r="G74" s="19">
        <f>C74+(E74*$C$117)+(D74*$C$113)+(F74*$C$120)</f>
        <v>13.416772550000058</v>
      </c>
      <c r="H74" s="3">
        <f t="shared" si="2"/>
        <v>3.3541931375000145</v>
      </c>
      <c r="I74" s="3" t="s">
        <v>188</v>
      </c>
      <c r="J74" s="15">
        <v>-707.04848000000004</v>
      </c>
      <c r="K74" s="15">
        <f t="shared" si="44"/>
        <v>8.7570699999999988</v>
      </c>
      <c r="L74" s="3">
        <v>1</v>
      </c>
      <c r="M74" s="3">
        <v>1</v>
      </c>
      <c r="N74" s="3">
        <v>-1</v>
      </c>
      <c r="O74" s="19">
        <f t="shared" si="42"/>
        <v>8.8510825000000004</v>
      </c>
      <c r="P74" s="3">
        <f t="shared" si="45"/>
        <v>2.2127706250000001</v>
      </c>
      <c r="Q74" s="3" t="s">
        <v>299</v>
      </c>
      <c r="R74" s="3" t="s">
        <v>31</v>
      </c>
      <c r="S74" s="20">
        <v>-710.20573999999999</v>
      </c>
      <c r="T74" s="23">
        <f t="shared" si="39"/>
        <v>5.5998100000000477</v>
      </c>
      <c r="U74" s="19">
        <f t="shared" si="40"/>
        <v>5.9273220000000499</v>
      </c>
      <c r="V74" s="23">
        <f t="shared" si="41"/>
        <v>1.4818305000000125</v>
      </c>
      <c r="W74" s="31">
        <v>7.1804841000000001</v>
      </c>
      <c r="X74" s="27">
        <v>1.6449999999999999E-2</v>
      </c>
      <c r="Y74" s="27">
        <v>0.97465599999999997</v>
      </c>
    </row>
    <row r="75" spans="1:25" x14ac:dyDescent="0.25">
      <c r="A75" t="s">
        <v>192</v>
      </c>
      <c r="B75" s="15">
        <v>-707.36955</v>
      </c>
      <c r="C75" s="15">
        <f t="shared" si="43"/>
        <v>9.3104600000000346</v>
      </c>
      <c r="D75" s="3">
        <v>1</v>
      </c>
      <c r="E75" s="3">
        <v>2</v>
      </c>
      <c r="F75" s="3">
        <v>-1</v>
      </c>
      <c r="G75" s="19">
        <f>C75+(E75*$C$117)+(D75*$C$113)+(F75*$C$120)</f>
        <v>12.824382550000035</v>
      </c>
      <c r="H75" s="3">
        <f t="shared" si="2"/>
        <v>3.2060956375000087</v>
      </c>
      <c r="I75" s="3" t="s">
        <v>189</v>
      </c>
      <c r="J75" s="15">
        <v>-709.11802</v>
      </c>
      <c r="K75" s="15">
        <f t="shared" si="44"/>
        <v>6.6875300000000379</v>
      </c>
      <c r="L75" s="3">
        <v>1</v>
      </c>
      <c r="M75" s="3">
        <v>1</v>
      </c>
      <c r="N75" s="3">
        <v>-1</v>
      </c>
      <c r="O75" s="19">
        <f t="shared" si="42"/>
        <v>6.7815425000000396</v>
      </c>
      <c r="P75" s="3">
        <f t="shared" si="45"/>
        <v>1.6953856250000099</v>
      </c>
      <c r="Q75" s="3" t="s">
        <v>300</v>
      </c>
      <c r="R75" s="3" t="s">
        <v>33</v>
      </c>
      <c r="S75" s="20">
        <v>-710.20570999999995</v>
      </c>
      <c r="T75" s="23">
        <f t="shared" si="39"/>
        <v>5.5998400000000856</v>
      </c>
      <c r="U75" s="19">
        <f t="shared" si="40"/>
        <v>5.9273520000000879</v>
      </c>
      <c r="V75" s="23">
        <f t="shared" si="41"/>
        <v>1.481838000000022</v>
      </c>
      <c r="W75" s="30">
        <v>5.9757493000000004</v>
      </c>
      <c r="X75" s="27">
        <v>1.6473999999999999E-2</v>
      </c>
      <c r="Y75" s="27">
        <v>0.97458100000000003</v>
      </c>
    </row>
    <row r="76" spans="1:25" x14ac:dyDescent="0.25">
      <c r="A76" t="s">
        <v>193</v>
      </c>
      <c r="B76" s="15">
        <v>-706.27948000000004</v>
      </c>
      <c r="C76" s="15">
        <f t="shared" si="43"/>
        <v>10.400530000000003</v>
      </c>
      <c r="D76" s="3">
        <v>1</v>
      </c>
      <c r="E76" s="3">
        <v>2</v>
      </c>
      <c r="F76" s="3">
        <v>-1</v>
      </c>
      <c r="G76" s="19">
        <f>C76+(E76*$C$117)+(D76*$C$113)+(F76*$C$120)</f>
        <v>13.914452550000004</v>
      </c>
      <c r="H76" s="3">
        <f t="shared" si="2"/>
        <v>3.4786131375000009</v>
      </c>
      <c r="I76" s="3" t="s">
        <v>190</v>
      </c>
      <c r="J76" s="15">
        <v>-707.63194999999996</v>
      </c>
      <c r="K76" s="15">
        <f t="shared" si="44"/>
        <v>8.1736000000000786</v>
      </c>
      <c r="L76" s="3">
        <v>1</v>
      </c>
      <c r="M76" s="3">
        <v>1</v>
      </c>
      <c r="N76" s="3">
        <v>-1</v>
      </c>
      <c r="O76" s="19">
        <f>K76+(M76*$C$118)+(L76*$C$116)+(N76*$C$121)</f>
        <v>8.2676125000000802</v>
      </c>
      <c r="P76" s="3">
        <f t="shared" si="45"/>
        <v>2.06690312500002</v>
      </c>
      <c r="Q76" s="3" t="s">
        <v>301</v>
      </c>
      <c r="R76" s="3" t="s">
        <v>34</v>
      </c>
      <c r="S76" s="20">
        <v>-710.15968999999996</v>
      </c>
      <c r="T76" s="23">
        <f t="shared" si="39"/>
        <v>5.6458600000000843</v>
      </c>
      <c r="U76" s="19">
        <f t="shared" si="40"/>
        <v>5.9733720000000865</v>
      </c>
      <c r="V76" s="23">
        <f t="shared" si="41"/>
        <v>1.4933430000000216</v>
      </c>
      <c r="W76" s="31">
        <v>5.1354180999999999</v>
      </c>
      <c r="X76" s="27">
        <v>2.5432E-2</v>
      </c>
      <c r="Y76" s="27">
        <v>0.84732300000000005</v>
      </c>
    </row>
    <row r="77" spans="1:25" x14ac:dyDescent="0.25">
      <c r="A77" t="s">
        <v>53</v>
      </c>
      <c r="B77" s="15">
        <v>-712.05152999999996</v>
      </c>
      <c r="C77" s="15">
        <f t="shared" si="43"/>
        <v>4.6284800000000814</v>
      </c>
      <c r="D77" s="3">
        <v>1</v>
      </c>
      <c r="E77" s="3">
        <v>0</v>
      </c>
      <c r="F77" s="3">
        <v>-1</v>
      </c>
      <c r="G77" s="19">
        <f>C77+(E77*$C$117)+(D77*$C$112)+(F77*$C$119)</f>
        <v>5.7317694500000815</v>
      </c>
      <c r="H77" s="3">
        <f t="shared" si="2"/>
        <v>1.4329423625000204</v>
      </c>
      <c r="I77" s="3" t="s">
        <v>191</v>
      </c>
      <c r="J77" s="15">
        <v>-707.06339000000003</v>
      </c>
      <c r="K77" s="15">
        <f t="shared" si="44"/>
        <v>8.7421600000000126</v>
      </c>
      <c r="L77" s="3">
        <v>1</v>
      </c>
      <c r="M77" s="3">
        <v>2</v>
      </c>
      <c r="N77" s="3">
        <v>-1</v>
      </c>
      <c r="O77" s="19">
        <f t="shared" ref="O77:O78" si="46">K77+(M77*$C$118)+(L77*$C$116)+(N77*$C$122)</f>
        <v>9.567240000000016</v>
      </c>
      <c r="P77" s="3">
        <f t="shared" si="45"/>
        <v>2.391810000000004</v>
      </c>
      <c r="Q77" s="3" t="s">
        <v>302</v>
      </c>
      <c r="R77" s="3" t="s">
        <v>36</v>
      </c>
      <c r="S77" s="20">
        <v>-710.15965000000006</v>
      </c>
      <c r="T77" s="23">
        <f t="shared" si="39"/>
        <v>5.6458999999999833</v>
      </c>
      <c r="U77" s="19">
        <f t="shared" si="40"/>
        <v>5.9734119999999855</v>
      </c>
      <c r="V77" s="23">
        <f t="shared" si="41"/>
        <v>1.4933529999999964</v>
      </c>
      <c r="W77" s="31">
        <v>5.1354109000000001</v>
      </c>
      <c r="X77" s="27">
        <v>2.5465999999999999E-2</v>
      </c>
      <c r="Y77" s="27">
        <v>0.84704900000000005</v>
      </c>
    </row>
    <row r="78" spans="1:25" x14ac:dyDescent="0.25">
      <c r="A78" t="s">
        <v>54</v>
      </c>
      <c r="B78" s="15">
        <v>-712.05152999999996</v>
      </c>
      <c r="C78" s="15">
        <f t="shared" si="43"/>
        <v>4.6284800000000814</v>
      </c>
      <c r="D78" s="3">
        <v>1</v>
      </c>
      <c r="E78" s="3">
        <v>0</v>
      </c>
      <c r="F78" s="3">
        <v>-1</v>
      </c>
      <c r="G78" s="19">
        <f>C78+(E78*$C$117)+(D78*$C$112)+(F78*$C$119)</f>
        <v>5.7317694500000815</v>
      </c>
      <c r="H78" s="3">
        <f t="shared" si="2"/>
        <v>1.4329423625000204</v>
      </c>
      <c r="I78" s="3" t="s">
        <v>192</v>
      </c>
      <c r="J78" s="15">
        <v>-707.14889000000005</v>
      </c>
      <c r="K78" s="15">
        <f t="shared" si="44"/>
        <v>8.656659999999988</v>
      </c>
      <c r="L78" s="3">
        <v>1</v>
      </c>
      <c r="M78" s="3">
        <v>2</v>
      </c>
      <c r="N78" s="3">
        <v>-1</v>
      </c>
      <c r="O78" s="19">
        <f t="shared" si="46"/>
        <v>9.4817399999999914</v>
      </c>
      <c r="P78" s="3">
        <f t="shared" si="45"/>
        <v>2.3704349999999978</v>
      </c>
      <c r="Q78" s="3" t="s">
        <v>303</v>
      </c>
      <c r="R78" s="14" t="s">
        <v>30</v>
      </c>
      <c r="S78" s="20">
        <v>-710.15963999999997</v>
      </c>
      <c r="T78" s="23">
        <f t="shared" si="39"/>
        <v>5.6459100000000717</v>
      </c>
      <c r="U78" s="19">
        <f t="shared" si="40"/>
        <v>5.973422000000074</v>
      </c>
      <c r="V78" s="23">
        <f t="shared" si="41"/>
        <v>1.4933555000000185</v>
      </c>
      <c r="W78" s="30">
        <v>7.2031027999999999</v>
      </c>
      <c r="X78" s="27">
        <v>2.5454999999999998E-2</v>
      </c>
      <c r="Y78" s="27">
        <v>0.84715099999999999</v>
      </c>
    </row>
    <row r="79" spans="1:25" x14ac:dyDescent="0.25">
      <c r="B79" s="15"/>
      <c r="C79" s="15"/>
      <c r="G79" s="19"/>
      <c r="I79" s="3" t="s">
        <v>193</v>
      </c>
      <c r="J79" s="15">
        <v>-705.84758999999997</v>
      </c>
      <c r="K79" s="15">
        <f t="shared" si="44"/>
        <v>9.957960000000071</v>
      </c>
      <c r="L79" s="3">
        <v>1</v>
      </c>
      <c r="M79" s="3">
        <v>2</v>
      </c>
      <c r="N79" s="3">
        <v>-1</v>
      </c>
      <c r="O79" s="19">
        <f>K79+(M79*$C$118)+(L79*$C$116)+(N79*$C$122)</f>
        <v>10.783040000000074</v>
      </c>
      <c r="P79" s="3">
        <f t="shared" si="45"/>
        <v>2.6957600000000186</v>
      </c>
      <c r="Q79" s="3" t="s">
        <v>304</v>
      </c>
      <c r="R79" s="3" t="s">
        <v>42</v>
      </c>
      <c r="S79" s="20">
        <v>-710.15962999999999</v>
      </c>
      <c r="T79" s="23">
        <f t="shared" si="39"/>
        <v>5.6459200000000465</v>
      </c>
      <c r="U79" s="19">
        <f t="shared" si="40"/>
        <v>5.9734320000000487</v>
      </c>
      <c r="V79" s="23">
        <f t="shared" si="41"/>
        <v>1.4933580000000122</v>
      </c>
      <c r="W79" s="30">
        <v>8.9496579999999994</v>
      </c>
      <c r="X79" s="27">
        <v>2.5495E-2</v>
      </c>
      <c r="Y79" s="27">
        <v>0.84725899999999998</v>
      </c>
    </row>
    <row r="80" spans="1:25" x14ac:dyDescent="0.25">
      <c r="A80" t="s">
        <v>195</v>
      </c>
      <c r="B80" s="15">
        <v>-712.07397000000003</v>
      </c>
      <c r="C80" s="15">
        <f t="shared" si="43"/>
        <v>4.6060400000000072</v>
      </c>
      <c r="D80" s="3">
        <v>1</v>
      </c>
      <c r="E80" s="3">
        <v>1</v>
      </c>
      <c r="F80" s="3">
        <v>-1</v>
      </c>
      <c r="G80" s="19">
        <f>C80+(E80*$C$117)+(D80*$C$112)+(F80*$C$120)</f>
        <v>8.0014007000000085</v>
      </c>
      <c r="H80" s="3">
        <f t="shared" si="2"/>
        <v>2.0003501750000021</v>
      </c>
      <c r="I80" s="3" t="s">
        <v>53</v>
      </c>
      <c r="J80" s="15">
        <v>-710.91966000000002</v>
      </c>
      <c r="K80" s="15">
        <f t="shared" si="44"/>
        <v>4.8858900000000176</v>
      </c>
      <c r="L80" s="3">
        <v>1</v>
      </c>
      <c r="M80" s="3">
        <v>0</v>
      </c>
      <c r="N80" s="3">
        <v>-1</v>
      </c>
      <c r="O80" s="19">
        <f>K80+(M80*$C$118)+(L80*$C$114)+(N80*$C$121)</f>
        <v>7.1208857500000171</v>
      </c>
      <c r="P80" s="3">
        <f t="shared" si="45"/>
        <v>1.7802214375000043</v>
      </c>
      <c r="Q80" s="3" t="s">
        <v>305</v>
      </c>
      <c r="R80" s="3" t="s">
        <v>221</v>
      </c>
      <c r="S80" s="20">
        <v>-709.74594000000002</v>
      </c>
      <c r="T80" s="23">
        <f t="shared" si="39"/>
        <v>6.0596100000000206</v>
      </c>
      <c r="U80" s="19">
        <f t="shared" si="40"/>
        <v>6.3871220000000228</v>
      </c>
      <c r="V80" s="23">
        <f t="shared" si="41"/>
        <v>1.5967805000000057</v>
      </c>
      <c r="W80" s="30">
        <v>6.3508534000000001</v>
      </c>
      <c r="X80" s="27">
        <v>2.6999999999999999E-5</v>
      </c>
      <c r="Y80" s="27">
        <v>1.11354</v>
      </c>
    </row>
    <row r="81" spans="1:25" x14ac:dyDescent="0.25">
      <c r="A81" t="s">
        <v>196</v>
      </c>
      <c r="B81" s="15">
        <v>-710.54656</v>
      </c>
      <c r="C81" s="15">
        <f t="shared" si="43"/>
        <v>6.1334500000000389</v>
      </c>
      <c r="D81" s="3">
        <v>1</v>
      </c>
      <c r="E81" s="3">
        <v>1</v>
      </c>
      <c r="F81" s="3">
        <v>-1</v>
      </c>
      <c r="G81" s="19">
        <f>C81+(E81*$C$117)+(D81*$C$112)+(F81*$C$120)</f>
        <v>9.5288107000000402</v>
      </c>
      <c r="H81" s="3">
        <f t="shared" si="2"/>
        <v>2.38220267500001</v>
      </c>
      <c r="I81" s="3" t="s">
        <v>54</v>
      </c>
      <c r="J81" s="15">
        <v>-709.53076999999996</v>
      </c>
      <c r="K81" s="15">
        <f t="shared" si="44"/>
        <v>6.274780000000078</v>
      </c>
      <c r="L81" s="3">
        <v>1</v>
      </c>
      <c r="M81" s="3">
        <v>0</v>
      </c>
      <c r="N81" s="3">
        <v>-1</v>
      </c>
      <c r="O81" s="19">
        <f>K81+(M81*$C$118)+(L81*$C$114)+(N81*$C$121)</f>
        <v>8.5097757500000775</v>
      </c>
      <c r="P81" s="3">
        <f t="shared" si="45"/>
        <v>2.1274439375000194</v>
      </c>
      <c r="Q81" s="3" t="s">
        <v>306</v>
      </c>
      <c r="R81" s="3" t="s">
        <v>20</v>
      </c>
      <c r="S81" s="20">
        <v>-709.74382000000003</v>
      </c>
      <c r="T81" s="23">
        <f t="shared" si="39"/>
        <v>6.0617300000000114</v>
      </c>
      <c r="U81" s="19">
        <f t="shared" si="40"/>
        <v>6.3892420000000136</v>
      </c>
      <c r="V81" s="23">
        <f t="shared" si="41"/>
        <v>1.5973105000000034</v>
      </c>
      <c r="W81" s="31">
        <v>7.3404169000000001</v>
      </c>
      <c r="X81" s="27">
        <v>4.5969999999999997E-2</v>
      </c>
      <c r="Y81" s="27">
        <v>1.1122179999999999</v>
      </c>
    </row>
    <row r="82" spans="1:25" x14ac:dyDescent="0.25">
      <c r="A82" t="s">
        <v>197</v>
      </c>
      <c r="B82" s="15">
        <v>-711.08360000000005</v>
      </c>
      <c r="C82" s="15">
        <f t="shared" si="43"/>
        <v>5.5964099999999917</v>
      </c>
      <c r="D82" s="3">
        <v>1</v>
      </c>
      <c r="E82" s="3">
        <v>1</v>
      </c>
      <c r="F82" s="3">
        <v>-1</v>
      </c>
      <c r="G82" s="19">
        <f>C82+(E82*$C$117)+(D82*$C$112)+(F82*$C$120)</f>
        <v>8.9917706999999929</v>
      </c>
      <c r="H82" s="3">
        <f t="shared" si="2"/>
        <v>2.2479426749999982</v>
      </c>
      <c r="I82" s="3" t="s">
        <v>194</v>
      </c>
      <c r="J82" s="15">
        <v>-710.08537999999999</v>
      </c>
      <c r="K82" s="15">
        <f t="shared" si="44"/>
        <v>5.7201700000000528</v>
      </c>
      <c r="L82" s="3">
        <v>1</v>
      </c>
      <c r="M82" s="3">
        <v>1</v>
      </c>
      <c r="N82" s="3">
        <v>-1</v>
      </c>
      <c r="O82" s="19">
        <f>K82+(M82*$C$118)+(L82*$C$114)+(N82*$C$122)</f>
        <v>8.6862332500000541</v>
      </c>
      <c r="P82" s="3">
        <f t="shared" si="45"/>
        <v>2.1715583125000135</v>
      </c>
      <c r="Q82" s="3" t="s">
        <v>307</v>
      </c>
      <c r="R82" s="3" t="s">
        <v>21</v>
      </c>
      <c r="S82" s="20">
        <v>-709.70038</v>
      </c>
      <c r="T82" s="23">
        <f t="shared" si="39"/>
        <v>6.1051700000000437</v>
      </c>
      <c r="U82" s="19">
        <f t="shared" si="40"/>
        <v>6.432682000000046</v>
      </c>
      <c r="V82" s="23">
        <f t="shared" si="41"/>
        <v>1.6081705000000115</v>
      </c>
      <c r="W82" s="36">
        <v>7.3404169000000001</v>
      </c>
      <c r="X82" s="27">
        <v>2.6999999999999999E-5</v>
      </c>
      <c r="Y82" s="27">
        <v>1.252</v>
      </c>
    </row>
    <row r="83" spans="1:25" x14ac:dyDescent="0.25">
      <c r="A83" t="s">
        <v>198</v>
      </c>
      <c r="B83" s="15">
        <v>-711.05685000000005</v>
      </c>
      <c r="C83" s="15">
        <f t="shared" si="43"/>
        <v>5.6231599999999844</v>
      </c>
      <c r="D83" s="3">
        <v>1</v>
      </c>
      <c r="E83" s="3">
        <v>1</v>
      </c>
      <c r="F83" s="3">
        <v>-1</v>
      </c>
      <c r="G83" s="19">
        <f>C83+(E83*$C$117)+(D83*$C$112)+(F83*$C$120)</f>
        <v>9.0185206999999856</v>
      </c>
      <c r="H83" s="3">
        <f t="shared" ref="H83:H100" si="47">G83/4</f>
        <v>2.2546301749999964</v>
      </c>
      <c r="I83" s="3" t="s">
        <v>195</v>
      </c>
      <c r="J83" s="15">
        <v>-711.08826999999997</v>
      </c>
      <c r="K83" s="15">
        <f t="shared" si="44"/>
        <v>4.7172800000000734</v>
      </c>
      <c r="L83" s="3">
        <v>1</v>
      </c>
      <c r="M83" s="3">
        <v>1</v>
      </c>
      <c r="N83" s="3">
        <v>-1</v>
      </c>
      <c r="O83" s="19">
        <f t="shared" ref="O83:O86" si="48">K83+(M83*$C$118)+(L83*$C$114)+(N83*$C$122)</f>
        <v>7.6833432500000747</v>
      </c>
      <c r="P83" s="3">
        <f t="shared" si="45"/>
        <v>1.9208358125000187</v>
      </c>
    </row>
    <row r="84" spans="1:25" ht="18" x14ac:dyDescent="0.35">
      <c r="A84" t="s">
        <v>55</v>
      </c>
      <c r="B84" s="15">
        <v>-713.30349000000001</v>
      </c>
      <c r="C84" s="15">
        <f t="shared" si="43"/>
        <v>3.3765200000000277</v>
      </c>
      <c r="D84" s="3">
        <v>1</v>
      </c>
      <c r="E84" s="3">
        <v>-3</v>
      </c>
      <c r="G84" s="19">
        <f>C84+(E84*$C$118)+(D84*$C$114)+(F84*$C$120)</f>
        <v>5.8450152500000296</v>
      </c>
      <c r="H84" s="3">
        <f t="shared" si="47"/>
        <v>1.4612538125000074</v>
      </c>
      <c r="I84" s="3" t="s">
        <v>196</v>
      </c>
      <c r="J84" s="15">
        <v>-710.05151999999998</v>
      </c>
      <c r="K84" s="15">
        <f t="shared" si="44"/>
        <v>5.754030000000057</v>
      </c>
      <c r="L84" s="3">
        <v>1</v>
      </c>
      <c r="M84" s="3">
        <v>1</v>
      </c>
      <c r="N84" s="3">
        <v>-1</v>
      </c>
      <c r="O84" s="19">
        <f t="shared" si="48"/>
        <v>8.7200932500000583</v>
      </c>
      <c r="P84" s="3">
        <f t="shared" si="45"/>
        <v>2.1800233125000146</v>
      </c>
      <c r="Q84" s="3" t="s">
        <v>254</v>
      </c>
      <c r="R84" s="3" t="s">
        <v>20</v>
      </c>
      <c r="S84" s="20">
        <v>-709.74382000000003</v>
      </c>
      <c r="T84" s="23">
        <f t="shared" ref="T84:T110" si="49">S84-$J$110</f>
        <v>6.0617300000000114</v>
      </c>
      <c r="U84" s="19">
        <f t="shared" ref="U84:U110" si="50">T84+(-2*$C$118)+(1*$C$116)</f>
        <v>6.3892420000000136</v>
      </c>
      <c r="V84" s="23">
        <f t="shared" ref="V84:V110" si="51">U84/4</f>
        <v>1.5973105000000034</v>
      </c>
      <c r="W84" s="31">
        <v>7.3404169000000001</v>
      </c>
      <c r="X84" s="27">
        <v>4.5969999999999997E-2</v>
      </c>
      <c r="Y84" s="27">
        <v>0.73061600000000004</v>
      </c>
    </row>
    <row r="85" spans="1:25" ht="18" x14ac:dyDescent="0.35">
      <c r="A85" t="s">
        <v>56</v>
      </c>
      <c r="B85" s="15">
        <v>-712.90998999999999</v>
      </c>
      <c r="C85" s="15">
        <f t="shared" si="43"/>
        <v>3.770020000000045</v>
      </c>
      <c r="D85" s="3">
        <v>1</v>
      </c>
      <c r="E85" s="3">
        <v>-3</v>
      </c>
      <c r="G85" s="19">
        <f t="shared" ref="G85:G100" si="52">C85+(E85*$C$118)+(D85*$C$114)+(F85*$C$120)</f>
        <v>6.2385152500000469</v>
      </c>
      <c r="H85" s="3">
        <f t="shared" si="47"/>
        <v>1.5596288125000117</v>
      </c>
      <c r="I85" s="3" t="s">
        <v>197</v>
      </c>
      <c r="J85" s="15">
        <v>-710.75395000000003</v>
      </c>
      <c r="K85" s="15">
        <f t="shared" si="44"/>
        <v>5.0516000000000076</v>
      </c>
      <c r="L85" s="3">
        <v>1</v>
      </c>
      <c r="M85" s="3">
        <v>1</v>
      </c>
      <c r="N85" s="3">
        <v>-1</v>
      </c>
      <c r="O85" s="19">
        <f t="shared" si="48"/>
        <v>8.0176632500000089</v>
      </c>
      <c r="P85" s="3">
        <f t="shared" si="45"/>
        <v>2.0044158125000022</v>
      </c>
      <c r="Q85" s="3" t="s">
        <v>255</v>
      </c>
      <c r="R85" s="3" t="s">
        <v>21</v>
      </c>
      <c r="S85" s="20">
        <v>-709.70038</v>
      </c>
      <c r="T85" s="23">
        <f t="shared" si="49"/>
        <v>6.1051700000000437</v>
      </c>
      <c r="U85" s="19">
        <f t="shared" si="50"/>
        <v>6.432682000000046</v>
      </c>
      <c r="V85" s="23">
        <f t="shared" si="51"/>
        <v>1.6081705000000115</v>
      </c>
      <c r="W85" s="34">
        <v>7.3404169000000001</v>
      </c>
      <c r="X85" s="27">
        <v>2.6999999999999999E-5</v>
      </c>
      <c r="Y85" s="27">
        <v>1.1122179999999999</v>
      </c>
    </row>
    <row r="86" spans="1:25" ht="18" x14ac:dyDescent="0.35">
      <c r="A86" t="s">
        <v>57</v>
      </c>
      <c r="B86" s="15">
        <v>-713.20097999999996</v>
      </c>
      <c r="C86" s="15">
        <f t="shared" si="43"/>
        <v>3.4790300000000798</v>
      </c>
      <c r="D86" s="3">
        <v>1</v>
      </c>
      <c r="E86" s="3">
        <v>-3</v>
      </c>
      <c r="G86" s="19">
        <f t="shared" si="52"/>
        <v>5.9475252500000817</v>
      </c>
      <c r="H86" s="3">
        <f t="shared" si="47"/>
        <v>1.4868813125000204</v>
      </c>
      <c r="I86" s="3" t="s">
        <v>198</v>
      </c>
      <c r="J86" s="15">
        <v>-710.37791000000004</v>
      </c>
      <c r="K86" s="15">
        <f t="shared" si="44"/>
        <v>5.4276399999999967</v>
      </c>
      <c r="L86" s="3">
        <v>1</v>
      </c>
      <c r="M86" s="3">
        <v>1</v>
      </c>
      <c r="N86" s="3">
        <v>-1</v>
      </c>
      <c r="O86" s="19">
        <f t="shared" si="48"/>
        <v>8.393703249999998</v>
      </c>
      <c r="P86" s="3">
        <f t="shared" si="45"/>
        <v>2.0984258124999995</v>
      </c>
      <c r="Q86" s="3" t="s">
        <v>256</v>
      </c>
      <c r="R86" s="3" t="s">
        <v>221</v>
      </c>
      <c r="S86" s="20">
        <v>-709.74594000000002</v>
      </c>
      <c r="T86" s="23">
        <f t="shared" si="49"/>
        <v>6.0596100000000206</v>
      </c>
      <c r="U86" s="19">
        <f t="shared" si="50"/>
        <v>6.3871220000000228</v>
      </c>
      <c r="V86" s="23">
        <f t="shared" si="51"/>
        <v>1.5967805000000057</v>
      </c>
      <c r="W86" s="30">
        <v>6.3508534000000001</v>
      </c>
      <c r="X86" s="27">
        <v>2.6999999999999999E-5</v>
      </c>
      <c r="Y86" s="27">
        <v>1.1122179999999999</v>
      </c>
    </row>
    <row r="87" spans="1:25" ht="18" x14ac:dyDescent="0.35">
      <c r="A87" t="s">
        <v>58</v>
      </c>
      <c r="B87" s="15">
        <v>-712.80192</v>
      </c>
      <c r="C87" s="15">
        <f t="shared" si="43"/>
        <v>3.8780900000000429</v>
      </c>
      <c r="D87" s="3">
        <v>1</v>
      </c>
      <c r="E87" s="3">
        <v>-3</v>
      </c>
      <c r="G87" s="19">
        <f t="shared" si="52"/>
        <v>6.3465852500000448</v>
      </c>
      <c r="H87" s="3">
        <f t="shared" si="47"/>
        <v>1.5866463125000112</v>
      </c>
      <c r="I87" s="3" t="s">
        <v>55</v>
      </c>
      <c r="J87" s="15">
        <v>-712.62018</v>
      </c>
      <c r="K87" s="15">
        <f t="shared" si="44"/>
        <v>3.1853700000000345</v>
      </c>
      <c r="L87" s="3">
        <v>1</v>
      </c>
      <c r="M87" s="3">
        <v>-3</v>
      </c>
      <c r="N87" s="3"/>
      <c r="O87" s="19">
        <f t="shared" ref="O87:O103" si="53">K87+(M87*$C$118)+(L87*$C$114)+(N87*$C$120)</f>
        <v>5.6538652500000364</v>
      </c>
      <c r="P87" s="3">
        <f t="shared" si="45"/>
        <v>1.4134663125000091</v>
      </c>
      <c r="Q87" s="3" t="s">
        <v>257</v>
      </c>
      <c r="R87" s="3" t="s">
        <v>222</v>
      </c>
      <c r="S87" s="20">
        <v>-710.29056000000003</v>
      </c>
      <c r="T87" s="23">
        <f t="shared" si="49"/>
        <v>5.5149900000000116</v>
      </c>
      <c r="U87" s="19">
        <f t="shared" si="50"/>
        <v>5.8425020000000139</v>
      </c>
      <c r="V87" s="23">
        <f t="shared" si="51"/>
        <v>1.4606255000000035</v>
      </c>
      <c r="W87" s="31">
        <v>4.8535759000000001</v>
      </c>
      <c r="X87" s="27">
        <v>4.5969999999999997E-2</v>
      </c>
      <c r="Y87" s="27">
        <v>0.73061600000000004</v>
      </c>
    </row>
    <row r="88" spans="1:25" ht="18" x14ac:dyDescent="0.35">
      <c r="A88" t="s">
        <v>59</v>
      </c>
      <c r="B88" s="15">
        <v>-712.24801000000002</v>
      </c>
      <c r="C88" s="15">
        <f t="shared" si="43"/>
        <v>4.4320000000000164</v>
      </c>
      <c r="D88" s="3">
        <v>1</v>
      </c>
      <c r="E88" s="3">
        <v>-3</v>
      </c>
      <c r="G88" s="19">
        <f t="shared" si="52"/>
        <v>6.9004952500000183</v>
      </c>
      <c r="H88" s="3">
        <f t="shared" si="47"/>
        <v>1.7251238125000046</v>
      </c>
      <c r="I88" s="3" t="s">
        <v>56</v>
      </c>
      <c r="J88" s="15">
        <v>-712.13516000000004</v>
      </c>
      <c r="K88" s="15">
        <f t="shared" si="44"/>
        <v>3.6703899999999976</v>
      </c>
      <c r="L88" s="3">
        <v>1</v>
      </c>
      <c r="M88" s="3">
        <v>-3</v>
      </c>
      <c r="N88" s="3"/>
      <c r="O88" s="19">
        <f t="shared" si="53"/>
        <v>6.1388852499999995</v>
      </c>
      <c r="P88" s="3">
        <f t="shared" si="45"/>
        <v>1.5347213124999999</v>
      </c>
      <c r="Q88" s="3" t="s">
        <v>258</v>
      </c>
      <c r="R88" s="3" t="s">
        <v>22</v>
      </c>
      <c r="S88" s="20">
        <v>-710.29057999999998</v>
      </c>
      <c r="T88" s="23">
        <f t="shared" si="49"/>
        <v>5.5149700000000621</v>
      </c>
      <c r="U88" s="19">
        <f t="shared" si="50"/>
        <v>5.8424820000000643</v>
      </c>
      <c r="V88" s="23">
        <f t="shared" si="51"/>
        <v>1.4606205000000161</v>
      </c>
      <c r="W88" s="30">
        <v>7.9931559999999999</v>
      </c>
      <c r="X88" s="27">
        <v>4.5955999999999997E-2</v>
      </c>
      <c r="Y88" s="27">
        <v>0.73048999999999997</v>
      </c>
    </row>
    <row r="89" spans="1:25" ht="18" x14ac:dyDescent="0.35">
      <c r="A89" t="s">
        <v>60</v>
      </c>
      <c r="B89" s="15">
        <v>-711.84118999999998</v>
      </c>
      <c r="C89" s="15">
        <f t="shared" si="43"/>
        <v>4.8388200000000552</v>
      </c>
      <c r="D89" s="3">
        <v>1</v>
      </c>
      <c r="E89" s="3">
        <v>-3</v>
      </c>
      <c r="G89" s="19">
        <f t="shared" si="52"/>
        <v>7.3073152500000571</v>
      </c>
      <c r="H89" s="3">
        <f t="shared" si="47"/>
        <v>1.8268288125000143</v>
      </c>
      <c r="I89" s="3" t="s">
        <v>57</v>
      </c>
      <c r="J89" s="15">
        <v>-712.59394999999995</v>
      </c>
      <c r="K89" s="15">
        <f t="shared" si="44"/>
        <v>3.2116000000000895</v>
      </c>
      <c r="L89" s="3">
        <v>1</v>
      </c>
      <c r="M89" s="3">
        <v>-3</v>
      </c>
      <c r="N89" s="3"/>
      <c r="O89" s="19">
        <f t="shared" si="53"/>
        <v>5.6800952500000914</v>
      </c>
      <c r="P89" s="3">
        <f t="shared" si="45"/>
        <v>1.4200238125000229</v>
      </c>
      <c r="Q89" s="3" t="s">
        <v>259</v>
      </c>
      <c r="R89" s="3" t="s">
        <v>23</v>
      </c>
      <c r="S89" s="20">
        <v>-710.29412000000002</v>
      </c>
      <c r="T89" s="23">
        <f t="shared" si="49"/>
        <v>5.5114300000000185</v>
      </c>
      <c r="U89" s="19">
        <f t="shared" si="50"/>
        <v>5.8389420000000207</v>
      </c>
      <c r="V89" s="23">
        <f t="shared" si="51"/>
        <v>1.4597355000000052</v>
      </c>
      <c r="W89" s="31">
        <v>4.6464113999999999</v>
      </c>
      <c r="X89" s="27">
        <v>3.4848999999999998E-2</v>
      </c>
      <c r="Y89" s="27">
        <v>0.74994099999999997</v>
      </c>
    </row>
    <row r="90" spans="1:25" ht="18" x14ac:dyDescent="0.35">
      <c r="A90" t="s">
        <v>61</v>
      </c>
      <c r="B90" s="15">
        <v>-711.88152000000002</v>
      </c>
      <c r="C90" s="15">
        <f t="shared" si="43"/>
        <v>4.7984900000000152</v>
      </c>
      <c r="D90" s="3">
        <v>1</v>
      </c>
      <c r="E90" s="3">
        <v>-3</v>
      </c>
      <c r="G90" s="19">
        <f t="shared" si="52"/>
        <v>7.2669852500000172</v>
      </c>
      <c r="H90" s="3">
        <f t="shared" si="47"/>
        <v>1.8167463125000043</v>
      </c>
      <c r="I90" s="3" t="s">
        <v>58</v>
      </c>
      <c r="J90" s="15">
        <v>-712.10163</v>
      </c>
      <c r="K90" s="15">
        <f t="shared" si="44"/>
        <v>3.7039200000000392</v>
      </c>
      <c r="L90" s="3">
        <v>1</v>
      </c>
      <c r="M90" s="3">
        <v>-3</v>
      </c>
      <c r="N90" s="3"/>
      <c r="O90" s="19">
        <f t="shared" si="53"/>
        <v>6.1724152500000411</v>
      </c>
      <c r="P90" s="3">
        <f t="shared" si="45"/>
        <v>1.5431038125000103</v>
      </c>
      <c r="Q90" s="3" t="s">
        <v>260</v>
      </c>
      <c r="R90" s="3" t="s">
        <v>24</v>
      </c>
      <c r="S90" s="20">
        <v>-710.29413</v>
      </c>
      <c r="T90" s="23">
        <f t="shared" si="49"/>
        <v>5.5114200000000437</v>
      </c>
      <c r="U90" s="19">
        <f t="shared" si="50"/>
        <v>5.838932000000046</v>
      </c>
      <c r="V90" s="23">
        <f t="shared" si="51"/>
        <v>1.4597330000000115</v>
      </c>
      <c r="W90" s="30">
        <v>4.6464119999999998</v>
      </c>
      <c r="X90" s="27">
        <v>3.4909000000000003E-2</v>
      </c>
      <c r="Y90" s="27">
        <v>0.75001099999999998</v>
      </c>
    </row>
    <row r="91" spans="1:25" ht="18" x14ac:dyDescent="0.35">
      <c r="A91" t="s">
        <v>62</v>
      </c>
      <c r="B91" s="15">
        <v>-711.43425000000002</v>
      </c>
      <c r="C91" s="15">
        <f t="shared" si="43"/>
        <v>5.2457600000000184</v>
      </c>
      <c r="D91" s="3">
        <v>1</v>
      </c>
      <c r="E91" s="3">
        <v>-3</v>
      </c>
      <c r="G91" s="19">
        <f t="shared" si="52"/>
        <v>7.7142552500000203</v>
      </c>
      <c r="H91" s="3">
        <f t="shared" si="47"/>
        <v>1.9285638125000051</v>
      </c>
      <c r="I91" s="3" t="s">
        <v>59</v>
      </c>
      <c r="J91" s="15">
        <v>-711.48771999999997</v>
      </c>
      <c r="K91" s="15">
        <f t="shared" si="44"/>
        <v>4.3178300000000718</v>
      </c>
      <c r="L91" s="3">
        <v>1</v>
      </c>
      <c r="M91" s="3">
        <v>-3</v>
      </c>
      <c r="N91" s="3"/>
      <c r="O91" s="19">
        <f t="shared" si="53"/>
        <v>6.7863252500000737</v>
      </c>
      <c r="P91" s="3">
        <f t="shared" si="45"/>
        <v>1.6965813125000184</v>
      </c>
      <c r="Q91" s="3" t="s">
        <v>261</v>
      </c>
      <c r="R91" s="3" t="s">
        <v>25</v>
      </c>
      <c r="S91" s="20">
        <v>-710.29402000000005</v>
      </c>
      <c r="T91" s="23">
        <f t="shared" si="49"/>
        <v>5.5115299999999934</v>
      </c>
      <c r="U91" s="19">
        <f t="shared" si="50"/>
        <v>5.8390419999999956</v>
      </c>
      <c r="V91" s="23">
        <f t="shared" si="51"/>
        <v>1.4597604999999989</v>
      </c>
      <c r="W91" s="31">
        <v>4.6464121</v>
      </c>
      <c r="X91" s="27">
        <v>3.4848999999999998E-2</v>
      </c>
      <c r="Y91" s="27">
        <v>0.74994099999999997</v>
      </c>
    </row>
    <row r="92" spans="1:25" ht="18" x14ac:dyDescent="0.35">
      <c r="A92" t="s">
        <v>63</v>
      </c>
      <c r="B92" s="15">
        <v>-712.06388000000004</v>
      </c>
      <c r="C92" s="15">
        <f t="shared" si="43"/>
        <v>4.6161299999999983</v>
      </c>
      <c r="D92" s="3">
        <v>1</v>
      </c>
      <c r="E92" s="3">
        <v>-3</v>
      </c>
      <c r="G92" s="19">
        <f t="shared" si="52"/>
        <v>7.0846252500000002</v>
      </c>
      <c r="H92" s="3">
        <f t="shared" si="47"/>
        <v>1.7711563125000001</v>
      </c>
      <c r="I92" s="3" t="s">
        <v>60</v>
      </c>
      <c r="J92" s="15">
        <v>-710.93673999999999</v>
      </c>
      <c r="K92" s="15">
        <f t="shared" si="44"/>
        <v>4.8688100000000532</v>
      </c>
      <c r="L92" s="3">
        <v>1</v>
      </c>
      <c r="M92" s="3">
        <v>-3</v>
      </c>
      <c r="N92" s="3"/>
      <c r="O92" s="19">
        <f t="shared" si="53"/>
        <v>7.3373052500000551</v>
      </c>
      <c r="P92" s="3">
        <f t="shared" si="45"/>
        <v>1.8343263125000138</v>
      </c>
      <c r="Q92" s="3" t="s">
        <v>262</v>
      </c>
      <c r="R92" s="3" t="s">
        <v>26</v>
      </c>
      <c r="S92" s="20">
        <v>-710.29413999999997</v>
      </c>
      <c r="T92" s="23">
        <f t="shared" si="49"/>
        <v>5.511410000000069</v>
      </c>
      <c r="U92" s="19">
        <f t="shared" si="50"/>
        <v>5.8389220000000712</v>
      </c>
      <c r="V92" s="23">
        <f t="shared" si="51"/>
        <v>1.4597305000000178</v>
      </c>
      <c r="W92" s="30">
        <v>4.6464119999999998</v>
      </c>
      <c r="X92" s="27">
        <v>3.4918999999999999E-2</v>
      </c>
      <c r="Y92" s="27">
        <v>0.75002800000000003</v>
      </c>
    </row>
    <row r="93" spans="1:25" ht="18" x14ac:dyDescent="0.35">
      <c r="A93" t="s">
        <v>64</v>
      </c>
      <c r="B93" s="15">
        <v>-711.46248000000003</v>
      </c>
      <c r="C93" s="15">
        <f t="shared" si="43"/>
        <v>5.2175300000000107</v>
      </c>
      <c r="D93" s="3">
        <v>1</v>
      </c>
      <c r="E93" s="3">
        <v>-3</v>
      </c>
      <c r="G93" s="19">
        <f t="shared" si="52"/>
        <v>7.6860252500000126</v>
      </c>
      <c r="H93" s="3">
        <f t="shared" si="47"/>
        <v>1.9215063125000031</v>
      </c>
      <c r="I93" s="3" t="s">
        <v>61</v>
      </c>
      <c r="J93" s="15">
        <v>-711.05012999999997</v>
      </c>
      <c r="K93" s="15">
        <f t="shared" si="44"/>
        <v>4.7554200000000719</v>
      </c>
      <c r="L93" s="3">
        <v>1</v>
      </c>
      <c r="M93" s="3">
        <v>-3</v>
      </c>
      <c r="N93" s="3"/>
      <c r="O93" s="19">
        <f t="shared" si="53"/>
        <v>7.2239152500000738</v>
      </c>
      <c r="P93" s="3">
        <f t="shared" si="45"/>
        <v>1.8059788125000185</v>
      </c>
      <c r="Q93" s="3" t="s">
        <v>263</v>
      </c>
      <c r="R93" s="3" t="s">
        <v>27</v>
      </c>
      <c r="S93" s="20">
        <v>-710.29057</v>
      </c>
      <c r="T93" s="23">
        <f t="shared" si="49"/>
        <v>5.5149800000000369</v>
      </c>
      <c r="U93" s="19">
        <f t="shared" si="50"/>
        <v>5.8424920000000391</v>
      </c>
      <c r="V93" s="23">
        <f t="shared" si="51"/>
        <v>1.4606230000000098</v>
      </c>
      <c r="W93" s="31">
        <v>4.8535759000000001</v>
      </c>
      <c r="X93" s="27">
        <v>4.5967000000000001E-2</v>
      </c>
      <c r="Y93" s="27">
        <v>0.73050599999999999</v>
      </c>
    </row>
    <row r="94" spans="1:25" ht="18" x14ac:dyDescent="0.35">
      <c r="A94" t="s">
        <v>65</v>
      </c>
      <c r="B94" s="15">
        <v>-711.29807000000005</v>
      </c>
      <c r="C94" s="15">
        <f t="shared" si="43"/>
        <v>5.381939999999986</v>
      </c>
      <c r="D94" s="3">
        <v>1</v>
      </c>
      <c r="E94" s="3">
        <v>-3</v>
      </c>
      <c r="G94" s="19">
        <f t="shared" si="52"/>
        <v>7.8504352499999879</v>
      </c>
      <c r="H94" s="3">
        <f t="shared" si="47"/>
        <v>1.962608812499997</v>
      </c>
      <c r="I94" s="3" t="s">
        <v>62</v>
      </c>
      <c r="J94" s="15">
        <v>-710.41471000000001</v>
      </c>
      <c r="K94" s="15">
        <f t="shared" si="44"/>
        <v>5.3908400000000256</v>
      </c>
      <c r="L94" s="3">
        <v>1</v>
      </c>
      <c r="M94" s="3">
        <v>-3</v>
      </c>
      <c r="N94" s="3"/>
      <c r="O94" s="19">
        <f t="shared" si="53"/>
        <v>7.8593352500000275</v>
      </c>
      <c r="P94" s="3">
        <f t="shared" si="45"/>
        <v>1.9648338125000069</v>
      </c>
      <c r="Q94" s="3" t="s">
        <v>264</v>
      </c>
      <c r="R94" s="3" t="s">
        <v>28</v>
      </c>
      <c r="S94" s="20">
        <v>-710.29057999999998</v>
      </c>
      <c r="T94" s="23">
        <f t="shared" si="49"/>
        <v>5.5149700000000621</v>
      </c>
      <c r="U94" s="19">
        <f t="shared" si="50"/>
        <v>5.8424820000000643</v>
      </c>
      <c r="V94" s="23">
        <f t="shared" si="51"/>
        <v>1.4606205000000161</v>
      </c>
      <c r="W94" s="30">
        <v>4.8535754000000004</v>
      </c>
      <c r="X94" s="27">
        <v>4.5961000000000002E-2</v>
      </c>
      <c r="Y94" s="27">
        <v>0.73046699999999998</v>
      </c>
    </row>
    <row r="95" spans="1:25" ht="18" x14ac:dyDescent="0.35">
      <c r="A95" t="s">
        <v>66</v>
      </c>
      <c r="B95" s="15">
        <v>-712.25377000000003</v>
      </c>
      <c r="C95" s="15">
        <f t="shared" si="43"/>
        <v>4.4262400000000071</v>
      </c>
      <c r="D95" s="3">
        <v>1</v>
      </c>
      <c r="E95" s="3">
        <v>-3</v>
      </c>
      <c r="G95" s="19">
        <f t="shared" si="52"/>
        <v>6.894735250000009</v>
      </c>
      <c r="H95" s="3">
        <f t="shared" si="47"/>
        <v>1.7236838125000022</v>
      </c>
      <c r="I95" s="3" t="s">
        <v>63</v>
      </c>
      <c r="J95" s="15">
        <v>-711.28224999999998</v>
      </c>
      <c r="K95" s="15">
        <f t="shared" si="44"/>
        <v>4.5233000000000629</v>
      </c>
      <c r="L95" s="3">
        <v>1</v>
      </c>
      <c r="M95" s="3">
        <v>-3</v>
      </c>
      <c r="N95" s="3"/>
      <c r="O95" s="19">
        <f t="shared" si="53"/>
        <v>6.9917952500000649</v>
      </c>
      <c r="P95" s="3">
        <f t="shared" si="45"/>
        <v>1.7479488125000162</v>
      </c>
      <c r="Q95" s="3" t="s">
        <v>265</v>
      </c>
      <c r="R95" s="3" t="s">
        <v>29</v>
      </c>
      <c r="S95" s="20">
        <v>-710.20845999999995</v>
      </c>
      <c r="T95" s="23">
        <f t="shared" si="49"/>
        <v>5.5970900000000938</v>
      </c>
      <c r="U95" s="19">
        <f t="shared" si="50"/>
        <v>5.9246020000000961</v>
      </c>
      <c r="V95" s="23">
        <f t="shared" si="51"/>
        <v>1.481150500000024</v>
      </c>
      <c r="W95" s="31">
        <v>8.3030849</v>
      </c>
      <c r="X95" s="27">
        <v>2.2298999999999999E-2</v>
      </c>
      <c r="Y95" s="27">
        <v>0.97822399999999998</v>
      </c>
    </row>
    <row r="96" spans="1:25" ht="18" x14ac:dyDescent="0.35">
      <c r="A96" t="s">
        <v>67</v>
      </c>
      <c r="B96" s="15">
        <v>-712.13725999999997</v>
      </c>
      <c r="C96" s="15">
        <f t="shared" si="43"/>
        <v>4.5427500000000691</v>
      </c>
      <c r="D96" s="3">
        <v>1</v>
      </c>
      <c r="E96" s="3">
        <v>-3</v>
      </c>
      <c r="G96" s="19">
        <f t="shared" si="52"/>
        <v>7.011245250000071</v>
      </c>
      <c r="H96" s="3">
        <f t="shared" si="47"/>
        <v>1.7528113125000178</v>
      </c>
      <c r="I96" s="3" t="s">
        <v>64</v>
      </c>
      <c r="J96" s="15">
        <v>-710.54318000000001</v>
      </c>
      <c r="K96" s="15">
        <f t="shared" si="44"/>
        <v>5.2623700000000326</v>
      </c>
      <c r="L96" s="3">
        <v>1</v>
      </c>
      <c r="M96" s="3">
        <v>-3</v>
      </c>
      <c r="N96" s="3"/>
      <c r="O96" s="19">
        <f t="shared" si="53"/>
        <v>7.7308652500000345</v>
      </c>
      <c r="P96" s="3">
        <f t="shared" si="45"/>
        <v>1.9327163125000086</v>
      </c>
      <c r="Q96" s="3" t="s">
        <v>266</v>
      </c>
      <c r="R96" s="3" t="s">
        <v>30</v>
      </c>
      <c r="S96" s="20">
        <v>-710.15963999999997</v>
      </c>
      <c r="T96" s="23">
        <f t="shared" si="49"/>
        <v>5.6459100000000717</v>
      </c>
      <c r="U96" s="19">
        <f t="shared" si="50"/>
        <v>5.973422000000074</v>
      </c>
      <c r="V96" s="23">
        <f t="shared" si="51"/>
        <v>1.4933555000000185</v>
      </c>
      <c r="W96" s="30">
        <v>7.2031027999999999</v>
      </c>
      <c r="X96" s="27">
        <v>2.5454999999999998E-2</v>
      </c>
      <c r="Y96" s="27">
        <v>0.84715099999999999</v>
      </c>
    </row>
    <row r="97" spans="1:25" ht="18" x14ac:dyDescent="0.35">
      <c r="A97" t="s">
        <v>68</v>
      </c>
      <c r="B97" s="15">
        <v>-711.78161</v>
      </c>
      <c r="C97" s="15">
        <f t="shared" si="43"/>
        <v>4.8984000000000378</v>
      </c>
      <c r="D97" s="3">
        <v>1</v>
      </c>
      <c r="E97" s="3">
        <v>-3</v>
      </c>
      <c r="G97" s="19">
        <f t="shared" si="52"/>
        <v>7.3668952500000398</v>
      </c>
      <c r="H97" s="3">
        <f t="shared" si="47"/>
        <v>1.8417238125000099</v>
      </c>
      <c r="I97" s="3" t="s">
        <v>65</v>
      </c>
      <c r="J97" s="15">
        <v>-709.94339000000002</v>
      </c>
      <c r="K97" s="15">
        <f t="shared" si="44"/>
        <v>5.8621600000000171</v>
      </c>
      <c r="L97" s="3">
        <v>1</v>
      </c>
      <c r="M97" s="3">
        <v>-3</v>
      </c>
      <c r="N97" s="3"/>
      <c r="O97" s="19">
        <f t="shared" si="53"/>
        <v>8.3306552500000191</v>
      </c>
      <c r="P97" s="3">
        <f t="shared" si="45"/>
        <v>2.0826638125000048</v>
      </c>
      <c r="Q97" s="3" t="s">
        <v>267</v>
      </c>
      <c r="R97" s="3" t="s">
        <v>31</v>
      </c>
      <c r="S97" s="20">
        <v>-710.20573999999999</v>
      </c>
      <c r="T97" s="23">
        <f t="shared" si="49"/>
        <v>5.5998100000000477</v>
      </c>
      <c r="U97" s="19">
        <f t="shared" si="50"/>
        <v>5.9273220000000499</v>
      </c>
      <c r="V97" s="23">
        <f t="shared" si="51"/>
        <v>1.4818305000000125</v>
      </c>
      <c r="W97" s="31">
        <v>7.1804841000000001</v>
      </c>
      <c r="X97" s="27">
        <v>1.6449999999999999E-2</v>
      </c>
      <c r="Y97" s="27">
        <v>0.97465599999999997</v>
      </c>
    </row>
    <row r="98" spans="1:25" ht="18" x14ac:dyDescent="0.35">
      <c r="A98" t="s">
        <v>69</v>
      </c>
      <c r="B98" s="15">
        <v>-712.23338999999999</v>
      </c>
      <c r="C98" s="15">
        <f t="shared" si="43"/>
        <v>4.4466200000000526</v>
      </c>
      <c r="D98" s="3">
        <v>1</v>
      </c>
      <c r="E98" s="3">
        <v>-3</v>
      </c>
      <c r="G98" s="19">
        <f t="shared" si="52"/>
        <v>6.9151152500000546</v>
      </c>
      <c r="H98" s="3">
        <f t="shared" si="47"/>
        <v>1.7287788125000136</v>
      </c>
      <c r="I98" s="3" t="s">
        <v>66</v>
      </c>
      <c r="J98" s="15">
        <v>-711.51503000000002</v>
      </c>
      <c r="K98" s="15">
        <f t="shared" si="44"/>
        <v>4.290520000000015</v>
      </c>
      <c r="L98" s="3">
        <v>1</v>
      </c>
      <c r="M98" s="3">
        <v>-3</v>
      </c>
      <c r="N98" s="3"/>
      <c r="O98" s="19">
        <f t="shared" si="53"/>
        <v>6.7590152500000169</v>
      </c>
      <c r="P98" s="3">
        <f t="shared" si="45"/>
        <v>1.6897538125000042</v>
      </c>
      <c r="Q98" s="3" t="s">
        <v>268</v>
      </c>
      <c r="R98" s="3" t="s">
        <v>32</v>
      </c>
      <c r="S98" s="20">
        <v>-710.32911999999999</v>
      </c>
      <c r="T98" s="23">
        <f t="shared" si="49"/>
        <v>5.4764300000000503</v>
      </c>
      <c r="U98" s="19">
        <f t="shared" si="50"/>
        <v>5.8039420000000526</v>
      </c>
      <c r="V98" s="23">
        <f t="shared" si="51"/>
        <v>1.4509855000000131</v>
      </c>
      <c r="W98" s="30">
        <v>2.5556473999999998</v>
      </c>
      <c r="X98" s="27">
        <v>4.4971999999999998E-2</v>
      </c>
      <c r="Y98" s="27">
        <v>0.428284</v>
      </c>
    </row>
    <row r="99" spans="1:25" ht="18" x14ac:dyDescent="0.35">
      <c r="A99" t="s">
        <v>70</v>
      </c>
      <c r="B99" s="15">
        <v>-711.71109999999999</v>
      </c>
      <c r="C99" s="15">
        <f t="shared" si="43"/>
        <v>4.9689100000000508</v>
      </c>
      <c r="D99" s="3">
        <v>1</v>
      </c>
      <c r="E99" s="3">
        <v>-3</v>
      </c>
      <c r="G99" s="19">
        <f t="shared" si="52"/>
        <v>7.4374052500000527</v>
      </c>
      <c r="H99" s="3">
        <f t="shared" si="47"/>
        <v>1.8593513125000132</v>
      </c>
      <c r="I99" s="3" t="s">
        <v>67</v>
      </c>
      <c r="J99" s="15">
        <v>-711.42921999999999</v>
      </c>
      <c r="K99" s="15">
        <f t="shared" si="44"/>
        <v>4.3763300000000527</v>
      </c>
      <c r="L99" s="3">
        <v>1</v>
      </c>
      <c r="M99" s="3">
        <v>-3</v>
      </c>
      <c r="N99" s="3"/>
      <c r="O99" s="19">
        <f t="shared" si="53"/>
        <v>6.8448252500000546</v>
      </c>
      <c r="P99" s="3">
        <f t="shared" si="45"/>
        <v>1.7112063125000136</v>
      </c>
      <c r="Q99" s="3" t="s">
        <v>269</v>
      </c>
      <c r="R99" s="3" t="s">
        <v>223</v>
      </c>
      <c r="S99" s="20">
        <v>-710.27581999999995</v>
      </c>
      <c r="T99" s="23">
        <f t="shared" si="49"/>
        <v>5.529730000000086</v>
      </c>
      <c r="U99" s="19">
        <f t="shared" si="50"/>
        <v>5.8572420000000882</v>
      </c>
      <c r="V99" s="23">
        <f t="shared" si="51"/>
        <v>1.4643105000000221</v>
      </c>
      <c r="W99" s="31">
        <v>2.5556371000000002</v>
      </c>
      <c r="X99" s="27">
        <v>0.14222899999999999</v>
      </c>
      <c r="Y99" s="27">
        <v>0.87867200000000001</v>
      </c>
    </row>
    <row r="100" spans="1:25" ht="18" x14ac:dyDescent="0.35">
      <c r="A100" t="s">
        <v>71</v>
      </c>
      <c r="B100" s="15">
        <v>-711.50612000000001</v>
      </c>
      <c r="C100" s="15">
        <f t="shared" si="43"/>
        <v>5.1738900000000285</v>
      </c>
      <c r="D100" s="3">
        <v>1</v>
      </c>
      <c r="E100" s="3">
        <v>-3</v>
      </c>
      <c r="G100" s="19">
        <f t="shared" si="52"/>
        <v>7.6423852500000304</v>
      </c>
      <c r="H100" s="3">
        <f t="shared" si="47"/>
        <v>1.9105963125000076</v>
      </c>
      <c r="I100" s="3" t="s">
        <v>68</v>
      </c>
      <c r="J100" s="15">
        <v>-710.86662999999999</v>
      </c>
      <c r="K100" s="15">
        <f t="shared" si="44"/>
        <v>4.9389200000000528</v>
      </c>
      <c r="L100" s="3">
        <v>1</v>
      </c>
      <c r="M100" s="3">
        <v>-3</v>
      </c>
      <c r="N100" s="3"/>
      <c r="O100" s="19">
        <f t="shared" si="53"/>
        <v>7.4074152500000547</v>
      </c>
      <c r="P100" s="3">
        <f t="shared" si="45"/>
        <v>1.8518538125000137</v>
      </c>
      <c r="Q100" s="3" t="s">
        <v>270</v>
      </c>
      <c r="R100" s="3" t="s">
        <v>33</v>
      </c>
      <c r="S100" s="20">
        <v>-710.20570999999995</v>
      </c>
      <c r="T100" s="23">
        <f t="shared" si="49"/>
        <v>5.5998400000000856</v>
      </c>
      <c r="U100" s="19">
        <f t="shared" si="50"/>
        <v>5.9273520000000879</v>
      </c>
      <c r="V100" s="23">
        <f t="shared" si="51"/>
        <v>1.481838000000022</v>
      </c>
      <c r="W100" s="30">
        <v>5.9757493000000004</v>
      </c>
      <c r="X100" s="27">
        <v>1.6473999999999999E-2</v>
      </c>
      <c r="Y100" s="27">
        <v>0.97458100000000003</v>
      </c>
    </row>
    <row r="101" spans="1:25" ht="18" x14ac:dyDescent="0.35">
      <c r="B101" s="15"/>
      <c r="C101" s="15"/>
      <c r="G101" s="8"/>
      <c r="I101" s="3" t="s">
        <v>69</v>
      </c>
      <c r="J101" s="15">
        <v>-711.56601000000001</v>
      </c>
      <c r="K101" s="15">
        <f t="shared" si="44"/>
        <v>4.2395400000000336</v>
      </c>
      <c r="L101" s="3">
        <v>1</v>
      </c>
      <c r="M101" s="3">
        <v>-3</v>
      </c>
      <c r="N101" s="3"/>
      <c r="O101" s="19">
        <f t="shared" si="53"/>
        <v>6.7080352500000355</v>
      </c>
      <c r="P101" s="3">
        <f t="shared" ref="P101:P103" si="54">O101/4</f>
        <v>1.6770088125000089</v>
      </c>
      <c r="Q101" s="3" t="s">
        <v>271</v>
      </c>
      <c r="R101" s="3" t="s">
        <v>34</v>
      </c>
      <c r="S101" s="20">
        <v>-710.15968999999996</v>
      </c>
      <c r="T101" s="23">
        <f t="shared" si="49"/>
        <v>5.6458600000000843</v>
      </c>
      <c r="U101" s="19">
        <f t="shared" si="50"/>
        <v>5.9733720000000865</v>
      </c>
      <c r="V101" s="23">
        <f t="shared" si="51"/>
        <v>1.4933430000000216</v>
      </c>
      <c r="W101" s="31">
        <v>5.1354180999999999</v>
      </c>
      <c r="X101" s="27">
        <v>2.5432E-2</v>
      </c>
      <c r="Y101" s="27">
        <v>0.84732300000000005</v>
      </c>
    </row>
    <row r="102" spans="1:25" ht="18" x14ac:dyDescent="0.35">
      <c r="B102" s="15"/>
      <c r="C102" s="15"/>
      <c r="G102" s="8"/>
      <c r="I102" s="3" t="s">
        <v>70</v>
      </c>
      <c r="J102" s="15">
        <v>-710.93786</v>
      </c>
      <c r="K102" s="15">
        <f t="shared" si="44"/>
        <v>4.8676900000000387</v>
      </c>
      <c r="L102" s="3">
        <v>1</v>
      </c>
      <c r="M102" s="3">
        <v>-3</v>
      </c>
      <c r="N102" s="3"/>
      <c r="O102" s="19">
        <f t="shared" si="53"/>
        <v>7.3361852500000406</v>
      </c>
      <c r="P102" s="3">
        <f t="shared" si="54"/>
        <v>1.8340463125000102</v>
      </c>
      <c r="Q102" s="3" t="s">
        <v>272</v>
      </c>
      <c r="R102" s="3" t="s">
        <v>35</v>
      </c>
      <c r="S102" s="20">
        <v>-710.20833000000005</v>
      </c>
      <c r="T102" s="23">
        <f t="shared" si="49"/>
        <v>5.597219999999993</v>
      </c>
      <c r="U102" s="19">
        <f t="shared" si="50"/>
        <v>5.9247319999999952</v>
      </c>
      <c r="V102" s="23">
        <f t="shared" si="51"/>
        <v>1.4811829999999988</v>
      </c>
      <c r="W102" s="30">
        <v>6.3819714999999997</v>
      </c>
      <c r="X102" s="27">
        <v>2.2284999999999999E-2</v>
      </c>
      <c r="Y102" s="27">
        <v>0.97792900000000005</v>
      </c>
    </row>
    <row r="103" spans="1:25" ht="18" x14ac:dyDescent="0.35">
      <c r="B103" s="15"/>
      <c r="C103" s="15"/>
      <c r="G103" s="8"/>
      <c r="I103" s="3" t="s">
        <v>71</v>
      </c>
      <c r="J103" s="15">
        <v>-710.24018999999998</v>
      </c>
      <c r="K103" s="15">
        <f t="shared" si="44"/>
        <v>5.5653600000000552</v>
      </c>
      <c r="L103" s="3">
        <v>1</v>
      </c>
      <c r="M103" s="3">
        <v>-3</v>
      </c>
      <c r="N103" s="3"/>
      <c r="O103" s="19">
        <f t="shared" si="53"/>
        <v>8.0338552500000571</v>
      </c>
      <c r="P103" s="3">
        <f t="shared" si="54"/>
        <v>2.0084638125000143</v>
      </c>
      <c r="Q103" s="3" t="s">
        <v>273</v>
      </c>
      <c r="R103" s="3" t="s">
        <v>36</v>
      </c>
      <c r="S103" s="20">
        <v>-710.15965000000006</v>
      </c>
      <c r="T103" s="23">
        <f t="shared" si="49"/>
        <v>5.6458999999999833</v>
      </c>
      <c r="U103" s="19">
        <f t="shared" si="50"/>
        <v>5.9734119999999855</v>
      </c>
      <c r="V103" s="23">
        <f t="shared" si="51"/>
        <v>1.4933529999999964</v>
      </c>
      <c r="W103" s="31">
        <v>5.1354109000000001</v>
      </c>
      <c r="X103" s="27">
        <v>2.5465999999999999E-2</v>
      </c>
      <c r="Y103" s="27">
        <v>0.84704900000000005</v>
      </c>
    </row>
    <row r="104" spans="1:25" ht="18" x14ac:dyDescent="0.35">
      <c r="B104" s="15"/>
      <c r="C104" s="15"/>
      <c r="G104" s="8"/>
      <c r="K104" s="14"/>
      <c r="Q104" s="3" t="s">
        <v>274</v>
      </c>
      <c r="R104" s="3" t="s">
        <v>37</v>
      </c>
      <c r="S104" s="20">
        <v>-710.20834000000002</v>
      </c>
      <c r="T104" s="23">
        <f t="shared" si="49"/>
        <v>5.5972100000000182</v>
      </c>
      <c r="U104" s="19">
        <f t="shared" si="50"/>
        <v>5.9247220000000205</v>
      </c>
      <c r="V104" s="23">
        <f t="shared" si="51"/>
        <v>1.4811805000000051</v>
      </c>
      <c r="W104" s="30">
        <v>6.1259832000000003</v>
      </c>
      <c r="X104" s="27">
        <v>2.2317E-2</v>
      </c>
      <c r="Y104" s="27">
        <v>0.97808200000000001</v>
      </c>
    </row>
    <row r="105" spans="1:25" ht="18" x14ac:dyDescent="0.35">
      <c r="B105" s="15"/>
      <c r="C105" s="15"/>
      <c r="G105" s="8"/>
      <c r="K105" s="14"/>
      <c r="Q105" s="3" t="s">
        <v>275</v>
      </c>
      <c r="R105" s="3" t="s">
        <v>38</v>
      </c>
      <c r="S105" s="20">
        <v>-710.27580999999998</v>
      </c>
      <c r="T105" s="23">
        <f t="shared" si="49"/>
        <v>5.5297400000000607</v>
      </c>
      <c r="U105" s="19">
        <f t="shared" si="50"/>
        <v>5.857252000000063</v>
      </c>
      <c r="V105" s="23">
        <f t="shared" si="51"/>
        <v>1.4643130000000157</v>
      </c>
      <c r="W105" s="31">
        <v>2.5556429999999999</v>
      </c>
      <c r="X105" s="27">
        <v>0.14224400000000001</v>
      </c>
      <c r="Y105" s="27">
        <v>0.87844599999999995</v>
      </c>
    </row>
    <row r="106" spans="1:25" ht="18" x14ac:dyDescent="0.35">
      <c r="B106" s="4"/>
      <c r="C106" s="4"/>
      <c r="G106" s="8"/>
      <c r="K106" s="14"/>
      <c r="Q106" s="3" t="s">
        <v>276</v>
      </c>
      <c r="R106" s="14" t="s">
        <v>212</v>
      </c>
      <c r="S106" s="20">
        <v>-710.29413999999997</v>
      </c>
      <c r="T106" s="23">
        <f t="shared" si="49"/>
        <v>5.511410000000069</v>
      </c>
      <c r="U106" s="19">
        <f t="shared" si="50"/>
        <v>5.8389220000000712</v>
      </c>
      <c r="V106" s="23">
        <f t="shared" si="51"/>
        <v>1.4597305000000178</v>
      </c>
      <c r="W106" s="30">
        <v>7.1804836999999999</v>
      </c>
      <c r="X106" s="27">
        <v>1.8575000000000001E-2</v>
      </c>
      <c r="Y106" s="27">
        <v>0.50428799999999996</v>
      </c>
    </row>
    <row r="107" spans="1:25" ht="18" x14ac:dyDescent="0.35">
      <c r="A107" s="5" t="s">
        <v>72</v>
      </c>
      <c r="B107" s="17">
        <v>-716.68001000000004</v>
      </c>
      <c r="C107" s="4"/>
      <c r="G107" s="8"/>
      <c r="K107" s="14"/>
      <c r="Q107" s="3" t="s">
        <v>277</v>
      </c>
      <c r="R107" s="3" t="s">
        <v>39</v>
      </c>
      <c r="S107" s="20">
        <v>-710.20578</v>
      </c>
      <c r="T107" s="23">
        <f t="shared" si="49"/>
        <v>5.599770000000035</v>
      </c>
      <c r="U107" s="19">
        <f t="shared" si="50"/>
        <v>5.9272820000000372</v>
      </c>
      <c r="V107" s="23">
        <f t="shared" si="51"/>
        <v>1.4818205000000093</v>
      </c>
      <c r="W107" s="31">
        <v>7.6170803999999999</v>
      </c>
      <c r="X107" s="27">
        <v>1.6472000000000001E-2</v>
      </c>
      <c r="Y107" s="27">
        <v>0.97495799999999999</v>
      </c>
    </row>
    <row r="108" spans="1:25" ht="18" x14ac:dyDescent="0.35">
      <c r="K108" s="14"/>
      <c r="Q108" s="3" t="s">
        <v>278</v>
      </c>
      <c r="R108" s="3" t="s">
        <v>40</v>
      </c>
      <c r="S108" s="20">
        <v>-710.27583000000004</v>
      </c>
      <c r="T108" s="23">
        <f t="shared" si="49"/>
        <v>5.5297199999999975</v>
      </c>
      <c r="U108" s="19">
        <f t="shared" si="50"/>
        <v>5.8572319999999998</v>
      </c>
      <c r="V108" s="23">
        <f t="shared" si="51"/>
        <v>1.4643079999999999</v>
      </c>
      <c r="W108" s="30">
        <v>2.5556372999999999</v>
      </c>
      <c r="X108" s="27">
        <v>0.14221400000000001</v>
      </c>
      <c r="Y108" s="27">
        <v>0.87845600000000001</v>
      </c>
    </row>
    <row r="109" spans="1:25" ht="18" x14ac:dyDescent="0.35">
      <c r="C109" s="6"/>
      <c r="D109" s="2"/>
      <c r="E109" s="2"/>
      <c r="F109" s="2"/>
      <c r="G109" s="2"/>
      <c r="H109" s="2" t="s">
        <v>73</v>
      </c>
      <c r="K109" s="14"/>
      <c r="Q109" s="3" t="s">
        <v>279</v>
      </c>
      <c r="R109" s="3" t="s">
        <v>41</v>
      </c>
      <c r="S109" s="20">
        <v>-710.20839999999998</v>
      </c>
      <c r="T109" s="23">
        <f t="shared" si="49"/>
        <v>5.597150000000056</v>
      </c>
      <c r="U109" s="19">
        <f t="shared" si="50"/>
        <v>5.9246620000000583</v>
      </c>
      <c r="V109" s="23">
        <f t="shared" si="51"/>
        <v>1.4811655000000146</v>
      </c>
      <c r="W109" s="31">
        <v>6.1259753999999997</v>
      </c>
      <c r="X109" s="27">
        <v>2.2256000000000001E-2</v>
      </c>
      <c r="Y109" s="27">
        <v>0.97495500000000002</v>
      </c>
    </row>
    <row r="110" spans="1:25" ht="18" x14ac:dyDescent="0.35">
      <c r="A110" s="5" t="s">
        <v>75</v>
      </c>
      <c r="B110" s="6" t="s">
        <v>76</v>
      </c>
      <c r="C110" s="6" t="s">
        <v>77</v>
      </c>
      <c r="D110" s="2" t="s">
        <v>78</v>
      </c>
      <c r="E110" s="2" t="s">
        <v>79</v>
      </c>
      <c r="F110" s="2" t="s">
        <v>80</v>
      </c>
      <c r="G110" s="2" t="s">
        <v>241</v>
      </c>
      <c r="H110" s="2" t="s">
        <v>81</v>
      </c>
      <c r="J110" s="20">
        <v>-715.80555000000004</v>
      </c>
      <c r="K110" s="14"/>
      <c r="Q110" s="3" t="s">
        <v>280</v>
      </c>
      <c r="R110" s="3" t="s">
        <v>42</v>
      </c>
      <c r="S110" s="20">
        <v>-710.15962999999999</v>
      </c>
      <c r="T110" s="23">
        <f t="shared" si="49"/>
        <v>5.6459200000000465</v>
      </c>
      <c r="U110" s="19">
        <f t="shared" si="50"/>
        <v>5.9734320000000487</v>
      </c>
      <c r="V110" s="23">
        <f t="shared" si="51"/>
        <v>1.4933580000000122</v>
      </c>
      <c r="W110" s="30">
        <v>8.9496579999999994</v>
      </c>
      <c r="X110" s="27">
        <v>2.5495E-2</v>
      </c>
      <c r="Y110" s="27">
        <v>0.84725899999999998</v>
      </c>
    </row>
    <row r="111" spans="1:25" x14ac:dyDescent="0.25">
      <c r="A111" t="s">
        <v>83</v>
      </c>
      <c r="B111" s="19">
        <v>-3.9657789999999999</v>
      </c>
      <c r="C111" s="19">
        <f>B111/D111</f>
        <v>-1.9828895</v>
      </c>
      <c r="D111" s="9">
        <v>2</v>
      </c>
      <c r="E111" s="9">
        <v>2</v>
      </c>
      <c r="F111" s="9"/>
      <c r="G111" s="9"/>
      <c r="H111" s="3" t="s">
        <v>84</v>
      </c>
      <c r="K111" s="14"/>
    </row>
    <row r="112" spans="1:25" x14ac:dyDescent="0.25">
      <c r="A112" t="s">
        <v>86</v>
      </c>
      <c r="B112" s="19">
        <v>-3.8651673</v>
      </c>
      <c r="C112" s="19">
        <f>B112/D112</f>
        <v>-3.8651673</v>
      </c>
      <c r="D112" s="9">
        <v>1</v>
      </c>
      <c r="E112" s="9">
        <v>1</v>
      </c>
      <c r="F112" s="9"/>
      <c r="G112" s="9"/>
      <c r="H112" s="3" t="s">
        <v>87</v>
      </c>
      <c r="I112" s="2"/>
      <c r="J112" s="6" t="s">
        <v>74</v>
      </c>
      <c r="K112" s="14"/>
    </row>
    <row r="113" spans="1:12" x14ac:dyDescent="0.25">
      <c r="A113" t="s">
        <v>89</v>
      </c>
      <c r="B113" s="19">
        <v>-4.0133669000000003</v>
      </c>
      <c r="C113" s="19">
        <f>B113/D113</f>
        <v>-2.0066834500000001</v>
      </c>
      <c r="D113" s="9">
        <v>2</v>
      </c>
      <c r="E113" s="9">
        <v>2</v>
      </c>
      <c r="F113" s="9"/>
      <c r="G113" s="9"/>
      <c r="H113" s="3" t="s">
        <v>84</v>
      </c>
      <c r="I113" s="2"/>
      <c r="J113" s="6" t="s">
        <v>82</v>
      </c>
      <c r="K113" s="14"/>
    </row>
    <row r="114" spans="1:12" x14ac:dyDescent="0.25">
      <c r="A114" t="s">
        <v>90</v>
      </c>
      <c r="B114" s="19">
        <v>-78.667929000000001</v>
      </c>
      <c r="C114" s="19">
        <f>(B114-(F114*C123))/E114</f>
        <v>-11.95646925</v>
      </c>
      <c r="D114" s="9">
        <v>10</v>
      </c>
      <c r="E114" s="9">
        <v>4</v>
      </c>
      <c r="F114" s="9">
        <v>6</v>
      </c>
      <c r="G114" s="9">
        <v>-11.63</v>
      </c>
      <c r="H114" s="3" t="s">
        <v>91</v>
      </c>
      <c r="J114" s="16" t="s">
        <v>85</v>
      </c>
      <c r="K114" s="14"/>
    </row>
    <row r="115" spans="1:12" x14ac:dyDescent="0.25">
      <c r="A115" t="s">
        <v>93</v>
      </c>
      <c r="B115" s="19">
        <v>-12.509842000000001</v>
      </c>
      <c r="C115" s="19">
        <f>(B115-(F115*C123))/E115</f>
        <v>-7.3695000000000004</v>
      </c>
      <c r="D115" s="9">
        <v>2</v>
      </c>
      <c r="E115" s="9">
        <v>1</v>
      </c>
      <c r="F115" s="9">
        <v>1</v>
      </c>
      <c r="G115" s="9">
        <v>-7.13</v>
      </c>
      <c r="H115" s="3" t="s">
        <v>87</v>
      </c>
      <c r="J115" s="16" t="s">
        <v>88</v>
      </c>
      <c r="K115" s="14"/>
      <c r="L115" s="3"/>
    </row>
    <row r="116" spans="1:12" x14ac:dyDescent="0.25">
      <c r="A116" t="s">
        <v>94</v>
      </c>
      <c r="B116" s="19">
        <v>-19.569814999999998</v>
      </c>
      <c r="C116" s="19">
        <f>(B116-(F116*C123))/E116</f>
        <v>-9.2891309999999976</v>
      </c>
      <c r="D116" s="9">
        <v>3</v>
      </c>
      <c r="E116" s="9">
        <v>1</v>
      </c>
      <c r="F116" s="9">
        <v>2</v>
      </c>
      <c r="G116" s="9">
        <v>-9.39</v>
      </c>
      <c r="H116" s="3" t="s">
        <v>95</v>
      </c>
      <c r="J116" s="16" t="s">
        <v>85</v>
      </c>
      <c r="K116" s="14"/>
      <c r="L116" s="14"/>
    </row>
    <row r="117" spans="1:12" x14ac:dyDescent="0.25">
      <c r="A117" t="s">
        <v>96</v>
      </c>
      <c r="B117" s="19">
        <v>-1.739922</v>
      </c>
      <c r="C117" s="19">
        <f>B117/D117</f>
        <v>-1.739922</v>
      </c>
      <c r="D117" s="9">
        <v>1</v>
      </c>
      <c r="E117" s="9">
        <v>1</v>
      </c>
      <c r="F117" s="9"/>
      <c r="G117" s="9"/>
      <c r="H117" s="3" t="s">
        <v>97</v>
      </c>
      <c r="J117" s="16" t="s">
        <v>92</v>
      </c>
      <c r="K117" s="14"/>
      <c r="L117" s="14"/>
    </row>
    <row r="118" spans="1:12" x14ac:dyDescent="0.25">
      <c r="A118" t="s">
        <v>98</v>
      </c>
      <c r="B118" s="19">
        <v>-14.756985</v>
      </c>
      <c r="C118" s="19">
        <f>(B118-(F118*C123))/E118</f>
        <v>-4.8083214999999999</v>
      </c>
      <c r="D118" s="9">
        <v>3</v>
      </c>
      <c r="E118" s="9">
        <v>2</v>
      </c>
      <c r="F118" s="9">
        <v>1</v>
      </c>
      <c r="G118" s="9">
        <v>-4.72</v>
      </c>
      <c r="H118" s="3" t="s">
        <v>87</v>
      </c>
      <c r="J118" s="16" t="s">
        <v>88</v>
      </c>
      <c r="K118" s="14"/>
      <c r="L118" s="14"/>
    </row>
    <row r="119" spans="1:12" x14ac:dyDescent="0.25">
      <c r="A119" t="s">
        <v>99</v>
      </c>
      <c r="B119" s="19">
        <v>-19.873826999999999</v>
      </c>
      <c r="C119" s="19">
        <f>B119/E119</f>
        <v>-4.9684567499999996</v>
      </c>
      <c r="D119" s="9">
        <v>4</v>
      </c>
      <c r="E119" s="9">
        <v>4</v>
      </c>
      <c r="F119" s="9"/>
      <c r="G119" s="9"/>
      <c r="H119" s="3" t="s">
        <v>84</v>
      </c>
      <c r="J119" s="16" t="s">
        <v>85</v>
      </c>
      <c r="K119" s="14"/>
      <c r="L119" s="14"/>
    </row>
    <row r="120" spans="1:12" x14ac:dyDescent="0.25">
      <c r="A120" t="s">
        <v>100</v>
      </c>
      <c r="B120" s="19">
        <v>-18.000900000000001</v>
      </c>
      <c r="C120" s="19">
        <f>B120/D120</f>
        <v>-9.0004500000000007</v>
      </c>
      <c r="D120" s="9">
        <v>2</v>
      </c>
      <c r="E120" s="9">
        <v>2</v>
      </c>
      <c r="F120" s="9"/>
      <c r="G120" s="9"/>
      <c r="H120" s="3" t="s">
        <v>84</v>
      </c>
      <c r="J120" s="16" t="s">
        <v>88</v>
      </c>
    </row>
    <row r="121" spans="1:12" x14ac:dyDescent="0.25">
      <c r="A121" t="s">
        <v>101</v>
      </c>
      <c r="B121" s="19">
        <v>-43.803955999999999</v>
      </c>
      <c r="C121" s="19">
        <f>(B121-(F121*C123))/E121</f>
        <v>-14.191464999999999</v>
      </c>
      <c r="D121" s="9">
        <v>5</v>
      </c>
      <c r="E121" s="9">
        <v>2</v>
      </c>
      <c r="F121" s="9">
        <v>3</v>
      </c>
      <c r="G121" s="9"/>
      <c r="H121" s="3" t="s">
        <v>102</v>
      </c>
      <c r="J121" s="16" t="s">
        <v>88</v>
      </c>
    </row>
    <row r="122" spans="1:12" x14ac:dyDescent="0.25">
      <c r="A122" t="s">
        <v>103</v>
      </c>
      <c r="B122" s="19">
        <v>-30.011538000000002</v>
      </c>
      <c r="C122" s="19">
        <f>(B122-(F122*C123))/E122</f>
        <v>-19.730854000000001</v>
      </c>
      <c r="D122" s="9">
        <v>3</v>
      </c>
      <c r="E122" s="9">
        <v>1</v>
      </c>
      <c r="F122" s="9">
        <v>2</v>
      </c>
      <c r="G122" s="9"/>
      <c r="H122" s="3" t="s">
        <v>87</v>
      </c>
      <c r="J122" s="16" t="s">
        <v>85</v>
      </c>
    </row>
    <row r="123" spans="1:12" x14ac:dyDescent="0.25">
      <c r="A123" t="s">
        <v>104</v>
      </c>
      <c r="B123" s="19">
        <v>-10.280684000000001</v>
      </c>
      <c r="C123" s="19">
        <f>B123/D123</f>
        <v>-5.1403420000000004</v>
      </c>
      <c r="D123" s="9">
        <v>2</v>
      </c>
      <c r="E123" s="9">
        <v>0</v>
      </c>
      <c r="F123" s="9">
        <v>2</v>
      </c>
      <c r="G123" s="9"/>
      <c r="H123" s="3" t="s">
        <v>105</v>
      </c>
      <c r="J123" s="16" t="s">
        <v>85</v>
      </c>
    </row>
    <row r="124" spans="1:12" x14ac:dyDescent="0.25">
      <c r="J124" s="16" t="s">
        <v>92</v>
      </c>
    </row>
    <row r="125" spans="1:12" x14ac:dyDescent="0.25">
      <c r="B125" s="3" t="s">
        <v>106</v>
      </c>
      <c r="C125" s="3" t="s">
        <v>107</v>
      </c>
      <c r="D125" s="3" t="s">
        <v>108</v>
      </c>
      <c r="J125" s="16" t="s">
        <v>88</v>
      </c>
    </row>
    <row r="126" spans="1:12" x14ac:dyDescent="0.25">
      <c r="A126" t="s">
        <v>109</v>
      </c>
      <c r="B126" s="3">
        <v>0.72</v>
      </c>
      <c r="C126" s="3">
        <v>0.86</v>
      </c>
      <c r="D126" s="3" t="s">
        <v>110</v>
      </c>
      <c r="J126" s="16" t="s">
        <v>105</v>
      </c>
    </row>
    <row r="127" spans="1:12" x14ac:dyDescent="0.25">
      <c r="A127" t="s">
        <v>111</v>
      </c>
      <c r="B127" s="3">
        <v>0.74</v>
      </c>
      <c r="C127" s="3">
        <v>0.88</v>
      </c>
      <c r="D127" s="3" t="s">
        <v>110</v>
      </c>
    </row>
    <row r="128" spans="1:12" x14ac:dyDescent="0.25">
      <c r="A128" t="s">
        <v>112</v>
      </c>
      <c r="B128" s="3">
        <v>0.76</v>
      </c>
      <c r="C128" s="3">
        <v>0.9</v>
      </c>
      <c r="D128" s="3" t="s">
        <v>110</v>
      </c>
    </row>
    <row r="129" spans="1:11" x14ac:dyDescent="0.25">
      <c r="B129" s="3">
        <v>0.59</v>
      </c>
      <c r="C129" s="3">
        <v>0.73</v>
      </c>
      <c r="D129" s="3" t="s">
        <v>113</v>
      </c>
    </row>
    <row r="130" spans="1:11" x14ac:dyDescent="0.25">
      <c r="A130" t="s">
        <v>114</v>
      </c>
      <c r="B130" s="3">
        <v>0.53500000000000003</v>
      </c>
      <c r="C130" s="3">
        <v>0.67500000000000004</v>
      </c>
      <c r="D130" s="3" t="s">
        <v>110</v>
      </c>
    </row>
    <row r="131" spans="1:11" x14ac:dyDescent="0.25">
      <c r="A131" t="s">
        <v>115</v>
      </c>
      <c r="B131" s="3">
        <v>0.72</v>
      </c>
      <c r="C131" s="3">
        <v>0.86</v>
      </c>
      <c r="D131" s="3" t="s">
        <v>110</v>
      </c>
    </row>
    <row r="132" spans="1:11" x14ac:dyDescent="0.25">
      <c r="A132" t="s">
        <v>116</v>
      </c>
      <c r="B132" s="3">
        <v>1.1599999999999999</v>
      </c>
      <c r="C132" s="3">
        <v>1.3</v>
      </c>
      <c r="D132" s="3" t="s">
        <v>117</v>
      </c>
      <c r="E132"/>
      <c r="F132"/>
      <c r="G132"/>
      <c r="H132"/>
    </row>
    <row r="133" spans="1:11" x14ac:dyDescent="0.25">
      <c r="B133" s="3">
        <v>1.032</v>
      </c>
      <c r="C133" s="3">
        <v>1.1719999999999999</v>
      </c>
      <c r="D133" s="3" t="s">
        <v>110</v>
      </c>
      <c r="E133"/>
      <c r="F133"/>
      <c r="G133"/>
      <c r="H133"/>
    </row>
    <row r="135" spans="1:11" x14ac:dyDescent="0.25">
      <c r="B135" s="3" t="s">
        <v>118</v>
      </c>
      <c r="D135" s="3" t="s">
        <v>75</v>
      </c>
      <c r="E135" t="s">
        <v>104</v>
      </c>
      <c r="F135" t="s">
        <v>93</v>
      </c>
      <c r="G135" t="s">
        <v>242</v>
      </c>
      <c r="H135" t="s">
        <v>98</v>
      </c>
      <c r="I135" s="3" t="s">
        <v>101</v>
      </c>
      <c r="J135" t="s">
        <v>103</v>
      </c>
      <c r="K135" t="s">
        <v>90</v>
      </c>
    </row>
    <row r="136" spans="1:11" x14ac:dyDescent="0.25">
      <c r="A136" s="7" t="s">
        <v>119</v>
      </c>
      <c r="B136" s="3">
        <v>2.556</v>
      </c>
      <c r="D136" s="3" t="s">
        <v>243</v>
      </c>
      <c r="E136">
        <v>-11.956</v>
      </c>
      <c r="F136">
        <v>-7.37</v>
      </c>
      <c r="G136">
        <v>-9.2889999999999997</v>
      </c>
      <c r="H136">
        <v>-4.8079999999999998</v>
      </c>
      <c r="I136" s="3">
        <v>-14.191000000000001</v>
      </c>
      <c r="J136">
        <v>-19.731000000000002</v>
      </c>
      <c r="K136">
        <v>-5.14</v>
      </c>
    </row>
    <row r="137" spans="1:11" x14ac:dyDescent="0.25">
      <c r="A137" t="s">
        <v>120</v>
      </c>
      <c r="B137" s="3">
        <v>2.556</v>
      </c>
      <c r="D137" s="3" t="s">
        <v>244</v>
      </c>
      <c r="E137"/>
      <c r="F137">
        <v>-7.13</v>
      </c>
      <c r="G137">
        <v>-9.39</v>
      </c>
      <c r="H137">
        <v>-4.72</v>
      </c>
      <c r="K137">
        <v>-11.63</v>
      </c>
    </row>
    <row r="138" spans="1:11" x14ac:dyDescent="0.25">
      <c r="A138" t="s">
        <v>121</v>
      </c>
      <c r="B138" s="3">
        <v>11.692</v>
      </c>
      <c r="E138"/>
      <c r="F138"/>
      <c r="G138"/>
      <c r="H138"/>
      <c r="J138"/>
    </row>
    <row r="139" spans="1:11" x14ac:dyDescent="0.25">
      <c r="A139" t="s">
        <v>122</v>
      </c>
      <c r="B139" s="3">
        <v>13.044</v>
      </c>
      <c r="E139"/>
      <c r="F139"/>
      <c r="G139"/>
      <c r="H139"/>
      <c r="J139"/>
    </row>
    <row r="140" spans="1:11" x14ac:dyDescent="0.25">
      <c r="A140" t="s">
        <v>123</v>
      </c>
      <c r="B140" s="3">
        <v>3.8220000000000001</v>
      </c>
      <c r="E140"/>
      <c r="F140"/>
      <c r="G140"/>
      <c r="H140"/>
      <c r="J140"/>
    </row>
    <row r="141" spans="1:11" x14ac:dyDescent="0.25">
      <c r="A141" t="s">
        <v>124</v>
      </c>
      <c r="B141" s="3">
        <v>14.821</v>
      </c>
      <c r="E141"/>
      <c r="F141"/>
      <c r="G141"/>
      <c r="H141"/>
      <c r="J141"/>
    </row>
    <row r="142" spans="1:11" x14ac:dyDescent="0.25">
      <c r="A142" t="s">
        <v>125</v>
      </c>
      <c r="B142" s="3">
        <v>14.733000000000001</v>
      </c>
      <c r="C142"/>
      <c r="D142"/>
      <c r="E142"/>
      <c r="F142"/>
      <c r="G142"/>
      <c r="H142"/>
      <c r="J142"/>
    </row>
    <row r="143" spans="1:11" x14ac:dyDescent="0.25">
      <c r="A143" t="s">
        <v>126</v>
      </c>
      <c r="C143"/>
      <c r="D143"/>
      <c r="E143"/>
      <c r="F143"/>
      <c r="G143"/>
      <c r="H143"/>
      <c r="J143"/>
    </row>
    <row r="144" spans="1:11" x14ac:dyDescent="0.25">
      <c r="A144" t="s">
        <v>127</v>
      </c>
      <c r="C144"/>
      <c r="D144"/>
      <c r="E144"/>
      <c r="F144"/>
      <c r="G144"/>
      <c r="H144"/>
      <c r="J144"/>
    </row>
    <row r="145" spans="10:10" x14ac:dyDescent="0.25">
      <c r="J145"/>
    </row>
    <row r="146" spans="10:10" x14ac:dyDescent="0.25">
      <c r="J146"/>
    </row>
    <row r="147" spans="10:10" x14ac:dyDescent="0.25">
      <c r="J147"/>
    </row>
  </sheetData>
  <sortState xmlns:xlrd2="http://schemas.microsoft.com/office/spreadsheetml/2017/richdata2" ref="R56:Y82">
    <sortCondition ref="V56:V82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AF41-835B-4E5D-96A1-78481A88CB57}">
  <dimension ref="A1:G113"/>
  <sheetViews>
    <sheetView topLeftCell="A10" workbookViewId="0">
      <selection activeCell="G30" sqref="G30:G4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</row>
    <row r="2" spans="1:7" x14ac:dyDescent="0.25">
      <c r="A2">
        <v>13</v>
      </c>
      <c r="B2">
        <v>1</v>
      </c>
      <c r="C2">
        <v>0</v>
      </c>
      <c r="D2">
        <v>0</v>
      </c>
      <c r="E2">
        <v>0</v>
      </c>
      <c r="F2" s="24" t="s">
        <v>220</v>
      </c>
      <c r="G2">
        <v>3.1754267</v>
      </c>
    </row>
    <row r="3" spans="1:7" x14ac:dyDescent="0.25">
      <c r="A3">
        <v>12</v>
      </c>
      <c r="B3">
        <v>2</v>
      </c>
      <c r="C3">
        <v>3.5659708999999999</v>
      </c>
      <c r="D3">
        <v>5.2552060999999997</v>
      </c>
      <c r="E3">
        <v>0</v>
      </c>
      <c r="F3" s="24" t="s">
        <v>220</v>
      </c>
      <c r="G3">
        <v>3.1754267</v>
      </c>
    </row>
    <row r="4" spans="1:7" x14ac:dyDescent="0.25">
      <c r="A4">
        <v>87</v>
      </c>
      <c r="B4">
        <v>3</v>
      </c>
      <c r="C4">
        <v>5.6553092999999999</v>
      </c>
      <c r="D4">
        <v>-5.9999999999999997E-7</v>
      </c>
      <c r="E4">
        <v>4.6796568000000001</v>
      </c>
      <c r="F4" s="24" t="s">
        <v>220</v>
      </c>
      <c r="G4">
        <v>6.6180345000000003</v>
      </c>
    </row>
    <row r="5" spans="1:7" x14ac:dyDescent="0.25">
      <c r="A5">
        <v>86</v>
      </c>
      <c r="B5">
        <v>4</v>
      </c>
      <c r="C5">
        <v>-2.0893392</v>
      </c>
      <c r="D5">
        <v>5.2552054999999998</v>
      </c>
      <c r="E5">
        <v>4.6796568000000001</v>
      </c>
      <c r="F5" s="24" t="s">
        <v>220</v>
      </c>
      <c r="G5">
        <v>6.6180345000000003</v>
      </c>
    </row>
    <row r="6" spans="1:7" x14ac:dyDescent="0.25">
      <c r="A6">
        <v>92</v>
      </c>
      <c r="B6">
        <v>5</v>
      </c>
      <c r="C6">
        <v>1.7829849</v>
      </c>
      <c r="D6">
        <v>2.6276022999999999</v>
      </c>
      <c r="E6">
        <v>5.9672926000000004</v>
      </c>
      <c r="F6" s="24" t="s">
        <v>220</v>
      </c>
      <c r="G6">
        <v>7.1999411999999996</v>
      </c>
    </row>
    <row r="7" spans="1:7" x14ac:dyDescent="0.25">
      <c r="A7">
        <v>19</v>
      </c>
      <c r="B7">
        <v>6</v>
      </c>
      <c r="C7">
        <v>-1.0238455</v>
      </c>
      <c r="D7">
        <v>4.5322053000000002</v>
      </c>
      <c r="E7">
        <v>0</v>
      </c>
      <c r="F7" s="24" t="s">
        <v>220</v>
      </c>
      <c r="G7">
        <v>3.3920214999999998</v>
      </c>
    </row>
    <row r="8" spans="1:7" x14ac:dyDescent="0.25">
      <c r="A8">
        <v>73</v>
      </c>
      <c r="B8">
        <v>7</v>
      </c>
      <c r="C8">
        <v>-0.3063534</v>
      </c>
      <c r="D8">
        <v>7.882809</v>
      </c>
      <c r="E8">
        <v>1.2876356</v>
      </c>
      <c r="F8" s="24" t="s">
        <v>220</v>
      </c>
      <c r="G8">
        <v>5.800046</v>
      </c>
    </row>
    <row r="9" spans="1:7" x14ac:dyDescent="0.25">
      <c r="A9">
        <v>111</v>
      </c>
      <c r="B9">
        <v>8</v>
      </c>
      <c r="C9">
        <v>4.6314637999999997</v>
      </c>
      <c r="D9">
        <v>4.5322047000000003</v>
      </c>
      <c r="E9">
        <v>4.6796568000000001</v>
      </c>
      <c r="F9" s="24" t="s">
        <v>220</v>
      </c>
      <c r="G9">
        <v>9.8556849</v>
      </c>
    </row>
    <row r="10" spans="1:7" x14ac:dyDescent="0.25">
      <c r="A10">
        <v>74</v>
      </c>
      <c r="B10">
        <v>9</v>
      </c>
      <c r="C10">
        <v>3.8723234999999998</v>
      </c>
      <c r="D10">
        <v>-2.6276041000000001</v>
      </c>
      <c r="E10">
        <v>8.0716778999999992</v>
      </c>
      <c r="F10" s="24" t="s">
        <v>220</v>
      </c>
      <c r="G10">
        <v>5.8000461000000003</v>
      </c>
    </row>
    <row r="11" spans="1:7" x14ac:dyDescent="0.25">
      <c r="A11">
        <v>72</v>
      </c>
      <c r="B11">
        <v>10</v>
      </c>
      <c r="C11">
        <v>-1.0654937</v>
      </c>
      <c r="D11">
        <v>0.72300019999999998</v>
      </c>
      <c r="E11">
        <v>4.6796568000000001</v>
      </c>
      <c r="F11" s="24" t="s">
        <v>220</v>
      </c>
      <c r="G11">
        <v>5.800046</v>
      </c>
    </row>
    <row r="12" spans="1:7" x14ac:dyDescent="0.25">
      <c r="A12">
        <v>91</v>
      </c>
      <c r="B12">
        <v>11</v>
      </c>
      <c r="C12">
        <v>5.3489560000000003</v>
      </c>
      <c r="D12">
        <v>7.8828087</v>
      </c>
      <c r="E12">
        <v>3.3920211</v>
      </c>
      <c r="F12" s="24" t="s">
        <v>220</v>
      </c>
      <c r="G12">
        <v>7.1999411999999996</v>
      </c>
    </row>
    <row r="13" spans="1:7" x14ac:dyDescent="0.25">
      <c r="A13">
        <v>18</v>
      </c>
      <c r="B13">
        <v>12</v>
      </c>
      <c r="C13">
        <v>4.5898164000000001</v>
      </c>
      <c r="D13">
        <v>0.72300070000000005</v>
      </c>
      <c r="E13">
        <v>0</v>
      </c>
      <c r="F13" s="24" t="s">
        <v>220</v>
      </c>
      <c r="G13">
        <v>3.3920214999999998</v>
      </c>
    </row>
    <row r="14" spans="1:7" x14ac:dyDescent="0.25">
      <c r="A14">
        <v>15</v>
      </c>
      <c r="B14">
        <v>13</v>
      </c>
      <c r="C14">
        <v>1.191041</v>
      </c>
      <c r="D14">
        <v>5.8053942999999997</v>
      </c>
      <c r="E14">
        <v>0.76699580000000001</v>
      </c>
      <c r="F14" s="24" t="s">
        <v>220</v>
      </c>
      <c r="G14">
        <v>3.3222038</v>
      </c>
    </row>
    <row r="15" spans="1:7" x14ac:dyDescent="0.25">
      <c r="A15">
        <v>49</v>
      </c>
      <c r="B15">
        <v>14</v>
      </c>
      <c r="C15">
        <v>3.7075205000000002</v>
      </c>
      <c r="D15">
        <v>4.0978196000000002</v>
      </c>
      <c r="E15">
        <v>7.0851692000000002</v>
      </c>
      <c r="F15" s="24" t="s">
        <v>220</v>
      </c>
      <c r="G15">
        <v>4.7108575999999998</v>
      </c>
    </row>
    <row r="16" spans="1:7" x14ac:dyDescent="0.25">
      <c r="A16">
        <v>90</v>
      </c>
      <c r="B16">
        <v>15</v>
      </c>
      <c r="C16">
        <v>-0.70066430000000002</v>
      </c>
      <c r="D16">
        <v>3.2515637000000002</v>
      </c>
      <c r="E16">
        <v>5.4466526999999996</v>
      </c>
      <c r="F16" s="24" t="s">
        <v>220</v>
      </c>
      <c r="G16">
        <v>7.1445749999999997</v>
      </c>
    </row>
    <row r="17" spans="1:7" x14ac:dyDescent="0.25">
      <c r="A17">
        <v>47</v>
      </c>
      <c r="B17">
        <v>16</v>
      </c>
      <c r="C17">
        <v>5.7968519000000001</v>
      </c>
      <c r="D17">
        <v>-1.1573967999999999</v>
      </c>
      <c r="E17">
        <v>6.9538013000000003</v>
      </c>
      <c r="F17" s="24" t="s">
        <v>220</v>
      </c>
      <c r="G17">
        <v>4.6761872999999996</v>
      </c>
    </row>
    <row r="18" spans="1:7" x14ac:dyDescent="0.25">
      <c r="A18">
        <v>89</v>
      </c>
      <c r="B18">
        <v>17</v>
      </c>
      <c r="C18">
        <v>8.0302389000000005</v>
      </c>
      <c r="D18">
        <v>-0.55018889999999998</v>
      </c>
      <c r="E18">
        <v>3.9126609999999999</v>
      </c>
      <c r="F18" s="24" t="s">
        <v>220</v>
      </c>
      <c r="G18">
        <v>7.1445749999999997</v>
      </c>
    </row>
    <row r="19" spans="1:7" x14ac:dyDescent="0.25">
      <c r="A19">
        <v>45</v>
      </c>
      <c r="B19">
        <v>18</v>
      </c>
      <c r="C19">
        <v>-2.2308892</v>
      </c>
      <c r="D19">
        <v>6.4125908000000003</v>
      </c>
      <c r="E19">
        <v>6.9538013000000003</v>
      </c>
      <c r="F19" s="24" t="s">
        <v>220</v>
      </c>
      <c r="G19">
        <v>4.6761850999999997</v>
      </c>
    </row>
    <row r="20" spans="1:7" x14ac:dyDescent="0.25">
      <c r="A20">
        <v>14</v>
      </c>
      <c r="B20">
        <v>19</v>
      </c>
      <c r="C20">
        <v>6.3559729999999997</v>
      </c>
      <c r="D20">
        <v>-3.2515653000000002</v>
      </c>
      <c r="E20">
        <v>8.5923178</v>
      </c>
      <c r="F20" s="24" t="s">
        <v>220</v>
      </c>
      <c r="G20">
        <v>3.3222037000000002</v>
      </c>
    </row>
    <row r="21" spans="1:7" x14ac:dyDescent="0.25">
      <c r="A21">
        <v>50</v>
      </c>
      <c r="B21">
        <v>20</v>
      </c>
      <c r="C21">
        <v>-0.1415438</v>
      </c>
      <c r="D21">
        <v>1.157395</v>
      </c>
      <c r="E21">
        <v>7.0851692000000002</v>
      </c>
      <c r="F21" s="24" t="s">
        <v>220</v>
      </c>
      <c r="G21">
        <v>4.7108689000000004</v>
      </c>
    </row>
    <row r="22" spans="1:7" x14ac:dyDescent="0.25">
      <c r="A22">
        <v>51</v>
      </c>
      <c r="B22">
        <v>21</v>
      </c>
      <c r="C22">
        <v>-1.1278051</v>
      </c>
      <c r="D22">
        <v>-0.2960681</v>
      </c>
      <c r="E22">
        <v>2.2741448000000002</v>
      </c>
      <c r="F22" s="24" t="s">
        <v>220</v>
      </c>
      <c r="G22">
        <v>4.7108692000000003</v>
      </c>
    </row>
    <row r="23" spans="1:7" x14ac:dyDescent="0.25">
      <c r="A23">
        <v>16</v>
      </c>
      <c r="B23">
        <v>22</v>
      </c>
      <c r="C23">
        <v>1.3886746000000001</v>
      </c>
      <c r="D23">
        <v>-2.0036428000000002</v>
      </c>
      <c r="E23">
        <v>8.5923178</v>
      </c>
      <c r="F23" s="24" t="s">
        <v>220</v>
      </c>
      <c r="G23">
        <v>3.3222044999999998</v>
      </c>
    </row>
    <row r="24" spans="1:7" x14ac:dyDescent="0.25">
      <c r="A24">
        <v>44</v>
      </c>
      <c r="B24">
        <v>23</v>
      </c>
      <c r="C24">
        <v>4.5275118000000001</v>
      </c>
      <c r="D24">
        <v>-0.29605759999999998</v>
      </c>
      <c r="E24">
        <v>2.4055121000000002</v>
      </c>
      <c r="F24" s="24" t="s">
        <v>220</v>
      </c>
      <c r="G24">
        <v>4.6761849</v>
      </c>
    </row>
    <row r="25" spans="1:7" x14ac:dyDescent="0.25">
      <c r="A25">
        <v>108</v>
      </c>
      <c r="B25">
        <v>24</v>
      </c>
      <c r="C25">
        <v>-4.4642691000000001</v>
      </c>
      <c r="D25">
        <v>5.8053945000000002</v>
      </c>
      <c r="E25">
        <v>3.9126609999999999</v>
      </c>
      <c r="F25" s="24" t="s">
        <v>220</v>
      </c>
      <c r="G25">
        <v>8.5647681000000002</v>
      </c>
    </row>
    <row r="26" spans="1:7" x14ac:dyDescent="0.25">
      <c r="A26">
        <v>46</v>
      </c>
      <c r="B26">
        <v>25</v>
      </c>
      <c r="C26">
        <v>-0.96153420000000001</v>
      </c>
      <c r="D26">
        <v>5.5512737999999997</v>
      </c>
      <c r="E26">
        <v>2.4055121000000002</v>
      </c>
      <c r="F26" s="24" t="s">
        <v>220</v>
      </c>
      <c r="G26">
        <v>4.6761872000000002</v>
      </c>
    </row>
    <row r="27" spans="1:7" x14ac:dyDescent="0.25">
      <c r="A27">
        <v>107</v>
      </c>
      <c r="B27">
        <v>26</v>
      </c>
      <c r="C27">
        <v>4.2666339000000004</v>
      </c>
      <c r="D27">
        <v>2.003641</v>
      </c>
      <c r="E27">
        <v>5.4466526999999996</v>
      </c>
      <c r="F27" s="24" t="s">
        <v>220</v>
      </c>
      <c r="G27">
        <v>8.5647681000000002</v>
      </c>
    </row>
    <row r="28" spans="1:7" x14ac:dyDescent="0.25">
      <c r="A28">
        <v>48</v>
      </c>
      <c r="B28">
        <v>27</v>
      </c>
      <c r="C28">
        <v>4.6937683999999997</v>
      </c>
      <c r="D28">
        <v>5.5512627999999999</v>
      </c>
      <c r="E28">
        <v>2.2741448000000002</v>
      </c>
      <c r="F28" s="24" t="s">
        <v>220</v>
      </c>
      <c r="G28">
        <v>4.7108575000000004</v>
      </c>
    </row>
    <row r="29" spans="1:7" x14ac:dyDescent="0.25">
      <c r="A29">
        <v>17</v>
      </c>
      <c r="B29">
        <v>28</v>
      </c>
      <c r="C29">
        <v>-1.8037477</v>
      </c>
      <c r="D29">
        <v>9.9602231999999997</v>
      </c>
      <c r="E29">
        <v>0.76699580000000001</v>
      </c>
      <c r="F29" s="24" t="s">
        <v>220</v>
      </c>
      <c r="G29">
        <v>3.3222044999999998</v>
      </c>
    </row>
    <row r="30" spans="1:7" x14ac:dyDescent="0.25">
      <c r="A30">
        <v>1</v>
      </c>
      <c r="B30">
        <v>29</v>
      </c>
      <c r="C30">
        <v>1.7829816000000001</v>
      </c>
      <c r="D30">
        <v>2.6275974</v>
      </c>
      <c r="E30">
        <v>2.3017267000000001</v>
      </c>
      <c r="F30" s="24" t="s">
        <v>220</v>
      </c>
      <c r="G30">
        <v>2.3017267000000001</v>
      </c>
    </row>
    <row r="31" spans="1:7" x14ac:dyDescent="0.25">
      <c r="A31">
        <v>6</v>
      </c>
      <c r="B31">
        <v>30</v>
      </c>
      <c r="C31">
        <v>0.69299719999999998</v>
      </c>
      <c r="D31">
        <v>2.6683148999999999</v>
      </c>
      <c r="E31">
        <v>2.3153912999999999</v>
      </c>
      <c r="F31" s="24" t="s">
        <v>220</v>
      </c>
      <c r="G31">
        <v>2.5594469000000002</v>
      </c>
    </row>
    <row r="32" spans="1:7" x14ac:dyDescent="0.25">
      <c r="A32">
        <v>30</v>
      </c>
      <c r="B32">
        <v>31</v>
      </c>
      <c r="C32">
        <v>-3.7749853999999998</v>
      </c>
      <c r="D32">
        <v>6.7391386999999998</v>
      </c>
      <c r="E32">
        <v>6.0210338999999999</v>
      </c>
      <c r="F32" s="24" t="s">
        <v>220</v>
      </c>
      <c r="G32">
        <v>4.1513435999999997</v>
      </c>
    </row>
    <row r="33" spans="1:7" x14ac:dyDescent="0.25">
      <c r="A33">
        <v>55</v>
      </c>
      <c r="B33">
        <v>32</v>
      </c>
      <c r="C33">
        <v>-3.4922740000000001</v>
      </c>
      <c r="D33">
        <v>6.0222604999999998</v>
      </c>
      <c r="E33">
        <v>5.3247103999999998</v>
      </c>
      <c r="F33" s="24" t="s">
        <v>220</v>
      </c>
      <c r="G33">
        <v>5.0830647000000004</v>
      </c>
    </row>
    <row r="34" spans="1:7" x14ac:dyDescent="0.25">
      <c r="A34">
        <v>75</v>
      </c>
      <c r="B34">
        <v>33</v>
      </c>
      <c r="C34">
        <v>-1.3917183</v>
      </c>
      <c r="D34">
        <v>6.7005604999999999</v>
      </c>
      <c r="E34">
        <v>5.4253229999999997</v>
      </c>
      <c r="F34" s="24" t="s">
        <v>220</v>
      </c>
      <c r="G34">
        <v>6.1447858999999996</v>
      </c>
    </row>
    <row r="35" spans="1:7" x14ac:dyDescent="0.25">
      <c r="A35">
        <v>88</v>
      </c>
      <c r="B35">
        <v>34</v>
      </c>
      <c r="C35">
        <v>4.8080628000000001</v>
      </c>
      <c r="D35">
        <v>-4.0887036999999999</v>
      </c>
      <c r="E35">
        <v>8.3242388999999992</v>
      </c>
      <c r="F35" s="24" t="s">
        <v>220</v>
      </c>
      <c r="G35">
        <v>6.8299428999999998</v>
      </c>
    </row>
    <row r="36" spans="1:7" x14ac:dyDescent="0.25">
      <c r="A36">
        <v>52</v>
      </c>
      <c r="B36">
        <v>35</v>
      </c>
      <c r="C36">
        <v>4.9020897999999997</v>
      </c>
      <c r="D36">
        <v>-3.9873729</v>
      </c>
      <c r="E36">
        <v>9.2052499000000001</v>
      </c>
      <c r="F36" s="24" t="s">
        <v>220</v>
      </c>
      <c r="G36">
        <v>4.8237285999999999</v>
      </c>
    </row>
    <row r="37" spans="1:7" x14ac:dyDescent="0.25">
      <c r="A37">
        <v>80</v>
      </c>
      <c r="B37">
        <v>36</v>
      </c>
      <c r="C37">
        <v>3.5624864999999999</v>
      </c>
      <c r="D37">
        <v>-3.4427547999999999</v>
      </c>
      <c r="E37">
        <v>6.3930385000000003</v>
      </c>
      <c r="F37" s="24" t="s">
        <v>220</v>
      </c>
      <c r="G37">
        <v>6.1674417999999998</v>
      </c>
    </row>
    <row r="38" spans="1:7" x14ac:dyDescent="0.25">
      <c r="A38">
        <v>81</v>
      </c>
      <c r="B38">
        <v>37</v>
      </c>
      <c r="C38">
        <v>-0.66566939999999997</v>
      </c>
      <c r="D38">
        <v>6.0015441999999997</v>
      </c>
      <c r="E38">
        <v>6.6009836999999996</v>
      </c>
      <c r="F38" s="24" t="s">
        <v>220</v>
      </c>
      <c r="G38">
        <v>6.2605985999999998</v>
      </c>
    </row>
    <row r="39" spans="1:7" x14ac:dyDescent="0.25">
      <c r="A39">
        <v>83</v>
      </c>
      <c r="B39">
        <v>38</v>
      </c>
      <c r="C39">
        <v>4.1268846000000003</v>
      </c>
      <c r="D39">
        <v>-3.9818023999999999</v>
      </c>
      <c r="E39">
        <v>7.3776383000000001</v>
      </c>
      <c r="F39" s="24" t="s">
        <v>220</v>
      </c>
      <c r="G39">
        <v>6.3786725999999998</v>
      </c>
    </row>
    <row r="40" spans="1:7" x14ac:dyDescent="0.25">
      <c r="A40">
        <v>35</v>
      </c>
      <c r="B40">
        <v>39</v>
      </c>
      <c r="C40">
        <v>2.2829294999999998</v>
      </c>
      <c r="D40">
        <v>-3.467838</v>
      </c>
      <c r="E40">
        <v>8.5159085000000001</v>
      </c>
      <c r="F40" s="24" t="s">
        <v>220</v>
      </c>
      <c r="G40">
        <v>4.2366256</v>
      </c>
    </row>
    <row r="41" spans="1:7" x14ac:dyDescent="0.25">
      <c r="A41">
        <v>25</v>
      </c>
      <c r="B41">
        <v>40</v>
      </c>
      <c r="C41">
        <v>1.0455601999999999</v>
      </c>
      <c r="D41">
        <v>-2.8343805</v>
      </c>
      <c r="E41">
        <v>6.7199967000000003</v>
      </c>
      <c r="F41" s="24" t="s">
        <v>220</v>
      </c>
      <c r="G41">
        <v>3.8742000000000001</v>
      </c>
    </row>
    <row r="42" spans="1:7" x14ac:dyDescent="0.25">
      <c r="A42">
        <v>24</v>
      </c>
      <c r="B42">
        <v>41</v>
      </c>
      <c r="C42">
        <v>1.3953850000000001</v>
      </c>
      <c r="D42">
        <v>-2.8655859000000001</v>
      </c>
      <c r="E42">
        <v>7.4433216</v>
      </c>
      <c r="F42" s="24" t="s">
        <v>220</v>
      </c>
      <c r="G42">
        <v>3.7188311000000001</v>
      </c>
    </row>
    <row r="43" spans="1:7" x14ac:dyDescent="0.25">
      <c r="A43">
        <v>11</v>
      </c>
      <c r="B43">
        <v>42</v>
      </c>
      <c r="C43">
        <v>0.1120322</v>
      </c>
      <c r="D43">
        <v>-1.8903985000000001</v>
      </c>
      <c r="E43">
        <v>7.5218464000000003</v>
      </c>
      <c r="F43" s="24" t="s">
        <v>220</v>
      </c>
      <c r="G43">
        <v>2.7405936</v>
      </c>
    </row>
    <row r="44" spans="1:7" x14ac:dyDescent="0.25">
      <c r="A44">
        <v>69</v>
      </c>
      <c r="B44">
        <v>43</v>
      </c>
      <c r="C44">
        <v>-4.4058596999999997</v>
      </c>
      <c r="D44">
        <v>2.4516629999999999</v>
      </c>
      <c r="E44">
        <v>9.0940051000000004</v>
      </c>
      <c r="F44" s="24" t="s">
        <v>220</v>
      </c>
      <c r="G44">
        <v>5.7226575000000004</v>
      </c>
    </row>
    <row r="45" spans="1:7" x14ac:dyDescent="0.25">
      <c r="A45">
        <v>56</v>
      </c>
      <c r="B45">
        <v>44</v>
      </c>
      <c r="C45">
        <v>-1.1192374</v>
      </c>
      <c r="D45">
        <v>7.0849167</v>
      </c>
      <c r="E45">
        <v>0.1198086</v>
      </c>
      <c r="F45" s="24" t="s">
        <v>220</v>
      </c>
      <c r="G45">
        <v>5.3202346</v>
      </c>
    </row>
    <row r="46" spans="1:7" x14ac:dyDescent="0.25">
      <c r="A46">
        <v>82</v>
      </c>
      <c r="B46">
        <v>45</v>
      </c>
      <c r="C46">
        <v>5.3489563000000002</v>
      </c>
      <c r="D46">
        <v>7.8828091000000002</v>
      </c>
      <c r="E46">
        <v>0</v>
      </c>
      <c r="F46" s="24" t="s">
        <v>220</v>
      </c>
      <c r="G46">
        <v>6.3508534000000001</v>
      </c>
    </row>
    <row r="47" spans="1:7" x14ac:dyDescent="0.25">
      <c r="A47">
        <v>0</v>
      </c>
      <c r="B47">
        <v>46</v>
      </c>
      <c r="C47">
        <v>1.7829854000000001</v>
      </c>
      <c r="D47">
        <v>2.6276030000000001</v>
      </c>
      <c r="E47">
        <v>0</v>
      </c>
      <c r="F47" s="24" t="s">
        <v>220</v>
      </c>
      <c r="G47">
        <v>0</v>
      </c>
    </row>
    <row r="48" spans="1:7" x14ac:dyDescent="0.25">
      <c r="A48">
        <v>95</v>
      </c>
      <c r="B48">
        <v>47</v>
      </c>
      <c r="C48">
        <v>3.8723238000000002</v>
      </c>
      <c r="D48">
        <v>-2.6276036</v>
      </c>
      <c r="E48">
        <v>4.6796568000000001</v>
      </c>
      <c r="F48" s="24" t="s">
        <v>220</v>
      </c>
      <c r="G48">
        <v>7.3404169000000001</v>
      </c>
    </row>
    <row r="49" spans="1:7" x14ac:dyDescent="0.25">
      <c r="A49">
        <v>96</v>
      </c>
      <c r="B49">
        <v>48</v>
      </c>
      <c r="C49">
        <v>-3.8723245999999998</v>
      </c>
      <c r="D49">
        <v>2.6276023999999998</v>
      </c>
      <c r="E49">
        <v>4.6796568000000001</v>
      </c>
      <c r="F49" s="24" t="s">
        <v>220</v>
      </c>
      <c r="G49">
        <v>7.3404169000000001</v>
      </c>
    </row>
    <row r="50" spans="1:7" x14ac:dyDescent="0.25">
      <c r="A50">
        <v>76</v>
      </c>
      <c r="B50">
        <v>49</v>
      </c>
      <c r="C50">
        <v>7.4965285000000002</v>
      </c>
      <c r="D50">
        <v>0.66935549999999999</v>
      </c>
      <c r="E50">
        <v>1.1477326000000001</v>
      </c>
      <c r="F50" s="24" t="s">
        <v>220</v>
      </c>
      <c r="G50">
        <v>6.1478938000000003</v>
      </c>
    </row>
    <row r="51" spans="1:7" x14ac:dyDescent="0.25">
      <c r="A51">
        <v>28</v>
      </c>
      <c r="B51">
        <v>50</v>
      </c>
      <c r="C51">
        <v>5.8233E-2</v>
      </c>
      <c r="D51">
        <v>-1.9582482000000001</v>
      </c>
      <c r="E51">
        <v>5.8273894999999998</v>
      </c>
      <c r="F51" s="24" t="s">
        <v>220</v>
      </c>
      <c r="G51">
        <v>4.0388878000000004</v>
      </c>
    </row>
    <row r="52" spans="1:7" x14ac:dyDescent="0.25">
      <c r="A52">
        <v>26</v>
      </c>
      <c r="B52">
        <v>51</v>
      </c>
      <c r="C52">
        <v>3.5077368999999998</v>
      </c>
      <c r="D52">
        <v>7.2134527999999998</v>
      </c>
      <c r="E52">
        <v>5.8273894999999998</v>
      </c>
      <c r="F52" s="24" t="s">
        <v>220</v>
      </c>
      <c r="G52">
        <v>4.0388874000000001</v>
      </c>
    </row>
    <row r="53" spans="1:7" x14ac:dyDescent="0.25">
      <c r="A53">
        <v>77</v>
      </c>
      <c r="B53">
        <v>52</v>
      </c>
      <c r="C53">
        <v>-2.0311059999999999</v>
      </c>
      <c r="D53">
        <v>3.2969575999999998</v>
      </c>
      <c r="E53">
        <v>8.2115810000000007</v>
      </c>
      <c r="F53" s="24" t="s">
        <v>220</v>
      </c>
      <c r="G53">
        <v>6.1478938000000003</v>
      </c>
    </row>
    <row r="54" spans="1:7" x14ac:dyDescent="0.25">
      <c r="A54">
        <v>27</v>
      </c>
      <c r="B54">
        <v>53</v>
      </c>
      <c r="C54">
        <v>1.7247516000000001</v>
      </c>
      <c r="D54">
        <v>4.5858499999999998</v>
      </c>
      <c r="E54">
        <v>3.5319242000000002</v>
      </c>
      <c r="F54" s="24" t="s">
        <v>220</v>
      </c>
      <c r="G54">
        <v>4.0388874000000001</v>
      </c>
    </row>
    <row r="55" spans="1:7" x14ac:dyDescent="0.25">
      <c r="A55">
        <v>78</v>
      </c>
      <c r="B55">
        <v>54</v>
      </c>
      <c r="C55">
        <v>-5.7135439000000003</v>
      </c>
      <c r="D55">
        <v>1.9582463999999999</v>
      </c>
      <c r="E55">
        <v>8.2115810000000007</v>
      </c>
      <c r="F55" s="24" t="s">
        <v>220</v>
      </c>
      <c r="G55">
        <v>6.1478938999999997</v>
      </c>
    </row>
    <row r="56" spans="1:7" x14ac:dyDescent="0.25">
      <c r="A56">
        <v>79</v>
      </c>
      <c r="B56">
        <v>55</v>
      </c>
      <c r="C56">
        <v>7.3800615000000001</v>
      </c>
      <c r="D56">
        <v>4.5858502999999997</v>
      </c>
      <c r="E56">
        <v>1.1477326000000001</v>
      </c>
      <c r="F56" s="24" t="s">
        <v>220</v>
      </c>
      <c r="G56">
        <v>6.1478938999999997</v>
      </c>
    </row>
    <row r="57" spans="1:7" x14ac:dyDescent="0.25">
      <c r="A57">
        <v>29</v>
      </c>
      <c r="B57">
        <v>56</v>
      </c>
      <c r="C57">
        <v>1.8412187</v>
      </c>
      <c r="D57">
        <v>0.66935509999999998</v>
      </c>
      <c r="E57">
        <v>3.5319242000000002</v>
      </c>
      <c r="F57" s="24" t="s">
        <v>220</v>
      </c>
      <c r="G57">
        <v>4.0388878000000004</v>
      </c>
    </row>
    <row r="58" spans="1:7" x14ac:dyDescent="0.25">
      <c r="A58">
        <v>104</v>
      </c>
      <c r="B58">
        <v>57</v>
      </c>
      <c r="C58">
        <v>2.5213013000000002</v>
      </c>
      <c r="D58">
        <v>7.8828088000000003</v>
      </c>
      <c r="E58">
        <v>2.3398284</v>
      </c>
      <c r="F58" s="24" t="s">
        <v>220</v>
      </c>
      <c r="G58">
        <v>7.5676161999999998</v>
      </c>
    </row>
    <row r="59" spans="1:7" x14ac:dyDescent="0.25">
      <c r="A59">
        <v>20</v>
      </c>
      <c r="B59">
        <v>58</v>
      </c>
      <c r="C59">
        <v>-4.9169942000000004</v>
      </c>
      <c r="D59">
        <v>5.2552051999999998</v>
      </c>
      <c r="E59">
        <v>7.0194853000000004</v>
      </c>
      <c r="F59" s="24" t="s">
        <v>220</v>
      </c>
      <c r="G59">
        <v>3.6702081</v>
      </c>
    </row>
    <row r="60" spans="1:7" x14ac:dyDescent="0.25">
      <c r="A60">
        <v>103</v>
      </c>
      <c r="B60">
        <v>59</v>
      </c>
      <c r="C60">
        <v>0.73831539999999996</v>
      </c>
      <c r="D60">
        <v>5.2552051999999998</v>
      </c>
      <c r="E60">
        <v>7.0194853000000004</v>
      </c>
      <c r="F60" s="24" t="s">
        <v>220</v>
      </c>
      <c r="G60">
        <v>7.5676161999999998</v>
      </c>
    </row>
    <row r="61" spans="1:7" x14ac:dyDescent="0.25">
      <c r="A61">
        <v>22</v>
      </c>
      <c r="B61">
        <v>60</v>
      </c>
      <c r="C61">
        <v>-2.8276553999999998</v>
      </c>
      <c r="D61">
        <v>-8.9999999999999996E-7</v>
      </c>
      <c r="E61">
        <v>7.0194853000000004</v>
      </c>
      <c r="F61" s="24" t="s">
        <v>220</v>
      </c>
      <c r="G61">
        <v>3.6702083999999999</v>
      </c>
    </row>
    <row r="62" spans="1:7" x14ac:dyDescent="0.25">
      <c r="A62">
        <v>23</v>
      </c>
      <c r="B62">
        <v>61</v>
      </c>
      <c r="C62">
        <v>-1.0446696</v>
      </c>
      <c r="D62">
        <v>2.6276027000000002</v>
      </c>
      <c r="E62">
        <v>2.3398284</v>
      </c>
      <c r="F62" s="24" t="s">
        <v>220</v>
      </c>
      <c r="G62">
        <v>3.6702083999999999</v>
      </c>
    </row>
    <row r="63" spans="1:7" x14ac:dyDescent="0.25">
      <c r="A63">
        <v>70</v>
      </c>
      <c r="B63">
        <v>62</v>
      </c>
      <c r="C63">
        <v>2.8276542</v>
      </c>
      <c r="D63">
        <v>-8.9999999999999996E-7</v>
      </c>
      <c r="E63">
        <v>7.0194853000000004</v>
      </c>
      <c r="F63" s="24" t="s">
        <v>220</v>
      </c>
      <c r="G63">
        <v>5.7997502000000001</v>
      </c>
    </row>
    <row r="64" spans="1:7" x14ac:dyDescent="0.25">
      <c r="A64">
        <v>21</v>
      </c>
      <c r="B64">
        <v>63</v>
      </c>
      <c r="C64">
        <v>4.6106401000000004</v>
      </c>
      <c r="D64">
        <v>2.6276027000000002</v>
      </c>
      <c r="E64">
        <v>2.3398284</v>
      </c>
      <c r="F64" s="24" t="s">
        <v>220</v>
      </c>
      <c r="G64">
        <v>3.6702081</v>
      </c>
    </row>
    <row r="65" spans="1:7" x14ac:dyDescent="0.25">
      <c r="A65">
        <v>71</v>
      </c>
      <c r="B65">
        <v>64</v>
      </c>
      <c r="C65">
        <v>-3.1340083999999999</v>
      </c>
      <c r="D65">
        <v>7.8828088000000003</v>
      </c>
      <c r="E65">
        <v>2.3398284</v>
      </c>
      <c r="F65" s="24" t="s">
        <v>220</v>
      </c>
      <c r="G65">
        <v>5.7997502000000001</v>
      </c>
    </row>
    <row r="66" spans="1:7" x14ac:dyDescent="0.25">
      <c r="A66">
        <v>84</v>
      </c>
      <c r="B66">
        <v>65</v>
      </c>
      <c r="C66">
        <v>4.3152941</v>
      </c>
      <c r="D66">
        <v>9.0248124999999995</v>
      </c>
      <c r="E66">
        <v>2.1445276</v>
      </c>
      <c r="F66" s="24" t="s">
        <v>220</v>
      </c>
      <c r="G66">
        <v>6.5325385000000002</v>
      </c>
    </row>
    <row r="67" spans="1:7" x14ac:dyDescent="0.25">
      <c r="A67">
        <v>10</v>
      </c>
      <c r="B67">
        <v>66</v>
      </c>
      <c r="C67">
        <v>0.19628390000000001</v>
      </c>
      <c r="D67">
        <v>-3.5300541999999999</v>
      </c>
      <c r="E67">
        <v>7.8627497999999996</v>
      </c>
      <c r="F67" s="24" t="s">
        <v>220</v>
      </c>
      <c r="G67">
        <v>2.6403843</v>
      </c>
    </row>
    <row r="68" spans="1:7" x14ac:dyDescent="0.25">
      <c r="A68">
        <v>100</v>
      </c>
      <c r="B68">
        <v>67</v>
      </c>
      <c r="C68">
        <v>5.3154158999999996</v>
      </c>
      <c r="D68">
        <v>-3.1662257999999999</v>
      </c>
      <c r="E68">
        <v>6.8241845999999997</v>
      </c>
      <c r="F68" s="24" t="s">
        <v>220</v>
      </c>
      <c r="G68">
        <v>7.5567390999999997</v>
      </c>
    </row>
    <row r="69" spans="1:7" x14ac:dyDescent="0.25">
      <c r="A69">
        <v>57</v>
      </c>
      <c r="B69">
        <v>68</v>
      </c>
      <c r="C69">
        <v>-1.8930549999999999</v>
      </c>
      <c r="D69">
        <v>1.7251517999999999</v>
      </c>
      <c r="E69">
        <v>6.1762207</v>
      </c>
      <c r="F69" s="24" t="s">
        <v>220</v>
      </c>
      <c r="G69">
        <v>5.3935778000000001</v>
      </c>
    </row>
    <row r="70" spans="1:7" x14ac:dyDescent="0.25">
      <c r="A70">
        <v>99</v>
      </c>
      <c r="B70">
        <v>69</v>
      </c>
      <c r="C70">
        <v>0.72730810000000001</v>
      </c>
      <c r="D70">
        <v>6.7408051999999996</v>
      </c>
      <c r="E70">
        <v>2.5351290999999998</v>
      </c>
      <c r="F70" s="24" t="s">
        <v>220</v>
      </c>
      <c r="G70">
        <v>7.5567390999999997</v>
      </c>
    </row>
    <row r="71" spans="1:7" x14ac:dyDescent="0.25">
      <c r="A71">
        <v>105</v>
      </c>
      <c r="B71">
        <v>70</v>
      </c>
      <c r="C71">
        <v>5.4590247999999999</v>
      </c>
      <c r="D71">
        <v>3.5300527000000002</v>
      </c>
      <c r="E71">
        <v>6.1762207</v>
      </c>
      <c r="F71" s="24" t="s">
        <v>220</v>
      </c>
      <c r="G71">
        <v>8.0375613999999995</v>
      </c>
    </row>
    <row r="72" spans="1:7" x14ac:dyDescent="0.25">
      <c r="A72">
        <v>85</v>
      </c>
      <c r="B72">
        <v>71</v>
      </c>
      <c r="C72">
        <v>0.33989239999999998</v>
      </c>
      <c r="D72">
        <v>3.1662241999999998</v>
      </c>
      <c r="E72">
        <v>7.2147860000000001</v>
      </c>
      <c r="F72" s="24" t="s">
        <v>220</v>
      </c>
      <c r="G72">
        <v>6.5325385999999996</v>
      </c>
    </row>
    <row r="73" spans="1:7" x14ac:dyDescent="0.25">
      <c r="A73">
        <v>9</v>
      </c>
      <c r="B73">
        <v>72</v>
      </c>
      <c r="C73">
        <v>-3.7622559</v>
      </c>
      <c r="D73">
        <v>-1.7251536000000001</v>
      </c>
      <c r="E73">
        <v>7.8627497999999996</v>
      </c>
      <c r="F73" s="24" t="s">
        <v>220</v>
      </c>
      <c r="G73">
        <v>2.6403842000000002</v>
      </c>
    </row>
    <row r="74" spans="1:7" x14ac:dyDescent="0.25">
      <c r="A74">
        <v>8</v>
      </c>
      <c r="B74">
        <v>73</v>
      </c>
      <c r="C74">
        <v>0.213146</v>
      </c>
      <c r="D74">
        <v>4.1334349000000001</v>
      </c>
      <c r="E74">
        <v>1.4965636</v>
      </c>
      <c r="F74" s="24" t="s">
        <v>220</v>
      </c>
      <c r="G74">
        <v>2.6403840999999999</v>
      </c>
    </row>
    <row r="75" spans="1:7" x14ac:dyDescent="0.25">
      <c r="A75">
        <v>94</v>
      </c>
      <c r="B75">
        <v>74</v>
      </c>
      <c r="C75">
        <v>3.2260772000000002</v>
      </c>
      <c r="D75">
        <v>2.0889799999999998</v>
      </c>
      <c r="E75">
        <v>7.2147860000000001</v>
      </c>
      <c r="F75" s="24" t="s">
        <v>220</v>
      </c>
      <c r="G75">
        <v>7.2066555000000001</v>
      </c>
    </row>
    <row r="76" spans="1:7" x14ac:dyDescent="0.25">
      <c r="A76">
        <v>106</v>
      </c>
      <c r="B76">
        <v>75</v>
      </c>
      <c r="C76">
        <v>5.8684552999999999</v>
      </c>
      <c r="D76">
        <v>4.1334343999999996</v>
      </c>
      <c r="E76">
        <v>3.1830932999999999</v>
      </c>
      <c r="F76" s="24" t="s">
        <v>220</v>
      </c>
      <c r="G76">
        <v>8.0375616000000001</v>
      </c>
    </row>
    <row r="77" spans="1:7" x14ac:dyDescent="0.25">
      <c r="A77">
        <v>53</v>
      </c>
      <c r="B77">
        <v>76</v>
      </c>
      <c r="C77">
        <v>-1.3400152999999999</v>
      </c>
      <c r="D77">
        <v>9.0248124000000001</v>
      </c>
      <c r="E77">
        <v>2.5351290999999998</v>
      </c>
      <c r="F77" s="24" t="s">
        <v>220</v>
      </c>
      <c r="G77">
        <v>4.9456819999999997</v>
      </c>
    </row>
    <row r="78" spans="1:7" x14ac:dyDescent="0.25">
      <c r="A78">
        <v>58</v>
      </c>
      <c r="B78">
        <v>77</v>
      </c>
      <c r="C78">
        <v>-2.3024852</v>
      </c>
      <c r="D78">
        <v>1.1217706000000001</v>
      </c>
      <c r="E78">
        <v>3.1830932999999999</v>
      </c>
      <c r="F78" s="24" t="s">
        <v>220</v>
      </c>
      <c r="G78">
        <v>5.3935781</v>
      </c>
    </row>
    <row r="79" spans="1:7" x14ac:dyDescent="0.25">
      <c r="A79">
        <v>54</v>
      </c>
      <c r="B79">
        <v>78</v>
      </c>
      <c r="C79">
        <v>2.4292313999999999</v>
      </c>
      <c r="D79">
        <v>-2.0889821</v>
      </c>
      <c r="E79">
        <v>6.8241845999999997</v>
      </c>
      <c r="F79" s="24" t="s">
        <v>220</v>
      </c>
      <c r="G79">
        <v>4.9456819999999997</v>
      </c>
    </row>
    <row r="80" spans="1:7" x14ac:dyDescent="0.25">
      <c r="A80">
        <v>7</v>
      </c>
      <c r="B80">
        <v>79</v>
      </c>
      <c r="C80">
        <v>3.3528245999999999</v>
      </c>
      <c r="D80">
        <v>1.1217709</v>
      </c>
      <c r="E80">
        <v>1.4965636</v>
      </c>
      <c r="F80" s="24" t="s">
        <v>220</v>
      </c>
      <c r="G80">
        <v>2.6403840000000001</v>
      </c>
    </row>
    <row r="81" spans="1:7" x14ac:dyDescent="0.25">
      <c r="A81">
        <v>93</v>
      </c>
      <c r="B81">
        <v>80</v>
      </c>
      <c r="C81">
        <v>6.3826181999999996</v>
      </c>
      <c r="D81">
        <v>6.7408054000000002</v>
      </c>
      <c r="E81">
        <v>2.1445276</v>
      </c>
      <c r="F81" s="24" t="s">
        <v>220</v>
      </c>
      <c r="G81">
        <v>7.2066553000000004</v>
      </c>
    </row>
    <row r="82" spans="1:7" x14ac:dyDescent="0.25">
      <c r="A82">
        <v>61</v>
      </c>
      <c r="B82">
        <v>81</v>
      </c>
      <c r="C82">
        <v>-2.368255</v>
      </c>
      <c r="D82">
        <v>4.0527411000000004</v>
      </c>
      <c r="E82">
        <v>3.2064447</v>
      </c>
      <c r="F82" s="24" t="s">
        <v>220</v>
      </c>
      <c r="G82">
        <v>5.4355406999999998</v>
      </c>
    </row>
    <row r="83" spans="1:7" x14ac:dyDescent="0.25">
      <c r="A83">
        <v>97</v>
      </c>
      <c r="B83">
        <v>82</v>
      </c>
      <c r="C83">
        <v>3.7896234</v>
      </c>
      <c r="D83">
        <v>-0.1257472</v>
      </c>
      <c r="E83">
        <v>5.1240369000000001</v>
      </c>
      <c r="F83" s="24" t="s">
        <v>220</v>
      </c>
      <c r="G83">
        <v>7.4330905999999999</v>
      </c>
    </row>
    <row r="84" spans="1:7" x14ac:dyDescent="0.25">
      <c r="A84">
        <v>4</v>
      </c>
      <c r="B84">
        <v>83</v>
      </c>
      <c r="C84">
        <v>-1.0143483</v>
      </c>
      <c r="D84">
        <v>-0.70343149999999999</v>
      </c>
      <c r="E84">
        <v>7.8861017999999996</v>
      </c>
      <c r="F84" s="24" t="s">
        <v>220</v>
      </c>
      <c r="G84">
        <v>2.5423607000000001</v>
      </c>
    </row>
    <row r="85" spans="1:7" x14ac:dyDescent="0.25">
      <c r="A85">
        <v>40</v>
      </c>
      <c r="B85">
        <v>84</v>
      </c>
      <c r="C85">
        <v>1.7002843999999999</v>
      </c>
      <c r="D85">
        <v>5.1294580999999999</v>
      </c>
      <c r="E85">
        <v>8.9149335999999995</v>
      </c>
      <c r="F85" s="24" t="s">
        <v>220</v>
      </c>
      <c r="G85">
        <v>4.5925167</v>
      </c>
    </row>
    <row r="86" spans="1:7" x14ac:dyDescent="0.25">
      <c r="A86">
        <v>5</v>
      </c>
      <c r="B86">
        <v>85</v>
      </c>
      <c r="C86">
        <v>0.27891569999999999</v>
      </c>
      <c r="D86">
        <v>1.2024646000000001</v>
      </c>
      <c r="E86">
        <v>1.4732121</v>
      </c>
      <c r="F86" s="24" t="s">
        <v>220</v>
      </c>
      <c r="G86">
        <v>2.5423610000000001</v>
      </c>
    </row>
    <row r="87" spans="1:7" x14ac:dyDescent="0.25">
      <c r="A87">
        <v>42</v>
      </c>
      <c r="B87">
        <v>86</v>
      </c>
      <c r="C87">
        <v>1.8656851000000001</v>
      </c>
      <c r="D87">
        <v>0.12574540000000001</v>
      </c>
      <c r="E87">
        <v>8.9149335999999995</v>
      </c>
      <c r="F87" s="24" t="s">
        <v>220</v>
      </c>
      <c r="G87">
        <v>4.5925168000000003</v>
      </c>
    </row>
    <row r="88" spans="1:7" x14ac:dyDescent="0.25">
      <c r="A88">
        <v>64</v>
      </c>
      <c r="B88">
        <v>87</v>
      </c>
      <c r="C88">
        <v>6.6696568000000003</v>
      </c>
      <c r="D88">
        <v>0.70342970000000005</v>
      </c>
      <c r="E88">
        <v>6.1528687</v>
      </c>
      <c r="F88" s="24" t="s">
        <v>220</v>
      </c>
      <c r="G88">
        <v>5.4355409000000003</v>
      </c>
    </row>
    <row r="89" spans="1:7" x14ac:dyDescent="0.25">
      <c r="A89">
        <v>101</v>
      </c>
      <c r="B89">
        <v>88</v>
      </c>
      <c r="C89">
        <v>-0.22365350000000001</v>
      </c>
      <c r="D89">
        <v>5.3809522000000003</v>
      </c>
      <c r="E89">
        <v>5.1240369000000001</v>
      </c>
      <c r="F89" s="24" t="s">
        <v>220</v>
      </c>
      <c r="G89">
        <v>7.5578842000000002</v>
      </c>
    </row>
    <row r="90" spans="1:7" x14ac:dyDescent="0.25">
      <c r="A90">
        <v>102</v>
      </c>
      <c r="B90">
        <v>89</v>
      </c>
      <c r="C90">
        <v>6.2277313999999997</v>
      </c>
      <c r="D90">
        <v>-1.7801491</v>
      </c>
      <c r="E90">
        <v>4.2352767</v>
      </c>
      <c r="F90" s="24" t="s">
        <v>220</v>
      </c>
      <c r="G90">
        <v>7.5578843000000004</v>
      </c>
    </row>
    <row r="91" spans="1:7" x14ac:dyDescent="0.25">
      <c r="A91">
        <v>62</v>
      </c>
      <c r="B91">
        <v>90</v>
      </c>
      <c r="C91">
        <v>-3.1036868000000002</v>
      </c>
      <c r="D91">
        <v>4.5517747999999996</v>
      </c>
      <c r="E91">
        <v>6.1528687</v>
      </c>
      <c r="F91" s="24" t="s">
        <v>220</v>
      </c>
      <c r="G91">
        <v>5.4355408000000001</v>
      </c>
    </row>
    <row r="92" spans="1:7" x14ac:dyDescent="0.25">
      <c r="A92">
        <v>43</v>
      </c>
      <c r="B92">
        <v>91</v>
      </c>
      <c r="C92">
        <v>-3.6062552000000001</v>
      </c>
      <c r="D92">
        <v>8.7302636000000007</v>
      </c>
      <c r="E92">
        <v>0.4443802</v>
      </c>
      <c r="F92" s="24" t="s">
        <v>220</v>
      </c>
      <c r="G92">
        <v>4.5925168999999997</v>
      </c>
    </row>
    <row r="93" spans="1:7" x14ac:dyDescent="0.25">
      <c r="A93">
        <v>3</v>
      </c>
      <c r="B93">
        <v>92</v>
      </c>
      <c r="C93">
        <v>3.2870545</v>
      </c>
      <c r="D93">
        <v>4.0527413000000001</v>
      </c>
      <c r="E93">
        <v>1.4732121</v>
      </c>
      <c r="F93" s="24" t="s">
        <v>220</v>
      </c>
      <c r="G93">
        <v>2.5423605</v>
      </c>
    </row>
    <row r="94" spans="1:7" x14ac:dyDescent="0.25">
      <c r="A94">
        <v>41</v>
      </c>
      <c r="B94">
        <v>93</v>
      </c>
      <c r="C94">
        <v>2.9935486999999998</v>
      </c>
      <c r="D94">
        <v>7.0353544000000001</v>
      </c>
      <c r="E94">
        <v>0.4443802</v>
      </c>
      <c r="F94" s="24" t="s">
        <v>220</v>
      </c>
      <c r="G94">
        <v>4.5925167</v>
      </c>
    </row>
    <row r="95" spans="1:7" x14ac:dyDescent="0.25">
      <c r="A95">
        <v>2</v>
      </c>
      <c r="B95">
        <v>94</v>
      </c>
      <c r="C95">
        <v>-6.7303017000000001</v>
      </c>
      <c r="D95">
        <v>5.9586356</v>
      </c>
      <c r="E95">
        <v>7.8861017999999996</v>
      </c>
      <c r="F95" s="24" t="s">
        <v>220</v>
      </c>
      <c r="G95">
        <v>2.5423604000000002</v>
      </c>
    </row>
    <row r="96" spans="1:7" x14ac:dyDescent="0.25">
      <c r="A96">
        <v>98</v>
      </c>
      <c r="B96">
        <v>95</v>
      </c>
      <c r="C96">
        <v>-2.6617616000000002</v>
      </c>
      <c r="D96">
        <v>7.0353539999999999</v>
      </c>
      <c r="E96">
        <v>4.2352767</v>
      </c>
      <c r="F96" s="24" t="s">
        <v>220</v>
      </c>
      <c r="G96">
        <v>7.4330905999999999</v>
      </c>
    </row>
    <row r="97" spans="1:7" x14ac:dyDescent="0.25">
      <c r="A97">
        <v>63</v>
      </c>
      <c r="B97">
        <v>96</v>
      </c>
      <c r="C97">
        <v>5.9342256999999998</v>
      </c>
      <c r="D97">
        <v>1.2024642000000001</v>
      </c>
      <c r="E97">
        <v>3.2064447</v>
      </c>
      <c r="F97" s="24" t="s">
        <v>220</v>
      </c>
      <c r="G97">
        <v>5.4355408000000001</v>
      </c>
    </row>
    <row r="98" spans="1:7" x14ac:dyDescent="0.25">
      <c r="A98">
        <v>31</v>
      </c>
      <c r="B98">
        <v>97</v>
      </c>
      <c r="C98">
        <v>8.9217846999999999</v>
      </c>
      <c r="D98">
        <v>2.7144295999999999</v>
      </c>
      <c r="E98">
        <v>0.67765169999999997</v>
      </c>
      <c r="F98" s="24" t="s">
        <v>220</v>
      </c>
      <c r="G98">
        <v>4.2273908999999996</v>
      </c>
    </row>
    <row r="99" spans="1:7" x14ac:dyDescent="0.25">
      <c r="A99">
        <v>60</v>
      </c>
      <c r="B99">
        <v>98</v>
      </c>
      <c r="C99">
        <v>1.068794</v>
      </c>
      <c r="D99">
        <v>0.36822100000000002</v>
      </c>
      <c r="E99">
        <v>5.8584622</v>
      </c>
      <c r="F99" s="24" t="s">
        <v>220</v>
      </c>
      <c r="G99">
        <v>5.4188172999999997</v>
      </c>
    </row>
    <row r="100" spans="1:7" x14ac:dyDescent="0.25">
      <c r="A100">
        <v>37</v>
      </c>
      <c r="B100">
        <v>99</v>
      </c>
      <c r="C100">
        <v>-2.2503734999999998</v>
      </c>
      <c r="D100">
        <v>-1.2169909000000001</v>
      </c>
      <c r="E100">
        <v>5.3573088000000002</v>
      </c>
      <c r="F100" s="24" t="s">
        <v>220</v>
      </c>
      <c r="G100">
        <v>4.2689956000000002</v>
      </c>
    </row>
    <row r="101" spans="1:7" x14ac:dyDescent="0.25">
      <c r="A101">
        <v>65</v>
      </c>
      <c r="B101">
        <v>100</v>
      </c>
      <c r="C101">
        <v>-1.0205453</v>
      </c>
      <c r="D101">
        <v>5.6234267999999998</v>
      </c>
      <c r="E101">
        <v>8.1805082999999996</v>
      </c>
      <c r="F101" s="24" t="s">
        <v>220</v>
      </c>
      <c r="G101">
        <v>5.5595897000000001</v>
      </c>
    </row>
    <row r="102" spans="1:7" x14ac:dyDescent="0.25">
      <c r="A102">
        <v>39</v>
      </c>
      <c r="B102">
        <v>101</v>
      </c>
      <c r="C102">
        <v>0.29949579999999998</v>
      </c>
      <c r="D102">
        <v>2.5407758999999999</v>
      </c>
      <c r="E102">
        <v>4.0020050999999999</v>
      </c>
      <c r="F102" s="24" t="s">
        <v>220</v>
      </c>
      <c r="G102">
        <v>4.2689957999999999</v>
      </c>
    </row>
    <row r="103" spans="1:7" x14ac:dyDescent="0.25">
      <c r="A103">
        <v>68</v>
      </c>
      <c r="B103">
        <v>102</v>
      </c>
      <c r="C103">
        <v>4.5865140999999996</v>
      </c>
      <c r="D103">
        <v>-0.36822280000000002</v>
      </c>
      <c r="E103">
        <v>8.1805082999999996</v>
      </c>
      <c r="F103" s="24" t="s">
        <v>220</v>
      </c>
      <c r="G103">
        <v>5.5595901999999997</v>
      </c>
    </row>
    <row r="104" spans="1:7" x14ac:dyDescent="0.25">
      <c r="A104">
        <v>32</v>
      </c>
      <c r="B104">
        <v>103</v>
      </c>
      <c r="C104">
        <v>-3.4049372999999998</v>
      </c>
      <c r="D104">
        <v>1.2169890000000001</v>
      </c>
      <c r="E104">
        <v>8.6816616999999994</v>
      </c>
      <c r="F104" s="24" t="s">
        <v>220</v>
      </c>
      <c r="G104">
        <v>4.2273909999999999</v>
      </c>
    </row>
    <row r="105" spans="1:7" x14ac:dyDescent="0.25">
      <c r="A105">
        <v>110</v>
      </c>
      <c r="B105">
        <v>104</v>
      </c>
      <c r="C105">
        <v>2.4971762000000002</v>
      </c>
      <c r="D105">
        <v>4.8869835000000004</v>
      </c>
      <c r="E105">
        <v>5.8584622</v>
      </c>
      <c r="F105" s="24" t="s">
        <v>220</v>
      </c>
      <c r="G105">
        <v>9.6323881</v>
      </c>
    </row>
    <row r="106" spans="1:7" x14ac:dyDescent="0.25">
      <c r="A106">
        <v>109</v>
      </c>
      <c r="B106">
        <v>105</v>
      </c>
      <c r="C106">
        <v>3.5132783000000001</v>
      </c>
      <c r="D106">
        <v>6.3844231000000002</v>
      </c>
      <c r="E106">
        <v>3.5008512000000001</v>
      </c>
      <c r="F106" s="24" t="s">
        <v>220</v>
      </c>
      <c r="G106">
        <v>9.6323878999999994</v>
      </c>
    </row>
    <row r="107" spans="1:7" x14ac:dyDescent="0.25">
      <c r="A107">
        <v>33</v>
      </c>
      <c r="B107">
        <v>106</v>
      </c>
      <c r="C107">
        <v>-4.3397123999999998</v>
      </c>
      <c r="D107">
        <v>4.0382148999999998</v>
      </c>
      <c r="E107">
        <v>8.6816616999999994</v>
      </c>
      <c r="F107" s="24" t="s">
        <v>220</v>
      </c>
      <c r="G107">
        <v>4.2273909999999999</v>
      </c>
    </row>
    <row r="108" spans="1:7" x14ac:dyDescent="0.25">
      <c r="A108">
        <v>67</v>
      </c>
      <c r="B108">
        <v>107</v>
      </c>
      <c r="C108">
        <v>-2.1420314999999999</v>
      </c>
      <c r="D108">
        <v>6.3844238000000004</v>
      </c>
      <c r="E108">
        <v>1.1788055</v>
      </c>
      <c r="F108" s="24" t="s">
        <v>220</v>
      </c>
      <c r="G108">
        <v>5.5595901000000003</v>
      </c>
    </row>
    <row r="109" spans="1:7" x14ac:dyDescent="0.25">
      <c r="A109">
        <v>38</v>
      </c>
      <c r="B109">
        <v>108</v>
      </c>
      <c r="C109">
        <v>3.2664743999999999</v>
      </c>
      <c r="D109">
        <v>2.7144290999999998</v>
      </c>
      <c r="E109">
        <v>4.0020050999999999</v>
      </c>
      <c r="F109" s="24" t="s">
        <v>220</v>
      </c>
      <c r="G109">
        <v>4.2689956000000002</v>
      </c>
    </row>
    <row r="110" spans="1:7" x14ac:dyDescent="0.25">
      <c r="A110">
        <v>66</v>
      </c>
      <c r="B110">
        <v>109</v>
      </c>
      <c r="C110">
        <v>1.5293243000000001</v>
      </c>
      <c r="D110">
        <v>9.3811946000000006</v>
      </c>
      <c r="E110">
        <v>1.1788055</v>
      </c>
      <c r="F110" s="24" t="s">
        <v>220</v>
      </c>
      <c r="G110">
        <v>5.5595897000000001</v>
      </c>
    </row>
    <row r="111" spans="1:7" x14ac:dyDescent="0.25">
      <c r="A111">
        <v>36</v>
      </c>
      <c r="B111">
        <v>110</v>
      </c>
      <c r="C111">
        <v>-5.4942761999999998</v>
      </c>
      <c r="D111">
        <v>6.4721954999999998</v>
      </c>
      <c r="E111">
        <v>5.3573088000000002</v>
      </c>
      <c r="F111" s="24" t="s">
        <v>220</v>
      </c>
      <c r="G111">
        <v>4.2689953999999997</v>
      </c>
    </row>
    <row r="112" spans="1:7" x14ac:dyDescent="0.25">
      <c r="A112">
        <v>59</v>
      </c>
      <c r="B112">
        <v>111</v>
      </c>
      <c r="C112">
        <v>5.2692200000000002E-2</v>
      </c>
      <c r="D112">
        <v>-1.1292180999999999</v>
      </c>
      <c r="E112">
        <v>3.5008512000000001</v>
      </c>
      <c r="F112" s="24" t="s">
        <v>220</v>
      </c>
      <c r="G112">
        <v>5.4188171000000001</v>
      </c>
    </row>
    <row r="113" spans="1:7" x14ac:dyDescent="0.25">
      <c r="A113">
        <v>34</v>
      </c>
      <c r="B113">
        <v>112</v>
      </c>
      <c r="C113">
        <v>5.9548057999999999</v>
      </c>
      <c r="D113">
        <v>2.5407763000000001</v>
      </c>
      <c r="E113">
        <v>0.67765169999999997</v>
      </c>
      <c r="F113" s="24" t="s">
        <v>220</v>
      </c>
      <c r="G113">
        <v>4.2273911000000002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47AC-BF1F-4963-964F-D6CF3B0EC264}">
  <dimension ref="A1:F35"/>
  <sheetViews>
    <sheetView workbookViewId="0">
      <selection activeCell="D18" sqref="D18"/>
    </sheetView>
  </sheetViews>
  <sheetFormatPr defaultRowHeight="15" x14ac:dyDescent="0.25"/>
  <cols>
    <col min="2" max="4" width="15.85546875" customWidth="1"/>
  </cols>
  <sheetData>
    <row r="1" spans="1:6" x14ac:dyDescent="0.25">
      <c r="A1" t="s">
        <v>82</v>
      </c>
      <c r="B1" t="s">
        <v>128</v>
      </c>
      <c r="F1" t="s">
        <v>129</v>
      </c>
    </row>
    <row r="2" spans="1:6" x14ac:dyDescent="0.25">
      <c r="A2" t="s">
        <v>130</v>
      </c>
      <c r="B2" s="11">
        <v>0.625</v>
      </c>
      <c r="C2" s="11">
        <v>0.375</v>
      </c>
      <c r="D2" s="11">
        <v>0.75</v>
      </c>
      <c r="E2" s="11"/>
    </row>
    <row r="3" spans="1:6" x14ac:dyDescent="0.25">
      <c r="A3">
        <v>0</v>
      </c>
      <c r="B3">
        <v>0.37296400000000002</v>
      </c>
      <c r="C3">
        <v>0.37296400000000002</v>
      </c>
      <c r="D3">
        <v>0.24592900000000001</v>
      </c>
      <c r="E3" s="12">
        <f>SQRT((B3-$B$2)^2 + (C3-$C$2)^2 + (D3-$D$2)^2)</f>
        <v>0.56357241205811337</v>
      </c>
    </row>
    <row r="4" spans="1:6" x14ac:dyDescent="0.25">
      <c r="A4">
        <v>1</v>
      </c>
      <c r="B4">
        <v>0.27875699999999998</v>
      </c>
      <c r="C4">
        <v>0.37756800000000001</v>
      </c>
      <c r="D4">
        <v>0.247389</v>
      </c>
      <c r="E4" s="12">
        <f t="shared" ref="E4:E18" si="0">SQRT((B4-$B$2)^2 + (C4-$C$2)^2 + (D4-$D$2)^2)</f>
        <v>0.61033484825462825</v>
      </c>
    </row>
    <row r="5" spans="1:6" x14ac:dyDescent="0.25">
      <c r="A5">
        <v>2</v>
      </c>
      <c r="B5">
        <v>0.22478899999999999</v>
      </c>
      <c r="C5">
        <v>0.96284700000000001</v>
      </c>
      <c r="D5" s="10">
        <v>0.64332</v>
      </c>
      <c r="E5" s="12">
        <f t="shared" si="0"/>
        <v>0.71910608558821143</v>
      </c>
    </row>
    <row r="6" spans="1:6" x14ac:dyDescent="0.25">
      <c r="A6">
        <v>3</v>
      </c>
      <c r="B6">
        <v>0.187386</v>
      </c>
      <c r="C6">
        <v>0.85744100000000001</v>
      </c>
      <c r="D6">
        <v>0.56892100000000001</v>
      </c>
      <c r="E6" s="12">
        <f t="shared" si="0"/>
        <v>0.67605098603433744</v>
      </c>
    </row>
    <row r="7" spans="1:6" x14ac:dyDescent="0.25">
      <c r="A7">
        <v>4</v>
      </c>
      <c r="B7">
        <v>0.40231899999999998</v>
      </c>
      <c r="C7">
        <v>0.92735199999999995</v>
      </c>
      <c r="D7">
        <v>0.57967100000000005</v>
      </c>
      <c r="E7" s="12">
        <f t="shared" si="0"/>
        <v>0.61942838803690614</v>
      </c>
    </row>
    <row r="8" spans="1:6" x14ac:dyDescent="0.25">
      <c r="A8">
        <v>5</v>
      </c>
      <c r="B8">
        <v>0.72607600000000005</v>
      </c>
      <c r="C8">
        <v>5.5689000000000002E-2</v>
      </c>
      <c r="D8">
        <v>0.88940699999999995</v>
      </c>
      <c r="E8" s="12">
        <f t="shared" si="0"/>
        <v>0.36278117942638649</v>
      </c>
    </row>
    <row r="9" spans="1:6" x14ac:dyDescent="0.25">
      <c r="A9">
        <v>6</v>
      </c>
      <c r="B9">
        <v>0.78501699999999996</v>
      </c>
      <c r="C9">
        <v>0.112396</v>
      </c>
      <c r="D9">
        <v>0.98353900000000005</v>
      </c>
      <c r="E9" s="12">
        <f t="shared" si="0"/>
        <v>0.38614345213404822</v>
      </c>
    </row>
    <row r="10" spans="1:6" x14ac:dyDescent="0.25">
      <c r="A10">
        <v>7</v>
      </c>
      <c r="B10">
        <v>0.53548700000000005</v>
      </c>
      <c r="C10">
        <v>1.3977E-2</v>
      </c>
      <c r="D10">
        <v>0.68306699999999998</v>
      </c>
      <c r="E10" s="12">
        <f t="shared" si="0"/>
        <v>0.37792884275614635</v>
      </c>
    </row>
    <row r="11" spans="1:6" x14ac:dyDescent="0.25">
      <c r="A11">
        <v>8</v>
      </c>
      <c r="B11">
        <v>0.50474699999999995</v>
      </c>
      <c r="C11">
        <v>0.92365200000000003</v>
      </c>
      <c r="D11">
        <v>0.70528500000000005</v>
      </c>
      <c r="E11" s="12">
        <f t="shared" si="0"/>
        <v>0.56345295485781244</v>
      </c>
    </row>
    <row r="12" spans="1:6" x14ac:dyDescent="0.25">
      <c r="A12">
        <v>9</v>
      </c>
      <c r="B12">
        <v>0.61903900000000001</v>
      </c>
      <c r="C12" s="10">
        <v>1.529E-2</v>
      </c>
      <c r="D12">
        <v>0.78826700000000005</v>
      </c>
      <c r="E12" s="12">
        <f t="shared" si="0"/>
        <v>0.36178886233547874</v>
      </c>
    </row>
    <row r="13" spans="1:6" x14ac:dyDescent="0.25">
      <c r="A13">
        <v>10</v>
      </c>
      <c r="B13">
        <v>0.53488599999999997</v>
      </c>
      <c r="C13" s="10">
        <v>0.125</v>
      </c>
      <c r="D13">
        <v>0.90988599999999997</v>
      </c>
      <c r="E13" s="12">
        <f t="shared" si="0"/>
        <v>0.31013556066984643</v>
      </c>
    </row>
    <row r="14" spans="1:6" x14ac:dyDescent="0.25">
      <c r="A14">
        <v>11</v>
      </c>
      <c r="B14">
        <v>0.35181099999999998</v>
      </c>
      <c r="C14">
        <v>8.9327000000000004E-2</v>
      </c>
      <c r="D14">
        <v>0.718001</v>
      </c>
      <c r="E14" s="12">
        <f t="shared" si="0"/>
        <v>0.39656680225530733</v>
      </c>
    </row>
    <row r="15" spans="1:6" x14ac:dyDescent="0.25">
      <c r="A15">
        <v>12</v>
      </c>
      <c r="B15">
        <v>0.42028500000000002</v>
      </c>
      <c r="C15" s="10">
        <v>0.125</v>
      </c>
      <c r="D15">
        <v>0.79528500000000002</v>
      </c>
      <c r="E15" s="12">
        <f t="shared" si="0"/>
        <v>0.32628049658231184</v>
      </c>
    </row>
    <row r="16" spans="1:6" x14ac:dyDescent="0.25">
      <c r="A16">
        <v>13</v>
      </c>
      <c r="B16">
        <v>0.34529399999999999</v>
      </c>
      <c r="C16">
        <v>0.22197800000000001</v>
      </c>
      <c r="D16">
        <v>0.80367500000000003</v>
      </c>
      <c r="E16" s="12">
        <f t="shared" si="0"/>
        <v>0.32331437417009473</v>
      </c>
    </row>
    <row r="17" spans="1:6" x14ac:dyDescent="0.25">
      <c r="A17">
        <v>14</v>
      </c>
      <c r="B17">
        <v>0.18247099999999999</v>
      </c>
      <c r="C17">
        <v>0.71908700000000003</v>
      </c>
      <c r="D17">
        <v>0.97165299999999999</v>
      </c>
      <c r="E17" s="12">
        <f t="shared" si="0"/>
        <v>0.60279169853192238</v>
      </c>
    </row>
    <row r="18" spans="1:6" x14ac:dyDescent="0.25">
      <c r="A18">
        <v>15</v>
      </c>
      <c r="B18">
        <v>0.15648500000000001</v>
      </c>
      <c r="C18">
        <v>0.68048600000000004</v>
      </c>
      <c r="D18">
        <v>1.2801E-2</v>
      </c>
      <c r="E18" s="12">
        <f t="shared" si="0"/>
        <v>0.92535958795594708</v>
      </c>
    </row>
    <row r="20" spans="1:6" x14ac:dyDescent="0.25">
      <c r="B20" t="s">
        <v>131</v>
      </c>
      <c r="F20" t="s">
        <v>132</v>
      </c>
    </row>
    <row r="35" spans="2:2" x14ac:dyDescent="0.25">
      <c r="B35" s="13" t="s">
        <v>133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l U 2 l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l U 2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N p V A B h M / g l g E A A A U K A A A T A B w A R m 9 y b X V s Y X M v U 2 V j d G l v b j E u b S C i G A A o o B Q A A A A A A A A A A A A A A A A A A A A A A A A A A A D t l U 9 L w z A Y h + + D f Y c Q L x 3 U w r p / o H h w n R P B g 7 j p Q Q I l t q 9 r M E t K 8 l Y d Y 9 / d d H O z T C a I M E T W Q w u / X 5 u 8 T 5 5 D L S Q o t C K j 1 b N 5 W q / V a z b j B l K S C o v k j E j A e o 2 4 a 6 Q L k 4 B L x v x R Q j A 0 e h p p W U y V 9 e b X Q o F d R n 2 h u J l 5 Q + F e i b R C U G g 9 G p 2 w O w v G s p t M S C l y N g D 7 j D p n o y T T W r I + R w Q z I 7 d g g Z s k I 5 d G F z m 7 v x i N z + N W 0 A x 6 x 6 9 C d d v s Q c W p z i F l o M B M Z i Q 3 + s l t x c p h A 3 x D 2 v C J K q R c 3 5 t h J 2 w s G v W a U F W K K q c C M c l 2 w k b 2 J R j o p J g 6 k L 1 T b U Y L U l 6 i 9 X x K / S X Y k s t f z X p E o 4 y r i U M Z z 3 K g G 0 N j w 5 V 9 0 u Z D U 1 l a b w X m z + d 0 l T a p T 6 4 U d t t B 2 S 9 8 s i 7 C X U X L F e g i d 8 L T R z C V p r 2 z 6 e x s u u s G 4 Q 0 r e W / r i 6 r D L e C q z C P 6 q d M L G / Q P O H W H 6 N Z D g Y L L e C l Y g D 2 o / Z 3 a 1 k H t f 1 X b 3 p / a g b C 5 5 A m U S 5 I B R + 7 U h v G 1 C A 8 O f + y Q S x k L h f H e f 6 d f J X 4 Z 5 S D x O 4 n v U E s B A i 0 A F A A C A A g A l U 2 l U N 9 e i K S n A A A A + A A A A B I A A A A A A A A A A A A A A A A A A A A A A E N v b m Z p Z y 9 Q Y W N r Y W d l L n h t b F B L A Q I t A B Q A A g A I A J V N p V A P y u m r p A A A A O k A A A A T A A A A A A A A A A A A A A A A A P M A A A B b Q 2 9 u d G V u d F 9 U e X B l c 1 0 u e G 1 s U E s B A i 0 A F A A C A A g A l U 2 l U A G E z + C W A Q A A B Q o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T c A A A A A A A A /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E 0 O j A 4 O j E 0 L j Q 3 O D c 2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l z d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p Z 2 h k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T Q 6 M j I 6 N D E u N j U 2 N D Q 2 N l o i I C 8 + P E V u d H J 5 I F R 5 c G U 9 I k Z p b G x D b 2 x 1 b W 5 U e X B l c y I g V m F s d W U 9 I n N B d 0 1 G Q l F V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a W d o Z G l z d C 9 D a G F u Z 2 V k I F R 5 c G U u e 0 N v b H V t b j E s M H 0 m c X V v d D s s J n F 1 b 3 Q 7 U 2 V j d G l v b j E v b m V p Z 2 h k a X N 0 L 0 N o Y W 5 n Z W Q g V H l w Z S 5 7 Q 2 9 s d W 1 u M i w x f S Z x d W 9 0 O y w m c X V v d D t T Z W N 0 a W 9 u M S 9 u Z W l n a G R p c 3 Q v Q 2 h h b m d l Z C B U e X B l L n t D b 2 x 1 b W 4 z L D J 9 J n F 1 b 3 Q 7 L C Z x d W 9 0 O 1 N l Y 3 R p b 2 4 x L 2 5 l a W d o Z G l z d C 9 D a G F u Z 2 V k I F R 5 c G U u e 0 N v b H V t b j Q s M 3 0 m c X V v d D s s J n F 1 b 3 Q 7 U 2 V j d G l v b j E v b m V p Z 2 h k a X N 0 L 0 N o Y W 5 n Z W Q g V H l w Z S 5 7 Q 2 9 s d W 1 u N S w 0 f S Z x d W 9 0 O y w m c X V v d D t T Z W N 0 a W 9 u M S 9 u Z W l n a G R p c 3 Q v Q 2 h h b m d l Z C B U e X B l L n t D b 2 x 1 b W 4 2 L D V 9 J n F 1 b 3 Q 7 L C Z x d W 9 0 O 1 N l Y 3 R p b 2 4 x L 2 5 l a W d o Z G l z d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p Z 2 h k a X N 0 L 0 N o Y W 5 n Z W Q g V H l w Z S 5 7 Q 2 9 s d W 1 u M S w w f S Z x d W 9 0 O y w m c X V v d D t T Z W N 0 a W 9 u M S 9 u Z W l n a G R p c 3 Q v Q 2 h h b m d l Z C B U e X B l L n t D b 2 x 1 b W 4 y L D F 9 J n F 1 b 3 Q 7 L C Z x d W 9 0 O 1 N l Y 3 R p b 2 4 x L 2 5 l a W d o Z G l z d C 9 D a G F u Z 2 V k I F R 5 c G U u e 0 N v b H V t b j M s M n 0 m c X V v d D s s J n F 1 b 3 Q 7 U 2 V j d G l v b j E v b m V p Z 2 h k a X N 0 L 0 N o Y W 5 n Z W Q g V H l w Z S 5 7 Q 2 9 s d W 1 u N C w z f S Z x d W 9 0 O y w m c X V v d D t T Z W N 0 a W 9 u M S 9 u Z W l n a G R p c 3 Q v Q 2 h h b m d l Z C B U e X B l L n t D b 2 x 1 b W 4 1 L D R 9 J n F 1 b 3 Q 7 L C Z x d W 9 0 O 1 N l Y 3 R p b 2 4 x L 2 5 l a W d o Z G l z d C 9 D a G F u Z 2 V k I F R 5 c G U u e 0 N v b H V t b j Y s N X 0 m c X V v d D s s J n F 1 b 3 Q 7 U 2 V j d G l v b j E v b m V p Z 2 h k a X N 0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p Z 2 h k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a W d o Z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a W d o Z G l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x N T o w N z o 1 O C 4 w M z A 1 N T g w W i I g L z 4 8 R W 5 0 c n k g V H l w Z T 0 i R m l s b E N v b H V t b l R 5 c G V z I i B W Y W x 1 Z T 0 i c 0 F 3 T U Z C U V V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p Z 2 h k a X N 0 I C g y K S 9 D a G F u Z 2 V k I F R 5 c G U u e 0 N v b H V t b j E s M H 0 m c X V v d D s s J n F 1 b 3 Q 7 U 2 V j d G l v b j E v b m V p Z 2 h k a X N 0 I C g y K S 9 D a G F u Z 2 V k I F R 5 c G U u e 0 N v b H V t b j I s M X 0 m c X V v d D s s J n F 1 b 3 Q 7 U 2 V j d G l v b j E v b m V p Z 2 h k a X N 0 I C g y K S 9 D a G F u Z 2 V k I F R 5 c G U u e 0 N v b H V t b j M s M n 0 m c X V v d D s s J n F 1 b 3 Q 7 U 2 V j d G l v b j E v b m V p Z 2 h k a X N 0 I C g y K S 9 D a G F u Z 2 V k I F R 5 c G U u e 0 N v b H V t b j Q s M 3 0 m c X V v d D s s J n F 1 b 3 Q 7 U 2 V j d G l v b j E v b m V p Z 2 h k a X N 0 I C g y K S 9 D a G F u Z 2 V k I F R 5 c G U u e 0 N v b H V t b j U s N H 0 m c X V v d D s s J n F 1 b 3 Q 7 U 2 V j d G l v b j E v b m V p Z 2 h k a X N 0 I C g y K S 9 D a G F u Z 2 V k I F R 5 c G U u e 0 N v b H V t b j Y s N X 0 m c X V v d D s s J n F 1 b 3 Q 7 U 2 V j d G l v b j E v b m V p Z 2 h k a X N 0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p Z 2 h k a X N 0 I C g y K S 9 D a G F u Z 2 V k I F R 5 c G U u e 0 N v b H V t b j E s M H 0 m c X V v d D s s J n F 1 b 3 Q 7 U 2 V j d G l v b j E v b m V p Z 2 h k a X N 0 I C g y K S 9 D a G F u Z 2 V k I F R 5 c G U u e 0 N v b H V t b j I s M X 0 m c X V v d D s s J n F 1 b 3 Q 7 U 2 V j d G l v b j E v b m V p Z 2 h k a X N 0 I C g y K S 9 D a G F u Z 2 V k I F R 5 c G U u e 0 N v b H V t b j M s M n 0 m c X V v d D s s J n F 1 b 3 Q 7 U 2 V j d G l v b j E v b m V p Z 2 h k a X N 0 I C g y K S 9 D a G F u Z 2 V k I F R 5 c G U u e 0 N v b H V t b j Q s M 3 0 m c X V v d D s s J n F 1 b 3 Q 7 U 2 V j d G l v b j E v b m V p Z 2 h k a X N 0 I C g y K S 9 D a G F u Z 2 V k I F R 5 c G U u e 0 N v b H V t b j U s N H 0 m c X V v d D s s J n F 1 b 3 Q 7 U 2 V j d G l v b j E v b m V p Z 2 h k a X N 0 I C g y K S 9 D a G F u Z 2 V k I F R 5 c G U u e 0 N v b H V t b j Y s N X 0 m c X V v d D s s J n F 1 b 3 Q 7 U 2 V j d G l v b j E v b m V p Z 2 h k a X N 0 I C g y K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a W d o Z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l n a G R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l n a G R p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T U 6 M T A 6 M T I u O D k x M j A 2 N F o i I C 8 + P E V u d H J 5 I F R 5 c G U 9 I k Z p b G x D b 2 x 1 b W 5 U e X B l c y I g V m F s d W U 9 I n N B d 0 1 G Q l F V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a W d o Z G l z d C A o M y k v Q 2 h h b m d l Z C B U e X B l L n t D b 2 x 1 b W 4 x L D B 9 J n F 1 b 3 Q 7 L C Z x d W 9 0 O 1 N l Y 3 R p b 2 4 x L 2 5 l a W d o Z G l z d C A o M y k v Q 2 h h b m d l Z C B U e X B l L n t D b 2 x 1 b W 4 y L D F 9 J n F 1 b 3 Q 7 L C Z x d W 9 0 O 1 N l Y 3 R p b 2 4 x L 2 5 l a W d o Z G l z d C A o M y k v Q 2 h h b m d l Z C B U e X B l L n t D b 2 x 1 b W 4 z L D J 9 J n F 1 b 3 Q 7 L C Z x d W 9 0 O 1 N l Y 3 R p b 2 4 x L 2 5 l a W d o Z G l z d C A o M y k v Q 2 h h b m d l Z C B U e X B l L n t D b 2 x 1 b W 4 0 L D N 9 J n F 1 b 3 Q 7 L C Z x d W 9 0 O 1 N l Y 3 R p b 2 4 x L 2 5 l a W d o Z G l z d C A o M y k v Q 2 h h b m d l Z C B U e X B l L n t D b 2 x 1 b W 4 1 L D R 9 J n F 1 b 3 Q 7 L C Z x d W 9 0 O 1 N l Y 3 R p b 2 4 x L 2 5 l a W d o Z G l z d C A o M y k v Q 2 h h b m d l Z C B U e X B l L n t D b 2 x 1 b W 4 2 L D V 9 J n F 1 b 3 Q 7 L C Z x d W 9 0 O 1 N l Y 3 R p b 2 4 x L 2 5 l a W d o Z G l z d C A o M y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a W d o Z G l z d C A o M y k v Q 2 h h b m d l Z C B U e X B l L n t D b 2 x 1 b W 4 x L D B 9 J n F 1 b 3 Q 7 L C Z x d W 9 0 O 1 N l Y 3 R p b 2 4 x L 2 5 l a W d o Z G l z d C A o M y k v Q 2 h h b m d l Z C B U e X B l L n t D b 2 x 1 b W 4 y L D F 9 J n F 1 b 3 Q 7 L C Z x d W 9 0 O 1 N l Y 3 R p b 2 4 x L 2 5 l a W d o Z G l z d C A o M y k v Q 2 h h b m d l Z C B U e X B l L n t D b 2 x 1 b W 4 z L D J 9 J n F 1 b 3 Q 7 L C Z x d W 9 0 O 1 N l Y 3 R p b 2 4 x L 2 5 l a W d o Z G l z d C A o M y k v Q 2 h h b m d l Z C B U e X B l L n t D b 2 x 1 b W 4 0 L D N 9 J n F 1 b 3 Q 7 L C Z x d W 9 0 O 1 N l Y 3 R p b 2 4 x L 2 5 l a W d o Z G l z d C A o M y k v Q 2 h h b m d l Z C B U e X B l L n t D b 2 x 1 b W 4 1 L D R 9 J n F 1 b 3 Q 7 L C Z x d W 9 0 O 1 N l Y 3 R p b 2 4 x L 2 5 l a W d o Z G l z d C A o M y k v Q 2 h h b m d l Z C B U e X B l L n t D b 2 x 1 b W 4 2 L D V 9 J n F 1 b 3 Q 7 L C Z x d W 9 0 O 1 N l Y 3 R p b 2 4 x L 2 5 l a W d o Z G l z d C A o M y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l n a G R p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p Z 2 h k a X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p Z 2 h k a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R U M T Y 6 M j I 6 N D U u N D I 1 M z k x M F o i I C 8 + P E V u d H J 5 I F R 5 c G U 9 I k Z p b G x D b 2 x 1 b W 5 U e X B l c y I g V m F s d W U 9 I n N B d 0 1 G Q l F V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a W d o Z G l z d C A o N C k v Q 2 h h b m d l Z C B U e X B l L n t D b 2 x 1 b W 4 x L D B 9 J n F 1 b 3 Q 7 L C Z x d W 9 0 O 1 N l Y 3 R p b 2 4 x L 2 5 l a W d o Z G l z d C A o N C k v Q 2 h h b m d l Z C B U e X B l L n t D b 2 x 1 b W 4 y L D F 9 J n F 1 b 3 Q 7 L C Z x d W 9 0 O 1 N l Y 3 R p b 2 4 x L 2 5 l a W d o Z G l z d C A o N C k v Q 2 h h b m d l Z C B U e X B l L n t D b 2 x 1 b W 4 z L D J 9 J n F 1 b 3 Q 7 L C Z x d W 9 0 O 1 N l Y 3 R p b 2 4 x L 2 5 l a W d o Z G l z d C A o N C k v Q 2 h h b m d l Z C B U e X B l L n t D b 2 x 1 b W 4 0 L D N 9 J n F 1 b 3 Q 7 L C Z x d W 9 0 O 1 N l Y 3 R p b 2 4 x L 2 5 l a W d o Z G l z d C A o N C k v Q 2 h h b m d l Z C B U e X B l L n t D b 2 x 1 b W 4 1 L D R 9 J n F 1 b 3 Q 7 L C Z x d W 9 0 O 1 N l Y 3 R p b 2 4 x L 2 5 l a W d o Z G l z d C A o N C k v Q 2 h h b m d l Z C B U e X B l L n t D b 2 x 1 b W 4 2 L D V 9 J n F 1 b 3 Q 7 L C Z x d W 9 0 O 1 N l Y 3 R p b 2 4 x L 2 5 l a W d o Z G l z d C A o N C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a W d o Z G l z d C A o N C k v Q 2 h h b m d l Z C B U e X B l L n t D b 2 x 1 b W 4 x L D B 9 J n F 1 b 3 Q 7 L C Z x d W 9 0 O 1 N l Y 3 R p b 2 4 x L 2 5 l a W d o Z G l z d C A o N C k v Q 2 h h b m d l Z C B U e X B l L n t D b 2 x 1 b W 4 y L D F 9 J n F 1 b 3 Q 7 L C Z x d W 9 0 O 1 N l Y 3 R p b 2 4 x L 2 5 l a W d o Z G l z d C A o N C k v Q 2 h h b m d l Z C B U e X B l L n t D b 2 x 1 b W 4 z L D J 9 J n F 1 b 3 Q 7 L C Z x d W 9 0 O 1 N l Y 3 R p b 2 4 x L 2 5 l a W d o Z G l z d C A o N C k v Q 2 h h b m d l Z C B U e X B l L n t D b 2 x 1 b W 4 0 L D N 9 J n F 1 b 3 Q 7 L C Z x d W 9 0 O 1 N l Y 3 R p b 2 4 x L 2 5 l a W d o Z G l z d C A o N C k v Q 2 h h b m d l Z C B U e X B l L n t D b 2 x 1 b W 4 1 L D R 9 J n F 1 b 3 Q 7 L C Z x d W 9 0 O 1 N l Y 3 R p b 2 4 x L 2 5 l a W d o Z G l z d C A o N C k v Q 2 h h b m d l Z C B U e X B l L n t D b 2 x 1 b W 4 2 L D V 9 J n F 1 b 3 Q 7 L C Z x d W 9 0 O 1 N l Y 3 R p b 2 4 x L 2 5 l a W d o Z G l z d C A o N C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l n a G R p c 3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p Z 2 h k a X N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l u d F 9 u Z W l n a G R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f a W 5 0 X 2 5 l a W d o Z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D Q 6 N D M u N D Y 0 N z I x N l o i I C 8 + P E V u d H J 5 I F R 5 c G U 9 I k Z p b G x D b 2 x 1 b W 5 U e X B l c y I g V m F s d W U 9 I n N B d 0 1 G Q l F V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p b n R f b m V p Z 2 h k a X N 0 L 0 N o Y W 5 n Z W Q g V H l w Z S 5 7 Q 2 9 s d W 1 u M S w w f S Z x d W 9 0 O y w m c X V v d D t T Z W N 0 a W 9 u M S 9 h b G x f a W 5 0 X 2 5 l a W d o Z G l z d C 9 D a G F u Z 2 V k I F R 5 c G U u e 0 N v b H V t b j I s M X 0 m c X V v d D s s J n F 1 b 3 Q 7 U 2 V j d G l v b j E v Y W x s X 2 l u d F 9 u Z W l n a G R p c 3 Q v Q 2 h h b m d l Z C B U e X B l L n t D b 2 x 1 b W 4 z L D J 9 J n F 1 b 3 Q 7 L C Z x d W 9 0 O 1 N l Y 3 R p b 2 4 x L 2 F s b F 9 p b n R f b m V p Z 2 h k a X N 0 L 0 N o Y W 5 n Z W Q g V H l w Z S 5 7 Q 2 9 s d W 1 u N C w z f S Z x d W 9 0 O y w m c X V v d D t T Z W N 0 a W 9 u M S 9 h b G x f a W 5 0 X 2 5 l a W d o Z G l z d C 9 D a G F u Z 2 V k I F R 5 c G U u e 0 N v b H V t b j U s N H 0 m c X V v d D s s J n F 1 b 3 Q 7 U 2 V j d G l v b j E v Y W x s X 2 l u d F 9 u Z W l n a G R p c 3 Q v Q 2 h h b m d l Z C B U e X B l L n t D b 2 x 1 b W 4 2 L D V 9 J n F 1 b 3 Q 7 L C Z x d W 9 0 O 1 N l Y 3 R p b 2 4 x L 2 F s b F 9 p b n R f b m V p Z 2 h k a X N 0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b G x f a W 5 0 X 2 5 l a W d o Z G l z d C 9 D a G F u Z 2 V k I F R 5 c G U u e 0 N v b H V t b j E s M H 0 m c X V v d D s s J n F 1 b 3 Q 7 U 2 V j d G l v b j E v Y W x s X 2 l u d F 9 u Z W l n a G R p c 3 Q v Q 2 h h b m d l Z C B U e X B l L n t D b 2 x 1 b W 4 y L D F 9 J n F 1 b 3 Q 7 L C Z x d W 9 0 O 1 N l Y 3 R p b 2 4 x L 2 F s b F 9 p b n R f b m V p Z 2 h k a X N 0 L 0 N o Y W 5 n Z W Q g V H l w Z S 5 7 Q 2 9 s d W 1 u M y w y f S Z x d W 9 0 O y w m c X V v d D t T Z W N 0 a W 9 u M S 9 h b G x f a W 5 0 X 2 5 l a W d o Z G l z d C 9 D a G F u Z 2 V k I F R 5 c G U u e 0 N v b H V t b j Q s M 3 0 m c X V v d D s s J n F 1 b 3 Q 7 U 2 V j d G l v b j E v Y W x s X 2 l u d F 9 u Z W l n a G R p c 3 Q v Q 2 h h b m d l Z C B U e X B l L n t D b 2 x 1 b W 4 1 L D R 9 J n F 1 b 3 Q 7 L C Z x d W 9 0 O 1 N l Y 3 R p b 2 4 x L 2 F s b F 9 p b n R f b m V p Z 2 h k a X N 0 L 0 N o Y W 5 n Z W Q g V H l w Z S 5 7 Q 2 9 s d W 1 u N i w 1 f S Z x d W 9 0 O y w m c X V v d D t T Z W N 0 a W 9 u M S 9 h b G x f a W 5 0 X 2 5 l a W d o Z G l z d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p b n R f b m V p Z 2 h k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p b n R f b m V p Z 2 h k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3 C e d o m i b p J k 5 Q + n h r E / B c A A A A A A g A A A A A A E G Y A A A A B A A A g A A A A S x z + a B k G Y r 1 y i C y P J l U m Y W 4 J y 7 E j 3 k k J U h Z j + S W l o B U A A A A A D o A A A A A C A A A g A A A A l m t h 3 b c p z r m D A b / 9 A y t C v Z p F M Q G 7 6 f X C s V c j 0 r x 4 Z u 5 Q A A A A b t q k d 9 W l F J t Q W N 2 S l F V a z O h G s L m E R p Y L J R K T p j l H g X H P 3 K Y P w Q O r 1 O h l T p 7 L 8 C + 1 w L n k D f I Y 7 x q B h o J C Z K 2 J D J x R / C 8 n x T r P J f E t P X 9 L O u F A A A A A e R 8 0 H / 8 T G 3 z 7 + g B e S S G x R W d 6 O 4 p C I f n N Q w 2 z e p e j 4 N y + a 6 c w G I a 2 v Q 1 T L f h j d 1 D 3 b A Y p d P f G 8 5 6 n V p O G q f r d R w = = < / D a t a M a s h u p > 
</file>

<file path=customXml/itemProps1.xml><?xml version="1.0" encoding="utf-8"?>
<ds:datastoreItem xmlns:ds="http://schemas.openxmlformats.org/officeDocument/2006/customXml" ds:itemID="{F970A9B8-116E-4449-8E81-19CEC8FDF0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Dopant Data</vt:lpstr>
      <vt:lpstr>Sheet1</vt:lpstr>
      <vt:lpstr>Interstitials</vt:lpstr>
      <vt:lpstr>mag_data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</dc:creator>
  <cp:keywords/>
  <dc:description/>
  <cp:lastModifiedBy>Phillip</cp:lastModifiedBy>
  <cp:revision/>
  <dcterms:created xsi:type="dcterms:W3CDTF">2019-10-21T12:23:00Z</dcterms:created>
  <dcterms:modified xsi:type="dcterms:W3CDTF">2020-05-16T12:13:36Z</dcterms:modified>
  <cp:category/>
  <cp:contentStatus/>
</cp:coreProperties>
</file>