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odel\OneDrive\Desktop\1. Data Analytics\Projects\"/>
    </mc:Choice>
  </mc:AlternateContent>
  <xr:revisionPtr revIDLastSave="0" documentId="13_ncr:1_{7F3D59D5-E392-45C3-A0A5-732E5C4F88D8}" xr6:coauthVersionLast="47" xr6:coauthVersionMax="47" xr10:uidLastSave="{00000000-0000-0000-0000-000000000000}"/>
  <bookViews>
    <workbookView xWindow="-22597" yWindow="-4410" windowWidth="22695" windowHeight="12150" xr2:uid="{00000000-000D-0000-FFFF-FFFF00000000}"/>
  </bookViews>
  <sheets>
    <sheet name="SALES DASHBOARD" sheetId="5" r:id="rId1"/>
    <sheet name="Products and Sales" sheetId="1" r:id="rId2"/>
    <sheet name="Customer Details" sheetId="2" r:id="rId3"/>
    <sheet name="Sales Work Sheet" sheetId="3" state="hidden" r:id="rId4"/>
  </sheets>
  <definedNames>
    <definedName name="Slicer_Gender">#N/A</definedName>
    <definedName name="Slicer_Purchase_Channel">#N/A</definedName>
    <definedName name="Slicer_Purchase_Month">#N/A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2" i="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F20" i="3"/>
  <c r="F6" i="3"/>
  <c r="F4" i="3"/>
  <c r="F25" i="3"/>
  <c r="F5" i="3"/>
</calcChain>
</file>

<file path=xl/sharedStrings.xml><?xml version="1.0" encoding="utf-8"?>
<sst xmlns="http://schemas.openxmlformats.org/spreadsheetml/2006/main" count="10080" uniqueCount="131">
  <si>
    <t>Product ID</t>
  </si>
  <si>
    <t>Product Name</t>
  </si>
  <si>
    <t>Category</t>
  </si>
  <si>
    <t>Price</t>
  </si>
  <si>
    <t>Units Sold</t>
  </si>
  <si>
    <t>Purchase Date</t>
  </si>
  <si>
    <t>Purchase Channel</t>
  </si>
  <si>
    <t>Customer ID</t>
  </si>
  <si>
    <t>Payment Type</t>
  </si>
  <si>
    <t>Is Repeat Customer</t>
  </si>
  <si>
    <t>Total Price Paid</t>
  </si>
  <si>
    <t>Cost of Goods Sold</t>
  </si>
  <si>
    <t>003</t>
  </si>
  <si>
    <t>004</t>
  </si>
  <si>
    <t>001</t>
  </si>
  <si>
    <t>005</t>
  </si>
  <si>
    <t>002</t>
  </si>
  <si>
    <t>Tomato Seeds</t>
  </si>
  <si>
    <t>Pruning Shears</t>
  </si>
  <si>
    <t>Organic Fertilizer</t>
  </si>
  <si>
    <t>Garden Soil</t>
  </si>
  <si>
    <t>Garden Hose</t>
  </si>
  <si>
    <t>Seeds</t>
  </si>
  <si>
    <t>Tools</t>
  </si>
  <si>
    <t>Fertilizers</t>
  </si>
  <si>
    <t>Online</t>
  </si>
  <si>
    <t>In-store</t>
  </si>
  <si>
    <t>Credit Card</t>
  </si>
  <si>
    <t>PayPal</t>
  </si>
  <si>
    <t>Other</t>
  </si>
  <si>
    <t>Cash</t>
  </si>
  <si>
    <t>Debit</t>
  </si>
  <si>
    <t>Customer Age</t>
  </si>
  <si>
    <t>Customer Gender</t>
  </si>
  <si>
    <t>Location</t>
  </si>
  <si>
    <t>Customer Income</t>
  </si>
  <si>
    <t>Education Level</t>
  </si>
  <si>
    <t>Marital Status</t>
  </si>
  <si>
    <t>Non-binary</t>
  </si>
  <si>
    <t>Female</t>
  </si>
  <si>
    <t>Male</t>
  </si>
  <si>
    <t>Connecticut, USA</t>
  </si>
  <si>
    <t>Idaho, USA</t>
  </si>
  <si>
    <t>California, USA</t>
  </si>
  <si>
    <t>Nevada, USA</t>
  </si>
  <si>
    <t>Delaware, USA</t>
  </si>
  <si>
    <t>Oklahoma, USA</t>
  </si>
  <si>
    <t>Indiana, USA</t>
  </si>
  <si>
    <t>Kentucky, USA</t>
  </si>
  <si>
    <t>Illinois, USA</t>
  </si>
  <si>
    <t>Tennessee, USA</t>
  </si>
  <si>
    <t>Colorado, USA</t>
  </si>
  <si>
    <t>North Dakota, USA</t>
  </si>
  <si>
    <t>Vermont, USA</t>
  </si>
  <si>
    <t>Missouri, USA</t>
  </si>
  <si>
    <t>Nebraska, USA</t>
  </si>
  <si>
    <t>Arizona, USA</t>
  </si>
  <si>
    <t>Mississippi, USA</t>
  </si>
  <si>
    <t>New Mexico, USA</t>
  </si>
  <si>
    <t>West Virginia, USA</t>
  </si>
  <si>
    <t>South Carolina, USA</t>
  </si>
  <si>
    <t>Massachusetts, USA</t>
  </si>
  <si>
    <t>Oregon, USA</t>
  </si>
  <si>
    <t>Alaska, USA</t>
  </si>
  <si>
    <t>Maryland, USA</t>
  </si>
  <si>
    <t>Wyoming, USA</t>
  </si>
  <si>
    <t>Michigan, USA</t>
  </si>
  <si>
    <t>South Dakota, USA</t>
  </si>
  <si>
    <t>Minnesota, USA</t>
  </si>
  <si>
    <t>Maine, USA</t>
  </si>
  <si>
    <t>New Hampshire, USA</t>
  </si>
  <si>
    <t>Arkansas, USA</t>
  </si>
  <si>
    <t>Washington, USA</t>
  </si>
  <si>
    <t>Kansas, USA</t>
  </si>
  <si>
    <t>Rhode Island, USA</t>
  </si>
  <si>
    <t>Iowa, USA</t>
  </si>
  <si>
    <t>Alabama, USA</t>
  </si>
  <si>
    <t>Utah, USA</t>
  </si>
  <si>
    <t>Ohio, USA</t>
  </si>
  <si>
    <t>Florida, USA</t>
  </si>
  <si>
    <t>Texas, USA</t>
  </si>
  <si>
    <t>Wisconsin, USA</t>
  </si>
  <si>
    <t>New York, USA</t>
  </si>
  <si>
    <t>Hawaii, USA</t>
  </si>
  <si>
    <t>Georgia, USA</t>
  </si>
  <si>
    <t>Louisiana, USA</t>
  </si>
  <si>
    <t>North Carolina, USA</t>
  </si>
  <si>
    <t>New Jersey, USA</t>
  </si>
  <si>
    <t>Montana, USA</t>
  </si>
  <si>
    <t>Virginia, USA</t>
  </si>
  <si>
    <t>Pennsylvania, USA</t>
  </si>
  <si>
    <t>Master's Degree</t>
  </si>
  <si>
    <t>Associate Degree</t>
  </si>
  <si>
    <t>PhD</t>
  </si>
  <si>
    <t>High School</t>
  </si>
  <si>
    <t>Bachelor's Degree</t>
  </si>
  <si>
    <t>Single</t>
  </si>
  <si>
    <t>Divorced</t>
  </si>
  <si>
    <t>Married</t>
  </si>
  <si>
    <t>Widowed</t>
  </si>
  <si>
    <t>Profit from Sales</t>
  </si>
  <si>
    <t>Age Group</t>
  </si>
  <si>
    <t>Values</t>
  </si>
  <si>
    <t>Bashboard Metrics</t>
  </si>
  <si>
    <t>Value</t>
  </si>
  <si>
    <t>Total Sales</t>
  </si>
  <si>
    <t>Total Profit</t>
  </si>
  <si>
    <t>Total Units Sold</t>
  </si>
  <si>
    <t>Total Profits</t>
  </si>
  <si>
    <t>Grand Total</t>
  </si>
  <si>
    <t>Products</t>
  </si>
  <si>
    <t>Profits</t>
  </si>
  <si>
    <t>Sales</t>
  </si>
  <si>
    <t>Payment Types</t>
  </si>
  <si>
    <t>Total Payment Types</t>
  </si>
  <si>
    <t>Paypal</t>
  </si>
  <si>
    <t>Total</t>
  </si>
  <si>
    <t>Card</t>
  </si>
  <si>
    <t>Age Groups</t>
  </si>
  <si>
    <t>18-24</t>
  </si>
  <si>
    <t>25-34</t>
  </si>
  <si>
    <t>35-44</t>
  </si>
  <si>
    <t>45-54</t>
  </si>
  <si>
    <t>55-64</t>
  </si>
  <si>
    <t>65+</t>
  </si>
  <si>
    <t>Profit</t>
  </si>
  <si>
    <t>Number of Customers</t>
  </si>
  <si>
    <t>Gender</t>
  </si>
  <si>
    <t>Purchase Month</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</si>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</sst>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409]mmmm\ d\,\ yyyy;@"/>
    <numFmt numFmtId="166" formatCode="&quot;$&quot;#,##0"/>
    <numFmt numFmtId="167" formatCode="mmmm"/>
  </numFmts>
  <fonts count="3" x14ac:knownFonts="1">
    <font>
      <sz val="11"/>
      <color theme="1"/>
      <name val="Calibri"/>
      <family val="2"/>
      <scheme val="minor"/>
    </font>
    <font>
      <b/>
      <sz val="11"/>
      <color theme="1"/>
      <name val="Calibri"/>
      <family val="2"/>
      <scheme val="minor"/>
    </font>
    <font>
      <sz val="11"/>
      <color theme="0" tint="-0.1499984740745262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75B790"/>
        <bgColor indexed="64"/>
      </patternFill>
    </fill>
    <fill>
      <patternFill patternType="solid">
        <fgColor theme="1" tint="0.499984740745262"/>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164" fontId="0" fillId="0" borderId="0" xfId="0" applyNumberFormat="1"/>
    <xf numFmtId="165" fontId="0" fillId="0" borderId="0" xfId="0" applyNumberFormat="1"/>
    <xf numFmtId="0" fontId="0" fillId="0" borderId="0" xfId="0" applyAlignment="1">
      <alignment horizontal="right"/>
    </xf>
    <xf numFmtId="0" fontId="1" fillId="0" borderId="1" xfId="0" applyFont="1" applyBorder="1" applyAlignment="1">
      <alignment horizontal="center" vertical="top"/>
    </xf>
    <xf numFmtId="166" fontId="0" fillId="0" borderId="0" xfId="0" applyNumberFormat="1"/>
    <xf numFmtId="0" fontId="0" fillId="2" borderId="0" xfId="0" applyFill="1"/>
    <xf numFmtId="0" fontId="0" fillId="0" borderId="0" xfId="0" pivotButton="1"/>
    <xf numFmtId="0" fontId="0" fillId="0" borderId="0" xfId="0" applyAlignment="1">
      <alignment horizontal="left"/>
    </xf>
    <xf numFmtId="3" fontId="0" fillId="0" borderId="0" xfId="0" applyNumberFormat="1"/>
    <xf numFmtId="0" fontId="0" fillId="0" borderId="2" xfId="0" applyBorder="1"/>
    <xf numFmtId="3" fontId="0" fillId="0" borderId="2" xfId="0" applyNumberFormat="1" applyBorder="1"/>
    <xf numFmtId="166" fontId="0" fillId="0" borderId="2" xfId="0" applyNumberFormat="1" applyBorder="1"/>
    <xf numFmtId="0" fontId="1" fillId="3" borderId="2" xfId="0" applyFont="1" applyFill="1" applyBorder="1"/>
    <xf numFmtId="0" fontId="2" fillId="2" borderId="0" xfId="0" applyFont="1" applyFill="1"/>
    <xf numFmtId="0" fontId="0" fillId="4" borderId="0" xfId="0" applyFill="1"/>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7" fontId="1" fillId="0" borderId="1" xfId="0" applyNumberFormat="1" applyFont="1" applyBorder="1" applyAlignment="1">
      <alignment horizontal="center" vertical="center"/>
    </xf>
    <xf numFmtId="167" fontId="0" fillId="0" borderId="0" xfId="0" applyNumberFormat="1"/>
    <xf numFmtId="37" fontId="0" fillId="0" borderId="0" xfId="0" applyNumberFormat="1"/>
    <xf numFmtId="0" fontId="0" fillId="0" borderId="0" xfId="0" applyNumberFormat="1"/>
  </cellXfs>
  <cellStyles count="1">
    <cellStyle name="Normal" xfId="0" builtinId="0"/>
  </cellStyles>
  <dxfs count="251">
    <dxf>
      <font>
        <name val="Abadi"/>
        <scheme val="none"/>
      </font>
    </dxf>
    <dxf>
      <font>
        <name val="Abadi"/>
        <scheme val="none"/>
      </font>
    </dxf>
    <dxf>
      <font>
        <sz val="11"/>
      </font>
    </dxf>
    <dxf>
      <font>
        <sz val="10"/>
      </font>
    </dxf>
    <dxf>
      <font>
        <sz val="10"/>
      </font>
    </dxf>
    <dxf>
      <font>
        <sz val="11"/>
      </font>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166" formatCode="&quot;$&quot;#,##0"/>
    </dxf>
    <dxf>
      <numFmt numFmtId="166" formatCode="&quot;$&quot;#,##0"/>
    </dxf>
    <dxf>
      <numFmt numFmtId="3" formatCode="#,##0"/>
    </dxf>
    <dxf>
      <numFmt numFmtId="166" formatCode="&quot;$&quot;#,##0"/>
    </dxf>
    <dxf>
      <numFmt numFmtId="166" formatCode="&quot;$&quot;#,##0"/>
    </dxf>
    <dxf>
      <numFmt numFmtId="5" formatCode="#,##0_);\(#,##0\)"/>
    </dxf>
    <dxf>
      <numFmt numFmtId="166" formatCode="&quot;$&quot;#,##0"/>
    </dxf>
    <dxf>
      <numFmt numFmtId="166" formatCode="&quot;$&quot;#,##0"/>
    </dxf>
    <dxf>
      <numFmt numFmtId="3" formatCode="#,##0"/>
    </dxf>
    <dxf>
      <numFmt numFmtId="166" formatCode="&quot;$&quot;#,##0"/>
    </dxf>
    <dxf>
      <numFmt numFmtId="166" formatCode="&quot;$&quot;#,##0"/>
    </dxf>
    <dxf>
      <numFmt numFmtId="34" formatCode="_(&quot;$&quot;* #,##0.00_);_(&quot;$&quot;* \(#,##0.00\);_(&quot;$&quot;* &quot;-&quot;??_);_(@_)"/>
    </dxf>
    <dxf>
      <numFmt numFmtId="3" formatCode="#,##0"/>
    </dxf>
    <dxf>
      <numFmt numFmtId="166" formatCode="&quot;$&quot;#,##0"/>
    </dxf>
    <dxf>
      <numFmt numFmtId="166" formatCode="&quot;$&quot;#,##0"/>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quot;$&quot;#,##0.00"/>
    </dxf>
    <dxf>
      <numFmt numFmtId="164" formatCode="&quot;$&quot;#,##0.00"/>
    </dxf>
    <dxf>
      <numFmt numFmtId="164" formatCode="&quot;$&quot;#,##0.00"/>
    </dxf>
    <dxf>
      <alignment horizontal="right"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textRotation="0" wrapText="0" indent="0" justifyLastLine="0" shrinkToFit="0" readingOrder="0"/>
    </dxf>
    <dxf>
      <alignment horizontal="right" vertical="bottom" textRotation="0" wrapText="0" indent="0" justifyLastLine="0" shrinkToFit="0" readingOrder="0"/>
    </dxf>
    <dxf>
      <numFmt numFmtId="165" formatCode="[$-409]mmmm\ d\,\ yyyy;@"/>
    </dxf>
    <dxf>
      <numFmt numFmtId="167" formatCode="mmmm"/>
    </dxf>
    <dxf>
      <numFmt numFmtId="164" formatCode="&quot;$&quot;#,##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
      <numFmt numFmtId="5" formatCode="#,##0_);\(#,##0\)"/>
    </dxf>
    <dxf>
      <numFmt numFmtId="166" formatCode="&quot;$&quot;#,##0"/>
    </dxf>
    <dxf>
      <numFmt numFmtId="166" formatCode="&quot;$&quot;#,##0"/>
    </dxf>
  </dxfs>
  <tableStyles count="0" defaultTableStyle="TableStyleMedium9" defaultPivotStyle="PivotStyleLight16"/>
  <colors>
    <mruColors>
      <color rgb="FF23282D"/>
      <color rgb="FF6AB187"/>
      <color rgb="FF75B790"/>
      <color rgb="FFB3C100"/>
      <color rgb="FF4F81BD"/>
      <color rgb="FFFFFFFF"/>
      <color rgb="FFCED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[gardening_products_sales_dashboard.xlsx]Sales Work Sheet!PivotTable6</c:name>
    <c:fmtId val="3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Work Sheet'!$C$10</c:f>
              <c:strCache>
                <c:ptCount val="1"/>
                <c:pt idx="0">
                  <c:v>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Work Sheet'!$B$11:$B$16</c:f>
              <c:strCache>
                <c:ptCount val="5"/>
                <c:pt idx="0">
                  <c:v>Garden Hose</c:v>
                </c:pt>
                <c:pt idx="1">
                  <c:v>Garden Soil</c:v>
                </c:pt>
                <c:pt idx="2">
                  <c:v>Organic Fertilizer</c:v>
                </c:pt>
                <c:pt idx="3">
                  <c:v>Pruning Shears</c:v>
                </c:pt>
                <c:pt idx="4">
                  <c:v>Tomato Seeds</c:v>
                </c:pt>
              </c:strCache>
            </c:strRef>
          </c:cat>
          <c:val>
            <c:numRef>
              <c:f>'Sales Work Sheet'!$C$11:$C$16</c:f>
              <c:numCache>
                <c:formatCode>"$"#,##0</c:formatCode>
                <c:ptCount val="5"/>
                <c:pt idx="0">
                  <c:v>1192480.5</c:v>
                </c:pt>
                <c:pt idx="1">
                  <c:v>352470.65999999986</c:v>
                </c:pt>
                <c:pt idx="2">
                  <c:v>612362.26000000024</c:v>
                </c:pt>
                <c:pt idx="3">
                  <c:v>497747.25</c:v>
                </c:pt>
                <c:pt idx="4">
                  <c:v>176627.13000000006</c:v>
                </c:pt>
              </c:numCache>
            </c:numRef>
          </c:val>
          <c:extLst>
            <c:ext xmlns:c16="http://schemas.microsoft.com/office/drawing/2014/chart" uri="{C3380CC4-5D6E-409C-BE32-E72D297353CC}">
              <c16:uniqueId val="{00000000-A0CA-44E2-8C6B-67DDC6840750}"/>
            </c:ext>
          </c:extLst>
        </c:ser>
        <c:ser>
          <c:idx val="1"/>
          <c:order val="1"/>
          <c:tx>
            <c:strRef>
              <c:f>'Sales Work Sheet'!$D$10</c:f>
              <c:strCache>
                <c:ptCount val="1"/>
                <c:pt idx="0">
                  <c:v>Profits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Work Sheet'!$B$11:$B$16</c:f>
              <c:strCache>
                <c:ptCount val="5"/>
                <c:pt idx="0">
                  <c:v>Garden Hose</c:v>
                </c:pt>
                <c:pt idx="1">
                  <c:v>Garden Soil</c:v>
                </c:pt>
                <c:pt idx="2">
                  <c:v>Organic Fertilizer</c:v>
                </c:pt>
                <c:pt idx="3">
                  <c:v>Pruning Shears</c:v>
                </c:pt>
                <c:pt idx="4">
                  <c:v>Tomato Seeds</c:v>
                </c:pt>
              </c:strCache>
            </c:strRef>
          </c:cat>
          <c:val>
            <c:numRef>
              <c:f>'Sales Work Sheet'!$D$11:$D$16</c:f>
              <c:numCache>
                <c:formatCode>"$"#,##0</c:formatCode>
                <c:ptCount val="5"/>
                <c:pt idx="0">
                  <c:v>357744.15000000008</c:v>
                </c:pt>
                <c:pt idx="1">
                  <c:v>105741.19799999999</c:v>
                </c:pt>
                <c:pt idx="2">
                  <c:v>183708.67800000013</c:v>
                </c:pt>
                <c:pt idx="3">
                  <c:v>149324.17499999999</c:v>
                </c:pt>
                <c:pt idx="4">
                  <c:v>52988.139000000003</c:v>
                </c:pt>
              </c:numCache>
            </c:numRef>
          </c:val>
          <c:extLst>
            <c:ext xmlns:c16="http://schemas.microsoft.com/office/drawing/2014/chart" uri="{C3380CC4-5D6E-409C-BE32-E72D297353CC}">
              <c16:uniqueId val="{00000001-A0CA-44E2-8C6B-67DDC6840750}"/>
            </c:ext>
          </c:extLst>
        </c:ser>
        <c:dLbls>
          <c:dLblPos val="outEnd"/>
          <c:showLegendKey val="0"/>
          <c:showVal val="1"/>
          <c:showCatName val="0"/>
          <c:showSerName val="0"/>
          <c:showPercent val="0"/>
          <c:showBubbleSize val="0"/>
        </c:dLbls>
        <c:gapWidth val="100"/>
        <c:axId val="966469312"/>
        <c:axId val="966470752"/>
      </c:barChart>
      <c:catAx>
        <c:axId val="966469312"/>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966470752"/>
        <c:crosses val="autoZero"/>
        <c:auto val="1"/>
        <c:lblAlgn val="ctr"/>
        <c:lblOffset val="100"/>
        <c:noMultiLvlLbl val="0"/>
      </c:catAx>
      <c:valAx>
        <c:axId val="966470752"/>
        <c:scaling>
          <c:orientation val="minMax"/>
        </c:scaling>
        <c:delete val="1"/>
        <c:axPos val="b"/>
        <c:numFmt formatCode="&quot;$&quot;#,##0" sourceLinked="1"/>
        <c:majorTickMark val="out"/>
        <c:minorTickMark val="none"/>
        <c:tickLblPos val="nextTo"/>
        <c:crossAx val="966469312"/>
        <c:crosses val="autoZero"/>
        <c:crossBetween val="between"/>
      </c:valAx>
      <c:spPr>
        <a:noFill/>
        <a:ln>
          <a:noFill/>
        </a:ln>
        <a:effectLst/>
      </c:spPr>
    </c:plotArea>
    <c:legend>
      <c:legendPos val="r"/>
      <c:layout>
        <c:manualLayout>
          <c:xMode val="edge"/>
          <c:yMode val="edge"/>
          <c:x val="0.88955796531772668"/>
          <c:y val="4.6039935615782859E-2"/>
          <c:w val="8.7198505891993294E-2"/>
          <c:h val="0.26990704891170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[gardening_products_sales_dashboard.xlsx]Sales Work Sheet!PivotTable7</c:name>
    <c:fmtId val="40"/>
  </c:pivotSource>
  <c:chart>
    <c:autoTitleDeleted val="1"/>
    <c:pivotFmts>
      <c:pivotFmt>
        <c:idx val="0"/>
        <c:spPr>
          <a:solidFill>
            <a:schemeClr val="accent6">
              <a:alpha val="70000"/>
            </a:schemeClr>
          </a:solidFill>
          <a:ln>
            <a:noFill/>
          </a:ln>
          <a:effectLst/>
        </c:spPr>
        <c:marker>
          <c:symbol val="circle"/>
          <c:size val="6"/>
          <c:spPr>
            <a:solidFill>
              <a:schemeClr val="accent6">
                <a:alpha val="70000"/>
              </a:schemeClr>
            </a:solidFill>
            <a:ln>
              <a:noFill/>
            </a:ln>
            <a:effectLst/>
          </c:spPr>
        </c:marker>
        <c:dLbl>
          <c:idx val="0"/>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4F81BD">
              <a:alpha val="70000"/>
            </a:srgbClr>
          </a:solidFill>
          <a:ln>
            <a:noFill/>
          </a:ln>
          <a:effectLst/>
        </c:spPr>
      </c:pivotFmt>
      <c:pivotFmt>
        <c:idx val="2"/>
        <c:spPr>
          <a:solidFill>
            <a:schemeClr val="bg1">
              <a:lumMod val="85000"/>
              <a:alpha val="70000"/>
            </a:schemeClr>
          </a:solidFill>
          <a:ln>
            <a:noFill/>
          </a:ln>
          <a:effectLst/>
        </c:spPr>
      </c:pivotFmt>
      <c:pivotFmt>
        <c:idx val="3"/>
        <c:spPr>
          <a:solidFill>
            <a:srgbClr val="6AB187">
              <a:alpha val="70000"/>
            </a:srgbClr>
          </a:solidFill>
          <a:ln>
            <a:noFill/>
          </a:ln>
          <a:effectLst/>
        </c:spPr>
      </c:pivotFmt>
      <c:pivotFmt>
        <c:idx val="4"/>
        <c:spPr>
          <a:solidFill>
            <a:srgbClr val="B3C100">
              <a:alpha val="69804"/>
            </a:srgbClr>
          </a:solidFill>
          <a:ln>
            <a:noFill/>
          </a:ln>
          <a:effectLst/>
        </c:spPr>
      </c:pivotFmt>
      <c:pivotFmt>
        <c:idx val="5"/>
        <c:spPr>
          <a:solidFill>
            <a:schemeClr val="accent6">
              <a:alpha val="70000"/>
            </a:schemeClr>
          </a:solidFill>
          <a:ln>
            <a:noFill/>
          </a:ln>
          <a:effectLst/>
        </c:spPr>
        <c:marker>
          <c:symbol val="none"/>
        </c:marker>
        <c:dLbl>
          <c:idx val="0"/>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B3C100">
              <a:alpha val="69804"/>
            </a:srgbClr>
          </a:solidFill>
          <a:ln>
            <a:noFill/>
          </a:ln>
          <a:effectLst/>
        </c:spPr>
      </c:pivotFmt>
      <c:pivotFmt>
        <c:idx val="7"/>
        <c:spPr>
          <a:solidFill>
            <a:srgbClr val="6AB187">
              <a:alpha val="70000"/>
            </a:srgbClr>
          </a:solidFill>
          <a:ln>
            <a:noFill/>
          </a:ln>
          <a:effectLst/>
        </c:spPr>
      </c:pivotFmt>
      <c:pivotFmt>
        <c:idx val="8"/>
        <c:spPr>
          <a:solidFill>
            <a:schemeClr val="bg1">
              <a:lumMod val="85000"/>
              <a:alpha val="70000"/>
            </a:schemeClr>
          </a:solidFill>
          <a:ln>
            <a:noFill/>
          </a:ln>
          <a:effectLst/>
        </c:spPr>
      </c:pivotFmt>
      <c:pivotFmt>
        <c:idx val="9"/>
        <c:spPr>
          <a:solidFill>
            <a:srgbClr val="4F81BD">
              <a:alpha val="70000"/>
            </a:srgbClr>
          </a:solidFill>
          <a:ln>
            <a:noFill/>
          </a:ln>
          <a:effectLst/>
        </c:spPr>
      </c:pivotFmt>
      <c:pivotFmt>
        <c:idx val="10"/>
        <c:spPr>
          <a:solidFill>
            <a:schemeClr val="accent6">
              <a:alpha val="70000"/>
            </a:schemeClr>
          </a:solidFill>
          <a:ln w="0">
            <a:solidFill>
              <a:schemeClr val="lt1"/>
            </a:solidFill>
          </a:ln>
          <a:effectLst/>
        </c:spPr>
        <c:marker>
          <c:symbol val="none"/>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B3C100">
              <a:alpha val="69804"/>
            </a:srgbClr>
          </a:solidFill>
          <a:ln w="12700">
            <a:solidFill>
              <a:srgbClr val="23282D"/>
            </a:solidFill>
          </a:ln>
          <a:effectLst/>
        </c:spPr>
      </c:pivotFmt>
      <c:pivotFmt>
        <c:idx val="12"/>
        <c:spPr>
          <a:solidFill>
            <a:srgbClr val="6AB187">
              <a:alpha val="70000"/>
            </a:srgbClr>
          </a:solidFill>
          <a:ln w="12700">
            <a:solidFill>
              <a:srgbClr val="23282D"/>
            </a:solidFill>
          </a:ln>
          <a:effectLst/>
        </c:spPr>
      </c:pivotFmt>
      <c:pivotFmt>
        <c:idx val="13"/>
        <c:spPr>
          <a:solidFill>
            <a:schemeClr val="tx1">
              <a:lumMod val="50000"/>
              <a:lumOff val="50000"/>
              <a:alpha val="70000"/>
            </a:schemeClr>
          </a:solidFill>
          <a:ln w="12700">
            <a:solidFill>
              <a:srgbClr val="23282D"/>
            </a:solidFill>
          </a:ln>
          <a:effectLst/>
        </c:spPr>
      </c:pivotFmt>
      <c:pivotFmt>
        <c:idx val="14"/>
        <c:spPr>
          <a:solidFill>
            <a:srgbClr val="4F81BD">
              <a:alpha val="70000"/>
            </a:srgbClr>
          </a:solidFill>
          <a:ln w="12700">
            <a:solidFill>
              <a:srgbClr val="23282D"/>
            </a:solidFill>
          </a:ln>
          <a:effectLst/>
        </c:spPr>
      </c:pivotFmt>
      <c:pivotFmt>
        <c:idx val="15"/>
        <c:spPr>
          <a:solidFill>
            <a:schemeClr val="accent6">
              <a:alpha val="70000"/>
            </a:schemeClr>
          </a:solidFill>
          <a:ln w="12700">
            <a:solidFill>
              <a:srgbClr val="23282D"/>
            </a:solidFill>
          </a:ln>
          <a:effectLst/>
        </c:spPr>
        <c:dLbl>
          <c:idx val="0"/>
          <c:layout>
            <c:manualLayout>
              <c:x val="3.3927065891170521E-3"/>
              <c:y val="0"/>
            </c:manualLayout>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2.9629014213036327E-2"/>
          <c:y val="9.2057052421122179E-2"/>
          <c:w val="0.93641212996791101"/>
          <c:h val="0.85099411222245869"/>
        </c:manualLayout>
      </c:layout>
      <c:barChart>
        <c:barDir val="col"/>
        <c:grouping val="clustered"/>
        <c:varyColors val="0"/>
        <c:ser>
          <c:idx val="0"/>
          <c:order val="0"/>
          <c:tx>
            <c:strRef>
              <c:f>'Sales Work Sheet'!$C$19</c:f>
              <c:strCache>
                <c:ptCount val="1"/>
                <c:pt idx="0">
                  <c:v>Total</c:v>
                </c:pt>
              </c:strCache>
            </c:strRef>
          </c:tx>
          <c:spPr>
            <a:solidFill>
              <a:schemeClr val="accent6">
                <a:alpha val="70000"/>
              </a:schemeClr>
            </a:solidFill>
            <a:ln w="0">
              <a:solidFill>
                <a:schemeClr val="lt1"/>
              </a:solidFill>
            </a:ln>
            <a:effectLst/>
          </c:spPr>
          <c:invertIfNegative val="0"/>
          <c:dPt>
            <c:idx val="0"/>
            <c:invertIfNegative val="0"/>
            <c:bubble3D val="0"/>
            <c:spPr>
              <a:solidFill>
                <a:srgbClr val="B3C100">
                  <a:alpha val="69804"/>
                </a:srgbClr>
              </a:solidFill>
              <a:ln w="12700">
                <a:solidFill>
                  <a:srgbClr val="23282D"/>
                </a:solidFill>
              </a:ln>
              <a:effectLst/>
            </c:spPr>
            <c:extLst>
              <c:ext xmlns:c16="http://schemas.microsoft.com/office/drawing/2014/chart" uri="{C3380CC4-5D6E-409C-BE32-E72D297353CC}">
                <c16:uniqueId val="{00000001-C3D6-48CF-8B4A-50533C9793AB}"/>
              </c:ext>
            </c:extLst>
          </c:dPt>
          <c:dPt>
            <c:idx val="1"/>
            <c:invertIfNegative val="0"/>
            <c:bubble3D val="0"/>
            <c:spPr>
              <a:solidFill>
                <a:schemeClr val="accent6">
                  <a:alpha val="70000"/>
                </a:schemeClr>
              </a:solidFill>
              <a:ln w="12700">
                <a:solidFill>
                  <a:srgbClr val="23282D"/>
                </a:solidFill>
              </a:ln>
              <a:effectLst/>
            </c:spPr>
            <c:extLst>
              <c:ext xmlns:c16="http://schemas.microsoft.com/office/drawing/2014/chart" uri="{C3380CC4-5D6E-409C-BE32-E72D297353CC}">
                <c16:uniqueId val="{00000009-C3D6-48CF-8B4A-50533C9793AB}"/>
              </c:ext>
            </c:extLst>
          </c:dPt>
          <c:dPt>
            <c:idx val="2"/>
            <c:invertIfNegative val="0"/>
            <c:bubble3D val="0"/>
            <c:spPr>
              <a:solidFill>
                <a:srgbClr val="6AB187">
                  <a:alpha val="70000"/>
                </a:srgbClr>
              </a:solidFill>
              <a:ln w="12700">
                <a:solidFill>
                  <a:srgbClr val="23282D"/>
                </a:solidFill>
              </a:ln>
              <a:effectLst/>
            </c:spPr>
            <c:extLst>
              <c:ext xmlns:c16="http://schemas.microsoft.com/office/drawing/2014/chart" uri="{C3380CC4-5D6E-409C-BE32-E72D297353CC}">
                <c16:uniqueId val="{00000003-C3D6-48CF-8B4A-50533C9793AB}"/>
              </c:ext>
            </c:extLst>
          </c:dPt>
          <c:dPt>
            <c:idx val="3"/>
            <c:invertIfNegative val="0"/>
            <c:bubble3D val="0"/>
            <c:spPr>
              <a:solidFill>
                <a:schemeClr val="tx1">
                  <a:lumMod val="50000"/>
                  <a:lumOff val="50000"/>
                  <a:alpha val="70000"/>
                </a:schemeClr>
              </a:solidFill>
              <a:ln w="12700">
                <a:solidFill>
                  <a:srgbClr val="23282D"/>
                </a:solidFill>
              </a:ln>
              <a:effectLst/>
            </c:spPr>
            <c:extLst>
              <c:ext xmlns:c16="http://schemas.microsoft.com/office/drawing/2014/chart" uri="{C3380CC4-5D6E-409C-BE32-E72D297353CC}">
                <c16:uniqueId val="{00000005-C3D6-48CF-8B4A-50533C9793AB}"/>
              </c:ext>
            </c:extLst>
          </c:dPt>
          <c:dPt>
            <c:idx val="4"/>
            <c:invertIfNegative val="0"/>
            <c:bubble3D val="0"/>
            <c:spPr>
              <a:solidFill>
                <a:srgbClr val="4F81BD">
                  <a:alpha val="70000"/>
                </a:srgbClr>
              </a:solidFill>
              <a:ln w="12700">
                <a:solidFill>
                  <a:srgbClr val="23282D"/>
                </a:solidFill>
              </a:ln>
              <a:effectLst/>
            </c:spPr>
            <c:extLst>
              <c:ext xmlns:c16="http://schemas.microsoft.com/office/drawing/2014/chart" uri="{C3380CC4-5D6E-409C-BE32-E72D297353CC}">
                <c16:uniqueId val="{00000007-C3D6-48CF-8B4A-50533C9793AB}"/>
              </c:ext>
            </c:extLst>
          </c:dPt>
          <c:dLbls>
            <c:dLbl>
              <c:idx val="1"/>
              <c:layout>
                <c:manualLayout>
                  <c:x val="3.3927065891170521E-3"/>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D6-48CF-8B4A-50533C9793AB}"/>
                </c:ext>
              </c:extLst>
            </c:dLbl>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 Work Sheet'!$B$20:$B$25</c:f>
              <c:strCache>
                <c:ptCount val="5"/>
                <c:pt idx="0">
                  <c:v>Cash</c:v>
                </c:pt>
                <c:pt idx="1">
                  <c:v>Credit Card</c:v>
                </c:pt>
                <c:pt idx="2">
                  <c:v>Debit</c:v>
                </c:pt>
                <c:pt idx="3">
                  <c:v>Other</c:v>
                </c:pt>
                <c:pt idx="4">
                  <c:v>PayPal</c:v>
                </c:pt>
              </c:strCache>
            </c:strRef>
          </c:cat>
          <c:val>
            <c:numRef>
              <c:f>'Sales Work Sheet'!$C$20:$C$25</c:f>
              <c:numCache>
                <c:formatCode>General</c:formatCode>
                <c:ptCount val="5"/>
                <c:pt idx="0">
                  <c:v>215</c:v>
                </c:pt>
                <c:pt idx="1">
                  <c:v>222</c:v>
                </c:pt>
                <c:pt idx="2">
                  <c:v>190</c:v>
                </c:pt>
                <c:pt idx="3">
                  <c:v>181</c:v>
                </c:pt>
                <c:pt idx="4">
                  <c:v>192</c:v>
                </c:pt>
              </c:numCache>
            </c:numRef>
          </c:val>
          <c:extLst>
            <c:ext xmlns:c16="http://schemas.microsoft.com/office/drawing/2014/chart" uri="{C3380CC4-5D6E-409C-BE32-E72D297353CC}">
              <c16:uniqueId val="{00000008-C3D6-48CF-8B4A-50533C9793AB}"/>
            </c:ext>
          </c:extLst>
        </c:ser>
        <c:dLbls>
          <c:showLegendKey val="0"/>
          <c:showVal val="0"/>
          <c:showCatName val="0"/>
          <c:showSerName val="0"/>
          <c:showPercent val="0"/>
          <c:showBubbleSize val="0"/>
        </c:dLbls>
        <c:gapWidth val="18"/>
        <c:overlap val="21"/>
        <c:axId val="969651328"/>
        <c:axId val="969653728"/>
      </c:barChart>
      <c:catAx>
        <c:axId val="969651328"/>
        <c:scaling>
          <c:orientation val="minMax"/>
        </c:scaling>
        <c:delete val="1"/>
        <c:axPos val="b"/>
        <c:numFmt formatCode="General" sourceLinked="1"/>
        <c:majorTickMark val="none"/>
        <c:minorTickMark val="none"/>
        <c:tickLblPos val="nextTo"/>
        <c:crossAx val="969653728"/>
        <c:crosses val="autoZero"/>
        <c:auto val="1"/>
        <c:lblAlgn val="ctr"/>
        <c:lblOffset val="100"/>
        <c:noMultiLvlLbl val="0"/>
      </c:catAx>
      <c:valAx>
        <c:axId val="969653728"/>
        <c:scaling>
          <c:orientation val="minMax"/>
        </c:scaling>
        <c:delete val="1"/>
        <c:axPos val="l"/>
        <c:numFmt formatCode="General" sourceLinked="1"/>
        <c:majorTickMark val="none"/>
        <c:minorTickMark val="none"/>
        <c:tickLblPos val="nextTo"/>
        <c:crossAx val="969651328"/>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[gardening_products_sales_dashboard.xlsx]Sales Work Sheet!PivotTable7</c:name>
    <c:fmtId val="2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ofPieChart>
        <c:ofPieType val="bar"/>
        <c:varyColors val="1"/>
        <c:ser>
          <c:idx val="0"/>
          <c:order val="0"/>
          <c:tx>
            <c:strRef>
              <c:f>'Sales Work Sheet'!$C$19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8E-4FA3-9AFE-7952419D48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8E-4FA3-9AFE-7952419D48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8E-4FA3-9AFE-7952419D48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8E-4FA3-9AFE-7952419D48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8E-4FA3-9AFE-7952419D48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8E-4FA3-9AFE-7952419D48BA}"/>
              </c:ext>
            </c:extLst>
          </c:dPt>
          <c:cat>
            <c:strRef>
              <c:f>'Sales Work Sheet'!$B$20:$B$25</c:f>
              <c:strCache>
                <c:ptCount val="5"/>
                <c:pt idx="0">
                  <c:v>Cash</c:v>
                </c:pt>
                <c:pt idx="1">
                  <c:v>Credit Card</c:v>
                </c:pt>
                <c:pt idx="2">
                  <c:v>Debit</c:v>
                </c:pt>
                <c:pt idx="3">
                  <c:v>Other</c:v>
                </c:pt>
                <c:pt idx="4">
                  <c:v>PayPal</c:v>
                </c:pt>
              </c:strCache>
            </c:strRef>
          </c:cat>
          <c:val>
            <c:numRef>
              <c:f>'Sales Work Sheet'!$C$20:$C$25</c:f>
              <c:numCache>
                <c:formatCode>General</c:formatCode>
                <c:ptCount val="5"/>
                <c:pt idx="0">
                  <c:v>215</c:v>
                </c:pt>
                <c:pt idx="1">
                  <c:v>222</c:v>
                </c:pt>
                <c:pt idx="2">
                  <c:v>190</c:v>
                </c:pt>
                <c:pt idx="3">
                  <c:v>181</c:v>
                </c:pt>
                <c:pt idx="4">
                  <c:v>192</c:v>
                </c:pt>
              </c:numCache>
            </c:numRef>
          </c:val>
          <c:extLst>
            <c:ext xmlns:c16="http://schemas.microsoft.com/office/drawing/2014/chart" uri="{C3380CC4-5D6E-409C-BE32-E72D297353CC}">
              <c16:uniqueId val="{00000000-1E25-4A23-BD29-D6941A65A146}"/>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0</xdr:col>
      <xdr:colOff>552450</xdr:colOff>
      <xdr:row>1</xdr:row>
      <xdr:rowOff>2</xdr:rowOff>
    </xdr:from>
    <xdr:to>
      <xdr:col>15</xdr:col>
      <xdr:colOff>8572</xdr:colOff>
      <xdr:row>34</xdr:row>
      <xdr:rowOff>1</xdr:rowOff>
    </xdr:to>
    <xdr:sp macro="" textlink="">
      <xdr:nvSpPr>
        <xdr:cNvPr id="7" name="Rectangle 6">
          <a:extLst>
            <a:ext uri="{FF2B5EF4-FFF2-40B4-BE49-F238E27FC236}">
              <a16:creationId xmlns:a16="http://schemas.microsoft.com/office/drawing/2014/main" id="{738615B9-1C90-4FF9-8B50-9F67827512FA}"/>
            </a:ext>
          </a:extLst>
        </xdr:cNvPr>
        <xdr:cNvSpPr/>
      </xdr:nvSpPr>
      <xdr:spPr>
        <a:xfrm>
          <a:off x="552450" y="180977"/>
          <a:ext cx="9314497" cy="5972174"/>
        </a:xfrm>
        <a:prstGeom prst="rect">
          <a:avLst/>
        </a:prstGeom>
        <a:solidFill>
          <a:schemeClr val="tx1">
            <a:lumMod val="50000"/>
            <a:lumOff val="50000"/>
          </a:schemeClr>
        </a:solidFill>
        <a:ln w="31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123824</xdr:colOff>
      <xdr:row>7</xdr:row>
      <xdr:rowOff>64298</xdr:rowOff>
    </xdr:from>
    <xdr:to>
      <xdr:col>10</xdr:col>
      <xdr:colOff>189546</xdr:colOff>
      <xdr:row>11</xdr:row>
      <xdr:rowOff>178597</xdr:rowOff>
    </xdr:to>
    <xdr:sp macro="" textlink="">
      <xdr:nvSpPr>
        <xdr:cNvPr id="6" name="Rectangle: Rounded Corners 5">
          <a:extLst>
            <a:ext uri="{FF2B5EF4-FFF2-40B4-BE49-F238E27FC236}">
              <a16:creationId xmlns:a16="http://schemas.microsoft.com/office/drawing/2014/main" id="{40B26EF6-14A6-B7DE-7E9F-F19E223F5118}"/>
            </a:ext>
          </a:extLst>
        </xdr:cNvPr>
        <xdr:cNvSpPr/>
      </xdr:nvSpPr>
      <xdr:spPr>
        <a:xfrm>
          <a:off x="3171824" y="1397798"/>
          <a:ext cx="3108960" cy="87153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23282D"/>
              </a:solidFill>
            </a:rPr>
            <a:t>TOTAL SALES</a:t>
          </a:r>
        </a:p>
      </xdr:txBody>
    </xdr:sp>
    <xdr:clientData/>
  </xdr:twoCellAnchor>
  <xdr:twoCellAnchor editAs="absolute">
    <xdr:from>
      <xdr:col>1</xdr:col>
      <xdr:colOff>95250</xdr:colOff>
      <xdr:row>1</xdr:row>
      <xdr:rowOff>161949</xdr:rowOff>
    </xdr:from>
    <xdr:to>
      <xdr:col>19</xdr:col>
      <xdr:colOff>28575</xdr:colOff>
      <xdr:row>6</xdr:row>
      <xdr:rowOff>95273</xdr:rowOff>
    </xdr:to>
    <xdr:sp macro="" textlink="">
      <xdr:nvSpPr>
        <xdr:cNvPr id="8" name="Rectangle 7">
          <a:extLst>
            <a:ext uri="{FF2B5EF4-FFF2-40B4-BE49-F238E27FC236}">
              <a16:creationId xmlns:a16="http://schemas.microsoft.com/office/drawing/2014/main" id="{45FF4346-A7DF-73FE-91FD-AFD3F2583B04}"/>
            </a:ext>
          </a:extLst>
        </xdr:cNvPr>
        <xdr:cNvSpPr/>
      </xdr:nvSpPr>
      <xdr:spPr>
        <a:xfrm>
          <a:off x="704850" y="352449"/>
          <a:ext cx="12411075" cy="881062"/>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a:solidFill>
                <a:schemeClr val="tx1"/>
              </a:solidFill>
              <a:effectLst/>
              <a:latin typeface="+mn-lt"/>
              <a:ea typeface="+mn-ea"/>
              <a:cs typeface="+mn-cs"/>
            </a:rPr>
            <a:t>	</a:t>
          </a:r>
          <a:r>
            <a:rPr lang="en-US" sz="4000" b="1">
              <a:solidFill>
                <a:srgbClr val="23282D"/>
              </a:solidFill>
              <a:effectLst/>
              <a:latin typeface="+mn-lt"/>
              <a:ea typeface="+mn-ea"/>
              <a:cs typeface="+mn-cs"/>
            </a:rPr>
            <a:t>Faucet</a:t>
          </a:r>
          <a:r>
            <a:rPr lang="en-US" sz="4000" b="1" baseline="0">
              <a:solidFill>
                <a:srgbClr val="23282D"/>
              </a:solidFill>
              <a:effectLst/>
              <a:latin typeface="+mn-lt"/>
              <a:ea typeface="+mn-ea"/>
              <a:cs typeface="+mn-cs"/>
            </a:rPr>
            <a:t> Garden Supplies - </a:t>
          </a:r>
          <a:r>
            <a:rPr lang="en-US" sz="4000" b="1">
              <a:solidFill>
                <a:srgbClr val="23282D"/>
              </a:solidFill>
              <a:effectLst/>
              <a:latin typeface="+mn-lt"/>
              <a:ea typeface="+mn-ea"/>
              <a:cs typeface="+mn-cs"/>
            </a:rPr>
            <a:t>Sales Dashboard</a:t>
          </a:r>
          <a:r>
            <a:rPr lang="en-US" sz="4000" b="1" baseline="0">
              <a:solidFill>
                <a:srgbClr val="23282D"/>
              </a:solidFill>
              <a:effectLst/>
              <a:latin typeface="+mn-lt"/>
              <a:ea typeface="+mn-ea"/>
              <a:cs typeface="+mn-cs"/>
            </a:rPr>
            <a:t> 2024</a:t>
          </a:r>
          <a:endParaRPr lang="en-US" sz="4000" b="1">
            <a:solidFill>
              <a:srgbClr val="23282D"/>
            </a:solidFill>
          </a:endParaRPr>
        </a:p>
      </xdr:txBody>
    </xdr:sp>
    <xdr:clientData/>
  </xdr:twoCellAnchor>
  <xdr:twoCellAnchor editAs="absolute">
    <xdr:from>
      <xdr:col>1</xdr:col>
      <xdr:colOff>104775</xdr:colOff>
      <xdr:row>7</xdr:row>
      <xdr:rowOff>47630</xdr:rowOff>
    </xdr:from>
    <xdr:to>
      <xdr:col>4</xdr:col>
      <xdr:colOff>552450</xdr:colOff>
      <xdr:row>33</xdr:row>
      <xdr:rowOff>47626</xdr:rowOff>
    </xdr:to>
    <xdr:sp macro="" textlink="">
      <xdr:nvSpPr>
        <xdr:cNvPr id="9" name="Rectangle 8">
          <a:extLst>
            <a:ext uri="{FF2B5EF4-FFF2-40B4-BE49-F238E27FC236}">
              <a16:creationId xmlns:a16="http://schemas.microsoft.com/office/drawing/2014/main" id="{4A88870F-03F7-E561-8584-B995059E94FB}"/>
            </a:ext>
          </a:extLst>
        </xdr:cNvPr>
        <xdr:cNvSpPr/>
      </xdr:nvSpPr>
      <xdr:spPr>
        <a:xfrm>
          <a:off x="709613" y="1376368"/>
          <a:ext cx="2276475" cy="495775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23282D"/>
              </a:solidFill>
            </a:rPr>
            <a:t>FILTERS:</a:t>
          </a:r>
          <a:endParaRPr lang="en-US" sz="1400"/>
        </a:p>
      </xdr:txBody>
    </xdr:sp>
    <xdr:clientData/>
  </xdr:twoCellAnchor>
  <xdr:twoCellAnchor editAs="absolute">
    <xdr:from>
      <xdr:col>10</xdr:col>
      <xdr:colOff>504841</xdr:colOff>
      <xdr:row>7</xdr:row>
      <xdr:rowOff>64298</xdr:rowOff>
    </xdr:from>
    <xdr:to>
      <xdr:col>15</xdr:col>
      <xdr:colOff>570563</xdr:colOff>
      <xdr:row>11</xdr:row>
      <xdr:rowOff>178597</xdr:rowOff>
    </xdr:to>
    <xdr:sp macro="" textlink="">
      <xdr:nvSpPr>
        <xdr:cNvPr id="10" name="Rectangle: Rounded Corners 9">
          <a:extLst>
            <a:ext uri="{FF2B5EF4-FFF2-40B4-BE49-F238E27FC236}">
              <a16:creationId xmlns:a16="http://schemas.microsoft.com/office/drawing/2014/main" id="{7BEAB6AB-3E34-4025-B7BE-275EB5F6DB48}"/>
            </a:ext>
          </a:extLst>
        </xdr:cNvPr>
        <xdr:cNvSpPr/>
      </xdr:nvSpPr>
      <xdr:spPr>
        <a:xfrm>
          <a:off x="6600841" y="1397798"/>
          <a:ext cx="3108960" cy="87153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23282D"/>
              </a:solidFill>
            </a:rPr>
            <a:t>TOTAL</a:t>
          </a:r>
          <a:r>
            <a:rPr lang="en-US" sz="1100" b="1" baseline="0">
              <a:solidFill>
                <a:srgbClr val="23282D"/>
              </a:solidFill>
            </a:rPr>
            <a:t> PROFIT</a:t>
          </a:r>
          <a:endParaRPr lang="en-US" sz="1100" b="1">
            <a:solidFill>
              <a:srgbClr val="23282D"/>
            </a:solidFill>
          </a:endParaRPr>
        </a:p>
      </xdr:txBody>
    </xdr:sp>
    <xdr:clientData/>
  </xdr:twoCellAnchor>
  <xdr:twoCellAnchor editAs="absolute">
    <xdr:from>
      <xdr:col>15</xdr:col>
      <xdr:colOff>867727</xdr:colOff>
      <xdr:row>7</xdr:row>
      <xdr:rowOff>64298</xdr:rowOff>
    </xdr:from>
    <xdr:to>
      <xdr:col>19</xdr:col>
      <xdr:colOff>28575</xdr:colOff>
      <xdr:row>11</xdr:row>
      <xdr:rowOff>178597</xdr:rowOff>
    </xdr:to>
    <xdr:sp macro="" textlink="">
      <xdr:nvSpPr>
        <xdr:cNvPr id="11" name="Rectangle: Rounded Corners 10">
          <a:extLst>
            <a:ext uri="{FF2B5EF4-FFF2-40B4-BE49-F238E27FC236}">
              <a16:creationId xmlns:a16="http://schemas.microsoft.com/office/drawing/2014/main" id="{EF18E6BC-AC39-49E3-A52D-384A9F74D12E}"/>
            </a:ext>
          </a:extLst>
        </xdr:cNvPr>
        <xdr:cNvSpPr/>
      </xdr:nvSpPr>
      <xdr:spPr>
        <a:xfrm>
          <a:off x="10006965" y="1397798"/>
          <a:ext cx="3108960" cy="87153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23282D"/>
              </a:solidFill>
            </a:rPr>
            <a:t>TOTAL</a:t>
          </a:r>
          <a:r>
            <a:rPr lang="en-US" sz="1100" b="1" baseline="0">
              <a:solidFill>
                <a:srgbClr val="23282D"/>
              </a:solidFill>
            </a:rPr>
            <a:t> UNITS SOLD</a:t>
          </a:r>
          <a:endParaRPr lang="en-US" sz="1100" b="1">
            <a:solidFill>
              <a:srgbClr val="23282D"/>
            </a:solidFill>
          </a:endParaRPr>
        </a:p>
      </xdr:txBody>
    </xdr:sp>
    <xdr:clientData/>
  </xdr:twoCellAnchor>
  <xdr:twoCellAnchor editAs="absolute">
    <xdr:from>
      <xdr:col>5</xdr:col>
      <xdr:colOff>114300</xdr:colOff>
      <xdr:row>13</xdr:row>
      <xdr:rowOff>19050</xdr:rowOff>
    </xdr:from>
    <xdr:to>
      <xdr:col>14</xdr:col>
      <xdr:colOff>485775</xdr:colOff>
      <xdr:row>33</xdr:row>
      <xdr:rowOff>47625</xdr:rowOff>
    </xdr:to>
    <xdr:sp macro="" textlink="">
      <xdr:nvSpPr>
        <xdr:cNvPr id="12" name="Rectangle 11">
          <a:extLst>
            <a:ext uri="{FF2B5EF4-FFF2-40B4-BE49-F238E27FC236}">
              <a16:creationId xmlns:a16="http://schemas.microsoft.com/office/drawing/2014/main" id="{E0A21713-4270-42ED-9717-67B0A5BD5E81}"/>
            </a:ext>
          </a:extLst>
        </xdr:cNvPr>
        <xdr:cNvSpPr/>
      </xdr:nvSpPr>
      <xdr:spPr>
        <a:xfrm>
          <a:off x="3157538" y="2490788"/>
          <a:ext cx="5857875" cy="3838575"/>
        </a:xfrm>
        <a:prstGeom prst="rect">
          <a:avLst/>
        </a:prstGeom>
        <a:solidFill>
          <a:srgbClr val="FFFFFF">
            <a:alpha val="8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23282D"/>
              </a:solidFill>
            </a:rPr>
            <a:t>PRODUCT</a:t>
          </a:r>
          <a:r>
            <a:rPr lang="en-US" sz="1400" baseline="0">
              <a:solidFill>
                <a:srgbClr val="23282D"/>
              </a:solidFill>
            </a:rPr>
            <a:t> SALES VS PROFIT</a:t>
          </a:r>
          <a:endParaRPr lang="en-US" sz="1400"/>
        </a:p>
      </xdr:txBody>
    </xdr:sp>
    <xdr:clientData/>
  </xdr:twoCellAnchor>
  <xdr:twoCellAnchor editAs="absolute">
    <xdr:from>
      <xdr:col>15</xdr:col>
      <xdr:colOff>1</xdr:colOff>
      <xdr:row>13</xdr:row>
      <xdr:rowOff>19049</xdr:rowOff>
    </xdr:from>
    <xdr:to>
      <xdr:col>19</xdr:col>
      <xdr:colOff>17336</xdr:colOff>
      <xdr:row>24</xdr:row>
      <xdr:rowOff>76199</xdr:rowOff>
    </xdr:to>
    <xdr:sp macro="" textlink="">
      <xdr:nvSpPr>
        <xdr:cNvPr id="13" name="Rectangle 12">
          <a:extLst>
            <a:ext uri="{FF2B5EF4-FFF2-40B4-BE49-F238E27FC236}">
              <a16:creationId xmlns:a16="http://schemas.microsoft.com/office/drawing/2014/main" id="{096A8329-EB58-42E9-80CF-1712E278D7D4}"/>
            </a:ext>
          </a:extLst>
        </xdr:cNvPr>
        <xdr:cNvSpPr/>
      </xdr:nvSpPr>
      <xdr:spPr>
        <a:xfrm>
          <a:off x="9858376" y="2371724"/>
          <a:ext cx="4255960" cy="204787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23282D"/>
              </a:solidFill>
            </a:rPr>
            <a:t>PAYMENT TYPE</a:t>
          </a:r>
          <a:r>
            <a:rPr lang="en-US" sz="1400" baseline="0">
              <a:solidFill>
                <a:srgbClr val="23282D"/>
              </a:solidFill>
            </a:rPr>
            <a:t> </a:t>
          </a:r>
          <a:r>
            <a:rPr lang="en-US" sz="900">
              <a:solidFill>
                <a:schemeClr val="tx1">
                  <a:lumMod val="50000"/>
                  <a:lumOff val="50000"/>
                </a:schemeClr>
              </a:solidFill>
            </a:rPr>
            <a:t>The</a:t>
          </a:r>
          <a:r>
            <a:rPr lang="en-US" sz="900" baseline="0">
              <a:solidFill>
                <a:schemeClr val="tx1">
                  <a:lumMod val="50000"/>
                  <a:lumOff val="50000"/>
                </a:schemeClr>
              </a:solidFill>
            </a:rPr>
            <a:t> total of each payment type used for purchases</a:t>
          </a:r>
          <a:endParaRPr lang="en-US" sz="1000">
            <a:solidFill>
              <a:schemeClr val="tx1">
                <a:lumMod val="50000"/>
                <a:lumOff val="50000"/>
              </a:schemeClr>
            </a:solidFill>
          </a:endParaRPr>
        </a:p>
      </xdr:txBody>
    </xdr:sp>
    <xdr:clientData/>
  </xdr:twoCellAnchor>
  <xdr:twoCellAnchor editAs="absolute">
    <xdr:from>
      <xdr:col>6</xdr:col>
      <xdr:colOff>466723</xdr:colOff>
      <xdr:row>7</xdr:row>
      <xdr:rowOff>114303</xdr:rowOff>
    </xdr:from>
    <xdr:to>
      <xdr:col>9</xdr:col>
      <xdr:colOff>514348</xdr:colOff>
      <xdr:row>11</xdr:row>
      <xdr:rowOff>133353</xdr:rowOff>
    </xdr:to>
    <xdr:sp macro="" textlink="'Sales Work Sheet'!F4">
      <xdr:nvSpPr>
        <xdr:cNvPr id="15" name="TextBox 14">
          <a:extLst>
            <a:ext uri="{FF2B5EF4-FFF2-40B4-BE49-F238E27FC236}">
              <a16:creationId xmlns:a16="http://schemas.microsoft.com/office/drawing/2014/main" id="{129977B2-16EE-D579-ACA3-4638E4FABDC1}"/>
            </a:ext>
          </a:extLst>
        </xdr:cNvPr>
        <xdr:cNvSpPr txBox="1"/>
      </xdr:nvSpPr>
      <xdr:spPr>
        <a:xfrm>
          <a:off x="4124323" y="1443041"/>
          <a:ext cx="1876425" cy="781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27F21F-A6EA-4F95-9A5A-B4F71E85DCEB}" type="TxLink">
            <a:rPr lang="en-US" sz="2800" b="1" i="0" u="none" strike="noStrike">
              <a:solidFill>
                <a:srgbClr val="000000"/>
              </a:solidFill>
              <a:latin typeface="Calibri"/>
              <a:ea typeface="Calibri"/>
              <a:cs typeface="Calibri"/>
            </a:rPr>
            <a:pPr algn="ctr"/>
            <a:t>$2,831,688</a:t>
          </a:fld>
          <a:endParaRPr lang="en-US" sz="2800" b="1"/>
        </a:p>
      </xdr:txBody>
    </xdr:sp>
    <xdr:clientData/>
  </xdr:twoCellAnchor>
  <xdr:twoCellAnchor editAs="absolute">
    <xdr:from>
      <xdr:col>17</xdr:col>
      <xdr:colOff>438149</xdr:colOff>
      <xdr:row>7</xdr:row>
      <xdr:rowOff>114303</xdr:rowOff>
    </xdr:from>
    <xdr:to>
      <xdr:col>18</xdr:col>
      <xdr:colOff>1314447</xdr:colOff>
      <xdr:row>11</xdr:row>
      <xdr:rowOff>133353</xdr:rowOff>
    </xdr:to>
    <xdr:sp macro="" textlink="'Sales Work Sheet'!F6">
      <xdr:nvSpPr>
        <xdr:cNvPr id="17" name="TextBox 16">
          <a:extLst>
            <a:ext uri="{FF2B5EF4-FFF2-40B4-BE49-F238E27FC236}">
              <a16:creationId xmlns:a16="http://schemas.microsoft.com/office/drawing/2014/main" id="{C21056AE-A3F5-48B5-B74B-7DC14849C455}"/>
            </a:ext>
          </a:extLst>
        </xdr:cNvPr>
        <xdr:cNvSpPr txBox="1"/>
      </xdr:nvSpPr>
      <xdr:spPr>
        <a:xfrm>
          <a:off x="11287124" y="1443041"/>
          <a:ext cx="1728786"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6E56FA-44E7-44A3-B7F6-8F89195EFCA2}" type="TxLink">
            <a:rPr lang="en-US" sz="2800" b="1" i="0" u="none" strike="noStrike">
              <a:solidFill>
                <a:srgbClr val="000000"/>
              </a:solidFill>
              <a:latin typeface="Calibri"/>
              <a:ea typeface="Calibri"/>
              <a:cs typeface="Calibri"/>
            </a:rPr>
            <a:pPr algn="ctr"/>
            <a:t>150,989</a:t>
          </a:fld>
          <a:endParaRPr lang="en-US" sz="2800" b="1"/>
        </a:p>
      </xdr:txBody>
    </xdr:sp>
    <xdr:clientData/>
  </xdr:twoCellAnchor>
  <xdr:twoCellAnchor editAs="absolute">
    <xdr:from>
      <xdr:col>12</xdr:col>
      <xdr:colOff>466723</xdr:colOff>
      <xdr:row>7</xdr:row>
      <xdr:rowOff>114303</xdr:rowOff>
    </xdr:from>
    <xdr:to>
      <xdr:col>15</xdr:col>
      <xdr:colOff>514348</xdr:colOff>
      <xdr:row>11</xdr:row>
      <xdr:rowOff>133353</xdr:rowOff>
    </xdr:to>
    <xdr:sp macro="" textlink="'Sales Work Sheet'!F5">
      <xdr:nvSpPr>
        <xdr:cNvPr id="16" name="TextBox 15">
          <a:extLst>
            <a:ext uri="{FF2B5EF4-FFF2-40B4-BE49-F238E27FC236}">
              <a16:creationId xmlns:a16="http://schemas.microsoft.com/office/drawing/2014/main" id="{DA3B4C25-0863-4E1F-9D7D-4182D6EF5FA4}"/>
            </a:ext>
          </a:extLst>
        </xdr:cNvPr>
        <xdr:cNvSpPr txBox="1"/>
      </xdr:nvSpPr>
      <xdr:spPr>
        <a:xfrm>
          <a:off x="7781923" y="1443041"/>
          <a:ext cx="1876425" cy="781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74739E-5DF9-4143-9981-19B8790BFC17}" type="TxLink">
            <a:rPr lang="en-US" sz="2800" b="1" i="0" u="none" strike="noStrike">
              <a:solidFill>
                <a:srgbClr val="000000"/>
              </a:solidFill>
              <a:latin typeface="Calibri"/>
              <a:ea typeface="Calibri"/>
              <a:cs typeface="Calibri"/>
            </a:rPr>
            <a:pPr algn="ctr"/>
            <a:t>$849,506</a:t>
          </a:fld>
          <a:endParaRPr lang="en-US" sz="2800" b="1"/>
        </a:p>
      </xdr:txBody>
    </xdr:sp>
    <xdr:clientData/>
  </xdr:twoCellAnchor>
  <xdr:twoCellAnchor editAs="absolute">
    <xdr:from>
      <xdr:col>5</xdr:col>
      <xdr:colOff>190501</xdr:colOff>
      <xdr:row>14</xdr:row>
      <xdr:rowOff>142875</xdr:rowOff>
    </xdr:from>
    <xdr:to>
      <xdr:col>14</xdr:col>
      <xdr:colOff>361951</xdr:colOff>
      <xdr:row>32</xdr:row>
      <xdr:rowOff>161925</xdr:rowOff>
    </xdr:to>
    <xdr:graphicFrame macro="">
      <xdr:nvGraphicFramePr>
        <xdr:cNvPr id="20" name="Chart 19">
          <a:extLst>
            <a:ext uri="{FF2B5EF4-FFF2-40B4-BE49-F238E27FC236}">
              <a16:creationId xmlns:a16="http://schemas.microsoft.com/office/drawing/2014/main" id="{A5ACDE82-59B4-4B67-A66C-5DEE8264C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200024</xdr:colOff>
      <xdr:row>9</xdr:row>
      <xdr:rowOff>66676</xdr:rowOff>
    </xdr:from>
    <xdr:to>
      <xdr:col>4</xdr:col>
      <xdr:colOff>447675</xdr:colOff>
      <xdr:row>15</xdr:row>
      <xdr:rowOff>152400</xdr:rowOff>
    </xdr:to>
    <mc:AlternateContent xmlns:mc="http://schemas.openxmlformats.org/markup-compatibility/2006" xmlns:a14="http://schemas.microsoft.com/office/drawing/2010/main">
      <mc:Choice Requires="a14">
        <xdr:graphicFrame macro="">
          <xdr:nvGraphicFramePr>
            <xdr:cNvPr id="32" name="Purchase Month">
              <a:extLst>
                <a:ext uri="{FF2B5EF4-FFF2-40B4-BE49-F238E27FC236}">
                  <a16:creationId xmlns:a16="http://schemas.microsoft.com/office/drawing/2014/main" id="{1EB1E84B-49BD-6585-6F4A-8F29CF2CBFB0}"/>
                </a:ext>
              </a:extLst>
            </xdr:cNvPr>
            <xdr:cNvGraphicFramePr/>
          </xdr:nvGraphicFramePr>
          <xdr:xfrm>
            <a:off x="0" y="0"/>
            <a:ext cx="0" cy="0"/>
          </xdr:xfrm>
          <a:graphic>
            <a:graphicData uri="http://schemas.microsoft.com/office/drawing/2010/slicer">
              <sle:slicer xmlns:sle="http://schemas.microsoft.com/office/drawing/2010/slicer" name="Purchase Month"/>
            </a:graphicData>
          </a:graphic>
        </xdr:graphicFrame>
      </mc:Choice>
      <mc:Fallback xmlns="">
        <xdr:sp macro="" textlink="">
          <xdr:nvSpPr>
            <xdr:cNvPr id="0" name=""/>
            <xdr:cNvSpPr>
              <a:spLocks noTextEdit="1"/>
            </xdr:cNvSpPr>
          </xdr:nvSpPr>
          <xdr:spPr>
            <a:xfrm>
              <a:off x="809624" y="1781176"/>
              <a:ext cx="2076451"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200024</xdr:colOff>
      <xdr:row>16</xdr:row>
      <xdr:rowOff>123825</xdr:rowOff>
    </xdr:from>
    <xdr:to>
      <xdr:col>4</xdr:col>
      <xdr:colOff>457199</xdr:colOff>
      <xdr:row>22</xdr:row>
      <xdr:rowOff>28576</xdr:rowOff>
    </xdr:to>
    <mc:AlternateContent xmlns:mc="http://schemas.openxmlformats.org/markup-compatibility/2006">
      <mc:Choice xmlns:a14="http://schemas.microsoft.com/office/drawing/2010/main" Requires="a14">
        <xdr:graphicFrame macro="">
          <xdr:nvGraphicFramePr>
            <xdr:cNvPr id="33" name="Purchase Channel">
              <a:extLst>
                <a:ext uri="{FF2B5EF4-FFF2-40B4-BE49-F238E27FC236}">
                  <a16:creationId xmlns:a16="http://schemas.microsoft.com/office/drawing/2014/main" id="{1134CE3C-77E8-A6AC-8B95-676BEB4948FB}"/>
                </a:ext>
              </a:extLst>
            </xdr:cNvPr>
            <xdr:cNvGraphicFramePr/>
          </xdr:nvGraphicFramePr>
          <xdr:xfrm>
            <a:off x="0" y="0"/>
            <a:ext cx="0" cy="0"/>
          </xdr:xfrm>
          <a:graphic>
            <a:graphicData uri="http://schemas.microsoft.com/office/drawing/2010/slicer">
              <sle:slicer xmlns:sle="http://schemas.microsoft.com/office/drawing/2010/slicer" name="Purchase Channel"/>
            </a:graphicData>
          </a:graphic>
        </xdr:graphicFrame>
      </mc:Choice>
      <mc:Fallback>
        <xdr:sp macro="" textlink="">
          <xdr:nvSpPr>
            <xdr:cNvPr id="0" name=""/>
            <xdr:cNvSpPr>
              <a:spLocks noTextEdit="1"/>
            </xdr:cNvSpPr>
          </xdr:nvSpPr>
          <xdr:spPr>
            <a:xfrm>
              <a:off x="852487" y="3019425"/>
              <a:ext cx="2214562" cy="990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200024</xdr:colOff>
      <xdr:row>23</xdr:row>
      <xdr:rowOff>9525</xdr:rowOff>
    </xdr:from>
    <xdr:to>
      <xdr:col>4</xdr:col>
      <xdr:colOff>457199</xdr:colOff>
      <xdr:row>29</xdr:row>
      <xdr:rowOff>152402</xdr:rowOff>
    </xdr:to>
    <mc:AlternateContent xmlns:mc="http://schemas.openxmlformats.org/markup-compatibility/2006" xmlns:a14="http://schemas.microsoft.com/office/drawing/2010/main">
      <mc:Choice Requires="a14">
        <xdr:graphicFrame macro="">
          <xdr:nvGraphicFramePr>
            <xdr:cNvPr id="34" name="Gender">
              <a:extLst>
                <a:ext uri="{FF2B5EF4-FFF2-40B4-BE49-F238E27FC236}">
                  <a16:creationId xmlns:a16="http://schemas.microsoft.com/office/drawing/2014/main" id="{5F6B1C4F-7381-C804-79EC-6B1EA40EE4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09624" y="4391025"/>
              <a:ext cx="2085975" cy="1285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104777</xdr:colOff>
      <xdr:row>14</xdr:row>
      <xdr:rowOff>114300</xdr:rowOff>
    </xdr:from>
    <xdr:to>
      <xdr:col>18</xdr:col>
      <xdr:colOff>1285876</xdr:colOff>
      <xdr:row>24</xdr:row>
      <xdr:rowOff>66675</xdr:rowOff>
    </xdr:to>
    <xdr:graphicFrame macro="">
      <xdr:nvGraphicFramePr>
        <xdr:cNvPr id="38" name="Chart 37">
          <a:extLst>
            <a:ext uri="{FF2B5EF4-FFF2-40B4-BE49-F238E27FC236}">
              <a16:creationId xmlns:a16="http://schemas.microsoft.com/office/drawing/2014/main" id="{D91C3393-4A06-4ABA-9B6B-DB2B0AD79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361949</xdr:colOff>
      <xdr:row>8</xdr:row>
      <xdr:rowOff>152399</xdr:rowOff>
    </xdr:from>
    <xdr:to>
      <xdr:col>17</xdr:col>
      <xdr:colOff>57149</xdr:colOff>
      <xdr:row>11</xdr:row>
      <xdr:rowOff>104774</xdr:rowOff>
    </xdr:to>
    <xdr:pic>
      <xdr:nvPicPr>
        <xdr:cNvPr id="40" name="Picture 39">
          <a:extLst>
            <a:ext uri="{FF2B5EF4-FFF2-40B4-BE49-F238E27FC236}">
              <a16:creationId xmlns:a16="http://schemas.microsoft.com/office/drawing/2014/main" id="{CE5BB8B2-9983-C7DF-27EA-DEC24ACDE6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382249" y="1676399"/>
          <a:ext cx="523875" cy="523875"/>
        </a:xfrm>
        <a:prstGeom prst="rect">
          <a:avLst/>
        </a:prstGeom>
      </xdr:spPr>
    </xdr:pic>
    <xdr:clientData/>
  </xdr:twoCellAnchor>
  <xdr:twoCellAnchor editAs="oneCell">
    <xdr:from>
      <xdr:col>11</xdr:col>
      <xdr:colOff>180975</xdr:colOff>
      <xdr:row>8</xdr:row>
      <xdr:rowOff>172666</xdr:rowOff>
    </xdr:from>
    <xdr:to>
      <xdr:col>12</xdr:col>
      <xdr:colOff>66675</xdr:colOff>
      <xdr:row>11</xdr:row>
      <xdr:rowOff>96466</xdr:rowOff>
    </xdr:to>
    <xdr:pic>
      <xdr:nvPicPr>
        <xdr:cNvPr id="42" name="Picture 41">
          <a:extLst>
            <a:ext uri="{FF2B5EF4-FFF2-40B4-BE49-F238E27FC236}">
              <a16:creationId xmlns:a16="http://schemas.microsoft.com/office/drawing/2014/main" id="{C7B0BED4-8EA7-D04D-CB5F-B2187E69D21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86575" y="1696666"/>
          <a:ext cx="495300" cy="495300"/>
        </a:xfrm>
        <a:prstGeom prst="rect">
          <a:avLst/>
        </a:prstGeom>
      </xdr:spPr>
    </xdr:pic>
    <xdr:clientData/>
  </xdr:twoCellAnchor>
  <xdr:twoCellAnchor editAs="oneCell">
    <xdr:from>
      <xdr:col>5</xdr:col>
      <xdr:colOff>328576</xdr:colOff>
      <xdr:row>8</xdr:row>
      <xdr:rowOff>161240</xdr:rowOff>
    </xdr:from>
    <xdr:to>
      <xdr:col>6</xdr:col>
      <xdr:colOff>181623</xdr:colOff>
      <xdr:row>11</xdr:row>
      <xdr:rowOff>47625</xdr:rowOff>
    </xdr:to>
    <xdr:pic>
      <xdr:nvPicPr>
        <xdr:cNvPr id="44" name="Picture 43">
          <a:extLst>
            <a:ext uri="{FF2B5EF4-FFF2-40B4-BE49-F238E27FC236}">
              <a16:creationId xmlns:a16="http://schemas.microsoft.com/office/drawing/2014/main" id="{4F89166F-DE35-55BD-6980-D0568873BB0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6576" y="1685240"/>
          <a:ext cx="457885" cy="457885"/>
        </a:xfrm>
        <a:prstGeom prst="rect">
          <a:avLst/>
        </a:prstGeom>
      </xdr:spPr>
    </xdr:pic>
    <xdr:clientData/>
  </xdr:twoCellAnchor>
  <xdr:twoCellAnchor editAs="oneCell">
    <xdr:from>
      <xdr:col>1</xdr:col>
      <xdr:colOff>209550</xdr:colOff>
      <xdr:row>2</xdr:row>
      <xdr:rowOff>76201</xdr:rowOff>
    </xdr:from>
    <xdr:to>
      <xdr:col>2</xdr:col>
      <xdr:colOff>295276</xdr:colOff>
      <xdr:row>6</xdr:row>
      <xdr:rowOff>1121</xdr:rowOff>
    </xdr:to>
    <xdr:pic>
      <xdr:nvPicPr>
        <xdr:cNvPr id="46" name="Picture 45">
          <a:extLst>
            <a:ext uri="{FF2B5EF4-FFF2-40B4-BE49-F238E27FC236}">
              <a16:creationId xmlns:a16="http://schemas.microsoft.com/office/drawing/2014/main" id="{CBAF5DF8-35C7-F572-3D1D-F94FDEC8E6D7}"/>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15201" t="11601" r="14990" b="20389"/>
        <a:stretch/>
      </xdr:blipFill>
      <xdr:spPr>
        <a:xfrm>
          <a:off x="819150" y="457201"/>
          <a:ext cx="695326" cy="677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423862</xdr:colOff>
      <xdr:row>17</xdr:row>
      <xdr:rowOff>52387</xdr:rowOff>
    </xdr:from>
    <xdr:to>
      <xdr:col>16</xdr:col>
      <xdr:colOff>119062</xdr:colOff>
      <xdr:row>31</xdr:row>
      <xdr:rowOff>128587</xdr:rowOff>
    </xdr:to>
    <xdr:graphicFrame macro="">
      <xdr:nvGraphicFramePr>
        <xdr:cNvPr id="12" name="Chart 11">
          <a:extLst>
            <a:ext uri="{FF2B5EF4-FFF2-40B4-BE49-F238E27FC236}">
              <a16:creationId xmlns:a16="http://schemas.microsoft.com/office/drawing/2014/main" id="{CD04C520-0338-3D00-F086-76F382B7C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lyn phillip" refreshedDate="45489.670699189817" createdVersion="8" refreshedVersion="8" minRefreshableVersion="3" recordCount="1000" xr:uid="{AE540B12-83D8-4E91-A49D-2F9DA189DCB0}">
  <cacheSource type="worksheet">
    <worksheetSource name="Product"/>
  </cacheSource>
  <cacheFields count="16">
    <cacheField name="Product ID" numFmtId="0">
      <sharedItems/>
    </cacheField>
    <cacheField name="Product Name" numFmtId="0">
      <sharedItems count="5">
        <s v="Tomato Seeds"/>
        <s v="Pruning Shears"/>
        <s v="Organic Fertilizer"/>
        <s v="Garden Soil"/>
        <s v="Garden Hose"/>
      </sharedItems>
    </cacheField>
    <cacheField name="Category" numFmtId="0">
      <sharedItems/>
    </cacheField>
    <cacheField name="Price" numFmtId="164">
      <sharedItems containsSemiMixedTypes="0" containsString="0" containsNumber="1" minValue="5.99" maxValue="35.5"/>
    </cacheField>
    <cacheField name="Units Sold" numFmtId="0">
      <sharedItems containsSemiMixedTypes="0" containsString="0" containsNumber="1" containsInteger="1" minValue="1" maxValue="300"/>
    </cacheField>
    <cacheField name="Purchase Month" numFmtId="167">
      <sharedItems count="3">
        <s v="March"/>
        <s v="January"/>
        <s v="February"/>
      </sharedItems>
    </cacheField>
    <cacheField name="Purchase Date" numFmtId="165">
      <sharedItems containsSemiMixedTypes="0" containsNonDate="0" containsDate="1" containsString="0" minDate="2024-01-01T00:00:00" maxDate="2024-03-31T00:00:00"/>
    </cacheField>
    <cacheField name="Purchase Channel" numFmtId="0">
      <sharedItems count="2">
        <s v="Online"/>
        <s v="In-store"/>
      </sharedItems>
    </cacheField>
    <cacheField name="Customer ID" numFmtId="0">
      <sharedItems containsSemiMixedTypes="0" containsString="0" containsNumber="1" containsInteger="1" minValue="1023" maxValue="9990"/>
    </cacheField>
    <cacheField name="Age Group" numFmtId="0">
      <sharedItems count="6">
        <s v="25-34"/>
        <s v="35-44"/>
        <s v="45-54"/>
        <s v="55-64"/>
        <s v="65+"/>
        <s v="18-24"/>
      </sharedItems>
    </cacheField>
    <cacheField name="Gender" numFmtId="0">
      <sharedItems count="3">
        <s v="Non-binary"/>
        <s v="Female"/>
        <s v="Male"/>
      </sharedItems>
    </cacheField>
    <cacheField name="Payment Type" numFmtId="0">
      <sharedItems count="5">
        <s v="Credit Card"/>
        <s v="PayPal"/>
        <s v="Other"/>
        <s v="Cash"/>
        <s v="Debit"/>
      </sharedItems>
    </cacheField>
    <cacheField name="Is Repeat Customer" numFmtId="0">
      <sharedItems containsMixedTypes="1" containsNumber="1" containsInteger="1" minValue="1" maxValue="2" count="4">
        <s v="Yes"/>
        <s v="No"/>
        <n v="1" u="1"/>
        <n v="2" u="1"/>
      </sharedItems>
    </cacheField>
    <cacheField name="Total Price Paid" numFmtId="164">
      <sharedItems containsSemiMixedTypes="0" containsString="0" containsNumber="1" minValue="11.98" maxValue="10650"/>
    </cacheField>
    <cacheField name="Cost of Goods Sold" numFmtId="164">
      <sharedItems containsSemiMixedTypes="0" containsString="0" containsNumber="1" minValue="4.1929999999999996" maxValue="24.85"/>
    </cacheField>
    <cacheField name="Profit from Sales" numFmtId="164">
      <sharedItems containsSemiMixedTypes="0" containsString="0" containsNumber="1" minValue="3.5940000000000012" maxValue="3194.9999999999995"/>
    </cacheField>
  </cacheFields>
  <extLst>
    <ext xmlns:x14="http://schemas.microsoft.com/office/spreadsheetml/2009/9/main" uri="{725AE2AE-9491-48be-B2B4-4EB974FC3084}">
      <x14:pivotCacheDefinition pivotCacheId="170438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003"/>
    <x v="0"/>
    <s v="Seeds"/>
    <n v="5.99"/>
    <n v="289"/>
    <x v="0"/>
    <d v="2024-03-29T00:00:00"/>
    <x v="0"/>
    <n v="4571"/>
    <x v="0"/>
    <x v="0"/>
    <x v="0"/>
    <x v="0"/>
    <n v="1731.11"/>
    <n v="4.1929999999999996"/>
    <n v="519.3330000000002"/>
  </r>
  <r>
    <s v="004"/>
    <x v="1"/>
    <s v="Tools"/>
    <n v="15.75"/>
    <n v="234"/>
    <x v="1"/>
    <d v="2024-01-29T00:00:00"/>
    <x v="0"/>
    <n v="2933"/>
    <x v="1"/>
    <x v="1"/>
    <x v="1"/>
    <x v="0"/>
    <n v="3685.5"/>
    <n v="11.025"/>
    <n v="1105.6499999999999"/>
  </r>
  <r>
    <s v="001"/>
    <x v="2"/>
    <s v="Fertilizers"/>
    <n v="20.99"/>
    <n v="18"/>
    <x v="0"/>
    <d v="2024-03-13T00:00:00"/>
    <x v="1"/>
    <n v="8961"/>
    <x v="2"/>
    <x v="2"/>
    <x v="2"/>
    <x v="0"/>
    <n v="377.82"/>
    <n v="14.693"/>
    <n v="113.34599999999998"/>
  </r>
  <r>
    <s v="003"/>
    <x v="0"/>
    <s v="Seeds"/>
    <n v="5.99"/>
    <n v="152"/>
    <x v="1"/>
    <d v="2024-01-20T00:00:00"/>
    <x v="0"/>
    <n v="3634"/>
    <x v="3"/>
    <x v="1"/>
    <x v="1"/>
    <x v="0"/>
    <n v="910.48"/>
    <n v="4.1929999999999996"/>
    <n v="273.14400000000012"/>
  </r>
  <r>
    <s v="004"/>
    <x v="1"/>
    <s v="Tools"/>
    <n v="15.75"/>
    <n v="156"/>
    <x v="1"/>
    <d v="2024-01-16T00:00:00"/>
    <x v="0"/>
    <n v="3858"/>
    <x v="3"/>
    <x v="0"/>
    <x v="1"/>
    <x v="0"/>
    <n v="2457"/>
    <n v="11.025"/>
    <n v="737.09999999999991"/>
  </r>
  <r>
    <s v="001"/>
    <x v="2"/>
    <s v="Fertilizers"/>
    <n v="20.99"/>
    <n v="70"/>
    <x v="2"/>
    <d v="2024-02-01T00:00:00"/>
    <x v="0"/>
    <n v="9044"/>
    <x v="4"/>
    <x v="2"/>
    <x v="3"/>
    <x v="0"/>
    <n v="1469.3"/>
    <n v="14.693"/>
    <n v="440.78999999999991"/>
  </r>
  <r>
    <s v="005"/>
    <x v="3"/>
    <s v="Fertilizers"/>
    <n v="12.99"/>
    <n v="46"/>
    <x v="1"/>
    <d v="2024-01-09T00:00:00"/>
    <x v="0"/>
    <n v="4234"/>
    <x v="0"/>
    <x v="1"/>
    <x v="2"/>
    <x v="0"/>
    <n v="597.54"/>
    <n v="9.093"/>
    <n v="179.262"/>
  </r>
  <r>
    <s v="003"/>
    <x v="0"/>
    <s v="Seeds"/>
    <n v="5.99"/>
    <n v="224"/>
    <x v="1"/>
    <d v="2024-01-19T00:00:00"/>
    <x v="1"/>
    <n v="5845"/>
    <x v="3"/>
    <x v="2"/>
    <x v="1"/>
    <x v="0"/>
    <n v="1341.76"/>
    <n v="4.1929999999999996"/>
    <n v="402.52800000000013"/>
  </r>
  <r>
    <s v="004"/>
    <x v="1"/>
    <s v="Tools"/>
    <n v="15.75"/>
    <n v="211"/>
    <x v="2"/>
    <d v="2024-02-16T00:00:00"/>
    <x v="1"/>
    <n v="1496"/>
    <x v="3"/>
    <x v="0"/>
    <x v="0"/>
    <x v="0"/>
    <n v="3323.25"/>
    <n v="11.025"/>
    <n v="996.97499999999991"/>
  </r>
  <r>
    <s v="004"/>
    <x v="1"/>
    <s v="Tools"/>
    <n v="15.75"/>
    <n v="116"/>
    <x v="0"/>
    <d v="2024-03-17T00:00:00"/>
    <x v="0"/>
    <n v="3762"/>
    <x v="5"/>
    <x v="2"/>
    <x v="2"/>
    <x v="0"/>
    <n v="1827"/>
    <n v="11.025"/>
    <n v="548.09999999999991"/>
  </r>
  <r>
    <s v="002"/>
    <x v="4"/>
    <s v="Tools"/>
    <n v="35.5"/>
    <n v="121"/>
    <x v="1"/>
    <d v="2024-01-28T00:00:00"/>
    <x v="1"/>
    <n v="7772"/>
    <x v="4"/>
    <x v="2"/>
    <x v="1"/>
    <x v="0"/>
    <n v="4295.5"/>
    <n v="24.85"/>
    <n v="1288.6499999999999"/>
  </r>
  <r>
    <s v="001"/>
    <x v="2"/>
    <s v="Fertilizers"/>
    <n v="20.99"/>
    <n v="40"/>
    <x v="2"/>
    <d v="2024-02-27T00:00:00"/>
    <x v="0"/>
    <n v="6537"/>
    <x v="1"/>
    <x v="2"/>
    <x v="0"/>
    <x v="0"/>
    <n v="839.59999999999991"/>
    <n v="14.693"/>
    <n v="251.87999999999994"/>
  </r>
  <r>
    <s v="004"/>
    <x v="1"/>
    <s v="Tools"/>
    <n v="15.75"/>
    <n v="17"/>
    <x v="2"/>
    <d v="2024-02-24T00:00:00"/>
    <x v="0"/>
    <n v="8345"/>
    <x v="3"/>
    <x v="0"/>
    <x v="2"/>
    <x v="0"/>
    <n v="267.75"/>
    <n v="11.025"/>
    <n v="80.324999999999989"/>
  </r>
  <r>
    <s v="005"/>
    <x v="3"/>
    <s v="Fertilizers"/>
    <n v="12.99"/>
    <n v="70"/>
    <x v="1"/>
    <d v="2024-01-10T00:00:00"/>
    <x v="0"/>
    <n v="4737"/>
    <x v="5"/>
    <x v="1"/>
    <x v="2"/>
    <x v="0"/>
    <n v="909.30000000000007"/>
    <n v="9.093"/>
    <n v="272.79000000000002"/>
  </r>
  <r>
    <s v="003"/>
    <x v="0"/>
    <s v="Seeds"/>
    <n v="5.99"/>
    <n v="168"/>
    <x v="2"/>
    <d v="2024-02-29T00:00:00"/>
    <x v="0"/>
    <n v="5212"/>
    <x v="5"/>
    <x v="2"/>
    <x v="1"/>
    <x v="0"/>
    <n v="1006.32"/>
    <n v="4.1929999999999996"/>
    <n v="301.89600000000007"/>
  </r>
  <r>
    <s v="004"/>
    <x v="1"/>
    <s v="Tools"/>
    <n v="15.75"/>
    <n v="295"/>
    <x v="2"/>
    <d v="2024-02-16T00:00:00"/>
    <x v="0"/>
    <n v="8551"/>
    <x v="0"/>
    <x v="1"/>
    <x v="3"/>
    <x v="0"/>
    <n v="4646.25"/>
    <n v="11.025"/>
    <n v="1393.875"/>
  </r>
  <r>
    <s v="004"/>
    <x v="1"/>
    <s v="Tools"/>
    <n v="15.75"/>
    <n v="214"/>
    <x v="2"/>
    <d v="2024-02-17T00:00:00"/>
    <x v="1"/>
    <n v="3115"/>
    <x v="1"/>
    <x v="2"/>
    <x v="3"/>
    <x v="0"/>
    <n v="3370.5"/>
    <n v="11.025"/>
    <n v="1011.15"/>
  </r>
  <r>
    <s v="002"/>
    <x v="4"/>
    <s v="Tools"/>
    <n v="35.5"/>
    <n v="28"/>
    <x v="2"/>
    <d v="2024-02-04T00:00:00"/>
    <x v="0"/>
    <n v="5698"/>
    <x v="4"/>
    <x v="1"/>
    <x v="1"/>
    <x v="0"/>
    <n v="994"/>
    <n v="24.85"/>
    <n v="298.19999999999993"/>
  </r>
  <r>
    <s v="005"/>
    <x v="3"/>
    <s v="Fertilizers"/>
    <n v="12.99"/>
    <n v="190"/>
    <x v="2"/>
    <d v="2024-02-29T00:00:00"/>
    <x v="1"/>
    <n v="6697"/>
    <x v="3"/>
    <x v="1"/>
    <x v="4"/>
    <x v="0"/>
    <n v="2468.1"/>
    <n v="9.093"/>
    <n v="740.43000000000006"/>
  </r>
  <r>
    <s v="003"/>
    <x v="0"/>
    <s v="Seeds"/>
    <n v="5.99"/>
    <n v="259"/>
    <x v="2"/>
    <d v="2024-02-03T00:00:00"/>
    <x v="1"/>
    <n v="8264"/>
    <x v="4"/>
    <x v="1"/>
    <x v="0"/>
    <x v="0"/>
    <n v="1551.41"/>
    <n v="4.1929999999999996"/>
    <n v="465.42300000000017"/>
  </r>
  <r>
    <s v="005"/>
    <x v="3"/>
    <s v="Fertilizers"/>
    <n v="12.99"/>
    <n v="298"/>
    <x v="2"/>
    <d v="2024-02-25T00:00:00"/>
    <x v="0"/>
    <n v="6081"/>
    <x v="0"/>
    <x v="1"/>
    <x v="0"/>
    <x v="0"/>
    <n v="3871.02"/>
    <n v="9.093"/>
    <n v="1161.306"/>
  </r>
  <r>
    <s v="001"/>
    <x v="2"/>
    <s v="Fertilizers"/>
    <n v="20.99"/>
    <n v="200"/>
    <x v="1"/>
    <d v="2024-01-02T00:00:00"/>
    <x v="1"/>
    <n v="9914"/>
    <x v="4"/>
    <x v="1"/>
    <x v="3"/>
    <x v="0"/>
    <n v="4198"/>
    <n v="14.693"/>
    <n v="1259.3999999999999"/>
  </r>
  <r>
    <s v="001"/>
    <x v="2"/>
    <s v="Fertilizers"/>
    <n v="20.99"/>
    <n v="110"/>
    <x v="2"/>
    <d v="2024-02-04T00:00:00"/>
    <x v="1"/>
    <n v="1787"/>
    <x v="5"/>
    <x v="0"/>
    <x v="3"/>
    <x v="0"/>
    <n v="2308.9"/>
    <n v="14.693"/>
    <n v="692.66999999999985"/>
  </r>
  <r>
    <s v="002"/>
    <x v="4"/>
    <s v="Tools"/>
    <n v="35.5"/>
    <n v="60"/>
    <x v="1"/>
    <d v="2024-01-31T00:00:00"/>
    <x v="0"/>
    <n v="7930"/>
    <x v="5"/>
    <x v="1"/>
    <x v="0"/>
    <x v="1"/>
    <n v="2130"/>
    <n v="24.85"/>
    <n v="638.99999999999989"/>
  </r>
  <r>
    <s v="004"/>
    <x v="1"/>
    <s v="Tools"/>
    <n v="15.75"/>
    <n v="149"/>
    <x v="1"/>
    <d v="2024-01-16T00:00:00"/>
    <x v="1"/>
    <n v="4933"/>
    <x v="1"/>
    <x v="1"/>
    <x v="3"/>
    <x v="0"/>
    <n v="2346.75"/>
    <n v="11.025"/>
    <n v="704.02499999999998"/>
  </r>
  <r>
    <s v="004"/>
    <x v="1"/>
    <s v="Tools"/>
    <n v="15.75"/>
    <n v="131"/>
    <x v="2"/>
    <d v="2024-02-08T00:00:00"/>
    <x v="1"/>
    <n v="3162"/>
    <x v="0"/>
    <x v="2"/>
    <x v="4"/>
    <x v="1"/>
    <n v="2063.25"/>
    <n v="11.025"/>
    <n v="618.97499999999991"/>
  </r>
  <r>
    <s v="003"/>
    <x v="0"/>
    <s v="Seeds"/>
    <n v="5.99"/>
    <n v="138"/>
    <x v="1"/>
    <d v="2024-01-23T00:00:00"/>
    <x v="1"/>
    <n v="3315"/>
    <x v="2"/>
    <x v="2"/>
    <x v="0"/>
    <x v="0"/>
    <n v="826.62"/>
    <n v="4.1929999999999996"/>
    <n v="247.98600000000008"/>
  </r>
  <r>
    <s v="003"/>
    <x v="0"/>
    <s v="Seeds"/>
    <n v="5.99"/>
    <n v="6"/>
    <x v="1"/>
    <d v="2024-01-12T00:00:00"/>
    <x v="0"/>
    <n v="8989"/>
    <x v="0"/>
    <x v="1"/>
    <x v="4"/>
    <x v="0"/>
    <n v="35.94"/>
    <n v="4.1929999999999996"/>
    <n v="10.782000000000004"/>
  </r>
  <r>
    <s v="005"/>
    <x v="3"/>
    <s v="Fertilizers"/>
    <n v="12.99"/>
    <n v="251"/>
    <x v="2"/>
    <d v="2024-02-14T00:00:00"/>
    <x v="1"/>
    <n v="4534"/>
    <x v="1"/>
    <x v="0"/>
    <x v="2"/>
    <x v="0"/>
    <n v="3260.49"/>
    <n v="9.093"/>
    <n v="978.14700000000005"/>
  </r>
  <r>
    <s v="004"/>
    <x v="1"/>
    <s v="Tools"/>
    <n v="15.75"/>
    <n v="253"/>
    <x v="2"/>
    <d v="2024-02-29T00:00:00"/>
    <x v="0"/>
    <n v="4295"/>
    <x v="4"/>
    <x v="0"/>
    <x v="2"/>
    <x v="0"/>
    <n v="3984.75"/>
    <n v="11.025"/>
    <n v="1195.425"/>
  </r>
  <r>
    <s v="002"/>
    <x v="4"/>
    <s v="Tools"/>
    <n v="35.5"/>
    <n v="276"/>
    <x v="2"/>
    <d v="2024-02-24T00:00:00"/>
    <x v="1"/>
    <n v="3472"/>
    <x v="0"/>
    <x v="1"/>
    <x v="2"/>
    <x v="0"/>
    <n v="9798"/>
    <n v="24.85"/>
    <n v="2939.3999999999996"/>
  </r>
  <r>
    <s v="005"/>
    <x v="3"/>
    <s v="Fertilizers"/>
    <n v="12.99"/>
    <n v="141"/>
    <x v="0"/>
    <d v="2024-03-06T00:00:00"/>
    <x v="0"/>
    <n v="1350"/>
    <x v="0"/>
    <x v="2"/>
    <x v="3"/>
    <x v="0"/>
    <n v="1831.59"/>
    <n v="9.093"/>
    <n v="549.47700000000009"/>
  </r>
  <r>
    <s v="003"/>
    <x v="0"/>
    <s v="Seeds"/>
    <n v="5.99"/>
    <n v="56"/>
    <x v="2"/>
    <d v="2024-02-11T00:00:00"/>
    <x v="1"/>
    <n v="5660"/>
    <x v="3"/>
    <x v="0"/>
    <x v="1"/>
    <x v="0"/>
    <n v="335.44"/>
    <n v="4.1929999999999996"/>
    <n v="100.63200000000003"/>
  </r>
  <r>
    <s v="005"/>
    <x v="3"/>
    <s v="Fertilizers"/>
    <n v="12.99"/>
    <n v="140"/>
    <x v="1"/>
    <d v="2024-01-24T00:00:00"/>
    <x v="1"/>
    <n v="8163"/>
    <x v="5"/>
    <x v="0"/>
    <x v="2"/>
    <x v="0"/>
    <n v="1818.6"/>
    <n v="9.093"/>
    <n v="545.58000000000004"/>
  </r>
  <r>
    <s v="001"/>
    <x v="2"/>
    <s v="Fertilizers"/>
    <n v="20.99"/>
    <n v="93"/>
    <x v="2"/>
    <d v="2024-02-15T00:00:00"/>
    <x v="0"/>
    <n v="1327"/>
    <x v="2"/>
    <x v="0"/>
    <x v="2"/>
    <x v="0"/>
    <n v="1952.07"/>
    <n v="14.693"/>
    <n v="585.62099999999987"/>
  </r>
  <r>
    <s v="001"/>
    <x v="2"/>
    <s v="Fertilizers"/>
    <n v="20.99"/>
    <n v="1"/>
    <x v="2"/>
    <d v="2024-02-02T00:00:00"/>
    <x v="1"/>
    <n v="9887"/>
    <x v="3"/>
    <x v="0"/>
    <x v="1"/>
    <x v="0"/>
    <n v="20.99"/>
    <n v="14.693"/>
    <n v="6.2969999999999988"/>
  </r>
  <r>
    <s v="001"/>
    <x v="2"/>
    <s v="Fertilizers"/>
    <n v="20.99"/>
    <n v="58"/>
    <x v="1"/>
    <d v="2024-01-31T00:00:00"/>
    <x v="1"/>
    <n v="7164"/>
    <x v="5"/>
    <x v="0"/>
    <x v="2"/>
    <x v="0"/>
    <n v="1217.42"/>
    <n v="14.693"/>
    <n v="365.22599999999994"/>
  </r>
  <r>
    <s v="002"/>
    <x v="4"/>
    <s v="Tools"/>
    <n v="35.5"/>
    <n v="15"/>
    <x v="2"/>
    <d v="2024-02-02T00:00:00"/>
    <x v="0"/>
    <n v="6892"/>
    <x v="5"/>
    <x v="2"/>
    <x v="4"/>
    <x v="0"/>
    <n v="532.5"/>
    <n v="24.85"/>
    <n v="159.74999999999997"/>
  </r>
  <r>
    <s v="004"/>
    <x v="1"/>
    <s v="Tools"/>
    <n v="15.75"/>
    <n v="136"/>
    <x v="0"/>
    <d v="2024-03-13T00:00:00"/>
    <x v="0"/>
    <n v="8208"/>
    <x v="5"/>
    <x v="2"/>
    <x v="3"/>
    <x v="0"/>
    <n v="2142"/>
    <n v="11.025"/>
    <n v="642.59999999999991"/>
  </r>
  <r>
    <s v="001"/>
    <x v="2"/>
    <s v="Fertilizers"/>
    <n v="20.99"/>
    <n v="294"/>
    <x v="0"/>
    <d v="2024-03-26T00:00:00"/>
    <x v="1"/>
    <n v="1424"/>
    <x v="2"/>
    <x v="1"/>
    <x v="1"/>
    <x v="1"/>
    <n v="6171.0599999999986"/>
    <n v="14.693"/>
    <n v="1851.3179999999998"/>
  </r>
  <r>
    <s v="001"/>
    <x v="2"/>
    <s v="Fertilizers"/>
    <n v="20.99"/>
    <n v="93"/>
    <x v="0"/>
    <d v="2024-03-08T00:00:00"/>
    <x v="0"/>
    <n v="9990"/>
    <x v="0"/>
    <x v="1"/>
    <x v="4"/>
    <x v="0"/>
    <n v="1952.07"/>
    <n v="14.693"/>
    <n v="585.62099999999987"/>
  </r>
  <r>
    <s v="002"/>
    <x v="4"/>
    <s v="Tools"/>
    <n v="35.5"/>
    <n v="122"/>
    <x v="1"/>
    <d v="2024-01-13T00:00:00"/>
    <x v="0"/>
    <n v="8324"/>
    <x v="5"/>
    <x v="0"/>
    <x v="0"/>
    <x v="0"/>
    <n v="4331"/>
    <n v="24.85"/>
    <n v="1299.2999999999997"/>
  </r>
  <r>
    <s v="005"/>
    <x v="3"/>
    <s v="Fertilizers"/>
    <n v="12.99"/>
    <n v="252"/>
    <x v="0"/>
    <d v="2024-03-03T00:00:00"/>
    <x v="1"/>
    <n v="5389"/>
    <x v="2"/>
    <x v="0"/>
    <x v="0"/>
    <x v="0"/>
    <n v="3273.48"/>
    <n v="9.093"/>
    <n v="982.0440000000001"/>
  </r>
  <r>
    <s v="004"/>
    <x v="1"/>
    <s v="Tools"/>
    <n v="15.75"/>
    <n v="173"/>
    <x v="1"/>
    <d v="2024-01-21T00:00:00"/>
    <x v="1"/>
    <n v="1917"/>
    <x v="3"/>
    <x v="1"/>
    <x v="4"/>
    <x v="0"/>
    <n v="2724.75"/>
    <n v="11.025"/>
    <n v="817.42499999999995"/>
  </r>
  <r>
    <s v="005"/>
    <x v="3"/>
    <s v="Fertilizers"/>
    <n v="12.99"/>
    <n v="190"/>
    <x v="2"/>
    <d v="2024-02-21T00:00:00"/>
    <x v="1"/>
    <n v="6234"/>
    <x v="1"/>
    <x v="0"/>
    <x v="0"/>
    <x v="0"/>
    <n v="2468.1"/>
    <n v="9.093"/>
    <n v="740.43000000000006"/>
  </r>
  <r>
    <s v="004"/>
    <x v="1"/>
    <s v="Tools"/>
    <n v="15.75"/>
    <n v="126"/>
    <x v="2"/>
    <d v="2024-02-14T00:00:00"/>
    <x v="1"/>
    <n v="8202"/>
    <x v="1"/>
    <x v="1"/>
    <x v="4"/>
    <x v="0"/>
    <n v="1984.5"/>
    <n v="11.025"/>
    <n v="595.34999999999991"/>
  </r>
  <r>
    <s v="004"/>
    <x v="1"/>
    <s v="Tools"/>
    <n v="15.75"/>
    <n v="20"/>
    <x v="2"/>
    <d v="2024-02-13T00:00:00"/>
    <x v="0"/>
    <n v="9832"/>
    <x v="2"/>
    <x v="0"/>
    <x v="3"/>
    <x v="0"/>
    <n v="315"/>
    <n v="11.025"/>
    <n v="94.5"/>
  </r>
  <r>
    <s v="004"/>
    <x v="1"/>
    <s v="Tools"/>
    <n v="15.75"/>
    <n v="27"/>
    <x v="2"/>
    <d v="2024-02-02T00:00:00"/>
    <x v="1"/>
    <n v="5477"/>
    <x v="2"/>
    <x v="1"/>
    <x v="4"/>
    <x v="0"/>
    <n v="425.25"/>
    <n v="11.025"/>
    <n v="127.57499999999999"/>
  </r>
  <r>
    <s v="005"/>
    <x v="3"/>
    <s v="Fertilizers"/>
    <n v="12.99"/>
    <n v="178"/>
    <x v="2"/>
    <d v="2024-02-02T00:00:00"/>
    <x v="1"/>
    <n v="6862"/>
    <x v="1"/>
    <x v="2"/>
    <x v="3"/>
    <x v="0"/>
    <n v="2312.2199999999998"/>
    <n v="9.093"/>
    <n v="693.66600000000005"/>
  </r>
  <r>
    <s v="002"/>
    <x v="4"/>
    <s v="Tools"/>
    <n v="35.5"/>
    <n v="72"/>
    <x v="2"/>
    <d v="2024-02-28T00:00:00"/>
    <x v="1"/>
    <n v="3593"/>
    <x v="0"/>
    <x v="0"/>
    <x v="3"/>
    <x v="0"/>
    <n v="2556"/>
    <n v="24.85"/>
    <n v="766.8"/>
  </r>
  <r>
    <s v="002"/>
    <x v="4"/>
    <s v="Tools"/>
    <n v="35.5"/>
    <n v="96"/>
    <x v="1"/>
    <d v="2024-01-14T00:00:00"/>
    <x v="1"/>
    <n v="8103"/>
    <x v="1"/>
    <x v="1"/>
    <x v="1"/>
    <x v="0"/>
    <n v="3408"/>
    <n v="24.85"/>
    <n v="1022.3999999999999"/>
  </r>
  <r>
    <s v="002"/>
    <x v="4"/>
    <s v="Tools"/>
    <n v="35.5"/>
    <n v="258"/>
    <x v="2"/>
    <d v="2024-02-26T00:00:00"/>
    <x v="0"/>
    <n v="2145"/>
    <x v="4"/>
    <x v="0"/>
    <x v="1"/>
    <x v="0"/>
    <n v="9159"/>
    <n v="24.85"/>
    <n v="2747.7"/>
  </r>
  <r>
    <s v="004"/>
    <x v="1"/>
    <s v="Tools"/>
    <n v="15.75"/>
    <n v="28"/>
    <x v="0"/>
    <d v="2024-03-24T00:00:00"/>
    <x v="1"/>
    <n v="3793"/>
    <x v="3"/>
    <x v="1"/>
    <x v="1"/>
    <x v="0"/>
    <n v="441"/>
    <n v="11.025"/>
    <n v="132.29999999999998"/>
  </r>
  <r>
    <s v="002"/>
    <x v="4"/>
    <s v="Tools"/>
    <n v="35.5"/>
    <n v="154"/>
    <x v="0"/>
    <d v="2024-03-10T00:00:00"/>
    <x v="0"/>
    <n v="1543"/>
    <x v="4"/>
    <x v="2"/>
    <x v="2"/>
    <x v="0"/>
    <n v="5467"/>
    <n v="24.85"/>
    <n v="1640.0999999999997"/>
  </r>
  <r>
    <s v="003"/>
    <x v="0"/>
    <s v="Seeds"/>
    <n v="5.99"/>
    <n v="83"/>
    <x v="0"/>
    <d v="2024-03-15T00:00:00"/>
    <x v="1"/>
    <n v="5751"/>
    <x v="1"/>
    <x v="0"/>
    <x v="0"/>
    <x v="0"/>
    <n v="497.17"/>
    <n v="4.1929999999999996"/>
    <n v="149.15100000000004"/>
  </r>
  <r>
    <s v="005"/>
    <x v="3"/>
    <s v="Fertilizers"/>
    <n v="12.99"/>
    <n v="46"/>
    <x v="2"/>
    <d v="2024-02-08T00:00:00"/>
    <x v="1"/>
    <n v="3433"/>
    <x v="3"/>
    <x v="1"/>
    <x v="3"/>
    <x v="0"/>
    <n v="597.54"/>
    <n v="9.093"/>
    <n v="179.262"/>
  </r>
  <r>
    <s v="001"/>
    <x v="2"/>
    <s v="Fertilizers"/>
    <n v="20.99"/>
    <n v="280"/>
    <x v="2"/>
    <d v="2024-02-18T00:00:00"/>
    <x v="0"/>
    <n v="1231"/>
    <x v="1"/>
    <x v="1"/>
    <x v="0"/>
    <x v="0"/>
    <n v="5877.2"/>
    <n v="14.693"/>
    <n v="1763.1599999999996"/>
  </r>
  <r>
    <s v="002"/>
    <x v="4"/>
    <s v="Tools"/>
    <n v="35.5"/>
    <n v="155"/>
    <x v="1"/>
    <d v="2024-01-20T00:00:00"/>
    <x v="1"/>
    <n v="5112"/>
    <x v="0"/>
    <x v="2"/>
    <x v="3"/>
    <x v="0"/>
    <n v="5502.5"/>
    <n v="24.85"/>
    <n v="1650.7499999999998"/>
  </r>
  <r>
    <s v="003"/>
    <x v="0"/>
    <s v="Seeds"/>
    <n v="5.99"/>
    <n v="164"/>
    <x v="0"/>
    <d v="2024-03-08T00:00:00"/>
    <x v="0"/>
    <n v="4904"/>
    <x v="0"/>
    <x v="2"/>
    <x v="3"/>
    <x v="0"/>
    <n v="982.36"/>
    <n v="4.1929999999999996"/>
    <n v="294.70800000000008"/>
  </r>
  <r>
    <s v="004"/>
    <x v="1"/>
    <s v="Tools"/>
    <n v="15.75"/>
    <n v="56"/>
    <x v="1"/>
    <d v="2024-01-27T00:00:00"/>
    <x v="0"/>
    <n v="8150"/>
    <x v="3"/>
    <x v="2"/>
    <x v="2"/>
    <x v="1"/>
    <n v="882"/>
    <n v="11.025"/>
    <n v="264.59999999999997"/>
  </r>
  <r>
    <s v="003"/>
    <x v="0"/>
    <s v="Seeds"/>
    <n v="5.99"/>
    <n v="35"/>
    <x v="2"/>
    <d v="2024-02-07T00:00:00"/>
    <x v="0"/>
    <n v="2160"/>
    <x v="4"/>
    <x v="0"/>
    <x v="0"/>
    <x v="1"/>
    <n v="209.65"/>
    <n v="4.1929999999999996"/>
    <n v="62.895000000000024"/>
  </r>
  <r>
    <s v="001"/>
    <x v="2"/>
    <s v="Fertilizers"/>
    <n v="20.99"/>
    <n v="215"/>
    <x v="2"/>
    <d v="2024-02-22T00:00:00"/>
    <x v="1"/>
    <n v="9343"/>
    <x v="3"/>
    <x v="2"/>
    <x v="3"/>
    <x v="0"/>
    <n v="4512.8499999999995"/>
    <n v="14.693"/>
    <n v="1353.8549999999998"/>
  </r>
  <r>
    <s v="005"/>
    <x v="3"/>
    <s v="Fertilizers"/>
    <n v="12.99"/>
    <n v="287"/>
    <x v="0"/>
    <d v="2024-03-16T00:00:00"/>
    <x v="0"/>
    <n v="3378"/>
    <x v="2"/>
    <x v="1"/>
    <x v="0"/>
    <x v="0"/>
    <n v="3728.13"/>
    <n v="9.093"/>
    <n v="1118.4390000000001"/>
  </r>
  <r>
    <s v="002"/>
    <x v="4"/>
    <s v="Tools"/>
    <n v="35.5"/>
    <n v="21"/>
    <x v="0"/>
    <d v="2024-03-26T00:00:00"/>
    <x v="0"/>
    <n v="3426"/>
    <x v="3"/>
    <x v="2"/>
    <x v="4"/>
    <x v="1"/>
    <n v="745.5"/>
    <n v="24.85"/>
    <n v="223.64999999999998"/>
  </r>
  <r>
    <s v="004"/>
    <x v="1"/>
    <s v="Tools"/>
    <n v="15.75"/>
    <n v="226"/>
    <x v="1"/>
    <d v="2024-01-13T00:00:00"/>
    <x v="0"/>
    <n v="8749"/>
    <x v="3"/>
    <x v="2"/>
    <x v="1"/>
    <x v="0"/>
    <n v="3559.5"/>
    <n v="11.025"/>
    <n v="1067.8499999999999"/>
  </r>
  <r>
    <s v="005"/>
    <x v="3"/>
    <s v="Fertilizers"/>
    <n v="12.99"/>
    <n v="40"/>
    <x v="2"/>
    <d v="2024-02-27T00:00:00"/>
    <x v="1"/>
    <n v="8716"/>
    <x v="0"/>
    <x v="1"/>
    <x v="2"/>
    <x v="0"/>
    <n v="519.6"/>
    <n v="9.093"/>
    <n v="155.88"/>
  </r>
  <r>
    <s v="004"/>
    <x v="1"/>
    <s v="Tools"/>
    <n v="15.75"/>
    <n v="69"/>
    <x v="2"/>
    <d v="2024-02-08T00:00:00"/>
    <x v="0"/>
    <n v="8608"/>
    <x v="3"/>
    <x v="0"/>
    <x v="1"/>
    <x v="1"/>
    <n v="1086.75"/>
    <n v="11.025"/>
    <n v="326.02499999999998"/>
  </r>
  <r>
    <s v="002"/>
    <x v="4"/>
    <s v="Tools"/>
    <n v="35.5"/>
    <n v="34"/>
    <x v="0"/>
    <d v="2024-03-13T00:00:00"/>
    <x v="1"/>
    <n v="6955"/>
    <x v="3"/>
    <x v="0"/>
    <x v="2"/>
    <x v="1"/>
    <n v="1207"/>
    <n v="24.85"/>
    <n v="362.09999999999997"/>
  </r>
  <r>
    <s v="002"/>
    <x v="4"/>
    <s v="Tools"/>
    <n v="35.5"/>
    <n v="83"/>
    <x v="2"/>
    <d v="2024-02-29T00:00:00"/>
    <x v="1"/>
    <n v="5025"/>
    <x v="3"/>
    <x v="2"/>
    <x v="1"/>
    <x v="0"/>
    <n v="2946.5"/>
    <n v="24.85"/>
    <n v="883.94999999999993"/>
  </r>
  <r>
    <s v="004"/>
    <x v="1"/>
    <s v="Tools"/>
    <n v="15.75"/>
    <n v="100"/>
    <x v="2"/>
    <d v="2024-02-22T00:00:00"/>
    <x v="1"/>
    <n v="9278"/>
    <x v="4"/>
    <x v="0"/>
    <x v="3"/>
    <x v="0"/>
    <n v="1575"/>
    <n v="11.025"/>
    <n v="472.49999999999994"/>
  </r>
  <r>
    <s v="003"/>
    <x v="0"/>
    <s v="Seeds"/>
    <n v="5.99"/>
    <n v="40"/>
    <x v="1"/>
    <d v="2024-01-09T00:00:00"/>
    <x v="1"/>
    <n v="8253"/>
    <x v="2"/>
    <x v="1"/>
    <x v="2"/>
    <x v="1"/>
    <n v="239.6"/>
    <n v="4.1929999999999996"/>
    <n v="71.880000000000024"/>
  </r>
  <r>
    <s v="002"/>
    <x v="4"/>
    <s v="Tools"/>
    <n v="35.5"/>
    <n v="177"/>
    <x v="0"/>
    <d v="2024-03-20T00:00:00"/>
    <x v="0"/>
    <n v="3536"/>
    <x v="5"/>
    <x v="1"/>
    <x v="2"/>
    <x v="0"/>
    <n v="6283.5"/>
    <n v="24.85"/>
    <n v="1885.0499999999997"/>
  </r>
  <r>
    <s v="003"/>
    <x v="0"/>
    <s v="Seeds"/>
    <n v="5.99"/>
    <n v="300"/>
    <x v="1"/>
    <d v="2024-01-12T00:00:00"/>
    <x v="0"/>
    <n v="5147"/>
    <x v="3"/>
    <x v="1"/>
    <x v="1"/>
    <x v="0"/>
    <n v="1797"/>
    <n v="4.1929999999999996"/>
    <n v="539.10000000000014"/>
  </r>
  <r>
    <s v="004"/>
    <x v="1"/>
    <s v="Tools"/>
    <n v="15.75"/>
    <n v="262"/>
    <x v="0"/>
    <d v="2024-03-05T00:00:00"/>
    <x v="0"/>
    <n v="4167"/>
    <x v="0"/>
    <x v="1"/>
    <x v="2"/>
    <x v="0"/>
    <n v="4126.5"/>
    <n v="11.025"/>
    <n v="1237.9499999999998"/>
  </r>
  <r>
    <s v="002"/>
    <x v="4"/>
    <s v="Tools"/>
    <n v="35.5"/>
    <n v="54"/>
    <x v="0"/>
    <d v="2024-03-27T00:00:00"/>
    <x v="0"/>
    <n v="7707"/>
    <x v="3"/>
    <x v="2"/>
    <x v="0"/>
    <x v="0"/>
    <n v="1917"/>
    <n v="24.85"/>
    <n v="575.09999999999991"/>
  </r>
  <r>
    <s v="005"/>
    <x v="3"/>
    <s v="Fertilizers"/>
    <n v="12.99"/>
    <n v="168"/>
    <x v="2"/>
    <d v="2024-02-26T00:00:00"/>
    <x v="0"/>
    <n v="5814"/>
    <x v="1"/>
    <x v="1"/>
    <x v="0"/>
    <x v="0"/>
    <n v="2182.3200000000002"/>
    <n v="9.093"/>
    <n v="654.69600000000003"/>
  </r>
  <r>
    <s v="003"/>
    <x v="0"/>
    <s v="Seeds"/>
    <n v="5.99"/>
    <n v="281"/>
    <x v="2"/>
    <d v="2024-02-21T00:00:00"/>
    <x v="0"/>
    <n v="4480"/>
    <x v="1"/>
    <x v="0"/>
    <x v="2"/>
    <x v="0"/>
    <n v="1683.19"/>
    <n v="4.1929999999999996"/>
    <n v="504.95700000000016"/>
  </r>
  <r>
    <s v="003"/>
    <x v="0"/>
    <s v="Seeds"/>
    <n v="5.99"/>
    <n v="175"/>
    <x v="0"/>
    <d v="2024-03-03T00:00:00"/>
    <x v="1"/>
    <n v="2039"/>
    <x v="1"/>
    <x v="0"/>
    <x v="3"/>
    <x v="0"/>
    <n v="1048.25"/>
    <n v="4.1929999999999996"/>
    <n v="314.47500000000008"/>
  </r>
  <r>
    <s v="001"/>
    <x v="2"/>
    <s v="Fertilizers"/>
    <n v="20.99"/>
    <n v="149"/>
    <x v="2"/>
    <d v="2024-02-23T00:00:00"/>
    <x v="1"/>
    <n v="5295"/>
    <x v="2"/>
    <x v="1"/>
    <x v="3"/>
    <x v="0"/>
    <n v="3127.51"/>
    <n v="14.693"/>
    <n v="938.25299999999982"/>
  </r>
  <r>
    <s v="003"/>
    <x v="0"/>
    <s v="Seeds"/>
    <n v="5.99"/>
    <n v="59"/>
    <x v="1"/>
    <d v="2024-01-20T00:00:00"/>
    <x v="0"/>
    <n v="2883"/>
    <x v="5"/>
    <x v="1"/>
    <x v="1"/>
    <x v="0"/>
    <n v="353.41"/>
    <n v="4.1929999999999996"/>
    <n v="106.02300000000004"/>
  </r>
  <r>
    <s v="004"/>
    <x v="1"/>
    <s v="Tools"/>
    <n v="15.75"/>
    <n v="20"/>
    <x v="1"/>
    <d v="2024-01-20T00:00:00"/>
    <x v="0"/>
    <n v="8590"/>
    <x v="4"/>
    <x v="2"/>
    <x v="1"/>
    <x v="0"/>
    <n v="315"/>
    <n v="11.025"/>
    <n v="94.5"/>
  </r>
  <r>
    <s v="003"/>
    <x v="0"/>
    <s v="Seeds"/>
    <n v="5.99"/>
    <n v="57"/>
    <x v="2"/>
    <d v="2024-02-10T00:00:00"/>
    <x v="0"/>
    <n v="3958"/>
    <x v="2"/>
    <x v="2"/>
    <x v="3"/>
    <x v="0"/>
    <n v="341.43"/>
    <n v="4.1929999999999996"/>
    <n v="102.42900000000003"/>
  </r>
  <r>
    <s v="003"/>
    <x v="0"/>
    <s v="Seeds"/>
    <n v="5.99"/>
    <n v="173"/>
    <x v="0"/>
    <d v="2024-03-04T00:00:00"/>
    <x v="1"/>
    <n v="4937"/>
    <x v="4"/>
    <x v="2"/>
    <x v="3"/>
    <x v="0"/>
    <n v="1036.27"/>
    <n v="4.1929999999999996"/>
    <n v="310.88100000000009"/>
  </r>
  <r>
    <s v="002"/>
    <x v="4"/>
    <s v="Tools"/>
    <n v="35.5"/>
    <n v="131"/>
    <x v="0"/>
    <d v="2024-03-15T00:00:00"/>
    <x v="0"/>
    <n v="6217"/>
    <x v="5"/>
    <x v="2"/>
    <x v="4"/>
    <x v="0"/>
    <n v="4650.5"/>
    <n v="24.85"/>
    <n v="1395.1499999999999"/>
  </r>
  <r>
    <s v="002"/>
    <x v="4"/>
    <s v="Tools"/>
    <n v="35.5"/>
    <n v="220"/>
    <x v="2"/>
    <d v="2024-02-16T00:00:00"/>
    <x v="1"/>
    <n v="6693"/>
    <x v="5"/>
    <x v="0"/>
    <x v="1"/>
    <x v="0"/>
    <n v="7810"/>
    <n v="24.85"/>
    <n v="2342.9999999999995"/>
  </r>
  <r>
    <s v="002"/>
    <x v="4"/>
    <s v="Tools"/>
    <n v="35.5"/>
    <n v="150"/>
    <x v="0"/>
    <d v="2024-03-13T00:00:00"/>
    <x v="0"/>
    <n v="5087"/>
    <x v="5"/>
    <x v="2"/>
    <x v="3"/>
    <x v="0"/>
    <n v="5325"/>
    <n v="24.85"/>
    <n v="1597.4999999999998"/>
  </r>
  <r>
    <s v="005"/>
    <x v="3"/>
    <s v="Fertilizers"/>
    <n v="12.99"/>
    <n v="113"/>
    <x v="2"/>
    <d v="2024-02-26T00:00:00"/>
    <x v="1"/>
    <n v="2181"/>
    <x v="5"/>
    <x v="0"/>
    <x v="0"/>
    <x v="1"/>
    <n v="1467.87"/>
    <n v="9.093"/>
    <n v="440.36100000000005"/>
  </r>
  <r>
    <s v="001"/>
    <x v="2"/>
    <s v="Fertilizers"/>
    <n v="20.99"/>
    <n v="81"/>
    <x v="1"/>
    <d v="2024-01-09T00:00:00"/>
    <x v="1"/>
    <n v="6632"/>
    <x v="4"/>
    <x v="0"/>
    <x v="3"/>
    <x v="0"/>
    <n v="1700.19"/>
    <n v="14.693"/>
    <n v="510.0569999999999"/>
  </r>
  <r>
    <s v="004"/>
    <x v="1"/>
    <s v="Tools"/>
    <n v="15.75"/>
    <n v="205"/>
    <x v="2"/>
    <d v="2024-02-10T00:00:00"/>
    <x v="1"/>
    <n v="9094"/>
    <x v="5"/>
    <x v="1"/>
    <x v="4"/>
    <x v="0"/>
    <n v="3228.75"/>
    <n v="11.025"/>
    <n v="968.62499999999989"/>
  </r>
  <r>
    <s v="001"/>
    <x v="2"/>
    <s v="Fertilizers"/>
    <n v="20.99"/>
    <n v="8"/>
    <x v="1"/>
    <d v="2024-01-13T00:00:00"/>
    <x v="1"/>
    <n v="5546"/>
    <x v="5"/>
    <x v="1"/>
    <x v="4"/>
    <x v="0"/>
    <n v="167.92"/>
    <n v="14.693"/>
    <n v="50.375999999999991"/>
  </r>
  <r>
    <s v="004"/>
    <x v="1"/>
    <s v="Tools"/>
    <n v="15.75"/>
    <n v="271"/>
    <x v="2"/>
    <d v="2024-02-16T00:00:00"/>
    <x v="0"/>
    <n v="5436"/>
    <x v="0"/>
    <x v="0"/>
    <x v="4"/>
    <x v="0"/>
    <n v="4268.25"/>
    <n v="11.025"/>
    <n v="1280.4749999999999"/>
  </r>
  <r>
    <s v="002"/>
    <x v="4"/>
    <s v="Tools"/>
    <n v="35.5"/>
    <n v="105"/>
    <x v="0"/>
    <d v="2024-03-05T00:00:00"/>
    <x v="0"/>
    <n v="5250"/>
    <x v="3"/>
    <x v="1"/>
    <x v="3"/>
    <x v="0"/>
    <n v="3727.5"/>
    <n v="24.85"/>
    <n v="1118.2499999999998"/>
  </r>
  <r>
    <s v="005"/>
    <x v="3"/>
    <s v="Fertilizers"/>
    <n v="12.99"/>
    <n v="90"/>
    <x v="1"/>
    <d v="2024-01-28T00:00:00"/>
    <x v="0"/>
    <n v="9207"/>
    <x v="3"/>
    <x v="2"/>
    <x v="2"/>
    <x v="0"/>
    <n v="1169.0999999999999"/>
    <n v="9.093"/>
    <n v="350.73"/>
  </r>
  <r>
    <s v="002"/>
    <x v="4"/>
    <s v="Tools"/>
    <n v="35.5"/>
    <n v="37"/>
    <x v="2"/>
    <d v="2024-02-15T00:00:00"/>
    <x v="1"/>
    <n v="7665"/>
    <x v="1"/>
    <x v="0"/>
    <x v="2"/>
    <x v="0"/>
    <n v="1313.5"/>
    <n v="24.85"/>
    <n v="394.04999999999995"/>
  </r>
  <r>
    <s v="004"/>
    <x v="1"/>
    <s v="Tools"/>
    <n v="15.75"/>
    <n v="102"/>
    <x v="1"/>
    <d v="2024-01-19T00:00:00"/>
    <x v="1"/>
    <n v="1166"/>
    <x v="1"/>
    <x v="1"/>
    <x v="1"/>
    <x v="0"/>
    <n v="1606.5"/>
    <n v="11.025"/>
    <n v="481.95"/>
  </r>
  <r>
    <s v="003"/>
    <x v="0"/>
    <s v="Seeds"/>
    <n v="5.99"/>
    <n v="9"/>
    <x v="1"/>
    <d v="2024-01-26T00:00:00"/>
    <x v="1"/>
    <n v="5350"/>
    <x v="2"/>
    <x v="1"/>
    <x v="3"/>
    <x v="0"/>
    <n v="53.91"/>
    <n v="4.1929999999999996"/>
    <n v="16.173000000000005"/>
  </r>
  <r>
    <s v="005"/>
    <x v="3"/>
    <s v="Fertilizers"/>
    <n v="12.99"/>
    <n v="99"/>
    <x v="1"/>
    <d v="2024-01-19T00:00:00"/>
    <x v="0"/>
    <n v="7809"/>
    <x v="4"/>
    <x v="2"/>
    <x v="4"/>
    <x v="0"/>
    <n v="1286.01"/>
    <n v="9.093"/>
    <n v="385.803"/>
  </r>
  <r>
    <s v="001"/>
    <x v="2"/>
    <s v="Fertilizers"/>
    <n v="20.99"/>
    <n v="297"/>
    <x v="1"/>
    <d v="2024-01-06T00:00:00"/>
    <x v="1"/>
    <n v="7115"/>
    <x v="1"/>
    <x v="1"/>
    <x v="0"/>
    <x v="0"/>
    <n v="6234.03"/>
    <n v="14.693"/>
    <n v="1870.2089999999996"/>
  </r>
  <r>
    <s v="004"/>
    <x v="1"/>
    <s v="Tools"/>
    <n v="15.75"/>
    <n v="225"/>
    <x v="0"/>
    <d v="2024-03-19T00:00:00"/>
    <x v="1"/>
    <n v="3038"/>
    <x v="0"/>
    <x v="0"/>
    <x v="0"/>
    <x v="0"/>
    <n v="3543.75"/>
    <n v="11.025"/>
    <n v="1063.125"/>
  </r>
  <r>
    <s v="001"/>
    <x v="2"/>
    <s v="Fertilizers"/>
    <n v="20.99"/>
    <n v="296"/>
    <x v="2"/>
    <d v="2024-02-11T00:00:00"/>
    <x v="0"/>
    <n v="3403"/>
    <x v="4"/>
    <x v="2"/>
    <x v="1"/>
    <x v="0"/>
    <n v="6213.04"/>
    <n v="14.693"/>
    <n v="1863.9119999999996"/>
  </r>
  <r>
    <s v="004"/>
    <x v="1"/>
    <s v="Tools"/>
    <n v="15.75"/>
    <n v="300"/>
    <x v="0"/>
    <d v="2024-03-10T00:00:00"/>
    <x v="1"/>
    <n v="4718"/>
    <x v="4"/>
    <x v="0"/>
    <x v="3"/>
    <x v="0"/>
    <n v="4725"/>
    <n v="11.025"/>
    <n v="1417.5"/>
  </r>
  <r>
    <s v="004"/>
    <x v="1"/>
    <s v="Tools"/>
    <n v="15.75"/>
    <n v="16"/>
    <x v="2"/>
    <d v="2024-02-29T00:00:00"/>
    <x v="0"/>
    <n v="2160"/>
    <x v="4"/>
    <x v="0"/>
    <x v="1"/>
    <x v="1"/>
    <n v="252"/>
    <n v="11.025"/>
    <n v="75.599999999999994"/>
  </r>
  <r>
    <s v="005"/>
    <x v="3"/>
    <s v="Fertilizers"/>
    <n v="12.99"/>
    <n v="268"/>
    <x v="2"/>
    <d v="2024-02-10T00:00:00"/>
    <x v="0"/>
    <n v="2211"/>
    <x v="0"/>
    <x v="2"/>
    <x v="2"/>
    <x v="0"/>
    <n v="3481.32"/>
    <n v="9.093"/>
    <n v="1044.396"/>
  </r>
  <r>
    <s v="004"/>
    <x v="1"/>
    <s v="Tools"/>
    <n v="15.75"/>
    <n v="205"/>
    <x v="0"/>
    <d v="2024-03-06T00:00:00"/>
    <x v="0"/>
    <n v="8639"/>
    <x v="4"/>
    <x v="0"/>
    <x v="2"/>
    <x v="0"/>
    <n v="3228.75"/>
    <n v="11.025"/>
    <n v="968.62499999999989"/>
  </r>
  <r>
    <s v="005"/>
    <x v="3"/>
    <s v="Fertilizers"/>
    <n v="12.99"/>
    <n v="138"/>
    <x v="1"/>
    <d v="2024-01-09T00:00:00"/>
    <x v="1"/>
    <n v="5970"/>
    <x v="2"/>
    <x v="1"/>
    <x v="0"/>
    <x v="0"/>
    <n v="1792.62"/>
    <n v="9.093"/>
    <n v="537.78600000000006"/>
  </r>
  <r>
    <s v="003"/>
    <x v="0"/>
    <s v="Seeds"/>
    <n v="5.99"/>
    <n v="18"/>
    <x v="0"/>
    <d v="2024-03-18T00:00:00"/>
    <x v="0"/>
    <n v="6305"/>
    <x v="3"/>
    <x v="1"/>
    <x v="4"/>
    <x v="0"/>
    <n v="107.82"/>
    <n v="4.1929999999999996"/>
    <n v="32.346000000000011"/>
  </r>
  <r>
    <s v="003"/>
    <x v="0"/>
    <s v="Seeds"/>
    <n v="5.99"/>
    <n v="102"/>
    <x v="0"/>
    <d v="2024-03-08T00:00:00"/>
    <x v="1"/>
    <n v="4843"/>
    <x v="4"/>
    <x v="0"/>
    <x v="2"/>
    <x v="0"/>
    <n v="610.98"/>
    <n v="4.1929999999999996"/>
    <n v="183.29400000000007"/>
  </r>
  <r>
    <s v="003"/>
    <x v="0"/>
    <s v="Seeds"/>
    <n v="5.99"/>
    <n v="61"/>
    <x v="1"/>
    <d v="2024-01-01T00:00:00"/>
    <x v="0"/>
    <n v="2745"/>
    <x v="2"/>
    <x v="2"/>
    <x v="1"/>
    <x v="1"/>
    <n v="365.39"/>
    <n v="4.1929999999999996"/>
    <n v="109.61700000000003"/>
  </r>
  <r>
    <s v="004"/>
    <x v="1"/>
    <s v="Tools"/>
    <n v="15.75"/>
    <n v="254"/>
    <x v="0"/>
    <d v="2024-03-11T00:00:00"/>
    <x v="0"/>
    <n v="4716"/>
    <x v="5"/>
    <x v="0"/>
    <x v="1"/>
    <x v="0"/>
    <n v="4000.5"/>
    <n v="11.025"/>
    <n v="1200.1499999999999"/>
  </r>
  <r>
    <s v="004"/>
    <x v="1"/>
    <s v="Tools"/>
    <n v="15.75"/>
    <n v="65"/>
    <x v="0"/>
    <d v="2024-03-10T00:00:00"/>
    <x v="0"/>
    <n v="7403"/>
    <x v="1"/>
    <x v="0"/>
    <x v="2"/>
    <x v="0"/>
    <n v="1023.75"/>
    <n v="11.025"/>
    <n v="307.125"/>
  </r>
  <r>
    <s v="002"/>
    <x v="4"/>
    <s v="Tools"/>
    <n v="35.5"/>
    <n v="55"/>
    <x v="0"/>
    <d v="2024-03-23T00:00:00"/>
    <x v="0"/>
    <n v="8178"/>
    <x v="5"/>
    <x v="0"/>
    <x v="0"/>
    <x v="1"/>
    <n v="1952.5"/>
    <n v="24.85"/>
    <n v="585.74999999999989"/>
  </r>
  <r>
    <s v="005"/>
    <x v="3"/>
    <s v="Fertilizers"/>
    <n v="12.99"/>
    <n v="106"/>
    <x v="0"/>
    <d v="2024-03-06T00:00:00"/>
    <x v="1"/>
    <n v="1621"/>
    <x v="1"/>
    <x v="1"/>
    <x v="0"/>
    <x v="0"/>
    <n v="1376.94"/>
    <n v="9.093"/>
    <n v="413.08200000000005"/>
  </r>
  <r>
    <s v="003"/>
    <x v="0"/>
    <s v="Seeds"/>
    <n v="5.99"/>
    <n v="139"/>
    <x v="1"/>
    <d v="2024-01-11T00:00:00"/>
    <x v="1"/>
    <n v="7015"/>
    <x v="2"/>
    <x v="0"/>
    <x v="4"/>
    <x v="0"/>
    <n v="832.61"/>
    <n v="4.1929999999999996"/>
    <n v="249.78300000000007"/>
  </r>
  <r>
    <s v="005"/>
    <x v="3"/>
    <s v="Fertilizers"/>
    <n v="12.99"/>
    <n v="180"/>
    <x v="1"/>
    <d v="2024-01-11T00:00:00"/>
    <x v="0"/>
    <n v="6709"/>
    <x v="4"/>
    <x v="0"/>
    <x v="0"/>
    <x v="0"/>
    <n v="2338.1999999999998"/>
    <n v="9.093"/>
    <n v="701.46"/>
  </r>
  <r>
    <s v="003"/>
    <x v="0"/>
    <s v="Seeds"/>
    <n v="5.99"/>
    <n v="234"/>
    <x v="0"/>
    <d v="2024-03-22T00:00:00"/>
    <x v="1"/>
    <n v="5757"/>
    <x v="1"/>
    <x v="2"/>
    <x v="3"/>
    <x v="0"/>
    <n v="1401.66"/>
    <n v="4.1929999999999996"/>
    <n v="420.49800000000016"/>
  </r>
  <r>
    <s v="005"/>
    <x v="3"/>
    <s v="Fertilizers"/>
    <n v="12.99"/>
    <n v="199"/>
    <x v="0"/>
    <d v="2024-03-15T00:00:00"/>
    <x v="0"/>
    <n v="5039"/>
    <x v="3"/>
    <x v="0"/>
    <x v="3"/>
    <x v="0"/>
    <n v="2585.0100000000002"/>
    <n v="9.093"/>
    <n v="775.50300000000004"/>
  </r>
  <r>
    <s v="002"/>
    <x v="4"/>
    <s v="Tools"/>
    <n v="35.5"/>
    <n v="286"/>
    <x v="2"/>
    <d v="2024-02-27T00:00:00"/>
    <x v="1"/>
    <n v="2615"/>
    <x v="1"/>
    <x v="0"/>
    <x v="3"/>
    <x v="0"/>
    <n v="10153"/>
    <n v="24.85"/>
    <n v="3045.8999999999996"/>
  </r>
  <r>
    <s v="004"/>
    <x v="1"/>
    <s v="Tools"/>
    <n v="15.75"/>
    <n v="178"/>
    <x v="2"/>
    <d v="2024-02-05T00:00:00"/>
    <x v="1"/>
    <n v="7981"/>
    <x v="0"/>
    <x v="1"/>
    <x v="1"/>
    <x v="0"/>
    <n v="2803.5"/>
    <n v="11.025"/>
    <n v="841.05"/>
  </r>
  <r>
    <s v="001"/>
    <x v="2"/>
    <s v="Fertilizers"/>
    <n v="20.99"/>
    <n v="49"/>
    <x v="2"/>
    <d v="2024-02-18T00:00:00"/>
    <x v="0"/>
    <n v="8780"/>
    <x v="1"/>
    <x v="2"/>
    <x v="1"/>
    <x v="0"/>
    <n v="1028.51"/>
    <n v="14.693"/>
    <n v="308.55299999999994"/>
  </r>
  <r>
    <s v="002"/>
    <x v="4"/>
    <s v="Tools"/>
    <n v="35.5"/>
    <n v="112"/>
    <x v="1"/>
    <d v="2024-01-07T00:00:00"/>
    <x v="0"/>
    <n v="9857"/>
    <x v="1"/>
    <x v="1"/>
    <x v="3"/>
    <x v="0"/>
    <n v="3976"/>
    <n v="24.85"/>
    <n v="1192.7999999999997"/>
  </r>
  <r>
    <s v="004"/>
    <x v="1"/>
    <s v="Tools"/>
    <n v="15.75"/>
    <n v="54"/>
    <x v="2"/>
    <d v="2024-02-01T00:00:00"/>
    <x v="0"/>
    <n v="1067"/>
    <x v="0"/>
    <x v="2"/>
    <x v="0"/>
    <x v="0"/>
    <n v="850.5"/>
    <n v="11.025"/>
    <n v="255.14999999999998"/>
  </r>
  <r>
    <s v="004"/>
    <x v="1"/>
    <s v="Tools"/>
    <n v="15.75"/>
    <n v="284"/>
    <x v="2"/>
    <d v="2024-02-01T00:00:00"/>
    <x v="1"/>
    <n v="8161"/>
    <x v="5"/>
    <x v="2"/>
    <x v="4"/>
    <x v="0"/>
    <n v="4473"/>
    <n v="11.025"/>
    <n v="1341.8999999999999"/>
  </r>
  <r>
    <s v="002"/>
    <x v="4"/>
    <s v="Tools"/>
    <n v="35.5"/>
    <n v="272"/>
    <x v="1"/>
    <d v="2024-01-26T00:00:00"/>
    <x v="1"/>
    <n v="4636"/>
    <x v="3"/>
    <x v="0"/>
    <x v="0"/>
    <x v="0"/>
    <n v="9656"/>
    <n v="24.85"/>
    <n v="2896.7999999999997"/>
  </r>
  <r>
    <s v="001"/>
    <x v="2"/>
    <s v="Fertilizers"/>
    <n v="20.99"/>
    <n v="104"/>
    <x v="1"/>
    <d v="2024-01-03T00:00:00"/>
    <x v="1"/>
    <n v="7604"/>
    <x v="1"/>
    <x v="2"/>
    <x v="0"/>
    <x v="0"/>
    <n v="2182.96"/>
    <n v="14.693"/>
    <n v="654.88799999999992"/>
  </r>
  <r>
    <s v="004"/>
    <x v="1"/>
    <s v="Tools"/>
    <n v="15.75"/>
    <n v="132"/>
    <x v="0"/>
    <d v="2024-03-25T00:00:00"/>
    <x v="0"/>
    <n v="5961"/>
    <x v="4"/>
    <x v="2"/>
    <x v="3"/>
    <x v="0"/>
    <n v="2079"/>
    <n v="11.025"/>
    <n v="623.69999999999993"/>
  </r>
  <r>
    <s v="001"/>
    <x v="2"/>
    <s v="Fertilizers"/>
    <n v="20.99"/>
    <n v="17"/>
    <x v="1"/>
    <d v="2024-01-07T00:00:00"/>
    <x v="0"/>
    <n v="8549"/>
    <x v="1"/>
    <x v="1"/>
    <x v="2"/>
    <x v="0"/>
    <n v="356.83"/>
    <n v="14.693"/>
    <n v="107.04899999999998"/>
  </r>
  <r>
    <s v="002"/>
    <x v="4"/>
    <s v="Tools"/>
    <n v="35.5"/>
    <n v="59"/>
    <x v="0"/>
    <d v="2024-03-07T00:00:00"/>
    <x v="0"/>
    <n v="3393"/>
    <x v="3"/>
    <x v="2"/>
    <x v="4"/>
    <x v="0"/>
    <n v="2094.5"/>
    <n v="24.85"/>
    <n v="628.34999999999991"/>
  </r>
  <r>
    <s v="002"/>
    <x v="4"/>
    <s v="Tools"/>
    <n v="35.5"/>
    <n v="217"/>
    <x v="2"/>
    <d v="2024-02-24T00:00:00"/>
    <x v="1"/>
    <n v="1781"/>
    <x v="2"/>
    <x v="1"/>
    <x v="2"/>
    <x v="0"/>
    <n v="7703.5"/>
    <n v="24.85"/>
    <n v="2311.0499999999997"/>
  </r>
  <r>
    <s v="004"/>
    <x v="1"/>
    <s v="Tools"/>
    <n v="15.75"/>
    <n v="223"/>
    <x v="0"/>
    <d v="2024-03-04T00:00:00"/>
    <x v="0"/>
    <n v="8124"/>
    <x v="1"/>
    <x v="2"/>
    <x v="0"/>
    <x v="0"/>
    <n v="3512.25"/>
    <n v="11.025"/>
    <n v="1053.675"/>
  </r>
  <r>
    <s v="001"/>
    <x v="2"/>
    <s v="Fertilizers"/>
    <n v="20.99"/>
    <n v="24"/>
    <x v="1"/>
    <d v="2024-01-03T00:00:00"/>
    <x v="0"/>
    <n v="9765"/>
    <x v="3"/>
    <x v="0"/>
    <x v="4"/>
    <x v="0"/>
    <n v="503.76"/>
    <n v="14.693"/>
    <n v="151.12799999999999"/>
  </r>
  <r>
    <s v="003"/>
    <x v="0"/>
    <s v="Seeds"/>
    <n v="5.99"/>
    <n v="175"/>
    <x v="2"/>
    <d v="2024-02-25T00:00:00"/>
    <x v="0"/>
    <n v="9754"/>
    <x v="1"/>
    <x v="2"/>
    <x v="1"/>
    <x v="0"/>
    <n v="1048.25"/>
    <n v="4.1929999999999996"/>
    <n v="314.47500000000008"/>
  </r>
  <r>
    <s v="001"/>
    <x v="2"/>
    <s v="Fertilizers"/>
    <n v="20.99"/>
    <n v="140"/>
    <x v="1"/>
    <d v="2024-01-04T00:00:00"/>
    <x v="1"/>
    <n v="1356"/>
    <x v="1"/>
    <x v="1"/>
    <x v="1"/>
    <x v="0"/>
    <n v="2938.6"/>
    <n v="14.693"/>
    <n v="881.57999999999981"/>
  </r>
  <r>
    <s v="003"/>
    <x v="0"/>
    <s v="Seeds"/>
    <n v="5.99"/>
    <n v="10"/>
    <x v="1"/>
    <d v="2024-01-12T00:00:00"/>
    <x v="0"/>
    <n v="3961"/>
    <x v="2"/>
    <x v="1"/>
    <x v="3"/>
    <x v="0"/>
    <n v="59.900000000000013"/>
    <n v="4.1929999999999996"/>
    <n v="17.970000000000006"/>
  </r>
  <r>
    <s v="004"/>
    <x v="1"/>
    <s v="Tools"/>
    <n v="15.75"/>
    <n v="124"/>
    <x v="1"/>
    <d v="2024-01-01T00:00:00"/>
    <x v="1"/>
    <n v="7670"/>
    <x v="0"/>
    <x v="2"/>
    <x v="3"/>
    <x v="0"/>
    <n v="1953"/>
    <n v="11.025"/>
    <n v="585.9"/>
  </r>
  <r>
    <s v="001"/>
    <x v="2"/>
    <s v="Fertilizers"/>
    <n v="20.99"/>
    <n v="137"/>
    <x v="0"/>
    <d v="2024-03-16T00:00:00"/>
    <x v="0"/>
    <n v="8757"/>
    <x v="5"/>
    <x v="2"/>
    <x v="4"/>
    <x v="0"/>
    <n v="2875.63"/>
    <n v="14.693"/>
    <n v="862.68899999999985"/>
  </r>
  <r>
    <s v="003"/>
    <x v="0"/>
    <s v="Seeds"/>
    <n v="5.99"/>
    <n v="133"/>
    <x v="1"/>
    <d v="2024-01-28T00:00:00"/>
    <x v="1"/>
    <n v="9260"/>
    <x v="1"/>
    <x v="2"/>
    <x v="3"/>
    <x v="0"/>
    <n v="796.67000000000007"/>
    <n v="4.1929999999999996"/>
    <n v="239.00100000000009"/>
  </r>
  <r>
    <s v="004"/>
    <x v="1"/>
    <s v="Tools"/>
    <n v="15.75"/>
    <n v="192"/>
    <x v="2"/>
    <d v="2024-02-23T00:00:00"/>
    <x v="0"/>
    <n v="1097"/>
    <x v="4"/>
    <x v="1"/>
    <x v="0"/>
    <x v="0"/>
    <n v="3024"/>
    <n v="11.025"/>
    <n v="907.19999999999993"/>
  </r>
  <r>
    <s v="002"/>
    <x v="4"/>
    <s v="Tools"/>
    <n v="35.5"/>
    <n v="226"/>
    <x v="1"/>
    <d v="2024-01-05T00:00:00"/>
    <x v="0"/>
    <n v="9159"/>
    <x v="2"/>
    <x v="1"/>
    <x v="1"/>
    <x v="0"/>
    <n v="8023"/>
    <n v="24.85"/>
    <n v="2406.8999999999996"/>
  </r>
  <r>
    <s v="001"/>
    <x v="2"/>
    <s v="Fertilizers"/>
    <n v="20.99"/>
    <n v="168"/>
    <x v="1"/>
    <d v="2024-01-06T00:00:00"/>
    <x v="1"/>
    <n v="7406"/>
    <x v="1"/>
    <x v="0"/>
    <x v="0"/>
    <x v="0"/>
    <n v="3526.32"/>
    <n v="14.693"/>
    <n v="1057.8959999999997"/>
  </r>
  <r>
    <s v="002"/>
    <x v="4"/>
    <s v="Tools"/>
    <n v="35.5"/>
    <n v="74"/>
    <x v="0"/>
    <d v="2024-03-01T00:00:00"/>
    <x v="1"/>
    <n v="8659"/>
    <x v="0"/>
    <x v="1"/>
    <x v="3"/>
    <x v="0"/>
    <n v="2627"/>
    <n v="24.85"/>
    <n v="788.09999999999991"/>
  </r>
  <r>
    <s v="005"/>
    <x v="3"/>
    <s v="Fertilizers"/>
    <n v="12.99"/>
    <n v="33"/>
    <x v="2"/>
    <d v="2024-02-14T00:00:00"/>
    <x v="0"/>
    <n v="3503"/>
    <x v="4"/>
    <x v="0"/>
    <x v="1"/>
    <x v="0"/>
    <n v="428.67"/>
    <n v="9.093"/>
    <n v="128.601"/>
  </r>
  <r>
    <s v="002"/>
    <x v="4"/>
    <s v="Tools"/>
    <n v="35.5"/>
    <n v="171"/>
    <x v="0"/>
    <d v="2024-03-10T00:00:00"/>
    <x v="1"/>
    <n v="4252"/>
    <x v="2"/>
    <x v="1"/>
    <x v="0"/>
    <x v="0"/>
    <n v="6070.5"/>
    <n v="24.85"/>
    <n v="1821.1499999999999"/>
  </r>
  <r>
    <s v="002"/>
    <x v="4"/>
    <s v="Tools"/>
    <n v="35.5"/>
    <n v="111"/>
    <x v="0"/>
    <d v="2024-03-16T00:00:00"/>
    <x v="1"/>
    <n v="2658"/>
    <x v="2"/>
    <x v="1"/>
    <x v="0"/>
    <x v="0"/>
    <n v="3940.5"/>
    <n v="24.85"/>
    <n v="1182.1499999999999"/>
  </r>
  <r>
    <s v="004"/>
    <x v="1"/>
    <s v="Tools"/>
    <n v="15.75"/>
    <n v="234"/>
    <x v="0"/>
    <d v="2024-03-02T00:00:00"/>
    <x v="1"/>
    <n v="5366"/>
    <x v="4"/>
    <x v="0"/>
    <x v="3"/>
    <x v="0"/>
    <n v="3685.5"/>
    <n v="11.025"/>
    <n v="1105.6499999999999"/>
  </r>
  <r>
    <s v="005"/>
    <x v="3"/>
    <s v="Fertilizers"/>
    <n v="12.99"/>
    <n v="106"/>
    <x v="1"/>
    <d v="2024-01-13T00:00:00"/>
    <x v="1"/>
    <n v="4277"/>
    <x v="0"/>
    <x v="2"/>
    <x v="4"/>
    <x v="0"/>
    <n v="1376.94"/>
    <n v="9.093"/>
    <n v="413.08200000000005"/>
  </r>
  <r>
    <s v="002"/>
    <x v="4"/>
    <s v="Tools"/>
    <n v="35.5"/>
    <n v="175"/>
    <x v="0"/>
    <d v="2024-03-30T00:00:00"/>
    <x v="0"/>
    <n v="9144"/>
    <x v="4"/>
    <x v="1"/>
    <x v="3"/>
    <x v="0"/>
    <n v="6212.5"/>
    <n v="24.85"/>
    <n v="1863.7499999999998"/>
  </r>
  <r>
    <s v="004"/>
    <x v="1"/>
    <s v="Tools"/>
    <n v="15.75"/>
    <n v="300"/>
    <x v="0"/>
    <d v="2024-03-03T00:00:00"/>
    <x v="0"/>
    <n v="6219"/>
    <x v="2"/>
    <x v="1"/>
    <x v="2"/>
    <x v="0"/>
    <n v="4725"/>
    <n v="11.025"/>
    <n v="1417.5"/>
  </r>
  <r>
    <s v="004"/>
    <x v="1"/>
    <s v="Tools"/>
    <n v="15.75"/>
    <n v="299"/>
    <x v="2"/>
    <d v="2024-02-08T00:00:00"/>
    <x v="0"/>
    <n v="6271"/>
    <x v="4"/>
    <x v="1"/>
    <x v="2"/>
    <x v="0"/>
    <n v="4709.25"/>
    <n v="11.025"/>
    <n v="1412.7749999999999"/>
  </r>
  <r>
    <s v="001"/>
    <x v="2"/>
    <s v="Fertilizers"/>
    <n v="20.99"/>
    <n v="15"/>
    <x v="2"/>
    <d v="2024-02-21T00:00:00"/>
    <x v="0"/>
    <n v="4262"/>
    <x v="0"/>
    <x v="0"/>
    <x v="3"/>
    <x v="0"/>
    <n v="314.85000000000002"/>
    <n v="14.693"/>
    <n v="94.454999999999984"/>
  </r>
  <r>
    <s v="003"/>
    <x v="0"/>
    <s v="Seeds"/>
    <n v="5.99"/>
    <n v="243"/>
    <x v="0"/>
    <d v="2024-03-04T00:00:00"/>
    <x v="0"/>
    <n v="8276"/>
    <x v="3"/>
    <x v="1"/>
    <x v="1"/>
    <x v="0"/>
    <n v="1455.57"/>
    <n v="4.1929999999999996"/>
    <n v="436.67100000000016"/>
  </r>
  <r>
    <s v="003"/>
    <x v="0"/>
    <s v="Seeds"/>
    <n v="5.99"/>
    <n v="65"/>
    <x v="1"/>
    <d v="2024-01-08T00:00:00"/>
    <x v="0"/>
    <n v="7241"/>
    <x v="3"/>
    <x v="1"/>
    <x v="0"/>
    <x v="0"/>
    <n v="389.35"/>
    <n v="4.1929999999999996"/>
    <n v="116.80500000000004"/>
  </r>
  <r>
    <s v="003"/>
    <x v="0"/>
    <s v="Seeds"/>
    <n v="5.99"/>
    <n v="54"/>
    <x v="1"/>
    <d v="2024-01-06T00:00:00"/>
    <x v="1"/>
    <n v="9089"/>
    <x v="2"/>
    <x v="1"/>
    <x v="2"/>
    <x v="0"/>
    <n v="323.45999999999998"/>
    <n v="4.1929999999999996"/>
    <n v="97.038000000000039"/>
  </r>
  <r>
    <s v="003"/>
    <x v="0"/>
    <s v="Seeds"/>
    <n v="5.99"/>
    <n v="291"/>
    <x v="0"/>
    <d v="2024-03-11T00:00:00"/>
    <x v="0"/>
    <n v="3400"/>
    <x v="0"/>
    <x v="2"/>
    <x v="0"/>
    <x v="0"/>
    <n v="1743.09"/>
    <n v="4.1929999999999996"/>
    <n v="522.92700000000013"/>
  </r>
  <r>
    <s v="005"/>
    <x v="3"/>
    <s v="Fertilizers"/>
    <n v="12.99"/>
    <n v="77"/>
    <x v="2"/>
    <d v="2024-02-15T00:00:00"/>
    <x v="1"/>
    <n v="3120"/>
    <x v="1"/>
    <x v="0"/>
    <x v="4"/>
    <x v="0"/>
    <n v="1000.23"/>
    <n v="9.093"/>
    <n v="300.06900000000002"/>
  </r>
  <r>
    <s v="002"/>
    <x v="4"/>
    <s v="Tools"/>
    <n v="35.5"/>
    <n v="45"/>
    <x v="1"/>
    <d v="2024-01-05T00:00:00"/>
    <x v="1"/>
    <n v="9943"/>
    <x v="3"/>
    <x v="1"/>
    <x v="0"/>
    <x v="0"/>
    <n v="1597.5"/>
    <n v="24.85"/>
    <n v="479.24999999999994"/>
  </r>
  <r>
    <s v="002"/>
    <x v="4"/>
    <s v="Tools"/>
    <n v="35.5"/>
    <n v="123"/>
    <x v="1"/>
    <d v="2024-01-28T00:00:00"/>
    <x v="0"/>
    <n v="6861"/>
    <x v="0"/>
    <x v="2"/>
    <x v="3"/>
    <x v="0"/>
    <n v="4366.5"/>
    <n v="24.85"/>
    <n v="1309.9499999999998"/>
  </r>
  <r>
    <s v="004"/>
    <x v="1"/>
    <s v="Tools"/>
    <n v="15.75"/>
    <n v="173"/>
    <x v="1"/>
    <d v="2024-01-05T00:00:00"/>
    <x v="0"/>
    <n v="7961"/>
    <x v="3"/>
    <x v="2"/>
    <x v="1"/>
    <x v="0"/>
    <n v="2724.75"/>
    <n v="11.025"/>
    <n v="817.42499999999995"/>
  </r>
  <r>
    <s v="002"/>
    <x v="4"/>
    <s v="Tools"/>
    <n v="35.5"/>
    <n v="44"/>
    <x v="0"/>
    <d v="2024-03-12T00:00:00"/>
    <x v="1"/>
    <n v="3446"/>
    <x v="1"/>
    <x v="0"/>
    <x v="4"/>
    <x v="0"/>
    <n v="1562"/>
    <n v="24.85"/>
    <n v="468.59999999999991"/>
  </r>
  <r>
    <s v="002"/>
    <x v="4"/>
    <s v="Tools"/>
    <n v="35.5"/>
    <n v="140"/>
    <x v="2"/>
    <d v="2024-02-18T00:00:00"/>
    <x v="0"/>
    <n v="4831"/>
    <x v="3"/>
    <x v="2"/>
    <x v="3"/>
    <x v="0"/>
    <n v="4970"/>
    <n v="24.85"/>
    <n v="1490.9999999999998"/>
  </r>
  <r>
    <s v="002"/>
    <x v="4"/>
    <s v="Tools"/>
    <n v="35.5"/>
    <n v="226"/>
    <x v="1"/>
    <d v="2024-01-01T00:00:00"/>
    <x v="1"/>
    <n v="2028"/>
    <x v="4"/>
    <x v="0"/>
    <x v="2"/>
    <x v="0"/>
    <n v="8023"/>
    <n v="24.85"/>
    <n v="2406.8999999999996"/>
  </r>
  <r>
    <s v="003"/>
    <x v="0"/>
    <s v="Seeds"/>
    <n v="5.99"/>
    <n v="143"/>
    <x v="1"/>
    <d v="2024-01-10T00:00:00"/>
    <x v="0"/>
    <n v="8003"/>
    <x v="3"/>
    <x v="0"/>
    <x v="2"/>
    <x v="0"/>
    <n v="856.57"/>
    <n v="4.1929999999999996"/>
    <n v="256.97100000000006"/>
  </r>
  <r>
    <s v="002"/>
    <x v="4"/>
    <s v="Tools"/>
    <n v="35.5"/>
    <n v="6"/>
    <x v="0"/>
    <d v="2024-03-05T00:00:00"/>
    <x v="0"/>
    <n v="7985"/>
    <x v="2"/>
    <x v="2"/>
    <x v="0"/>
    <x v="0"/>
    <n v="213"/>
    <n v="24.85"/>
    <n v="63.899999999999991"/>
  </r>
  <r>
    <s v="001"/>
    <x v="2"/>
    <s v="Fertilizers"/>
    <n v="20.99"/>
    <n v="20"/>
    <x v="1"/>
    <d v="2024-01-25T00:00:00"/>
    <x v="0"/>
    <n v="7175"/>
    <x v="1"/>
    <x v="0"/>
    <x v="3"/>
    <x v="0"/>
    <n v="419.8"/>
    <n v="14.693"/>
    <n v="125.93999999999997"/>
  </r>
  <r>
    <s v="003"/>
    <x v="0"/>
    <s v="Seeds"/>
    <n v="5.99"/>
    <n v="217"/>
    <x v="1"/>
    <d v="2024-01-04T00:00:00"/>
    <x v="0"/>
    <n v="9776"/>
    <x v="1"/>
    <x v="1"/>
    <x v="1"/>
    <x v="0"/>
    <n v="1299.83"/>
    <n v="4.1929999999999996"/>
    <n v="389.94900000000013"/>
  </r>
  <r>
    <s v="001"/>
    <x v="2"/>
    <s v="Fertilizers"/>
    <n v="20.99"/>
    <n v="78"/>
    <x v="1"/>
    <d v="2024-01-23T00:00:00"/>
    <x v="1"/>
    <n v="9021"/>
    <x v="4"/>
    <x v="2"/>
    <x v="3"/>
    <x v="0"/>
    <n v="1637.22"/>
    <n v="14.693"/>
    <n v="491.16599999999988"/>
  </r>
  <r>
    <s v="005"/>
    <x v="3"/>
    <s v="Fertilizers"/>
    <n v="12.99"/>
    <n v="124"/>
    <x v="0"/>
    <d v="2024-03-15T00:00:00"/>
    <x v="1"/>
    <n v="9508"/>
    <x v="1"/>
    <x v="1"/>
    <x v="1"/>
    <x v="0"/>
    <n v="1610.76"/>
    <n v="9.093"/>
    <n v="483.22800000000001"/>
  </r>
  <r>
    <s v="003"/>
    <x v="0"/>
    <s v="Seeds"/>
    <n v="5.99"/>
    <n v="122"/>
    <x v="0"/>
    <d v="2024-03-17T00:00:00"/>
    <x v="1"/>
    <n v="9608"/>
    <x v="4"/>
    <x v="0"/>
    <x v="4"/>
    <x v="0"/>
    <n v="730.78"/>
    <n v="4.1929999999999996"/>
    <n v="219.23400000000007"/>
  </r>
  <r>
    <s v="003"/>
    <x v="0"/>
    <s v="Seeds"/>
    <n v="5.99"/>
    <n v="211"/>
    <x v="2"/>
    <d v="2024-02-08T00:00:00"/>
    <x v="1"/>
    <n v="2951"/>
    <x v="2"/>
    <x v="1"/>
    <x v="0"/>
    <x v="0"/>
    <n v="1263.8900000000001"/>
    <n v="4.1929999999999996"/>
    <n v="379.16700000000014"/>
  </r>
  <r>
    <s v="001"/>
    <x v="2"/>
    <s v="Fertilizers"/>
    <n v="20.99"/>
    <n v="203"/>
    <x v="2"/>
    <d v="2024-02-09T00:00:00"/>
    <x v="0"/>
    <n v="6285"/>
    <x v="1"/>
    <x v="1"/>
    <x v="1"/>
    <x v="1"/>
    <n v="4260.9699999999993"/>
    <n v="14.693"/>
    <n v="1278.2909999999997"/>
  </r>
  <r>
    <s v="001"/>
    <x v="2"/>
    <s v="Fertilizers"/>
    <n v="20.99"/>
    <n v="208"/>
    <x v="1"/>
    <d v="2024-01-30T00:00:00"/>
    <x v="0"/>
    <n v="2667"/>
    <x v="0"/>
    <x v="2"/>
    <x v="4"/>
    <x v="0"/>
    <n v="4365.92"/>
    <n v="14.693"/>
    <n v="1309.7759999999998"/>
  </r>
  <r>
    <s v="001"/>
    <x v="2"/>
    <s v="Fertilizers"/>
    <n v="20.99"/>
    <n v="294"/>
    <x v="0"/>
    <d v="2024-03-13T00:00:00"/>
    <x v="0"/>
    <n v="7317"/>
    <x v="1"/>
    <x v="1"/>
    <x v="0"/>
    <x v="0"/>
    <n v="6171.0599999999986"/>
    <n v="14.693"/>
    <n v="1851.3179999999998"/>
  </r>
  <r>
    <s v="002"/>
    <x v="4"/>
    <s v="Tools"/>
    <n v="35.5"/>
    <n v="80"/>
    <x v="1"/>
    <d v="2024-01-03T00:00:00"/>
    <x v="0"/>
    <n v="8275"/>
    <x v="0"/>
    <x v="0"/>
    <x v="0"/>
    <x v="0"/>
    <n v="2840"/>
    <n v="24.85"/>
    <n v="851.99999999999989"/>
  </r>
  <r>
    <s v="002"/>
    <x v="4"/>
    <s v="Tools"/>
    <n v="35.5"/>
    <n v="270"/>
    <x v="2"/>
    <d v="2024-02-15T00:00:00"/>
    <x v="0"/>
    <n v="2721"/>
    <x v="4"/>
    <x v="0"/>
    <x v="3"/>
    <x v="0"/>
    <n v="9585"/>
    <n v="24.85"/>
    <n v="2875.4999999999995"/>
  </r>
  <r>
    <s v="005"/>
    <x v="3"/>
    <s v="Fertilizers"/>
    <n v="12.99"/>
    <n v="253"/>
    <x v="1"/>
    <d v="2024-01-21T00:00:00"/>
    <x v="0"/>
    <n v="1750"/>
    <x v="3"/>
    <x v="1"/>
    <x v="0"/>
    <x v="0"/>
    <n v="3286.47"/>
    <n v="9.093"/>
    <n v="985.94100000000003"/>
  </r>
  <r>
    <s v="004"/>
    <x v="1"/>
    <s v="Tools"/>
    <n v="15.75"/>
    <n v="43"/>
    <x v="1"/>
    <d v="2024-01-16T00:00:00"/>
    <x v="0"/>
    <n v="3313"/>
    <x v="2"/>
    <x v="0"/>
    <x v="3"/>
    <x v="1"/>
    <n v="677.25"/>
    <n v="11.025"/>
    <n v="203.17499999999998"/>
  </r>
  <r>
    <s v="004"/>
    <x v="1"/>
    <s v="Tools"/>
    <n v="15.75"/>
    <n v="106"/>
    <x v="0"/>
    <d v="2024-03-05T00:00:00"/>
    <x v="1"/>
    <n v="3534"/>
    <x v="2"/>
    <x v="2"/>
    <x v="0"/>
    <x v="0"/>
    <n v="1669.5"/>
    <n v="11.025"/>
    <n v="500.84999999999997"/>
  </r>
  <r>
    <s v="003"/>
    <x v="0"/>
    <s v="Seeds"/>
    <n v="5.99"/>
    <n v="277"/>
    <x v="1"/>
    <d v="2024-01-07T00:00:00"/>
    <x v="1"/>
    <n v="8892"/>
    <x v="3"/>
    <x v="2"/>
    <x v="4"/>
    <x v="0"/>
    <n v="1659.23"/>
    <n v="4.1929999999999996"/>
    <n v="497.76900000000018"/>
  </r>
  <r>
    <s v="003"/>
    <x v="0"/>
    <s v="Seeds"/>
    <n v="5.99"/>
    <n v="282"/>
    <x v="0"/>
    <d v="2024-03-05T00:00:00"/>
    <x v="1"/>
    <n v="1906"/>
    <x v="0"/>
    <x v="2"/>
    <x v="0"/>
    <x v="0"/>
    <n v="1689.18"/>
    <n v="4.1929999999999996"/>
    <n v="506.75400000000019"/>
  </r>
  <r>
    <s v="005"/>
    <x v="3"/>
    <s v="Fertilizers"/>
    <n v="12.99"/>
    <n v="38"/>
    <x v="1"/>
    <d v="2024-01-04T00:00:00"/>
    <x v="0"/>
    <n v="3645"/>
    <x v="3"/>
    <x v="1"/>
    <x v="1"/>
    <x v="0"/>
    <n v="493.62"/>
    <n v="9.093"/>
    <n v="148.08600000000001"/>
  </r>
  <r>
    <s v="002"/>
    <x v="4"/>
    <s v="Tools"/>
    <n v="35.5"/>
    <n v="275"/>
    <x v="2"/>
    <d v="2024-02-26T00:00:00"/>
    <x v="0"/>
    <n v="5432"/>
    <x v="0"/>
    <x v="2"/>
    <x v="4"/>
    <x v="0"/>
    <n v="9762.5"/>
    <n v="24.85"/>
    <n v="2928.7499999999995"/>
  </r>
  <r>
    <s v="004"/>
    <x v="1"/>
    <s v="Tools"/>
    <n v="15.75"/>
    <n v="207"/>
    <x v="2"/>
    <d v="2024-02-23T00:00:00"/>
    <x v="0"/>
    <n v="4170"/>
    <x v="5"/>
    <x v="2"/>
    <x v="4"/>
    <x v="0"/>
    <n v="3260.25"/>
    <n v="11.025"/>
    <n v="978.07499999999993"/>
  </r>
  <r>
    <s v="005"/>
    <x v="3"/>
    <s v="Fertilizers"/>
    <n v="12.99"/>
    <n v="110"/>
    <x v="1"/>
    <d v="2024-01-05T00:00:00"/>
    <x v="1"/>
    <n v="1638"/>
    <x v="5"/>
    <x v="2"/>
    <x v="1"/>
    <x v="0"/>
    <n v="1428.9"/>
    <n v="9.093"/>
    <n v="428.67"/>
  </r>
  <r>
    <s v="005"/>
    <x v="3"/>
    <s v="Fertilizers"/>
    <n v="12.99"/>
    <n v="261"/>
    <x v="1"/>
    <d v="2024-01-08T00:00:00"/>
    <x v="1"/>
    <n v="7029"/>
    <x v="4"/>
    <x v="2"/>
    <x v="0"/>
    <x v="0"/>
    <n v="3390.39"/>
    <n v="9.093"/>
    <n v="1017.1170000000001"/>
  </r>
  <r>
    <s v="004"/>
    <x v="1"/>
    <s v="Tools"/>
    <n v="15.75"/>
    <n v="126"/>
    <x v="0"/>
    <d v="2024-03-27T00:00:00"/>
    <x v="0"/>
    <n v="5827"/>
    <x v="4"/>
    <x v="0"/>
    <x v="4"/>
    <x v="0"/>
    <n v="1984.5"/>
    <n v="11.025"/>
    <n v="595.34999999999991"/>
  </r>
  <r>
    <s v="002"/>
    <x v="4"/>
    <s v="Tools"/>
    <n v="35.5"/>
    <n v="4"/>
    <x v="1"/>
    <d v="2024-01-10T00:00:00"/>
    <x v="1"/>
    <n v="3728"/>
    <x v="5"/>
    <x v="2"/>
    <x v="2"/>
    <x v="0"/>
    <n v="142"/>
    <n v="24.85"/>
    <n v="42.599999999999994"/>
  </r>
  <r>
    <s v="002"/>
    <x v="4"/>
    <s v="Tools"/>
    <n v="35.5"/>
    <n v="67"/>
    <x v="2"/>
    <d v="2024-02-23T00:00:00"/>
    <x v="1"/>
    <n v="5315"/>
    <x v="0"/>
    <x v="1"/>
    <x v="4"/>
    <x v="0"/>
    <n v="2378.5"/>
    <n v="24.85"/>
    <n v="713.55"/>
  </r>
  <r>
    <s v="003"/>
    <x v="0"/>
    <s v="Seeds"/>
    <n v="5.99"/>
    <n v="275"/>
    <x v="0"/>
    <d v="2024-03-04T00:00:00"/>
    <x v="0"/>
    <n v="9778"/>
    <x v="3"/>
    <x v="0"/>
    <x v="3"/>
    <x v="0"/>
    <n v="1647.25"/>
    <n v="4.1929999999999996"/>
    <n v="494.17500000000018"/>
  </r>
  <r>
    <s v="001"/>
    <x v="2"/>
    <s v="Fertilizers"/>
    <n v="20.99"/>
    <n v="17"/>
    <x v="1"/>
    <d v="2024-01-10T00:00:00"/>
    <x v="0"/>
    <n v="4153"/>
    <x v="0"/>
    <x v="1"/>
    <x v="3"/>
    <x v="0"/>
    <n v="356.83"/>
    <n v="14.693"/>
    <n v="107.04899999999998"/>
  </r>
  <r>
    <s v="005"/>
    <x v="3"/>
    <s v="Fertilizers"/>
    <n v="12.99"/>
    <n v="222"/>
    <x v="0"/>
    <d v="2024-03-22T00:00:00"/>
    <x v="0"/>
    <n v="9430"/>
    <x v="0"/>
    <x v="0"/>
    <x v="3"/>
    <x v="0"/>
    <n v="2883.78"/>
    <n v="9.093"/>
    <n v="865.13400000000001"/>
  </r>
  <r>
    <s v="003"/>
    <x v="0"/>
    <s v="Seeds"/>
    <n v="5.99"/>
    <n v="246"/>
    <x v="0"/>
    <d v="2024-03-25T00:00:00"/>
    <x v="1"/>
    <n v="6572"/>
    <x v="0"/>
    <x v="0"/>
    <x v="1"/>
    <x v="0"/>
    <n v="1473.54"/>
    <n v="4.1929999999999996"/>
    <n v="442.06200000000013"/>
  </r>
  <r>
    <s v="004"/>
    <x v="1"/>
    <s v="Tools"/>
    <n v="15.75"/>
    <n v="122"/>
    <x v="2"/>
    <d v="2024-02-24T00:00:00"/>
    <x v="1"/>
    <n v="3147"/>
    <x v="2"/>
    <x v="2"/>
    <x v="1"/>
    <x v="0"/>
    <n v="1921.5"/>
    <n v="11.025"/>
    <n v="576.44999999999993"/>
  </r>
  <r>
    <s v="001"/>
    <x v="2"/>
    <s v="Fertilizers"/>
    <n v="20.99"/>
    <n v="298"/>
    <x v="1"/>
    <d v="2024-01-31T00:00:00"/>
    <x v="1"/>
    <n v="2287"/>
    <x v="4"/>
    <x v="1"/>
    <x v="3"/>
    <x v="0"/>
    <n v="6255.02"/>
    <n v="14.693"/>
    <n v="1876.5059999999996"/>
  </r>
  <r>
    <s v="003"/>
    <x v="0"/>
    <s v="Seeds"/>
    <n v="5.99"/>
    <n v="59"/>
    <x v="2"/>
    <d v="2024-02-22T00:00:00"/>
    <x v="1"/>
    <n v="2235"/>
    <x v="4"/>
    <x v="2"/>
    <x v="4"/>
    <x v="0"/>
    <n v="353.41"/>
    <n v="4.1929999999999996"/>
    <n v="106.02300000000004"/>
  </r>
  <r>
    <s v="005"/>
    <x v="3"/>
    <s v="Fertilizers"/>
    <n v="12.99"/>
    <n v="76"/>
    <x v="2"/>
    <d v="2024-02-17T00:00:00"/>
    <x v="1"/>
    <n v="3802"/>
    <x v="1"/>
    <x v="2"/>
    <x v="3"/>
    <x v="0"/>
    <n v="987.24"/>
    <n v="9.093"/>
    <n v="296.17200000000003"/>
  </r>
  <r>
    <s v="003"/>
    <x v="0"/>
    <s v="Seeds"/>
    <n v="5.99"/>
    <n v="235"/>
    <x v="0"/>
    <d v="2024-03-19T00:00:00"/>
    <x v="1"/>
    <n v="5155"/>
    <x v="0"/>
    <x v="1"/>
    <x v="0"/>
    <x v="0"/>
    <n v="1407.65"/>
    <n v="4.1929999999999996"/>
    <n v="422.29500000000013"/>
  </r>
  <r>
    <s v="004"/>
    <x v="1"/>
    <s v="Tools"/>
    <n v="15.75"/>
    <n v="226"/>
    <x v="2"/>
    <d v="2024-02-29T00:00:00"/>
    <x v="0"/>
    <n v="4892"/>
    <x v="2"/>
    <x v="2"/>
    <x v="0"/>
    <x v="0"/>
    <n v="3559.5"/>
    <n v="11.025"/>
    <n v="1067.8499999999999"/>
  </r>
  <r>
    <s v="004"/>
    <x v="1"/>
    <s v="Tools"/>
    <n v="15.75"/>
    <n v="86"/>
    <x v="2"/>
    <d v="2024-02-06T00:00:00"/>
    <x v="0"/>
    <n v="3168"/>
    <x v="1"/>
    <x v="2"/>
    <x v="3"/>
    <x v="0"/>
    <n v="1354.5"/>
    <n v="11.025"/>
    <n v="406.34999999999997"/>
  </r>
  <r>
    <s v="002"/>
    <x v="4"/>
    <s v="Tools"/>
    <n v="35.5"/>
    <n v="19"/>
    <x v="1"/>
    <d v="2024-01-05T00:00:00"/>
    <x v="1"/>
    <n v="8321"/>
    <x v="2"/>
    <x v="0"/>
    <x v="2"/>
    <x v="0"/>
    <n v="674.5"/>
    <n v="24.85"/>
    <n v="202.34999999999997"/>
  </r>
  <r>
    <s v="003"/>
    <x v="0"/>
    <s v="Seeds"/>
    <n v="5.99"/>
    <n v="115"/>
    <x v="2"/>
    <d v="2024-02-16T00:00:00"/>
    <x v="0"/>
    <n v="1265"/>
    <x v="1"/>
    <x v="0"/>
    <x v="3"/>
    <x v="1"/>
    <n v="688.85"/>
    <n v="4.1929999999999996"/>
    <n v="206.65500000000006"/>
  </r>
  <r>
    <s v="001"/>
    <x v="2"/>
    <s v="Fertilizers"/>
    <n v="20.99"/>
    <n v="254"/>
    <x v="0"/>
    <d v="2024-03-25T00:00:00"/>
    <x v="0"/>
    <n v="2186"/>
    <x v="0"/>
    <x v="1"/>
    <x v="4"/>
    <x v="1"/>
    <n v="5331.46"/>
    <n v="14.693"/>
    <n v="1599.4379999999996"/>
  </r>
  <r>
    <s v="002"/>
    <x v="4"/>
    <s v="Tools"/>
    <n v="35.5"/>
    <n v="117"/>
    <x v="2"/>
    <d v="2024-02-06T00:00:00"/>
    <x v="0"/>
    <n v="1451"/>
    <x v="4"/>
    <x v="0"/>
    <x v="4"/>
    <x v="0"/>
    <n v="4153.5"/>
    <n v="24.85"/>
    <n v="1246.0499999999997"/>
  </r>
  <r>
    <s v="001"/>
    <x v="2"/>
    <s v="Fertilizers"/>
    <n v="20.99"/>
    <n v="162"/>
    <x v="2"/>
    <d v="2024-02-03T00:00:00"/>
    <x v="1"/>
    <n v="1236"/>
    <x v="4"/>
    <x v="1"/>
    <x v="0"/>
    <x v="0"/>
    <n v="3400.38"/>
    <n v="14.693"/>
    <n v="1020.1139999999998"/>
  </r>
  <r>
    <s v="005"/>
    <x v="3"/>
    <s v="Fertilizers"/>
    <n v="12.99"/>
    <n v="51"/>
    <x v="0"/>
    <d v="2024-03-12T00:00:00"/>
    <x v="1"/>
    <n v="2174"/>
    <x v="4"/>
    <x v="2"/>
    <x v="3"/>
    <x v="0"/>
    <n v="662.49"/>
    <n v="9.093"/>
    <n v="198.74700000000001"/>
  </r>
  <r>
    <s v="002"/>
    <x v="4"/>
    <s v="Tools"/>
    <n v="35.5"/>
    <n v="227"/>
    <x v="1"/>
    <d v="2024-01-19T00:00:00"/>
    <x v="0"/>
    <n v="8555"/>
    <x v="5"/>
    <x v="2"/>
    <x v="4"/>
    <x v="0"/>
    <n v="8058.5"/>
    <n v="24.85"/>
    <n v="2417.5499999999997"/>
  </r>
  <r>
    <s v="005"/>
    <x v="3"/>
    <s v="Fertilizers"/>
    <n v="12.99"/>
    <n v="217"/>
    <x v="2"/>
    <d v="2024-02-26T00:00:00"/>
    <x v="0"/>
    <n v="2848"/>
    <x v="5"/>
    <x v="0"/>
    <x v="2"/>
    <x v="0"/>
    <n v="2818.83"/>
    <n v="9.093"/>
    <n v="845.649"/>
  </r>
  <r>
    <s v="002"/>
    <x v="4"/>
    <s v="Tools"/>
    <n v="35.5"/>
    <n v="243"/>
    <x v="1"/>
    <d v="2024-01-07T00:00:00"/>
    <x v="1"/>
    <n v="9212"/>
    <x v="5"/>
    <x v="0"/>
    <x v="4"/>
    <x v="0"/>
    <n v="8626.5"/>
    <n v="24.85"/>
    <n v="2587.9499999999998"/>
  </r>
  <r>
    <s v="002"/>
    <x v="4"/>
    <s v="Tools"/>
    <n v="35.5"/>
    <n v="238"/>
    <x v="2"/>
    <d v="2024-02-08T00:00:00"/>
    <x v="1"/>
    <n v="2339"/>
    <x v="5"/>
    <x v="2"/>
    <x v="3"/>
    <x v="0"/>
    <n v="8449"/>
    <n v="24.85"/>
    <n v="2534.6999999999998"/>
  </r>
  <r>
    <s v="001"/>
    <x v="2"/>
    <s v="Fertilizers"/>
    <n v="20.99"/>
    <n v="143"/>
    <x v="0"/>
    <d v="2024-03-15T00:00:00"/>
    <x v="1"/>
    <n v="4248"/>
    <x v="5"/>
    <x v="0"/>
    <x v="1"/>
    <x v="0"/>
    <n v="3001.57"/>
    <n v="14.693"/>
    <n v="900.47099999999978"/>
  </r>
  <r>
    <s v="004"/>
    <x v="1"/>
    <s v="Tools"/>
    <n v="15.75"/>
    <n v="134"/>
    <x v="1"/>
    <d v="2024-01-14T00:00:00"/>
    <x v="1"/>
    <n v="5587"/>
    <x v="4"/>
    <x v="0"/>
    <x v="2"/>
    <x v="0"/>
    <n v="2110.5"/>
    <n v="11.025"/>
    <n v="633.15"/>
  </r>
  <r>
    <s v="003"/>
    <x v="0"/>
    <s v="Seeds"/>
    <n v="5.99"/>
    <n v="119"/>
    <x v="0"/>
    <d v="2024-03-24T00:00:00"/>
    <x v="0"/>
    <n v="7424"/>
    <x v="0"/>
    <x v="2"/>
    <x v="3"/>
    <x v="0"/>
    <n v="712.81000000000006"/>
    <n v="4.1929999999999996"/>
    <n v="213.84300000000007"/>
  </r>
  <r>
    <s v="002"/>
    <x v="4"/>
    <s v="Tools"/>
    <n v="35.5"/>
    <n v="130"/>
    <x v="0"/>
    <d v="2024-03-17T00:00:00"/>
    <x v="0"/>
    <n v="2965"/>
    <x v="0"/>
    <x v="1"/>
    <x v="1"/>
    <x v="0"/>
    <n v="4615"/>
    <n v="24.85"/>
    <n v="1384.4999999999998"/>
  </r>
  <r>
    <s v="003"/>
    <x v="0"/>
    <s v="Seeds"/>
    <n v="5.99"/>
    <n v="290"/>
    <x v="1"/>
    <d v="2024-01-25T00:00:00"/>
    <x v="0"/>
    <n v="5647"/>
    <x v="2"/>
    <x v="2"/>
    <x v="4"/>
    <x v="0"/>
    <n v="1737.1"/>
    <n v="4.1929999999999996"/>
    <n v="521.13000000000022"/>
  </r>
  <r>
    <s v="005"/>
    <x v="3"/>
    <s v="Fertilizers"/>
    <n v="12.99"/>
    <n v="243"/>
    <x v="2"/>
    <d v="2024-02-21T00:00:00"/>
    <x v="0"/>
    <n v="3741"/>
    <x v="4"/>
    <x v="2"/>
    <x v="2"/>
    <x v="0"/>
    <n v="3156.57"/>
    <n v="9.093"/>
    <n v="946.971"/>
  </r>
  <r>
    <s v="004"/>
    <x v="1"/>
    <s v="Tools"/>
    <n v="15.75"/>
    <n v="130"/>
    <x v="0"/>
    <d v="2024-03-08T00:00:00"/>
    <x v="1"/>
    <n v="9001"/>
    <x v="1"/>
    <x v="2"/>
    <x v="1"/>
    <x v="1"/>
    <n v="2047.5"/>
    <n v="11.025"/>
    <n v="614.25"/>
  </r>
  <r>
    <s v="004"/>
    <x v="1"/>
    <s v="Tools"/>
    <n v="15.75"/>
    <n v="196"/>
    <x v="2"/>
    <d v="2024-02-21T00:00:00"/>
    <x v="0"/>
    <n v="6163"/>
    <x v="1"/>
    <x v="0"/>
    <x v="3"/>
    <x v="0"/>
    <n v="3087"/>
    <n v="11.025"/>
    <n v="926.09999999999991"/>
  </r>
  <r>
    <s v="001"/>
    <x v="2"/>
    <s v="Fertilizers"/>
    <n v="20.99"/>
    <n v="47"/>
    <x v="1"/>
    <d v="2024-01-28T00:00:00"/>
    <x v="1"/>
    <n v="8150"/>
    <x v="3"/>
    <x v="2"/>
    <x v="3"/>
    <x v="1"/>
    <n v="986.53"/>
    <n v="14.693"/>
    <n v="295.95899999999995"/>
  </r>
  <r>
    <s v="003"/>
    <x v="0"/>
    <s v="Seeds"/>
    <n v="5.99"/>
    <n v="257"/>
    <x v="2"/>
    <d v="2024-02-20T00:00:00"/>
    <x v="1"/>
    <n v="2094"/>
    <x v="4"/>
    <x v="0"/>
    <x v="4"/>
    <x v="0"/>
    <n v="1539.43"/>
    <n v="4.1929999999999996"/>
    <n v="461.82900000000018"/>
  </r>
  <r>
    <s v="001"/>
    <x v="2"/>
    <s v="Fertilizers"/>
    <n v="20.99"/>
    <n v="295"/>
    <x v="2"/>
    <d v="2024-02-24T00:00:00"/>
    <x v="1"/>
    <n v="8778"/>
    <x v="0"/>
    <x v="0"/>
    <x v="2"/>
    <x v="0"/>
    <n v="6192.0499999999993"/>
    <n v="14.693"/>
    <n v="1857.6149999999996"/>
  </r>
  <r>
    <s v="004"/>
    <x v="1"/>
    <s v="Tools"/>
    <n v="15.75"/>
    <n v="221"/>
    <x v="1"/>
    <d v="2024-01-31T00:00:00"/>
    <x v="1"/>
    <n v="2181"/>
    <x v="5"/>
    <x v="0"/>
    <x v="3"/>
    <x v="1"/>
    <n v="3480.75"/>
    <n v="11.025"/>
    <n v="1044.2249999999999"/>
  </r>
  <r>
    <s v="004"/>
    <x v="1"/>
    <s v="Tools"/>
    <n v="15.75"/>
    <n v="88"/>
    <x v="2"/>
    <d v="2024-02-20T00:00:00"/>
    <x v="1"/>
    <n v="6974"/>
    <x v="1"/>
    <x v="1"/>
    <x v="3"/>
    <x v="0"/>
    <n v="1386"/>
    <n v="11.025"/>
    <n v="415.79999999999995"/>
  </r>
  <r>
    <s v="005"/>
    <x v="3"/>
    <s v="Fertilizers"/>
    <n v="12.99"/>
    <n v="157"/>
    <x v="2"/>
    <d v="2024-02-18T00:00:00"/>
    <x v="1"/>
    <n v="6926"/>
    <x v="5"/>
    <x v="0"/>
    <x v="1"/>
    <x v="0"/>
    <n v="2039.43"/>
    <n v="9.093"/>
    <n v="611.82900000000006"/>
  </r>
  <r>
    <s v="002"/>
    <x v="4"/>
    <s v="Tools"/>
    <n v="35.5"/>
    <n v="65"/>
    <x v="0"/>
    <d v="2024-03-19T00:00:00"/>
    <x v="1"/>
    <n v="3373"/>
    <x v="4"/>
    <x v="1"/>
    <x v="2"/>
    <x v="0"/>
    <n v="2307.5"/>
    <n v="24.85"/>
    <n v="692.24999999999989"/>
  </r>
  <r>
    <s v="003"/>
    <x v="0"/>
    <s v="Seeds"/>
    <n v="5.99"/>
    <n v="108"/>
    <x v="0"/>
    <d v="2024-03-11T00:00:00"/>
    <x v="0"/>
    <n v="6246"/>
    <x v="2"/>
    <x v="0"/>
    <x v="0"/>
    <x v="0"/>
    <n v="646.92000000000007"/>
    <n v="4.1929999999999996"/>
    <n v="194.07600000000008"/>
  </r>
  <r>
    <s v="001"/>
    <x v="2"/>
    <s v="Fertilizers"/>
    <n v="20.99"/>
    <n v="19"/>
    <x v="0"/>
    <d v="2024-03-17T00:00:00"/>
    <x v="1"/>
    <n v="6930"/>
    <x v="5"/>
    <x v="1"/>
    <x v="2"/>
    <x v="0"/>
    <n v="398.80999999999989"/>
    <n v="14.693"/>
    <n v="119.64299999999997"/>
  </r>
  <r>
    <s v="005"/>
    <x v="3"/>
    <s v="Fertilizers"/>
    <n v="12.99"/>
    <n v="205"/>
    <x v="1"/>
    <d v="2024-01-19T00:00:00"/>
    <x v="0"/>
    <n v="3195"/>
    <x v="4"/>
    <x v="1"/>
    <x v="2"/>
    <x v="0"/>
    <n v="2662.95"/>
    <n v="9.093"/>
    <n v="798.8850000000001"/>
  </r>
  <r>
    <s v="002"/>
    <x v="4"/>
    <s v="Tools"/>
    <n v="35.5"/>
    <n v="105"/>
    <x v="1"/>
    <d v="2024-01-07T00:00:00"/>
    <x v="1"/>
    <n v="3311"/>
    <x v="5"/>
    <x v="0"/>
    <x v="0"/>
    <x v="0"/>
    <n v="3727.5"/>
    <n v="24.85"/>
    <n v="1118.2499999999998"/>
  </r>
  <r>
    <s v="001"/>
    <x v="2"/>
    <s v="Fertilizers"/>
    <n v="20.99"/>
    <n v="252"/>
    <x v="2"/>
    <d v="2024-02-12T00:00:00"/>
    <x v="0"/>
    <n v="7603"/>
    <x v="1"/>
    <x v="0"/>
    <x v="0"/>
    <x v="0"/>
    <n v="5289.48"/>
    <n v="14.693"/>
    <n v="1586.8439999999996"/>
  </r>
  <r>
    <s v="004"/>
    <x v="1"/>
    <s v="Tools"/>
    <n v="15.75"/>
    <n v="297"/>
    <x v="2"/>
    <d v="2024-02-27T00:00:00"/>
    <x v="1"/>
    <n v="2867"/>
    <x v="1"/>
    <x v="2"/>
    <x v="0"/>
    <x v="0"/>
    <n v="4677.75"/>
    <n v="11.025"/>
    <n v="1403.3249999999998"/>
  </r>
  <r>
    <s v="005"/>
    <x v="3"/>
    <s v="Fertilizers"/>
    <n v="12.99"/>
    <n v="150"/>
    <x v="1"/>
    <d v="2024-01-31T00:00:00"/>
    <x v="0"/>
    <n v="8013"/>
    <x v="0"/>
    <x v="1"/>
    <x v="0"/>
    <x v="0"/>
    <n v="1948.5"/>
    <n v="9.093"/>
    <n v="584.55000000000007"/>
  </r>
  <r>
    <s v="001"/>
    <x v="2"/>
    <s v="Fertilizers"/>
    <n v="20.99"/>
    <n v="278"/>
    <x v="2"/>
    <d v="2024-02-24T00:00:00"/>
    <x v="0"/>
    <n v="5121"/>
    <x v="2"/>
    <x v="1"/>
    <x v="1"/>
    <x v="0"/>
    <n v="5835.2199999999993"/>
    <n v="14.693"/>
    <n v="1750.5659999999996"/>
  </r>
  <r>
    <s v="004"/>
    <x v="1"/>
    <s v="Tools"/>
    <n v="15.75"/>
    <n v="91"/>
    <x v="1"/>
    <d v="2024-01-26T00:00:00"/>
    <x v="0"/>
    <n v="1586"/>
    <x v="5"/>
    <x v="0"/>
    <x v="4"/>
    <x v="0"/>
    <n v="1433.25"/>
    <n v="11.025"/>
    <n v="429.97499999999997"/>
  </r>
  <r>
    <s v="004"/>
    <x v="1"/>
    <s v="Tools"/>
    <n v="15.75"/>
    <n v="39"/>
    <x v="1"/>
    <d v="2024-01-27T00:00:00"/>
    <x v="1"/>
    <n v="1079"/>
    <x v="5"/>
    <x v="0"/>
    <x v="4"/>
    <x v="0"/>
    <n v="614.25"/>
    <n v="11.025"/>
    <n v="184.27499999999998"/>
  </r>
  <r>
    <s v="001"/>
    <x v="2"/>
    <s v="Fertilizers"/>
    <n v="20.99"/>
    <n v="165"/>
    <x v="0"/>
    <d v="2024-03-28T00:00:00"/>
    <x v="0"/>
    <n v="6651"/>
    <x v="1"/>
    <x v="0"/>
    <x v="2"/>
    <x v="0"/>
    <n v="3463.35"/>
    <n v="14.693"/>
    <n v="1039.0049999999999"/>
  </r>
  <r>
    <s v="002"/>
    <x v="4"/>
    <s v="Tools"/>
    <n v="35.5"/>
    <n v="160"/>
    <x v="2"/>
    <d v="2024-02-17T00:00:00"/>
    <x v="1"/>
    <n v="9028"/>
    <x v="3"/>
    <x v="2"/>
    <x v="2"/>
    <x v="0"/>
    <n v="5680"/>
    <n v="24.85"/>
    <n v="1703.9999999999998"/>
  </r>
  <r>
    <s v="002"/>
    <x v="4"/>
    <s v="Tools"/>
    <n v="35.5"/>
    <n v="126"/>
    <x v="2"/>
    <d v="2024-02-11T00:00:00"/>
    <x v="0"/>
    <n v="1239"/>
    <x v="2"/>
    <x v="1"/>
    <x v="4"/>
    <x v="0"/>
    <n v="4473"/>
    <n v="24.85"/>
    <n v="1341.8999999999999"/>
  </r>
  <r>
    <s v="004"/>
    <x v="1"/>
    <s v="Tools"/>
    <n v="15.75"/>
    <n v="129"/>
    <x v="2"/>
    <d v="2024-02-28T00:00:00"/>
    <x v="1"/>
    <n v="8820"/>
    <x v="2"/>
    <x v="0"/>
    <x v="3"/>
    <x v="0"/>
    <n v="2031.75"/>
    <n v="11.025"/>
    <n v="609.52499999999998"/>
  </r>
  <r>
    <s v="005"/>
    <x v="3"/>
    <s v="Fertilizers"/>
    <n v="12.99"/>
    <n v="88"/>
    <x v="2"/>
    <d v="2024-02-09T00:00:00"/>
    <x v="1"/>
    <n v="4984"/>
    <x v="0"/>
    <x v="0"/>
    <x v="3"/>
    <x v="0"/>
    <n v="1143.1199999999999"/>
    <n v="9.093"/>
    <n v="342.93600000000004"/>
  </r>
  <r>
    <s v="005"/>
    <x v="3"/>
    <s v="Fertilizers"/>
    <n v="12.99"/>
    <n v="91"/>
    <x v="1"/>
    <d v="2024-01-26T00:00:00"/>
    <x v="1"/>
    <n v="8038"/>
    <x v="0"/>
    <x v="2"/>
    <x v="1"/>
    <x v="0"/>
    <n v="1182.0899999999999"/>
    <n v="9.093"/>
    <n v="354.62700000000001"/>
  </r>
  <r>
    <s v="004"/>
    <x v="1"/>
    <s v="Tools"/>
    <n v="15.75"/>
    <n v="170"/>
    <x v="1"/>
    <d v="2024-01-20T00:00:00"/>
    <x v="0"/>
    <n v="2661"/>
    <x v="4"/>
    <x v="2"/>
    <x v="2"/>
    <x v="0"/>
    <n v="2677.5"/>
    <n v="11.025"/>
    <n v="803.24999999999989"/>
  </r>
  <r>
    <s v="004"/>
    <x v="1"/>
    <s v="Tools"/>
    <n v="15.75"/>
    <n v="189"/>
    <x v="1"/>
    <d v="2024-01-11T00:00:00"/>
    <x v="1"/>
    <n v="9236"/>
    <x v="1"/>
    <x v="0"/>
    <x v="1"/>
    <x v="0"/>
    <n v="2976.75"/>
    <n v="11.025"/>
    <n v="893.02499999999998"/>
  </r>
  <r>
    <s v="002"/>
    <x v="4"/>
    <s v="Tools"/>
    <n v="35.5"/>
    <n v="83"/>
    <x v="1"/>
    <d v="2024-01-02T00:00:00"/>
    <x v="0"/>
    <n v="4621"/>
    <x v="3"/>
    <x v="1"/>
    <x v="3"/>
    <x v="0"/>
    <n v="2946.5"/>
    <n v="24.85"/>
    <n v="883.94999999999993"/>
  </r>
  <r>
    <s v="001"/>
    <x v="2"/>
    <s v="Fertilizers"/>
    <n v="20.99"/>
    <n v="14"/>
    <x v="2"/>
    <d v="2024-02-15T00:00:00"/>
    <x v="0"/>
    <n v="9134"/>
    <x v="4"/>
    <x v="1"/>
    <x v="4"/>
    <x v="0"/>
    <n v="293.86"/>
    <n v="14.693"/>
    <n v="88.157999999999987"/>
  </r>
  <r>
    <s v="005"/>
    <x v="3"/>
    <s v="Fertilizers"/>
    <n v="12.99"/>
    <n v="81"/>
    <x v="2"/>
    <d v="2024-02-20T00:00:00"/>
    <x v="0"/>
    <n v="4722"/>
    <x v="0"/>
    <x v="0"/>
    <x v="3"/>
    <x v="0"/>
    <n v="1052.19"/>
    <n v="9.093"/>
    <n v="315.65700000000004"/>
  </r>
  <r>
    <s v="002"/>
    <x v="4"/>
    <s v="Tools"/>
    <n v="35.5"/>
    <n v="199"/>
    <x v="0"/>
    <d v="2024-03-08T00:00:00"/>
    <x v="1"/>
    <n v="3362"/>
    <x v="1"/>
    <x v="2"/>
    <x v="1"/>
    <x v="0"/>
    <n v="7064.5"/>
    <n v="24.85"/>
    <n v="2119.35"/>
  </r>
  <r>
    <s v="002"/>
    <x v="4"/>
    <s v="Tools"/>
    <n v="35.5"/>
    <n v="152"/>
    <x v="1"/>
    <d v="2024-01-19T00:00:00"/>
    <x v="1"/>
    <n v="1424"/>
    <x v="2"/>
    <x v="1"/>
    <x v="0"/>
    <x v="1"/>
    <n v="5396"/>
    <n v="24.85"/>
    <n v="1618.7999999999997"/>
  </r>
  <r>
    <s v="002"/>
    <x v="4"/>
    <s v="Tools"/>
    <n v="35.5"/>
    <n v="251"/>
    <x v="2"/>
    <d v="2024-02-21T00:00:00"/>
    <x v="1"/>
    <n v="3947"/>
    <x v="3"/>
    <x v="1"/>
    <x v="2"/>
    <x v="0"/>
    <n v="8910.5"/>
    <n v="24.85"/>
    <n v="2673.1499999999996"/>
  </r>
  <r>
    <s v="004"/>
    <x v="1"/>
    <s v="Tools"/>
    <n v="15.75"/>
    <n v="193"/>
    <x v="2"/>
    <d v="2024-02-12T00:00:00"/>
    <x v="1"/>
    <n v="1558"/>
    <x v="0"/>
    <x v="1"/>
    <x v="2"/>
    <x v="0"/>
    <n v="3039.75"/>
    <n v="11.025"/>
    <n v="911.92499999999995"/>
  </r>
  <r>
    <s v="004"/>
    <x v="1"/>
    <s v="Tools"/>
    <n v="15.75"/>
    <n v="55"/>
    <x v="2"/>
    <d v="2024-02-05T00:00:00"/>
    <x v="0"/>
    <n v="2060"/>
    <x v="5"/>
    <x v="2"/>
    <x v="1"/>
    <x v="1"/>
    <n v="866.25"/>
    <n v="11.025"/>
    <n v="259.875"/>
  </r>
  <r>
    <s v="003"/>
    <x v="0"/>
    <s v="Seeds"/>
    <n v="5.99"/>
    <n v="64"/>
    <x v="1"/>
    <d v="2024-01-23T00:00:00"/>
    <x v="1"/>
    <n v="6713"/>
    <x v="3"/>
    <x v="2"/>
    <x v="0"/>
    <x v="0"/>
    <n v="383.36"/>
    <n v="4.1929999999999996"/>
    <n v="115.00800000000004"/>
  </r>
  <r>
    <s v="001"/>
    <x v="2"/>
    <s v="Fertilizers"/>
    <n v="20.99"/>
    <n v="25"/>
    <x v="1"/>
    <d v="2024-01-03T00:00:00"/>
    <x v="1"/>
    <n v="5074"/>
    <x v="5"/>
    <x v="1"/>
    <x v="4"/>
    <x v="0"/>
    <n v="524.75"/>
    <n v="14.693"/>
    <n v="157.42499999999998"/>
  </r>
  <r>
    <s v="003"/>
    <x v="0"/>
    <s v="Seeds"/>
    <n v="5.99"/>
    <n v="90"/>
    <x v="2"/>
    <d v="2024-02-05T00:00:00"/>
    <x v="1"/>
    <n v="7397"/>
    <x v="0"/>
    <x v="0"/>
    <x v="3"/>
    <x v="0"/>
    <n v="539.1"/>
    <n v="4.1929999999999996"/>
    <n v="161.73000000000005"/>
  </r>
  <r>
    <s v="003"/>
    <x v="0"/>
    <s v="Seeds"/>
    <n v="5.99"/>
    <n v="284"/>
    <x v="2"/>
    <d v="2024-02-16T00:00:00"/>
    <x v="1"/>
    <n v="3732"/>
    <x v="1"/>
    <x v="2"/>
    <x v="2"/>
    <x v="0"/>
    <n v="1701.16"/>
    <n v="4.1929999999999996"/>
    <n v="510.34800000000018"/>
  </r>
  <r>
    <s v="002"/>
    <x v="4"/>
    <s v="Tools"/>
    <n v="35.5"/>
    <n v="242"/>
    <x v="1"/>
    <d v="2024-01-02T00:00:00"/>
    <x v="0"/>
    <n v="7704"/>
    <x v="4"/>
    <x v="0"/>
    <x v="2"/>
    <x v="0"/>
    <n v="8591"/>
    <n v="24.85"/>
    <n v="2577.2999999999997"/>
  </r>
  <r>
    <s v="003"/>
    <x v="0"/>
    <s v="Seeds"/>
    <n v="5.99"/>
    <n v="77"/>
    <x v="2"/>
    <d v="2024-02-21T00:00:00"/>
    <x v="0"/>
    <n v="2136"/>
    <x v="0"/>
    <x v="2"/>
    <x v="1"/>
    <x v="0"/>
    <n v="461.23"/>
    <n v="4.1929999999999996"/>
    <n v="138.36900000000006"/>
  </r>
  <r>
    <s v="001"/>
    <x v="2"/>
    <s v="Fertilizers"/>
    <n v="20.99"/>
    <n v="20"/>
    <x v="0"/>
    <d v="2024-03-29T00:00:00"/>
    <x v="1"/>
    <n v="9902"/>
    <x v="1"/>
    <x v="1"/>
    <x v="4"/>
    <x v="1"/>
    <n v="419.8"/>
    <n v="14.693"/>
    <n v="125.93999999999997"/>
  </r>
  <r>
    <s v="003"/>
    <x v="0"/>
    <s v="Seeds"/>
    <n v="5.99"/>
    <n v="126"/>
    <x v="2"/>
    <d v="2024-02-23T00:00:00"/>
    <x v="0"/>
    <n v="6524"/>
    <x v="2"/>
    <x v="1"/>
    <x v="3"/>
    <x v="0"/>
    <n v="754.74"/>
    <n v="4.1929999999999996"/>
    <n v="226.42200000000008"/>
  </r>
  <r>
    <s v="002"/>
    <x v="4"/>
    <s v="Tools"/>
    <n v="35.5"/>
    <n v="219"/>
    <x v="1"/>
    <d v="2024-01-09T00:00:00"/>
    <x v="1"/>
    <n v="8913"/>
    <x v="3"/>
    <x v="1"/>
    <x v="3"/>
    <x v="0"/>
    <n v="7774.5"/>
    <n v="24.85"/>
    <n v="2332.35"/>
  </r>
  <r>
    <s v="003"/>
    <x v="0"/>
    <s v="Seeds"/>
    <n v="5.99"/>
    <n v="297"/>
    <x v="1"/>
    <d v="2024-01-18T00:00:00"/>
    <x v="1"/>
    <n v="4376"/>
    <x v="4"/>
    <x v="1"/>
    <x v="1"/>
    <x v="0"/>
    <n v="1779.03"/>
    <n v="4.1929999999999996"/>
    <n v="533.70900000000017"/>
  </r>
  <r>
    <s v="004"/>
    <x v="1"/>
    <s v="Tools"/>
    <n v="15.75"/>
    <n v="71"/>
    <x v="0"/>
    <d v="2024-03-13T00:00:00"/>
    <x v="1"/>
    <n v="4361"/>
    <x v="5"/>
    <x v="0"/>
    <x v="2"/>
    <x v="0"/>
    <n v="1118.25"/>
    <n v="11.025"/>
    <n v="335.47499999999997"/>
  </r>
  <r>
    <s v="003"/>
    <x v="0"/>
    <s v="Seeds"/>
    <n v="5.99"/>
    <n v="147"/>
    <x v="1"/>
    <d v="2024-01-31T00:00:00"/>
    <x v="1"/>
    <n v="8447"/>
    <x v="5"/>
    <x v="0"/>
    <x v="1"/>
    <x v="0"/>
    <n v="880.53000000000009"/>
    <n v="4.1929999999999996"/>
    <n v="264.15900000000011"/>
  </r>
  <r>
    <s v="002"/>
    <x v="4"/>
    <s v="Tools"/>
    <n v="35.5"/>
    <n v="151"/>
    <x v="2"/>
    <d v="2024-02-15T00:00:00"/>
    <x v="1"/>
    <n v="8595"/>
    <x v="0"/>
    <x v="0"/>
    <x v="2"/>
    <x v="1"/>
    <n v="5360.5"/>
    <n v="24.85"/>
    <n v="1608.1499999999999"/>
  </r>
  <r>
    <s v="005"/>
    <x v="3"/>
    <s v="Fertilizers"/>
    <n v="12.99"/>
    <n v="172"/>
    <x v="2"/>
    <d v="2024-02-23T00:00:00"/>
    <x v="0"/>
    <n v="8823"/>
    <x v="2"/>
    <x v="0"/>
    <x v="0"/>
    <x v="1"/>
    <n v="2234.2800000000002"/>
    <n v="9.093"/>
    <n v="670.28399999999999"/>
  </r>
  <r>
    <s v="005"/>
    <x v="3"/>
    <s v="Fertilizers"/>
    <n v="12.99"/>
    <n v="72"/>
    <x v="2"/>
    <d v="2024-02-02T00:00:00"/>
    <x v="1"/>
    <n v="2638"/>
    <x v="3"/>
    <x v="0"/>
    <x v="1"/>
    <x v="0"/>
    <n v="935.28"/>
    <n v="9.093"/>
    <n v="280.584"/>
  </r>
  <r>
    <s v="002"/>
    <x v="4"/>
    <s v="Tools"/>
    <n v="35.5"/>
    <n v="192"/>
    <x v="2"/>
    <d v="2024-02-22T00:00:00"/>
    <x v="1"/>
    <n v="2349"/>
    <x v="1"/>
    <x v="2"/>
    <x v="0"/>
    <x v="0"/>
    <n v="6816"/>
    <n v="24.85"/>
    <n v="2044.7999999999997"/>
  </r>
  <r>
    <s v="003"/>
    <x v="0"/>
    <s v="Seeds"/>
    <n v="5.99"/>
    <n v="282"/>
    <x v="1"/>
    <d v="2024-01-31T00:00:00"/>
    <x v="1"/>
    <n v="3083"/>
    <x v="2"/>
    <x v="1"/>
    <x v="1"/>
    <x v="0"/>
    <n v="1689.18"/>
    <n v="4.1929999999999996"/>
    <n v="506.75400000000019"/>
  </r>
  <r>
    <s v="001"/>
    <x v="2"/>
    <s v="Fertilizers"/>
    <n v="20.99"/>
    <n v="100"/>
    <x v="1"/>
    <d v="2024-01-06T00:00:00"/>
    <x v="0"/>
    <n v="8823"/>
    <x v="2"/>
    <x v="0"/>
    <x v="4"/>
    <x v="1"/>
    <n v="2099"/>
    <n v="14.693"/>
    <n v="629.69999999999993"/>
  </r>
  <r>
    <s v="001"/>
    <x v="2"/>
    <s v="Fertilizers"/>
    <n v="20.99"/>
    <n v="216"/>
    <x v="0"/>
    <d v="2024-03-05T00:00:00"/>
    <x v="1"/>
    <n v="6032"/>
    <x v="1"/>
    <x v="0"/>
    <x v="0"/>
    <x v="0"/>
    <n v="4533.8399999999992"/>
    <n v="14.693"/>
    <n v="1360.1519999999998"/>
  </r>
  <r>
    <s v="005"/>
    <x v="3"/>
    <s v="Fertilizers"/>
    <n v="12.99"/>
    <n v="121"/>
    <x v="1"/>
    <d v="2024-01-04T00:00:00"/>
    <x v="0"/>
    <n v="3847"/>
    <x v="4"/>
    <x v="0"/>
    <x v="4"/>
    <x v="0"/>
    <n v="1571.79"/>
    <n v="9.093"/>
    <n v="471.53700000000003"/>
  </r>
  <r>
    <s v="004"/>
    <x v="1"/>
    <s v="Tools"/>
    <n v="15.75"/>
    <n v="289"/>
    <x v="0"/>
    <d v="2024-03-29T00:00:00"/>
    <x v="0"/>
    <n v="9830"/>
    <x v="1"/>
    <x v="1"/>
    <x v="3"/>
    <x v="0"/>
    <n v="4551.75"/>
    <n v="11.025"/>
    <n v="1365.5249999999999"/>
  </r>
  <r>
    <s v="005"/>
    <x v="3"/>
    <s v="Fertilizers"/>
    <n v="12.99"/>
    <n v="153"/>
    <x v="2"/>
    <d v="2024-02-04T00:00:00"/>
    <x v="0"/>
    <n v="6982"/>
    <x v="1"/>
    <x v="1"/>
    <x v="1"/>
    <x v="0"/>
    <n v="1987.47"/>
    <n v="9.093"/>
    <n v="596.24099999999999"/>
  </r>
  <r>
    <s v="002"/>
    <x v="4"/>
    <s v="Tools"/>
    <n v="35.5"/>
    <n v="203"/>
    <x v="0"/>
    <d v="2024-03-13T00:00:00"/>
    <x v="0"/>
    <n v="6013"/>
    <x v="1"/>
    <x v="1"/>
    <x v="0"/>
    <x v="0"/>
    <n v="7206.5"/>
    <n v="24.85"/>
    <n v="2161.9499999999998"/>
  </r>
  <r>
    <s v="004"/>
    <x v="1"/>
    <s v="Tools"/>
    <n v="15.75"/>
    <n v="34"/>
    <x v="0"/>
    <d v="2024-03-18T00:00:00"/>
    <x v="1"/>
    <n v="5012"/>
    <x v="5"/>
    <x v="0"/>
    <x v="0"/>
    <x v="0"/>
    <n v="535.5"/>
    <n v="11.025"/>
    <n v="160.64999999999998"/>
  </r>
  <r>
    <s v="002"/>
    <x v="4"/>
    <s v="Tools"/>
    <n v="35.5"/>
    <n v="79"/>
    <x v="1"/>
    <d v="2024-01-01T00:00:00"/>
    <x v="1"/>
    <n v="8944"/>
    <x v="2"/>
    <x v="2"/>
    <x v="3"/>
    <x v="0"/>
    <n v="2804.5"/>
    <n v="24.85"/>
    <n v="841.34999999999991"/>
  </r>
  <r>
    <s v="003"/>
    <x v="0"/>
    <s v="Seeds"/>
    <n v="5.99"/>
    <n v="47"/>
    <x v="1"/>
    <d v="2024-01-17T00:00:00"/>
    <x v="1"/>
    <n v="1333"/>
    <x v="3"/>
    <x v="2"/>
    <x v="0"/>
    <x v="0"/>
    <n v="281.52999999999997"/>
    <n v="4.1929999999999996"/>
    <n v="84.459000000000032"/>
  </r>
  <r>
    <s v="004"/>
    <x v="1"/>
    <s v="Tools"/>
    <n v="15.75"/>
    <n v="269"/>
    <x v="2"/>
    <d v="2024-02-02T00:00:00"/>
    <x v="0"/>
    <n v="4746"/>
    <x v="0"/>
    <x v="2"/>
    <x v="3"/>
    <x v="0"/>
    <n v="4236.75"/>
    <n v="11.025"/>
    <n v="1271.0249999999999"/>
  </r>
  <r>
    <s v="004"/>
    <x v="1"/>
    <s v="Tools"/>
    <n v="15.75"/>
    <n v="52"/>
    <x v="2"/>
    <d v="2024-02-02T00:00:00"/>
    <x v="0"/>
    <n v="8239"/>
    <x v="2"/>
    <x v="0"/>
    <x v="1"/>
    <x v="0"/>
    <n v="819"/>
    <n v="11.025"/>
    <n v="245.7"/>
  </r>
  <r>
    <s v="004"/>
    <x v="1"/>
    <s v="Tools"/>
    <n v="15.75"/>
    <n v="295"/>
    <x v="1"/>
    <d v="2024-01-19T00:00:00"/>
    <x v="1"/>
    <n v="8638"/>
    <x v="2"/>
    <x v="2"/>
    <x v="2"/>
    <x v="0"/>
    <n v="4646.25"/>
    <n v="11.025"/>
    <n v="1393.875"/>
  </r>
  <r>
    <s v="002"/>
    <x v="4"/>
    <s v="Tools"/>
    <n v="35.5"/>
    <n v="243"/>
    <x v="0"/>
    <d v="2024-03-09T00:00:00"/>
    <x v="0"/>
    <n v="1505"/>
    <x v="0"/>
    <x v="2"/>
    <x v="4"/>
    <x v="0"/>
    <n v="8626.5"/>
    <n v="24.85"/>
    <n v="2587.9499999999998"/>
  </r>
  <r>
    <s v="003"/>
    <x v="0"/>
    <s v="Seeds"/>
    <n v="5.99"/>
    <n v="189"/>
    <x v="2"/>
    <d v="2024-02-18T00:00:00"/>
    <x v="0"/>
    <n v="5454"/>
    <x v="0"/>
    <x v="0"/>
    <x v="3"/>
    <x v="0"/>
    <n v="1132.1099999999999"/>
    <n v="4.1929999999999996"/>
    <n v="339.6330000000001"/>
  </r>
  <r>
    <s v="002"/>
    <x v="4"/>
    <s v="Tools"/>
    <n v="35.5"/>
    <n v="30"/>
    <x v="2"/>
    <d v="2024-02-26T00:00:00"/>
    <x v="1"/>
    <n v="4598"/>
    <x v="5"/>
    <x v="1"/>
    <x v="2"/>
    <x v="0"/>
    <n v="1065"/>
    <n v="24.85"/>
    <n v="319.49999999999994"/>
  </r>
  <r>
    <s v="003"/>
    <x v="0"/>
    <s v="Seeds"/>
    <n v="5.99"/>
    <n v="65"/>
    <x v="0"/>
    <d v="2024-03-27T00:00:00"/>
    <x v="1"/>
    <n v="8499"/>
    <x v="1"/>
    <x v="0"/>
    <x v="4"/>
    <x v="0"/>
    <n v="389.35"/>
    <n v="4.1929999999999996"/>
    <n v="116.80500000000004"/>
  </r>
  <r>
    <s v="002"/>
    <x v="4"/>
    <s v="Tools"/>
    <n v="35.5"/>
    <n v="237"/>
    <x v="2"/>
    <d v="2024-02-01T00:00:00"/>
    <x v="1"/>
    <n v="4048"/>
    <x v="0"/>
    <x v="0"/>
    <x v="1"/>
    <x v="0"/>
    <n v="8413.5"/>
    <n v="24.85"/>
    <n v="2524.0499999999997"/>
  </r>
  <r>
    <s v="004"/>
    <x v="1"/>
    <s v="Tools"/>
    <n v="15.75"/>
    <n v="253"/>
    <x v="0"/>
    <d v="2024-03-07T00:00:00"/>
    <x v="1"/>
    <n v="4037"/>
    <x v="0"/>
    <x v="0"/>
    <x v="0"/>
    <x v="0"/>
    <n v="3984.75"/>
    <n v="11.025"/>
    <n v="1195.425"/>
  </r>
  <r>
    <s v="004"/>
    <x v="1"/>
    <s v="Tools"/>
    <n v="15.75"/>
    <n v="90"/>
    <x v="0"/>
    <d v="2024-03-12T00:00:00"/>
    <x v="0"/>
    <n v="1209"/>
    <x v="1"/>
    <x v="2"/>
    <x v="3"/>
    <x v="0"/>
    <n v="1417.5"/>
    <n v="11.025"/>
    <n v="425.24999999999994"/>
  </r>
  <r>
    <s v="005"/>
    <x v="3"/>
    <s v="Fertilizers"/>
    <n v="12.99"/>
    <n v="290"/>
    <x v="2"/>
    <d v="2024-02-21T00:00:00"/>
    <x v="1"/>
    <n v="1635"/>
    <x v="0"/>
    <x v="0"/>
    <x v="4"/>
    <x v="0"/>
    <n v="3767.1"/>
    <n v="9.093"/>
    <n v="1130.1300000000001"/>
  </r>
  <r>
    <s v="005"/>
    <x v="3"/>
    <s v="Fertilizers"/>
    <n v="12.99"/>
    <n v="32"/>
    <x v="1"/>
    <d v="2024-01-05T00:00:00"/>
    <x v="0"/>
    <n v="8492"/>
    <x v="0"/>
    <x v="0"/>
    <x v="2"/>
    <x v="0"/>
    <n v="415.68"/>
    <n v="9.093"/>
    <n v="124.70400000000001"/>
  </r>
  <r>
    <s v="003"/>
    <x v="0"/>
    <s v="Seeds"/>
    <n v="5.99"/>
    <n v="251"/>
    <x v="2"/>
    <d v="2024-02-07T00:00:00"/>
    <x v="1"/>
    <n v="8460"/>
    <x v="4"/>
    <x v="1"/>
    <x v="0"/>
    <x v="0"/>
    <n v="1503.49"/>
    <n v="4.1929999999999996"/>
    <n v="451.04700000000014"/>
  </r>
  <r>
    <s v="003"/>
    <x v="0"/>
    <s v="Seeds"/>
    <n v="5.99"/>
    <n v="278"/>
    <x v="0"/>
    <d v="2024-03-09T00:00:00"/>
    <x v="1"/>
    <n v="5482"/>
    <x v="1"/>
    <x v="2"/>
    <x v="3"/>
    <x v="0"/>
    <n v="1665.22"/>
    <n v="4.1929999999999996"/>
    <n v="499.56600000000014"/>
  </r>
  <r>
    <s v="004"/>
    <x v="1"/>
    <s v="Tools"/>
    <n v="15.75"/>
    <n v="159"/>
    <x v="2"/>
    <d v="2024-02-06T00:00:00"/>
    <x v="0"/>
    <n v="6139"/>
    <x v="1"/>
    <x v="1"/>
    <x v="0"/>
    <x v="0"/>
    <n v="2504.25"/>
    <n v="11.025"/>
    <n v="751.27499999999998"/>
  </r>
  <r>
    <s v="003"/>
    <x v="0"/>
    <s v="Seeds"/>
    <n v="5.99"/>
    <n v="263"/>
    <x v="0"/>
    <d v="2024-03-22T00:00:00"/>
    <x v="0"/>
    <n v="5534"/>
    <x v="1"/>
    <x v="0"/>
    <x v="1"/>
    <x v="1"/>
    <n v="1575.37"/>
    <n v="4.1929999999999996"/>
    <n v="472.61100000000016"/>
  </r>
  <r>
    <s v="004"/>
    <x v="1"/>
    <s v="Tools"/>
    <n v="15.75"/>
    <n v="243"/>
    <x v="0"/>
    <d v="2024-03-05T00:00:00"/>
    <x v="1"/>
    <n v="5991"/>
    <x v="3"/>
    <x v="1"/>
    <x v="4"/>
    <x v="0"/>
    <n v="3827.25"/>
    <n v="11.025"/>
    <n v="1148.175"/>
  </r>
  <r>
    <s v="003"/>
    <x v="0"/>
    <s v="Seeds"/>
    <n v="5.99"/>
    <n v="170"/>
    <x v="2"/>
    <d v="2024-02-08T00:00:00"/>
    <x v="1"/>
    <n v="9679"/>
    <x v="3"/>
    <x v="0"/>
    <x v="2"/>
    <x v="0"/>
    <n v="1018.3"/>
    <n v="4.1929999999999996"/>
    <n v="305.49000000000012"/>
  </r>
  <r>
    <s v="001"/>
    <x v="2"/>
    <s v="Fertilizers"/>
    <n v="20.99"/>
    <n v="17"/>
    <x v="2"/>
    <d v="2024-02-22T00:00:00"/>
    <x v="1"/>
    <n v="9047"/>
    <x v="0"/>
    <x v="2"/>
    <x v="1"/>
    <x v="0"/>
    <n v="356.83"/>
    <n v="14.693"/>
    <n v="107.04899999999998"/>
  </r>
  <r>
    <s v="005"/>
    <x v="3"/>
    <s v="Fertilizers"/>
    <n v="12.99"/>
    <n v="157"/>
    <x v="2"/>
    <d v="2024-02-22T00:00:00"/>
    <x v="1"/>
    <n v="1853"/>
    <x v="1"/>
    <x v="0"/>
    <x v="4"/>
    <x v="0"/>
    <n v="2039.43"/>
    <n v="9.093"/>
    <n v="611.82900000000006"/>
  </r>
  <r>
    <s v="005"/>
    <x v="3"/>
    <s v="Fertilizers"/>
    <n v="12.99"/>
    <n v="300"/>
    <x v="2"/>
    <d v="2024-02-20T00:00:00"/>
    <x v="1"/>
    <n v="3757"/>
    <x v="0"/>
    <x v="2"/>
    <x v="1"/>
    <x v="0"/>
    <n v="3897"/>
    <n v="9.093"/>
    <n v="1169.1000000000001"/>
  </r>
  <r>
    <s v="002"/>
    <x v="4"/>
    <s v="Tools"/>
    <n v="35.5"/>
    <n v="187"/>
    <x v="0"/>
    <d v="2024-03-27T00:00:00"/>
    <x v="1"/>
    <n v="9975"/>
    <x v="2"/>
    <x v="0"/>
    <x v="4"/>
    <x v="0"/>
    <n v="6638.5"/>
    <n v="24.85"/>
    <n v="1991.5499999999997"/>
  </r>
  <r>
    <s v="002"/>
    <x v="4"/>
    <s v="Tools"/>
    <n v="35.5"/>
    <n v="102"/>
    <x v="1"/>
    <d v="2024-01-07T00:00:00"/>
    <x v="1"/>
    <n v="3494"/>
    <x v="4"/>
    <x v="2"/>
    <x v="1"/>
    <x v="1"/>
    <n v="3621"/>
    <n v="24.85"/>
    <n v="1086.3"/>
  </r>
  <r>
    <s v="005"/>
    <x v="3"/>
    <s v="Fertilizers"/>
    <n v="12.99"/>
    <n v="234"/>
    <x v="0"/>
    <d v="2024-03-12T00:00:00"/>
    <x v="1"/>
    <n v="6803"/>
    <x v="4"/>
    <x v="0"/>
    <x v="3"/>
    <x v="0"/>
    <n v="3039.66"/>
    <n v="9.093"/>
    <n v="911.89800000000002"/>
  </r>
  <r>
    <s v="002"/>
    <x v="4"/>
    <s v="Tools"/>
    <n v="35.5"/>
    <n v="31"/>
    <x v="0"/>
    <d v="2024-03-23T00:00:00"/>
    <x v="0"/>
    <n v="3227"/>
    <x v="0"/>
    <x v="1"/>
    <x v="1"/>
    <x v="0"/>
    <n v="1100.5"/>
    <n v="24.85"/>
    <n v="330.15"/>
  </r>
  <r>
    <s v="005"/>
    <x v="3"/>
    <s v="Fertilizers"/>
    <n v="12.99"/>
    <n v="72"/>
    <x v="0"/>
    <d v="2024-03-21T00:00:00"/>
    <x v="1"/>
    <n v="4451"/>
    <x v="3"/>
    <x v="2"/>
    <x v="2"/>
    <x v="1"/>
    <n v="935.28"/>
    <n v="9.093"/>
    <n v="280.584"/>
  </r>
  <r>
    <s v="002"/>
    <x v="4"/>
    <s v="Tools"/>
    <n v="35.5"/>
    <n v="108"/>
    <x v="2"/>
    <d v="2024-02-27T00:00:00"/>
    <x v="1"/>
    <n v="6077"/>
    <x v="3"/>
    <x v="2"/>
    <x v="4"/>
    <x v="0"/>
    <n v="3834"/>
    <n v="24.85"/>
    <n v="1150.1999999999998"/>
  </r>
  <r>
    <s v="005"/>
    <x v="3"/>
    <s v="Fertilizers"/>
    <n v="12.99"/>
    <n v="177"/>
    <x v="0"/>
    <d v="2024-03-15T00:00:00"/>
    <x v="0"/>
    <n v="3630"/>
    <x v="0"/>
    <x v="2"/>
    <x v="4"/>
    <x v="0"/>
    <n v="2299.23"/>
    <n v="9.093"/>
    <n v="689.76900000000001"/>
  </r>
  <r>
    <s v="001"/>
    <x v="2"/>
    <s v="Fertilizers"/>
    <n v="20.99"/>
    <n v="36"/>
    <x v="2"/>
    <d v="2024-02-06T00:00:00"/>
    <x v="0"/>
    <n v="6170"/>
    <x v="1"/>
    <x v="0"/>
    <x v="0"/>
    <x v="0"/>
    <n v="755.64"/>
    <n v="14.693"/>
    <n v="226.69199999999995"/>
  </r>
  <r>
    <s v="003"/>
    <x v="0"/>
    <s v="Seeds"/>
    <n v="5.99"/>
    <n v="36"/>
    <x v="2"/>
    <d v="2024-02-20T00:00:00"/>
    <x v="1"/>
    <n v="2140"/>
    <x v="0"/>
    <x v="1"/>
    <x v="4"/>
    <x v="0"/>
    <n v="215.64"/>
    <n v="4.1929999999999996"/>
    <n v="64.692000000000021"/>
  </r>
  <r>
    <s v="004"/>
    <x v="1"/>
    <s v="Tools"/>
    <n v="15.75"/>
    <n v="10"/>
    <x v="0"/>
    <d v="2024-03-16T00:00:00"/>
    <x v="1"/>
    <n v="4563"/>
    <x v="2"/>
    <x v="1"/>
    <x v="2"/>
    <x v="0"/>
    <n v="157.5"/>
    <n v="11.025"/>
    <n v="47.25"/>
  </r>
  <r>
    <s v="005"/>
    <x v="3"/>
    <s v="Fertilizers"/>
    <n v="12.99"/>
    <n v="184"/>
    <x v="2"/>
    <d v="2024-02-27T00:00:00"/>
    <x v="1"/>
    <n v="4314"/>
    <x v="4"/>
    <x v="2"/>
    <x v="2"/>
    <x v="0"/>
    <n v="2390.16"/>
    <n v="9.093"/>
    <n v="717.048"/>
  </r>
  <r>
    <s v="002"/>
    <x v="4"/>
    <s v="Tools"/>
    <n v="35.5"/>
    <n v="160"/>
    <x v="1"/>
    <d v="2024-01-03T00:00:00"/>
    <x v="0"/>
    <n v="5010"/>
    <x v="2"/>
    <x v="2"/>
    <x v="4"/>
    <x v="0"/>
    <n v="5680"/>
    <n v="24.85"/>
    <n v="1703.9999999999998"/>
  </r>
  <r>
    <s v="004"/>
    <x v="1"/>
    <s v="Tools"/>
    <n v="15.75"/>
    <n v="104"/>
    <x v="2"/>
    <d v="2024-02-27T00:00:00"/>
    <x v="1"/>
    <n v="3620"/>
    <x v="4"/>
    <x v="0"/>
    <x v="3"/>
    <x v="1"/>
    <n v="1638"/>
    <n v="11.025"/>
    <n v="491.4"/>
  </r>
  <r>
    <s v="003"/>
    <x v="0"/>
    <s v="Seeds"/>
    <n v="5.99"/>
    <n v="201"/>
    <x v="0"/>
    <d v="2024-03-24T00:00:00"/>
    <x v="0"/>
    <n v="9075"/>
    <x v="3"/>
    <x v="1"/>
    <x v="2"/>
    <x v="0"/>
    <n v="1203.99"/>
    <n v="4.1929999999999996"/>
    <n v="361.19700000000012"/>
  </r>
  <r>
    <s v="004"/>
    <x v="1"/>
    <s v="Tools"/>
    <n v="15.75"/>
    <n v="141"/>
    <x v="0"/>
    <d v="2024-03-05T00:00:00"/>
    <x v="0"/>
    <n v="3107"/>
    <x v="3"/>
    <x v="0"/>
    <x v="2"/>
    <x v="0"/>
    <n v="2220.75"/>
    <n v="11.025"/>
    <n v="666.22499999999991"/>
  </r>
  <r>
    <s v="005"/>
    <x v="3"/>
    <s v="Fertilizers"/>
    <n v="12.99"/>
    <n v="38"/>
    <x v="0"/>
    <d v="2024-03-26T00:00:00"/>
    <x v="0"/>
    <n v="2446"/>
    <x v="2"/>
    <x v="2"/>
    <x v="2"/>
    <x v="0"/>
    <n v="493.62"/>
    <n v="9.093"/>
    <n v="148.08600000000001"/>
  </r>
  <r>
    <s v="004"/>
    <x v="1"/>
    <s v="Tools"/>
    <n v="15.75"/>
    <n v="203"/>
    <x v="2"/>
    <d v="2024-02-10T00:00:00"/>
    <x v="1"/>
    <n v="5363"/>
    <x v="5"/>
    <x v="0"/>
    <x v="2"/>
    <x v="0"/>
    <n v="3197.25"/>
    <n v="11.025"/>
    <n v="959.17499999999995"/>
  </r>
  <r>
    <s v="005"/>
    <x v="3"/>
    <s v="Fertilizers"/>
    <n v="12.99"/>
    <n v="274"/>
    <x v="2"/>
    <d v="2024-02-20T00:00:00"/>
    <x v="0"/>
    <n v="2186"/>
    <x v="0"/>
    <x v="1"/>
    <x v="1"/>
    <x v="1"/>
    <n v="3559.26"/>
    <n v="9.093"/>
    <n v="1067.778"/>
  </r>
  <r>
    <s v="001"/>
    <x v="2"/>
    <s v="Fertilizers"/>
    <n v="20.99"/>
    <n v="256"/>
    <x v="2"/>
    <d v="2024-02-18T00:00:00"/>
    <x v="0"/>
    <n v="4748"/>
    <x v="5"/>
    <x v="2"/>
    <x v="0"/>
    <x v="0"/>
    <n v="5373.44"/>
    <n v="14.693"/>
    <n v="1612.0319999999997"/>
  </r>
  <r>
    <s v="003"/>
    <x v="0"/>
    <s v="Seeds"/>
    <n v="5.99"/>
    <n v="149"/>
    <x v="1"/>
    <d v="2024-01-06T00:00:00"/>
    <x v="0"/>
    <n v="2957"/>
    <x v="1"/>
    <x v="2"/>
    <x v="2"/>
    <x v="0"/>
    <n v="892.51"/>
    <n v="4.1929999999999996"/>
    <n v="267.7530000000001"/>
  </r>
  <r>
    <s v="005"/>
    <x v="3"/>
    <s v="Fertilizers"/>
    <n v="12.99"/>
    <n v="103"/>
    <x v="0"/>
    <d v="2024-03-18T00:00:00"/>
    <x v="1"/>
    <n v="9669"/>
    <x v="1"/>
    <x v="0"/>
    <x v="2"/>
    <x v="0"/>
    <n v="1337.97"/>
    <n v="9.093"/>
    <n v="401.39100000000002"/>
  </r>
  <r>
    <s v="005"/>
    <x v="3"/>
    <s v="Fertilizers"/>
    <n v="12.99"/>
    <n v="65"/>
    <x v="0"/>
    <d v="2024-03-17T00:00:00"/>
    <x v="0"/>
    <n v="6585"/>
    <x v="5"/>
    <x v="2"/>
    <x v="4"/>
    <x v="0"/>
    <n v="844.35"/>
    <n v="9.093"/>
    <n v="253.30500000000001"/>
  </r>
  <r>
    <s v="003"/>
    <x v="0"/>
    <s v="Seeds"/>
    <n v="5.99"/>
    <n v="228"/>
    <x v="1"/>
    <d v="2024-01-22T00:00:00"/>
    <x v="1"/>
    <n v="7329"/>
    <x v="1"/>
    <x v="1"/>
    <x v="4"/>
    <x v="0"/>
    <n v="1365.72"/>
    <n v="4.1929999999999996"/>
    <n v="409.71600000000012"/>
  </r>
  <r>
    <s v="003"/>
    <x v="0"/>
    <s v="Seeds"/>
    <n v="5.99"/>
    <n v="297"/>
    <x v="0"/>
    <d v="2024-03-15T00:00:00"/>
    <x v="1"/>
    <n v="5100"/>
    <x v="4"/>
    <x v="0"/>
    <x v="1"/>
    <x v="0"/>
    <n v="1779.03"/>
    <n v="4.1929999999999996"/>
    <n v="533.70900000000017"/>
  </r>
  <r>
    <s v="001"/>
    <x v="2"/>
    <s v="Fertilizers"/>
    <n v="20.99"/>
    <n v="25"/>
    <x v="0"/>
    <d v="2024-03-30T00:00:00"/>
    <x v="0"/>
    <n v="2870"/>
    <x v="4"/>
    <x v="1"/>
    <x v="1"/>
    <x v="1"/>
    <n v="524.75"/>
    <n v="14.693"/>
    <n v="157.42499999999998"/>
  </r>
  <r>
    <s v="004"/>
    <x v="1"/>
    <s v="Tools"/>
    <n v="15.75"/>
    <n v="50"/>
    <x v="2"/>
    <d v="2024-02-20T00:00:00"/>
    <x v="1"/>
    <n v="4885"/>
    <x v="1"/>
    <x v="2"/>
    <x v="2"/>
    <x v="0"/>
    <n v="787.5"/>
    <n v="11.025"/>
    <n v="236.24999999999997"/>
  </r>
  <r>
    <s v="002"/>
    <x v="4"/>
    <s v="Tools"/>
    <n v="35.5"/>
    <n v="133"/>
    <x v="0"/>
    <d v="2024-03-16T00:00:00"/>
    <x v="0"/>
    <n v="8464"/>
    <x v="5"/>
    <x v="2"/>
    <x v="0"/>
    <x v="0"/>
    <n v="4721.5"/>
    <n v="24.85"/>
    <n v="1416.4499999999998"/>
  </r>
  <r>
    <s v="003"/>
    <x v="0"/>
    <s v="Seeds"/>
    <n v="5.99"/>
    <n v="295"/>
    <x v="2"/>
    <d v="2024-02-19T00:00:00"/>
    <x v="1"/>
    <n v="9766"/>
    <x v="4"/>
    <x v="0"/>
    <x v="4"/>
    <x v="0"/>
    <n v="1767.05"/>
    <n v="4.1929999999999996"/>
    <n v="530.11500000000012"/>
  </r>
  <r>
    <s v="003"/>
    <x v="0"/>
    <s v="Seeds"/>
    <n v="5.99"/>
    <n v="158"/>
    <x v="0"/>
    <d v="2024-03-12T00:00:00"/>
    <x v="0"/>
    <n v="1052"/>
    <x v="3"/>
    <x v="2"/>
    <x v="1"/>
    <x v="0"/>
    <n v="946.42000000000007"/>
    <n v="4.1929999999999996"/>
    <n v="283.9260000000001"/>
  </r>
  <r>
    <s v="002"/>
    <x v="4"/>
    <s v="Tools"/>
    <n v="35.5"/>
    <n v="122"/>
    <x v="1"/>
    <d v="2024-01-19T00:00:00"/>
    <x v="1"/>
    <n v="1417"/>
    <x v="5"/>
    <x v="0"/>
    <x v="0"/>
    <x v="0"/>
    <n v="4331"/>
    <n v="24.85"/>
    <n v="1299.2999999999997"/>
  </r>
  <r>
    <s v="004"/>
    <x v="1"/>
    <s v="Tools"/>
    <n v="15.75"/>
    <n v="96"/>
    <x v="2"/>
    <d v="2024-02-05T00:00:00"/>
    <x v="1"/>
    <n v="8113"/>
    <x v="4"/>
    <x v="1"/>
    <x v="2"/>
    <x v="0"/>
    <n v="1512"/>
    <n v="11.025"/>
    <n v="453.59999999999997"/>
  </r>
  <r>
    <s v="005"/>
    <x v="3"/>
    <s v="Fertilizers"/>
    <n v="12.99"/>
    <n v="127"/>
    <x v="1"/>
    <d v="2024-01-04T00:00:00"/>
    <x v="1"/>
    <n v="9281"/>
    <x v="0"/>
    <x v="2"/>
    <x v="0"/>
    <x v="0"/>
    <n v="1649.73"/>
    <n v="9.093"/>
    <n v="494.91900000000004"/>
  </r>
  <r>
    <s v="003"/>
    <x v="0"/>
    <s v="Seeds"/>
    <n v="5.99"/>
    <n v="93"/>
    <x v="1"/>
    <d v="2024-01-10T00:00:00"/>
    <x v="0"/>
    <n v="5645"/>
    <x v="3"/>
    <x v="1"/>
    <x v="2"/>
    <x v="1"/>
    <n v="557.07000000000005"/>
    <n v="4.1929999999999996"/>
    <n v="167.12100000000007"/>
  </r>
  <r>
    <s v="003"/>
    <x v="0"/>
    <s v="Seeds"/>
    <n v="5.99"/>
    <n v="296"/>
    <x v="0"/>
    <d v="2024-03-09T00:00:00"/>
    <x v="0"/>
    <n v="1976"/>
    <x v="3"/>
    <x v="2"/>
    <x v="4"/>
    <x v="1"/>
    <n v="1773.04"/>
    <n v="4.1929999999999996"/>
    <n v="531.91200000000015"/>
  </r>
  <r>
    <s v="003"/>
    <x v="0"/>
    <s v="Seeds"/>
    <n v="5.99"/>
    <n v="293"/>
    <x v="0"/>
    <d v="2024-03-11T00:00:00"/>
    <x v="1"/>
    <n v="1250"/>
    <x v="0"/>
    <x v="1"/>
    <x v="0"/>
    <x v="0"/>
    <n v="1755.07"/>
    <n v="4.1929999999999996"/>
    <n v="526.52100000000019"/>
  </r>
  <r>
    <s v="003"/>
    <x v="0"/>
    <s v="Seeds"/>
    <n v="5.99"/>
    <n v="161"/>
    <x v="1"/>
    <d v="2024-01-01T00:00:00"/>
    <x v="0"/>
    <n v="9808"/>
    <x v="5"/>
    <x v="1"/>
    <x v="0"/>
    <x v="0"/>
    <n v="964.39"/>
    <n v="4.1929999999999996"/>
    <n v="289.31700000000012"/>
  </r>
  <r>
    <s v="002"/>
    <x v="4"/>
    <s v="Tools"/>
    <n v="35.5"/>
    <n v="295"/>
    <x v="2"/>
    <d v="2024-02-25T00:00:00"/>
    <x v="1"/>
    <n v="5579"/>
    <x v="0"/>
    <x v="0"/>
    <x v="3"/>
    <x v="0"/>
    <n v="10472.5"/>
    <n v="24.85"/>
    <n v="3141.7499999999995"/>
  </r>
  <r>
    <s v="001"/>
    <x v="2"/>
    <s v="Fertilizers"/>
    <n v="20.99"/>
    <n v="92"/>
    <x v="2"/>
    <d v="2024-02-02T00:00:00"/>
    <x v="1"/>
    <n v="5616"/>
    <x v="1"/>
    <x v="0"/>
    <x v="0"/>
    <x v="0"/>
    <n v="1931.08"/>
    <n v="14.693"/>
    <n v="579.32399999999984"/>
  </r>
  <r>
    <s v="001"/>
    <x v="2"/>
    <s v="Fertilizers"/>
    <n v="20.99"/>
    <n v="295"/>
    <x v="2"/>
    <d v="2024-02-27T00:00:00"/>
    <x v="0"/>
    <n v="6689"/>
    <x v="3"/>
    <x v="1"/>
    <x v="1"/>
    <x v="0"/>
    <n v="6192.0499999999993"/>
    <n v="14.693"/>
    <n v="1857.6149999999996"/>
  </r>
  <r>
    <s v="002"/>
    <x v="4"/>
    <s v="Tools"/>
    <n v="35.5"/>
    <n v="53"/>
    <x v="0"/>
    <d v="2024-03-21T00:00:00"/>
    <x v="0"/>
    <n v="5686"/>
    <x v="0"/>
    <x v="2"/>
    <x v="0"/>
    <x v="0"/>
    <n v="1881.5"/>
    <n v="24.85"/>
    <n v="564.44999999999993"/>
  </r>
  <r>
    <s v="003"/>
    <x v="0"/>
    <s v="Seeds"/>
    <n v="5.99"/>
    <n v="57"/>
    <x v="1"/>
    <d v="2024-01-25T00:00:00"/>
    <x v="1"/>
    <n v="2222"/>
    <x v="5"/>
    <x v="1"/>
    <x v="3"/>
    <x v="0"/>
    <n v="341.43"/>
    <n v="4.1929999999999996"/>
    <n v="102.42900000000003"/>
  </r>
  <r>
    <s v="002"/>
    <x v="4"/>
    <s v="Tools"/>
    <n v="35.5"/>
    <n v="37"/>
    <x v="2"/>
    <d v="2024-02-27T00:00:00"/>
    <x v="1"/>
    <n v="5959"/>
    <x v="5"/>
    <x v="2"/>
    <x v="3"/>
    <x v="0"/>
    <n v="1313.5"/>
    <n v="24.85"/>
    <n v="394.04999999999995"/>
  </r>
  <r>
    <s v="001"/>
    <x v="2"/>
    <s v="Fertilizers"/>
    <n v="20.99"/>
    <n v="33"/>
    <x v="1"/>
    <d v="2024-01-29T00:00:00"/>
    <x v="0"/>
    <n v="9635"/>
    <x v="4"/>
    <x v="0"/>
    <x v="1"/>
    <x v="0"/>
    <n v="692.67"/>
    <n v="14.693"/>
    <n v="207.80099999999996"/>
  </r>
  <r>
    <s v="005"/>
    <x v="3"/>
    <s v="Fertilizers"/>
    <n v="12.99"/>
    <n v="22"/>
    <x v="0"/>
    <d v="2024-03-10T00:00:00"/>
    <x v="1"/>
    <n v="3412"/>
    <x v="0"/>
    <x v="2"/>
    <x v="0"/>
    <x v="0"/>
    <n v="285.77999999999997"/>
    <n v="9.093"/>
    <n v="85.734000000000009"/>
  </r>
  <r>
    <s v="002"/>
    <x v="4"/>
    <s v="Tools"/>
    <n v="35.5"/>
    <n v="37"/>
    <x v="2"/>
    <d v="2024-02-18T00:00:00"/>
    <x v="0"/>
    <n v="1775"/>
    <x v="3"/>
    <x v="1"/>
    <x v="3"/>
    <x v="0"/>
    <n v="1313.5"/>
    <n v="24.85"/>
    <n v="394.04999999999995"/>
  </r>
  <r>
    <s v="004"/>
    <x v="1"/>
    <s v="Tools"/>
    <n v="15.75"/>
    <n v="134"/>
    <x v="2"/>
    <d v="2024-02-27T00:00:00"/>
    <x v="1"/>
    <n v="1600"/>
    <x v="5"/>
    <x v="1"/>
    <x v="1"/>
    <x v="0"/>
    <n v="2110.5"/>
    <n v="11.025"/>
    <n v="633.15"/>
  </r>
  <r>
    <s v="005"/>
    <x v="3"/>
    <s v="Fertilizers"/>
    <n v="12.99"/>
    <n v="149"/>
    <x v="2"/>
    <d v="2024-02-14T00:00:00"/>
    <x v="0"/>
    <n v="7516"/>
    <x v="4"/>
    <x v="2"/>
    <x v="2"/>
    <x v="0"/>
    <n v="1935.51"/>
    <n v="9.093"/>
    <n v="580.65300000000002"/>
  </r>
  <r>
    <s v="001"/>
    <x v="2"/>
    <s v="Fertilizers"/>
    <n v="20.99"/>
    <n v="182"/>
    <x v="2"/>
    <d v="2024-02-29T00:00:00"/>
    <x v="0"/>
    <n v="1660"/>
    <x v="0"/>
    <x v="2"/>
    <x v="2"/>
    <x v="0"/>
    <n v="3820.18"/>
    <n v="14.693"/>
    <n v="1146.0539999999999"/>
  </r>
  <r>
    <s v="005"/>
    <x v="3"/>
    <s v="Fertilizers"/>
    <n v="12.99"/>
    <n v="211"/>
    <x v="2"/>
    <d v="2024-02-16T00:00:00"/>
    <x v="0"/>
    <n v="3357"/>
    <x v="1"/>
    <x v="1"/>
    <x v="1"/>
    <x v="0"/>
    <n v="2740.89"/>
    <n v="9.093"/>
    <n v="822.26700000000005"/>
  </r>
  <r>
    <s v="005"/>
    <x v="3"/>
    <s v="Fertilizers"/>
    <n v="12.99"/>
    <n v="230"/>
    <x v="0"/>
    <d v="2024-03-20T00:00:00"/>
    <x v="0"/>
    <n v="2843"/>
    <x v="2"/>
    <x v="2"/>
    <x v="1"/>
    <x v="0"/>
    <n v="2987.7"/>
    <n v="9.093"/>
    <n v="896.31000000000006"/>
  </r>
  <r>
    <s v="003"/>
    <x v="0"/>
    <s v="Seeds"/>
    <n v="5.99"/>
    <n v="55"/>
    <x v="0"/>
    <d v="2024-03-30T00:00:00"/>
    <x v="1"/>
    <n v="2581"/>
    <x v="2"/>
    <x v="1"/>
    <x v="3"/>
    <x v="0"/>
    <n v="329.45"/>
    <n v="4.1929999999999996"/>
    <n v="98.835000000000036"/>
  </r>
  <r>
    <s v="001"/>
    <x v="2"/>
    <s v="Fertilizers"/>
    <n v="20.99"/>
    <n v="245"/>
    <x v="2"/>
    <d v="2024-02-08T00:00:00"/>
    <x v="1"/>
    <n v="7414"/>
    <x v="4"/>
    <x v="1"/>
    <x v="2"/>
    <x v="1"/>
    <n v="5142.5499999999993"/>
    <n v="14.693"/>
    <n v="1542.7649999999996"/>
  </r>
  <r>
    <s v="002"/>
    <x v="4"/>
    <s v="Tools"/>
    <n v="35.5"/>
    <n v="232"/>
    <x v="2"/>
    <d v="2024-02-13T00:00:00"/>
    <x v="0"/>
    <n v="4689"/>
    <x v="1"/>
    <x v="1"/>
    <x v="2"/>
    <x v="0"/>
    <n v="8236"/>
    <n v="24.85"/>
    <n v="2470.7999999999997"/>
  </r>
  <r>
    <s v="002"/>
    <x v="4"/>
    <s v="Tools"/>
    <n v="35.5"/>
    <n v="195"/>
    <x v="2"/>
    <d v="2024-02-19T00:00:00"/>
    <x v="1"/>
    <n v="2168"/>
    <x v="3"/>
    <x v="0"/>
    <x v="1"/>
    <x v="0"/>
    <n v="6922.5"/>
    <n v="24.85"/>
    <n v="2076.7499999999995"/>
  </r>
  <r>
    <s v="002"/>
    <x v="4"/>
    <s v="Tools"/>
    <n v="35.5"/>
    <n v="31"/>
    <x v="2"/>
    <d v="2024-02-28T00:00:00"/>
    <x v="0"/>
    <n v="8667"/>
    <x v="2"/>
    <x v="2"/>
    <x v="2"/>
    <x v="0"/>
    <n v="1100.5"/>
    <n v="24.85"/>
    <n v="330.15"/>
  </r>
  <r>
    <s v="004"/>
    <x v="1"/>
    <s v="Tools"/>
    <n v="15.75"/>
    <n v="246"/>
    <x v="0"/>
    <d v="2024-03-12T00:00:00"/>
    <x v="0"/>
    <n v="7402"/>
    <x v="4"/>
    <x v="0"/>
    <x v="4"/>
    <x v="0"/>
    <n v="3874.5"/>
    <n v="11.025"/>
    <n v="1162.3499999999999"/>
  </r>
  <r>
    <s v="002"/>
    <x v="4"/>
    <s v="Tools"/>
    <n v="35.5"/>
    <n v="249"/>
    <x v="2"/>
    <d v="2024-02-03T00:00:00"/>
    <x v="0"/>
    <n v="3417"/>
    <x v="1"/>
    <x v="0"/>
    <x v="1"/>
    <x v="1"/>
    <n v="8839.5"/>
    <n v="24.85"/>
    <n v="2651.8499999999995"/>
  </r>
  <r>
    <s v="005"/>
    <x v="3"/>
    <s v="Fertilizers"/>
    <n v="12.99"/>
    <n v="238"/>
    <x v="0"/>
    <d v="2024-03-11T00:00:00"/>
    <x v="1"/>
    <n v="2338"/>
    <x v="3"/>
    <x v="1"/>
    <x v="0"/>
    <x v="0"/>
    <n v="3091.62"/>
    <n v="9.093"/>
    <n v="927.4860000000001"/>
  </r>
  <r>
    <s v="003"/>
    <x v="0"/>
    <s v="Seeds"/>
    <n v="5.99"/>
    <n v="102"/>
    <x v="1"/>
    <d v="2024-01-06T00:00:00"/>
    <x v="1"/>
    <n v="1983"/>
    <x v="2"/>
    <x v="2"/>
    <x v="4"/>
    <x v="0"/>
    <n v="610.98"/>
    <n v="4.1929999999999996"/>
    <n v="183.29400000000007"/>
  </r>
  <r>
    <s v="005"/>
    <x v="3"/>
    <s v="Fertilizers"/>
    <n v="12.99"/>
    <n v="235"/>
    <x v="0"/>
    <d v="2024-03-25T00:00:00"/>
    <x v="0"/>
    <n v="5593"/>
    <x v="1"/>
    <x v="0"/>
    <x v="3"/>
    <x v="0"/>
    <n v="3052.65"/>
    <n v="9.093"/>
    <n v="915.79500000000007"/>
  </r>
  <r>
    <s v="001"/>
    <x v="2"/>
    <s v="Fertilizers"/>
    <n v="20.99"/>
    <n v="267"/>
    <x v="1"/>
    <d v="2024-01-20T00:00:00"/>
    <x v="0"/>
    <n v="2113"/>
    <x v="1"/>
    <x v="0"/>
    <x v="0"/>
    <x v="1"/>
    <n v="5604.33"/>
    <n v="14.693"/>
    <n v="1681.2989999999998"/>
  </r>
  <r>
    <s v="005"/>
    <x v="3"/>
    <s v="Fertilizers"/>
    <n v="12.99"/>
    <n v="113"/>
    <x v="0"/>
    <d v="2024-03-28T00:00:00"/>
    <x v="0"/>
    <n v="8483"/>
    <x v="4"/>
    <x v="1"/>
    <x v="2"/>
    <x v="0"/>
    <n v="1467.87"/>
    <n v="9.093"/>
    <n v="440.36100000000005"/>
  </r>
  <r>
    <s v="003"/>
    <x v="0"/>
    <s v="Seeds"/>
    <n v="5.99"/>
    <n v="253"/>
    <x v="1"/>
    <d v="2024-01-23T00:00:00"/>
    <x v="0"/>
    <n v="1843"/>
    <x v="1"/>
    <x v="0"/>
    <x v="4"/>
    <x v="0"/>
    <n v="1515.47"/>
    <n v="4.1929999999999996"/>
    <n v="454.64100000000013"/>
  </r>
  <r>
    <s v="002"/>
    <x v="4"/>
    <s v="Tools"/>
    <n v="35.5"/>
    <n v="68"/>
    <x v="2"/>
    <d v="2024-02-14T00:00:00"/>
    <x v="1"/>
    <n v="4045"/>
    <x v="3"/>
    <x v="0"/>
    <x v="1"/>
    <x v="0"/>
    <n v="2414"/>
    <n v="24.85"/>
    <n v="724.19999999999993"/>
  </r>
  <r>
    <s v="004"/>
    <x v="1"/>
    <s v="Tools"/>
    <n v="15.75"/>
    <n v="132"/>
    <x v="1"/>
    <d v="2024-01-20T00:00:00"/>
    <x v="0"/>
    <n v="8870"/>
    <x v="2"/>
    <x v="0"/>
    <x v="0"/>
    <x v="0"/>
    <n v="2079"/>
    <n v="11.025"/>
    <n v="623.69999999999993"/>
  </r>
  <r>
    <s v="004"/>
    <x v="1"/>
    <s v="Tools"/>
    <n v="15.75"/>
    <n v="105"/>
    <x v="2"/>
    <d v="2024-02-20T00:00:00"/>
    <x v="1"/>
    <n v="1102"/>
    <x v="3"/>
    <x v="1"/>
    <x v="0"/>
    <x v="0"/>
    <n v="1653.75"/>
    <n v="11.025"/>
    <n v="496.12499999999994"/>
  </r>
  <r>
    <s v="002"/>
    <x v="4"/>
    <s v="Tools"/>
    <n v="35.5"/>
    <n v="238"/>
    <x v="0"/>
    <d v="2024-03-06T00:00:00"/>
    <x v="0"/>
    <n v="7930"/>
    <x v="5"/>
    <x v="1"/>
    <x v="1"/>
    <x v="1"/>
    <n v="8449"/>
    <n v="24.85"/>
    <n v="2534.6999999999998"/>
  </r>
  <r>
    <s v="005"/>
    <x v="3"/>
    <s v="Fertilizers"/>
    <n v="12.99"/>
    <n v="165"/>
    <x v="2"/>
    <d v="2024-02-05T00:00:00"/>
    <x v="0"/>
    <n v="8183"/>
    <x v="0"/>
    <x v="0"/>
    <x v="1"/>
    <x v="0"/>
    <n v="2143.35"/>
    <n v="9.093"/>
    <n v="643.005"/>
  </r>
  <r>
    <s v="001"/>
    <x v="2"/>
    <s v="Fertilizers"/>
    <n v="20.99"/>
    <n v="229"/>
    <x v="2"/>
    <d v="2024-02-03T00:00:00"/>
    <x v="0"/>
    <n v="5948"/>
    <x v="1"/>
    <x v="0"/>
    <x v="1"/>
    <x v="0"/>
    <n v="4806.71"/>
    <n v="14.693"/>
    <n v="1442.0129999999997"/>
  </r>
  <r>
    <s v="001"/>
    <x v="2"/>
    <s v="Fertilizers"/>
    <n v="20.99"/>
    <n v="125"/>
    <x v="1"/>
    <d v="2024-01-16T00:00:00"/>
    <x v="1"/>
    <n v="6532"/>
    <x v="2"/>
    <x v="0"/>
    <x v="4"/>
    <x v="0"/>
    <n v="2623.75"/>
    <n v="14.693"/>
    <n v="787.12499999999989"/>
  </r>
  <r>
    <s v="003"/>
    <x v="0"/>
    <s v="Seeds"/>
    <n v="5.99"/>
    <n v="286"/>
    <x v="2"/>
    <d v="2024-02-04T00:00:00"/>
    <x v="0"/>
    <n v="3494"/>
    <x v="4"/>
    <x v="2"/>
    <x v="2"/>
    <x v="1"/>
    <n v="1713.14"/>
    <n v="4.1929999999999996"/>
    <n v="513.94200000000012"/>
  </r>
  <r>
    <s v="005"/>
    <x v="3"/>
    <s v="Fertilizers"/>
    <n v="12.99"/>
    <n v="212"/>
    <x v="1"/>
    <d v="2024-01-19T00:00:00"/>
    <x v="1"/>
    <n v="2498"/>
    <x v="5"/>
    <x v="0"/>
    <x v="3"/>
    <x v="0"/>
    <n v="2753.88"/>
    <n v="9.093"/>
    <n v="826.1640000000001"/>
  </r>
  <r>
    <s v="004"/>
    <x v="1"/>
    <s v="Tools"/>
    <n v="15.75"/>
    <n v="285"/>
    <x v="1"/>
    <d v="2024-01-29T00:00:00"/>
    <x v="0"/>
    <n v="1428"/>
    <x v="5"/>
    <x v="2"/>
    <x v="1"/>
    <x v="0"/>
    <n v="4488.75"/>
    <n v="11.025"/>
    <n v="1346.625"/>
  </r>
  <r>
    <s v="005"/>
    <x v="3"/>
    <s v="Fertilizers"/>
    <n v="12.99"/>
    <n v="82"/>
    <x v="0"/>
    <d v="2024-03-02T00:00:00"/>
    <x v="1"/>
    <n v="7132"/>
    <x v="0"/>
    <x v="2"/>
    <x v="0"/>
    <x v="0"/>
    <n v="1065.18"/>
    <n v="9.093"/>
    <n v="319.55400000000003"/>
  </r>
  <r>
    <s v="003"/>
    <x v="0"/>
    <s v="Seeds"/>
    <n v="5.99"/>
    <n v="68"/>
    <x v="1"/>
    <d v="2024-01-27T00:00:00"/>
    <x v="0"/>
    <n v="2756"/>
    <x v="0"/>
    <x v="0"/>
    <x v="2"/>
    <x v="0"/>
    <n v="407.32"/>
    <n v="4.1929999999999996"/>
    <n v="122.19600000000004"/>
  </r>
  <r>
    <s v="003"/>
    <x v="0"/>
    <s v="Seeds"/>
    <n v="5.99"/>
    <n v="267"/>
    <x v="1"/>
    <d v="2024-01-09T00:00:00"/>
    <x v="1"/>
    <n v="5528"/>
    <x v="0"/>
    <x v="0"/>
    <x v="3"/>
    <x v="0"/>
    <n v="1599.33"/>
    <n v="4.1929999999999996"/>
    <n v="479.79900000000015"/>
  </r>
  <r>
    <s v="001"/>
    <x v="2"/>
    <s v="Fertilizers"/>
    <n v="20.99"/>
    <n v="259"/>
    <x v="0"/>
    <d v="2024-03-24T00:00:00"/>
    <x v="0"/>
    <n v="7674"/>
    <x v="2"/>
    <x v="0"/>
    <x v="1"/>
    <x v="0"/>
    <n v="5436.41"/>
    <n v="14.693"/>
    <n v="1630.9229999999998"/>
  </r>
  <r>
    <s v="004"/>
    <x v="1"/>
    <s v="Tools"/>
    <n v="15.75"/>
    <n v="3"/>
    <x v="0"/>
    <d v="2024-03-20T00:00:00"/>
    <x v="0"/>
    <n v="3188"/>
    <x v="0"/>
    <x v="0"/>
    <x v="2"/>
    <x v="0"/>
    <n v="47.25"/>
    <n v="11.025"/>
    <n v="14.174999999999999"/>
  </r>
  <r>
    <s v="005"/>
    <x v="3"/>
    <s v="Fertilizers"/>
    <n v="12.99"/>
    <n v="8"/>
    <x v="0"/>
    <d v="2024-03-18T00:00:00"/>
    <x v="0"/>
    <n v="2960"/>
    <x v="1"/>
    <x v="1"/>
    <x v="3"/>
    <x v="0"/>
    <n v="103.92"/>
    <n v="9.093"/>
    <n v="31.176000000000002"/>
  </r>
  <r>
    <s v="003"/>
    <x v="0"/>
    <s v="Seeds"/>
    <n v="5.99"/>
    <n v="210"/>
    <x v="1"/>
    <d v="2024-01-26T00:00:00"/>
    <x v="0"/>
    <n v="3679"/>
    <x v="5"/>
    <x v="1"/>
    <x v="2"/>
    <x v="0"/>
    <n v="1257.9000000000001"/>
    <n v="4.1929999999999996"/>
    <n v="377.37000000000012"/>
  </r>
  <r>
    <s v="003"/>
    <x v="0"/>
    <s v="Seeds"/>
    <n v="5.99"/>
    <n v="159"/>
    <x v="1"/>
    <d v="2024-01-03T00:00:00"/>
    <x v="1"/>
    <n v="4210"/>
    <x v="4"/>
    <x v="2"/>
    <x v="4"/>
    <x v="0"/>
    <n v="952.41000000000008"/>
    <n v="4.1929999999999996"/>
    <n v="285.72300000000007"/>
  </r>
  <r>
    <s v="001"/>
    <x v="2"/>
    <s v="Fertilizers"/>
    <n v="20.99"/>
    <n v="49"/>
    <x v="0"/>
    <d v="2024-03-28T00:00:00"/>
    <x v="0"/>
    <n v="6936"/>
    <x v="2"/>
    <x v="0"/>
    <x v="0"/>
    <x v="0"/>
    <n v="1028.51"/>
    <n v="14.693"/>
    <n v="308.55299999999994"/>
  </r>
  <r>
    <s v="005"/>
    <x v="3"/>
    <s v="Fertilizers"/>
    <n v="12.99"/>
    <n v="63"/>
    <x v="2"/>
    <d v="2024-02-04T00:00:00"/>
    <x v="1"/>
    <n v="5534"/>
    <x v="1"/>
    <x v="0"/>
    <x v="3"/>
    <x v="1"/>
    <n v="818.37"/>
    <n v="9.093"/>
    <n v="245.51100000000002"/>
  </r>
  <r>
    <s v="001"/>
    <x v="2"/>
    <s v="Fertilizers"/>
    <n v="20.99"/>
    <n v="39"/>
    <x v="0"/>
    <d v="2024-03-27T00:00:00"/>
    <x v="1"/>
    <n v="8210"/>
    <x v="1"/>
    <x v="1"/>
    <x v="0"/>
    <x v="0"/>
    <n v="818.6099999999999"/>
    <n v="14.693"/>
    <n v="245.58299999999994"/>
  </r>
  <r>
    <s v="005"/>
    <x v="3"/>
    <s v="Fertilizers"/>
    <n v="12.99"/>
    <n v="148"/>
    <x v="1"/>
    <d v="2024-01-04T00:00:00"/>
    <x v="1"/>
    <n v="4427"/>
    <x v="1"/>
    <x v="0"/>
    <x v="1"/>
    <x v="0"/>
    <n v="1922.52"/>
    <n v="9.093"/>
    <n v="576.75600000000009"/>
  </r>
  <r>
    <s v="002"/>
    <x v="4"/>
    <s v="Tools"/>
    <n v="35.5"/>
    <n v="4"/>
    <x v="2"/>
    <d v="2024-02-04T00:00:00"/>
    <x v="1"/>
    <n v="4877"/>
    <x v="2"/>
    <x v="2"/>
    <x v="2"/>
    <x v="0"/>
    <n v="142"/>
    <n v="24.85"/>
    <n v="42.599999999999994"/>
  </r>
  <r>
    <s v="005"/>
    <x v="3"/>
    <s v="Fertilizers"/>
    <n v="12.99"/>
    <n v="207"/>
    <x v="0"/>
    <d v="2024-03-21T00:00:00"/>
    <x v="0"/>
    <n v="1095"/>
    <x v="1"/>
    <x v="2"/>
    <x v="1"/>
    <x v="0"/>
    <n v="2688.93"/>
    <n v="9.093"/>
    <n v="806.67900000000009"/>
  </r>
  <r>
    <s v="003"/>
    <x v="0"/>
    <s v="Seeds"/>
    <n v="5.99"/>
    <n v="168"/>
    <x v="1"/>
    <d v="2024-01-01T00:00:00"/>
    <x v="1"/>
    <n v="5119"/>
    <x v="3"/>
    <x v="0"/>
    <x v="0"/>
    <x v="0"/>
    <n v="1006.32"/>
    <n v="4.1929999999999996"/>
    <n v="301.89600000000007"/>
  </r>
  <r>
    <s v="005"/>
    <x v="3"/>
    <s v="Fertilizers"/>
    <n v="12.99"/>
    <n v="85"/>
    <x v="1"/>
    <d v="2024-01-20T00:00:00"/>
    <x v="1"/>
    <n v="8886"/>
    <x v="5"/>
    <x v="0"/>
    <x v="3"/>
    <x v="0"/>
    <n v="1104.1500000000001"/>
    <n v="9.093"/>
    <n v="331.245"/>
  </r>
  <r>
    <s v="005"/>
    <x v="3"/>
    <s v="Fertilizers"/>
    <n v="12.99"/>
    <n v="116"/>
    <x v="1"/>
    <d v="2024-01-14T00:00:00"/>
    <x v="1"/>
    <n v="7875"/>
    <x v="5"/>
    <x v="0"/>
    <x v="0"/>
    <x v="0"/>
    <n v="1506.84"/>
    <n v="9.093"/>
    <n v="452.05200000000002"/>
  </r>
  <r>
    <s v="001"/>
    <x v="2"/>
    <s v="Fertilizers"/>
    <n v="20.99"/>
    <n v="77"/>
    <x v="0"/>
    <d v="2024-03-15T00:00:00"/>
    <x v="1"/>
    <n v="2117"/>
    <x v="3"/>
    <x v="2"/>
    <x v="2"/>
    <x v="0"/>
    <n v="1616.23"/>
    <n v="14.693"/>
    <n v="484.86899999999991"/>
  </r>
  <r>
    <s v="001"/>
    <x v="2"/>
    <s v="Fertilizers"/>
    <n v="20.99"/>
    <n v="182"/>
    <x v="0"/>
    <d v="2024-03-19T00:00:00"/>
    <x v="1"/>
    <n v="7549"/>
    <x v="4"/>
    <x v="0"/>
    <x v="0"/>
    <x v="0"/>
    <n v="3820.18"/>
    <n v="14.693"/>
    <n v="1146.0539999999999"/>
  </r>
  <r>
    <s v="004"/>
    <x v="1"/>
    <s v="Tools"/>
    <n v="15.75"/>
    <n v="132"/>
    <x v="2"/>
    <d v="2024-02-20T00:00:00"/>
    <x v="1"/>
    <n v="6438"/>
    <x v="4"/>
    <x v="1"/>
    <x v="0"/>
    <x v="0"/>
    <n v="2079"/>
    <n v="11.025"/>
    <n v="623.69999999999993"/>
  </r>
  <r>
    <s v="002"/>
    <x v="4"/>
    <s v="Tools"/>
    <n v="35.5"/>
    <n v="10"/>
    <x v="2"/>
    <d v="2024-02-17T00:00:00"/>
    <x v="0"/>
    <n v="4626"/>
    <x v="4"/>
    <x v="1"/>
    <x v="0"/>
    <x v="0"/>
    <n v="355"/>
    <n v="24.85"/>
    <n v="106.49999999999999"/>
  </r>
  <r>
    <s v="002"/>
    <x v="4"/>
    <s v="Tools"/>
    <n v="35.5"/>
    <n v="250"/>
    <x v="0"/>
    <d v="2024-03-26T00:00:00"/>
    <x v="0"/>
    <n v="3122"/>
    <x v="4"/>
    <x v="0"/>
    <x v="0"/>
    <x v="0"/>
    <n v="8875"/>
    <n v="24.85"/>
    <n v="2662.4999999999995"/>
  </r>
  <r>
    <s v="004"/>
    <x v="1"/>
    <s v="Tools"/>
    <n v="15.75"/>
    <n v="231"/>
    <x v="1"/>
    <d v="2024-01-12T00:00:00"/>
    <x v="1"/>
    <n v="1583"/>
    <x v="5"/>
    <x v="1"/>
    <x v="2"/>
    <x v="0"/>
    <n v="3638.25"/>
    <n v="11.025"/>
    <n v="1091.4749999999999"/>
  </r>
  <r>
    <s v="002"/>
    <x v="4"/>
    <s v="Tools"/>
    <n v="35.5"/>
    <n v="111"/>
    <x v="2"/>
    <d v="2024-02-06T00:00:00"/>
    <x v="1"/>
    <n v="8439"/>
    <x v="0"/>
    <x v="2"/>
    <x v="2"/>
    <x v="0"/>
    <n v="3940.5"/>
    <n v="24.85"/>
    <n v="1182.1499999999999"/>
  </r>
  <r>
    <s v="005"/>
    <x v="3"/>
    <s v="Fertilizers"/>
    <n v="12.99"/>
    <n v="155"/>
    <x v="0"/>
    <d v="2024-03-28T00:00:00"/>
    <x v="0"/>
    <n v="2078"/>
    <x v="3"/>
    <x v="1"/>
    <x v="1"/>
    <x v="0"/>
    <n v="2013.45"/>
    <n v="9.093"/>
    <n v="604.03500000000008"/>
  </r>
  <r>
    <s v="001"/>
    <x v="2"/>
    <s v="Fertilizers"/>
    <n v="20.99"/>
    <n v="191"/>
    <x v="0"/>
    <d v="2024-03-07T00:00:00"/>
    <x v="0"/>
    <n v="9688"/>
    <x v="0"/>
    <x v="2"/>
    <x v="4"/>
    <x v="0"/>
    <n v="4009.09"/>
    <n v="14.693"/>
    <n v="1202.7269999999999"/>
  </r>
  <r>
    <s v="003"/>
    <x v="0"/>
    <s v="Seeds"/>
    <n v="5.99"/>
    <n v="117"/>
    <x v="1"/>
    <d v="2024-01-27T00:00:00"/>
    <x v="0"/>
    <n v="2774"/>
    <x v="5"/>
    <x v="0"/>
    <x v="4"/>
    <x v="0"/>
    <n v="700.83"/>
    <n v="4.1929999999999996"/>
    <n v="210.24900000000008"/>
  </r>
  <r>
    <s v="004"/>
    <x v="1"/>
    <s v="Tools"/>
    <n v="15.75"/>
    <n v="119"/>
    <x v="0"/>
    <d v="2024-03-09T00:00:00"/>
    <x v="1"/>
    <n v="6422"/>
    <x v="4"/>
    <x v="0"/>
    <x v="1"/>
    <x v="0"/>
    <n v="1874.25"/>
    <n v="11.025"/>
    <n v="562.27499999999998"/>
  </r>
  <r>
    <s v="001"/>
    <x v="2"/>
    <s v="Fertilizers"/>
    <n v="20.99"/>
    <n v="253"/>
    <x v="0"/>
    <d v="2024-03-04T00:00:00"/>
    <x v="1"/>
    <n v="7527"/>
    <x v="1"/>
    <x v="2"/>
    <x v="1"/>
    <x v="0"/>
    <n v="5310.4699999999993"/>
    <n v="14.693"/>
    <n v="1593.1409999999996"/>
  </r>
  <r>
    <s v="001"/>
    <x v="2"/>
    <s v="Fertilizers"/>
    <n v="20.99"/>
    <n v="14"/>
    <x v="1"/>
    <d v="2024-01-30T00:00:00"/>
    <x v="0"/>
    <n v="6497"/>
    <x v="2"/>
    <x v="0"/>
    <x v="1"/>
    <x v="0"/>
    <n v="293.86"/>
    <n v="14.693"/>
    <n v="88.157999999999987"/>
  </r>
  <r>
    <s v="001"/>
    <x v="2"/>
    <s v="Fertilizers"/>
    <n v="20.99"/>
    <n v="31"/>
    <x v="1"/>
    <d v="2024-01-26T00:00:00"/>
    <x v="1"/>
    <n v="8711"/>
    <x v="2"/>
    <x v="1"/>
    <x v="1"/>
    <x v="0"/>
    <n v="650.68999999999994"/>
    <n v="14.693"/>
    <n v="195.20699999999997"/>
  </r>
  <r>
    <s v="005"/>
    <x v="3"/>
    <s v="Fertilizers"/>
    <n v="12.99"/>
    <n v="35"/>
    <x v="2"/>
    <d v="2024-02-06T00:00:00"/>
    <x v="0"/>
    <n v="6107"/>
    <x v="0"/>
    <x v="2"/>
    <x v="0"/>
    <x v="0"/>
    <n v="454.65"/>
    <n v="9.093"/>
    <n v="136.39500000000001"/>
  </r>
  <r>
    <s v="002"/>
    <x v="4"/>
    <s v="Tools"/>
    <n v="35.5"/>
    <n v="41"/>
    <x v="2"/>
    <d v="2024-02-23T00:00:00"/>
    <x v="1"/>
    <n v="9510"/>
    <x v="5"/>
    <x v="1"/>
    <x v="4"/>
    <x v="0"/>
    <n v="1455.5"/>
    <n v="24.85"/>
    <n v="436.64999999999992"/>
  </r>
  <r>
    <s v="001"/>
    <x v="2"/>
    <s v="Fertilizers"/>
    <n v="20.99"/>
    <n v="262"/>
    <x v="1"/>
    <d v="2024-01-18T00:00:00"/>
    <x v="0"/>
    <n v="2537"/>
    <x v="2"/>
    <x v="0"/>
    <x v="0"/>
    <x v="0"/>
    <n v="5499.3799999999992"/>
    <n v="14.693"/>
    <n v="1649.8139999999996"/>
  </r>
  <r>
    <s v="001"/>
    <x v="2"/>
    <s v="Fertilizers"/>
    <n v="20.99"/>
    <n v="25"/>
    <x v="0"/>
    <d v="2024-03-01T00:00:00"/>
    <x v="1"/>
    <n v="5519"/>
    <x v="2"/>
    <x v="2"/>
    <x v="4"/>
    <x v="0"/>
    <n v="524.75"/>
    <n v="14.693"/>
    <n v="157.42499999999998"/>
  </r>
  <r>
    <s v="003"/>
    <x v="0"/>
    <s v="Seeds"/>
    <n v="5.99"/>
    <n v="266"/>
    <x v="2"/>
    <d v="2024-02-01T00:00:00"/>
    <x v="0"/>
    <n v="5256"/>
    <x v="4"/>
    <x v="1"/>
    <x v="0"/>
    <x v="0"/>
    <n v="1593.34"/>
    <n v="4.1929999999999996"/>
    <n v="478.00200000000018"/>
  </r>
  <r>
    <s v="005"/>
    <x v="3"/>
    <s v="Fertilizers"/>
    <n v="12.99"/>
    <n v="148"/>
    <x v="2"/>
    <d v="2024-02-17T00:00:00"/>
    <x v="0"/>
    <n v="9665"/>
    <x v="2"/>
    <x v="1"/>
    <x v="1"/>
    <x v="0"/>
    <n v="1922.52"/>
    <n v="9.093"/>
    <n v="576.75600000000009"/>
  </r>
  <r>
    <s v="003"/>
    <x v="0"/>
    <s v="Seeds"/>
    <n v="5.99"/>
    <n v="144"/>
    <x v="0"/>
    <d v="2024-03-20T00:00:00"/>
    <x v="0"/>
    <n v="9045"/>
    <x v="0"/>
    <x v="2"/>
    <x v="2"/>
    <x v="0"/>
    <n v="862.56000000000006"/>
    <n v="4.1929999999999996"/>
    <n v="258.76800000000009"/>
  </r>
  <r>
    <s v="005"/>
    <x v="3"/>
    <s v="Fertilizers"/>
    <n v="12.99"/>
    <n v="291"/>
    <x v="1"/>
    <d v="2024-01-18T00:00:00"/>
    <x v="1"/>
    <n v="4896"/>
    <x v="2"/>
    <x v="0"/>
    <x v="4"/>
    <x v="0"/>
    <n v="3780.09"/>
    <n v="9.093"/>
    <n v="1134.027"/>
  </r>
  <r>
    <s v="004"/>
    <x v="1"/>
    <s v="Tools"/>
    <n v="15.75"/>
    <n v="87"/>
    <x v="0"/>
    <d v="2024-03-17T00:00:00"/>
    <x v="1"/>
    <n v="8035"/>
    <x v="5"/>
    <x v="0"/>
    <x v="3"/>
    <x v="0"/>
    <n v="1370.25"/>
    <n v="11.025"/>
    <n v="411.07499999999999"/>
  </r>
  <r>
    <s v="002"/>
    <x v="4"/>
    <s v="Tools"/>
    <n v="35.5"/>
    <n v="260"/>
    <x v="0"/>
    <d v="2024-03-01T00:00:00"/>
    <x v="1"/>
    <n v="8844"/>
    <x v="3"/>
    <x v="2"/>
    <x v="0"/>
    <x v="1"/>
    <n v="9230"/>
    <n v="24.85"/>
    <n v="2768.9999999999995"/>
  </r>
  <r>
    <s v="005"/>
    <x v="3"/>
    <s v="Fertilizers"/>
    <n v="12.99"/>
    <n v="40"/>
    <x v="0"/>
    <d v="2024-03-20T00:00:00"/>
    <x v="0"/>
    <n v="9381"/>
    <x v="4"/>
    <x v="2"/>
    <x v="3"/>
    <x v="0"/>
    <n v="519.6"/>
    <n v="9.093"/>
    <n v="155.88"/>
  </r>
  <r>
    <s v="004"/>
    <x v="1"/>
    <s v="Tools"/>
    <n v="15.75"/>
    <n v="166"/>
    <x v="2"/>
    <d v="2024-02-29T00:00:00"/>
    <x v="1"/>
    <n v="9161"/>
    <x v="3"/>
    <x v="2"/>
    <x v="4"/>
    <x v="0"/>
    <n v="2614.5"/>
    <n v="11.025"/>
    <n v="784.34999999999991"/>
  </r>
  <r>
    <s v="002"/>
    <x v="4"/>
    <s v="Tools"/>
    <n v="35.5"/>
    <n v="106"/>
    <x v="1"/>
    <d v="2024-01-24T00:00:00"/>
    <x v="0"/>
    <n v="7972"/>
    <x v="0"/>
    <x v="0"/>
    <x v="0"/>
    <x v="1"/>
    <n v="3763"/>
    <n v="24.85"/>
    <n v="1128.8999999999999"/>
  </r>
  <r>
    <s v="004"/>
    <x v="1"/>
    <s v="Tools"/>
    <n v="15.75"/>
    <n v="96"/>
    <x v="0"/>
    <d v="2024-03-03T00:00:00"/>
    <x v="0"/>
    <n v="6085"/>
    <x v="2"/>
    <x v="2"/>
    <x v="1"/>
    <x v="0"/>
    <n v="1512"/>
    <n v="11.025"/>
    <n v="453.59999999999997"/>
  </r>
  <r>
    <s v="003"/>
    <x v="0"/>
    <s v="Seeds"/>
    <n v="5.99"/>
    <n v="24"/>
    <x v="2"/>
    <d v="2024-02-22T00:00:00"/>
    <x v="1"/>
    <n v="5875"/>
    <x v="3"/>
    <x v="2"/>
    <x v="3"/>
    <x v="0"/>
    <n v="143.76"/>
    <n v="4.1929999999999996"/>
    <n v="43.128000000000014"/>
  </r>
  <r>
    <s v="001"/>
    <x v="2"/>
    <s v="Fertilizers"/>
    <n v="20.99"/>
    <n v="119"/>
    <x v="0"/>
    <d v="2024-03-28T00:00:00"/>
    <x v="1"/>
    <n v="9711"/>
    <x v="2"/>
    <x v="2"/>
    <x v="3"/>
    <x v="0"/>
    <n v="2497.81"/>
    <n v="14.693"/>
    <n v="749.34299999999985"/>
  </r>
  <r>
    <s v="001"/>
    <x v="2"/>
    <s v="Fertilizers"/>
    <n v="20.99"/>
    <n v="275"/>
    <x v="2"/>
    <d v="2024-02-27T00:00:00"/>
    <x v="1"/>
    <n v="8390"/>
    <x v="4"/>
    <x v="1"/>
    <x v="1"/>
    <x v="0"/>
    <n v="5772.25"/>
    <n v="14.693"/>
    <n v="1731.6749999999997"/>
  </r>
  <r>
    <s v="003"/>
    <x v="0"/>
    <s v="Seeds"/>
    <n v="5.99"/>
    <n v="41"/>
    <x v="1"/>
    <d v="2024-01-09T00:00:00"/>
    <x v="0"/>
    <n v="3688"/>
    <x v="1"/>
    <x v="0"/>
    <x v="3"/>
    <x v="0"/>
    <n v="245.59"/>
    <n v="4.1929999999999996"/>
    <n v="73.677000000000021"/>
  </r>
  <r>
    <s v="002"/>
    <x v="4"/>
    <s v="Tools"/>
    <n v="35.5"/>
    <n v="218"/>
    <x v="0"/>
    <d v="2024-03-07T00:00:00"/>
    <x v="1"/>
    <n v="6775"/>
    <x v="5"/>
    <x v="2"/>
    <x v="0"/>
    <x v="0"/>
    <n v="7739"/>
    <n v="24.85"/>
    <n v="2321.6999999999998"/>
  </r>
  <r>
    <s v="005"/>
    <x v="3"/>
    <s v="Fertilizers"/>
    <n v="12.99"/>
    <n v="161"/>
    <x v="0"/>
    <d v="2024-03-29T00:00:00"/>
    <x v="1"/>
    <n v="5807"/>
    <x v="3"/>
    <x v="2"/>
    <x v="2"/>
    <x v="0"/>
    <n v="2091.39"/>
    <n v="9.093"/>
    <n v="627.41700000000003"/>
  </r>
  <r>
    <s v="001"/>
    <x v="2"/>
    <s v="Fertilizers"/>
    <n v="20.99"/>
    <n v="157"/>
    <x v="2"/>
    <d v="2024-02-14T00:00:00"/>
    <x v="0"/>
    <n v="3025"/>
    <x v="1"/>
    <x v="0"/>
    <x v="3"/>
    <x v="0"/>
    <n v="3295.43"/>
    <n v="14.693"/>
    <n v="988.62899999999979"/>
  </r>
  <r>
    <s v="003"/>
    <x v="0"/>
    <s v="Seeds"/>
    <n v="5.99"/>
    <n v="46"/>
    <x v="0"/>
    <d v="2024-03-19T00:00:00"/>
    <x v="1"/>
    <n v="1851"/>
    <x v="3"/>
    <x v="1"/>
    <x v="4"/>
    <x v="0"/>
    <n v="275.54000000000002"/>
    <n v="4.1929999999999996"/>
    <n v="82.662000000000035"/>
  </r>
  <r>
    <s v="004"/>
    <x v="1"/>
    <s v="Tools"/>
    <n v="15.75"/>
    <n v="33"/>
    <x v="1"/>
    <d v="2024-01-24T00:00:00"/>
    <x v="1"/>
    <n v="4993"/>
    <x v="0"/>
    <x v="2"/>
    <x v="2"/>
    <x v="0"/>
    <n v="519.75"/>
    <n v="11.025"/>
    <n v="155.92499999999998"/>
  </r>
  <r>
    <s v="002"/>
    <x v="4"/>
    <s v="Tools"/>
    <n v="35.5"/>
    <n v="271"/>
    <x v="1"/>
    <d v="2024-01-12T00:00:00"/>
    <x v="1"/>
    <n v="7442"/>
    <x v="4"/>
    <x v="1"/>
    <x v="3"/>
    <x v="0"/>
    <n v="9620.5"/>
    <n v="24.85"/>
    <n v="2886.1499999999996"/>
  </r>
  <r>
    <s v="004"/>
    <x v="1"/>
    <s v="Tools"/>
    <n v="15.75"/>
    <n v="263"/>
    <x v="1"/>
    <d v="2024-01-08T00:00:00"/>
    <x v="0"/>
    <n v="5396"/>
    <x v="4"/>
    <x v="2"/>
    <x v="0"/>
    <x v="0"/>
    <n v="4142.25"/>
    <n v="11.025"/>
    <n v="1242.675"/>
  </r>
  <r>
    <s v="002"/>
    <x v="4"/>
    <s v="Tools"/>
    <n v="35.5"/>
    <n v="187"/>
    <x v="0"/>
    <d v="2024-03-21T00:00:00"/>
    <x v="0"/>
    <n v="3794"/>
    <x v="4"/>
    <x v="0"/>
    <x v="0"/>
    <x v="0"/>
    <n v="6638.5"/>
    <n v="24.85"/>
    <n v="1991.5499999999997"/>
  </r>
  <r>
    <s v="005"/>
    <x v="3"/>
    <s v="Fertilizers"/>
    <n v="12.99"/>
    <n v="231"/>
    <x v="0"/>
    <d v="2024-03-07T00:00:00"/>
    <x v="0"/>
    <n v="6276"/>
    <x v="4"/>
    <x v="2"/>
    <x v="4"/>
    <x v="0"/>
    <n v="3000.69"/>
    <n v="9.093"/>
    <n v="900.20700000000011"/>
  </r>
  <r>
    <s v="002"/>
    <x v="4"/>
    <s v="Tools"/>
    <n v="35.5"/>
    <n v="53"/>
    <x v="0"/>
    <d v="2024-03-16T00:00:00"/>
    <x v="0"/>
    <n v="9437"/>
    <x v="3"/>
    <x v="2"/>
    <x v="0"/>
    <x v="0"/>
    <n v="1881.5"/>
    <n v="24.85"/>
    <n v="564.44999999999993"/>
  </r>
  <r>
    <s v="004"/>
    <x v="1"/>
    <s v="Tools"/>
    <n v="15.75"/>
    <n v="58"/>
    <x v="0"/>
    <d v="2024-03-11T00:00:00"/>
    <x v="1"/>
    <n v="1754"/>
    <x v="4"/>
    <x v="1"/>
    <x v="0"/>
    <x v="0"/>
    <n v="913.5"/>
    <n v="11.025"/>
    <n v="274.04999999999995"/>
  </r>
  <r>
    <s v="001"/>
    <x v="2"/>
    <s v="Fertilizers"/>
    <n v="20.99"/>
    <n v="163"/>
    <x v="1"/>
    <d v="2024-01-07T00:00:00"/>
    <x v="0"/>
    <n v="9103"/>
    <x v="4"/>
    <x v="0"/>
    <x v="0"/>
    <x v="0"/>
    <n v="3421.37"/>
    <n v="14.693"/>
    <n v="1026.4109999999998"/>
  </r>
  <r>
    <s v="003"/>
    <x v="0"/>
    <s v="Seeds"/>
    <n v="5.99"/>
    <n v="91"/>
    <x v="1"/>
    <d v="2024-01-23T00:00:00"/>
    <x v="1"/>
    <n v="6969"/>
    <x v="4"/>
    <x v="2"/>
    <x v="3"/>
    <x v="1"/>
    <n v="545.09"/>
    <n v="4.1929999999999996"/>
    <n v="163.52700000000004"/>
  </r>
  <r>
    <s v="003"/>
    <x v="0"/>
    <s v="Seeds"/>
    <n v="5.99"/>
    <n v="287"/>
    <x v="2"/>
    <d v="2024-02-01T00:00:00"/>
    <x v="0"/>
    <n v="6466"/>
    <x v="1"/>
    <x v="0"/>
    <x v="3"/>
    <x v="0"/>
    <n v="1719.13"/>
    <n v="4.1929999999999996"/>
    <n v="515.73900000000015"/>
  </r>
  <r>
    <s v="003"/>
    <x v="0"/>
    <s v="Seeds"/>
    <n v="5.99"/>
    <n v="184"/>
    <x v="0"/>
    <d v="2024-03-02T00:00:00"/>
    <x v="0"/>
    <n v="7105"/>
    <x v="3"/>
    <x v="0"/>
    <x v="3"/>
    <x v="0"/>
    <n v="1102.1600000000001"/>
    <n v="4.1929999999999996"/>
    <n v="330.64800000000014"/>
  </r>
  <r>
    <s v="002"/>
    <x v="4"/>
    <s v="Tools"/>
    <n v="35.5"/>
    <n v="131"/>
    <x v="2"/>
    <d v="2024-02-29T00:00:00"/>
    <x v="0"/>
    <n v="3591"/>
    <x v="0"/>
    <x v="0"/>
    <x v="4"/>
    <x v="0"/>
    <n v="4650.5"/>
    <n v="24.85"/>
    <n v="1395.1499999999999"/>
  </r>
  <r>
    <s v="004"/>
    <x v="1"/>
    <s v="Tools"/>
    <n v="15.75"/>
    <n v="167"/>
    <x v="0"/>
    <d v="2024-03-24T00:00:00"/>
    <x v="0"/>
    <n v="6304"/>
    <x v="0"/>
    <x v="0"/>
    <x v="3"/>
    <x v="0"/>
    <n v="2630.25"/>
    <n v="11.025"/>
    <n v="789.07499999999993"/>
  </r>
  <r>
    <s v="004"/>
    <x v="1"/>
    <s v="Tools"/>
    <n v="15.75"/>
    <n v="276"/>
    <x v="1"/>
    <d v="2024-01-18T00:00:00"/>
    <x v="1"/>
    <n v="7521"/>
    <x v="2"/>
    <x v="1"/>
    <x v="0"/>
    <x v="0"/>
    <n v="4347"/>
    <n v="11.025"/>
    <n v="1304.0999999999999"/>
  </r>
  <r>
    <s v="002"/>
    <x v="4"/>
    <s v="Tools"/>
    <n v="35.5"/>
    <n v="231"/>
    <x v="0"/>
    <d v="2024-03-06T00:00:00"/>
    <x v="0"/>
    <n v="3694"/>
    <x v="1"/>
    <x v="0"/>
    <x v="4"/>
    <x v="0"/>
    <n v="8200.5"/>
    <n v="24.85"/>
    <n v="2460.1499999999996"/>
  </r>
  <r>
    <s v="004"/>
    <x v="1"/>
    <s v="Tools"/>
    <n v="15.75"/>
    <n v="177"/>
    <x v="0"/>
    <d v="2024-03-04T00:00:00"/>
    <x v="0"/>
    <n v="9607"/>
    <x v="4"/>
    <x v="2"/>
    <x v="1"/>
    <x v="0"/>
    <n v="2787.75"/>
    <n v="11.025"/>
    <n v="836.32499999999993"/>
  </r>
  <r>
    <s v="004"/>
    <x v="1"/>
    <s v="Tools"/>
    <n v="15.75"/>
    <n v="113"/>
    <x v="2"/>
    <d v="2024-02-22T00:00:00"/>
    <x v="1"/>
    <n v="6054"/>
    <x v="2"/>
    <x v="1"/>
    <x v="0"/>
    <x v="0"/>
    <n v="1779.75"/>
    <n v="11.025"/>
    <n v="533.92499999999995"/>
  </r>
  <r>
    <s v="005"/>
    <x v="3"/>
    <s v="Fertilizers"/>
    <n v="12.99"/>
    <n v="176"/>
    <x v="1"/>
    <d v="2024-01-18T00:00:00"/>
    <x v="1"/>
    <n v="5135"/>
    <x v="4"/>
    <x v="1"/>
    <x v="1"/>
    <x v="0"/>
    <n v="2286.2399999999998"/>
    <n v="9.093"/>
    <n v="685.87200000000007"/>
  </r>
  <r>
    <s v="005"/>
    <x v="3"/>
    <s v="Fertilizers"/>
    <n v="12.99"/>
    <n v="186"/>
    <x v="1"/>
    <d v="2024-01-28T00:00:00"/>
    <x v="0"/>
    <n v="2885"/>
    <x v="3"/>
    <x v="1"/>
    <x v="3"/>
    <x v="1"/>
    <n v="2416.14"/>
    <n v="9.093"/>
    <n v="724.8420000000001"/>
  </r>
  <r>
    <s v="001"/>
    <x v="2"/>
    <s v="Fertilizers"/>
    <n v="20.99"/>
    <n v="239"/>
    <x v="2"/>
    <d v="2024-02-21T00:00:00"/>
    <x v="0"/>
    <n v="5736"/>
    <x v="0"/>
    <x v="2"/>
    <x v="0"/>
    <x v="0"/>
    <n v="5016.6099999999997"/>
    <n v="14.693"/>
    <n v="1504.9829999999997"/>
  </r>
  <r>
    <s v="002"/>
    <x v="4"/>
    <s v="Tools"/>
    <n v="35.5"/>
    <n v="234"/>
    <x v="2"/>
    <d v="2024-02-11T00:00:00"/>
    <x v="0"/>
    <n v="8190"/>
    <x v="0"/>
    <x v="1"/>
    <x v="4"/>
    <x v="0"/>
    <n v="8307"/>
    <n v="24.85"/>
    <n v="2492.0999999999995"/>
  </r>
  <r>
    <s v="001"/>
    <x v="2"/>
    <s v="Fertilizers"/>
    <n v="20.99"/>
    <n v="52"/>
    <x v="1"/>
    <d v="2024-01-24T00:00:00"/>
    <x v="0"/>
    <n v="9494"/>
    <x v="1"/>
    <x v="1"/>
    <x v="3"/>
    <x v="0"/>
    <n v="1091.48"/>
    <n v="14.693"/>
    <n v="327.44399999999996"/>
  </r>
  <r>
    <s v="004"/>
    <x v="1"/>
    <s v="Tools"/>
    <n v="15.75"/>
    <n v="136"/>
    <x v="2"/>
    <d v="2024-02-13T00:00:00"/>
    <x v="0"/>
    <n v="5661"/>
    <x v="1"/>
    <x v="2"/>
    <x v="3"/>
    <x v="0"/>
    <n v="2142"/>
    <n v="11.025"/>
    <n v="642.59999999999991"/>
  </r>
  <r>
    <s v="001"/>
    <x v="2"/>
    <s v="Fertilizers"/>
    <n v="20.99"/>
    <n v="245"/>
    <x v="2"/>
    <d v="2024-02-21T00:00:00"/>
    <x v="1"/>
    <n v="1497"/>
    <x v="0"/>
    <x v="1"/>
    <x v="1"/>
    <x v="0"/>
    <n v="5142.5499999999993"/>
    <n v="14.693"/>
    <n v="1542.7649999999996"/>
  </r>
  <r>
    <s v="005"/>
    <x v="3"/>
    <s v="Fertilizers"/>
    <n v="12.99"/>
    <n v="55"/>
    <x v="1"/>
    <d v="2024-01-22T00:00:00"/>
    <x v="1"/>
    <n v="7535"/>
    <x v="1"/>
    <x v="1"/>
    <x v="3"/>
    <x v="1"/>
    <n v="714.45"/>
    <n v="9.093"/>
    <n v="214.33500000000001"/>
  </r>
  <r>
    <s v="001"/>
    <x v="2"/>
    <s v="Fertilizers"/>
    <n v="20.99"/>
    <n v="137"/>
    <x v="1"/>
    <d v="2024-01-28T00:00:00"/>
    <x v="0"/>
    <n v="9125"/>
    <x v="2"/>
    <x v="0"/>
    <x v="1"/>
    <x v="0"/>
    <n v="2875.63"/>
    <n v="14.693"/>
    <n v="862.68899999999985"/>
  </r>
  <r>
    <s v="004"/>
    <x v="1"/>
    <s v="Tools"/>
    <n v="15.75"/>
    <n v="23"/>
    <x v="1"/>
    <d v="2024-01-27T00:00:00"/>
    <x v="0"/>
    <n v="7645"/>
    <x v="2"/>
    <x v="1"/>
    <x v="4"/>
    <x v="0"/>
    <n v="362.25"/>
    <n v="11.025"/>
    <n v="108.675"/>
  </r>
  <r>
    <s v="001"/>
    <x v="2"/>
    <s v="Fertilizers"/>
    <n v="20.99"/>
    <n v="217"/>
    <x v="1"/>
    <d v="2024-01-31T00:00:00"/>
    <x v="1"/>
    <n v="5009"/>
    <x v="4"/>
    <x v="1"/>
    <x v="2"/>
    <x v="0"/>
    <n v="4554.83"/>
    <n v="14.693"/>
    <n v="1366.4489999999998"/>
  </r>
  <r>
    <s v="001"/>
    <x v="2"/>
    <s v="Fertilizers"/>
    <n v="20.99"/>
    <n v="179"/>
    <x v="0"/>
    <d v="2024-03-01T00:00:00"/>
    <x v="0"/>
    <n v="5634"/>
    <x v="3"/>
    <x v="2"/>
    <x v="0"/>
    <x v="0"/>
    <n v="3757.21"/>
    <n v="14.693"/>
    <n v="1127.1629999999998"/>
  </r>
  <r>
    <s v="004"/>
    <x v="1"/>
    <s v="Tools"/>
    <n v="15.75"/>
    <n v="52"/>
    <x v="1"/>
    <d v="2024-01-08T00:00:00"/>
    <x v="0"/>
    <n v="2612"/>
    <x v="4"/>
    <x v="2"/>
    <x v="3"/>
    <x v="0"/>
    <n v="819"/>
    <n v="11.025"/>
    <n v="245.7"/>
  </r>
  <r>
    <s v="002"/>
    <x v="4"/>
    <s v="Tools"/>
    <n v="35.5"/>
    <n v="76"/>
    <x v="1"/>
    <d v="2024-01-30T00:00:00"/>
    <x v="0"/>
    <n v="4022"/>
    <x v="4"/>
    <x v="0"/>
    <x v="1"/>
    <x v="0"/>
    <n v="2698"/>
    <n v="24.85"/>
    <n v="809.39999999999986"/>
  </r>
  <r>
    <s v="005"/>
    <x v="3"/>
    <s v="Fertilizers"/>
    <n v="12.99"/>
    <n v="157"/>
    <x v="2"/>
    <d v="2024-02-13T00:00:00"/>
    <x v="0"/>
    <n v="2017"/>
    <x v="4"/>
    <x v="2"/>
    <x v="0"/>
    <x v="0"/>
    <n v="2039.43"/>
    <n v="9.093"/>
    <n v="611.82900000000006"/>
  </r>
  <r>
    <s v="002"/>
    <x v="4"/>
    <s v="Tools"/>
    <n v="35.5"/>
    <n v="183"/>
    <x v="2"/>
    <d v="2024-02-23T00:00:00"/>
    <x v="1"/>
    <n v="6051"/>
    <x v="3"/>
    <x v="2"/>
    <x v="0"/>
    <x v="0"/>
    <n v="6496.5"/>
    <n v="24.85"/>
    <n v="1948.9499999999998"/>
  </r>
  <r>
    <s v="001"/>
    <x v="2"/>
    <s v="Fertilizers"/>
    <n v="20.99"/>
    <n v="255"/>
    <x v="1"/>
    <d v="2024-01-30T00:00:00"/>
    <x v="1"/>
    <n v="6707"/>
    <x v="1"/>
    <x v="2"/>
    <x v="1"/>
    <x v="0"/>
    <n v="5352.45"/>
    <n v="14.693"/>
    <n v="1605.7349999999997"/>
  </r>
  <r>
    <s v="005"/>
    <x v="3"/>
    <s v="Fertilizers"/>
    <n v="12.99"/>
    <n v="66"/>
    <x v="1"/>
    <d v="2024-01-04T00:00:00"/>
    <x v="1"/>
    <n v="3409"/>
    <x v="1"/>
    <x v="2"/>
    <x v="1"/>
    <x v="0"/>
    <n v="857.34"/>
    <n v="9.093"/>
    <n v="257.202"/>
  </r>
  <r>
    <s v="004"/>
    <x v="1"/>
    <s v="Tools"/>
    <n v="15.75"/>
    <n v="151"/>
    <x v="1"/>
    <d v="2024-01-07T00:00:00"/>
    <x v="0"/>
    <n v="5481"/>
    <x v="3"/>
    <x v="1"/>
    <x v="3"/>
    <x v="0"/>
    <n v="2378.25"/>
    <n v="11.025"/>
    <n v="713.47499999999991"/>
  </r>
  <r>
    <s v="002"/>
    <x v="4"/>
    <s v="Tools"/>
    <n v="35.5"/>
    <n v="102"/>
    <x v="2"/>
    <d v="2024-02-24T00:00:00"/>
    <x v="0"/>
    <n v="2427"/>
    <x v="1"/>
    <x v="2"/>
    <x v="1"/>
    <x v="0"/>
    <n v="3621"/>
    <n v="24.85"/>
    <n v="1086.3"/>
  </r>
  <r>
    <s v="004"/>
    <x v="1"/>
    <s v="Tools"/>
    <n v="15.75"/>
    <n v="114"/>
    <x v="0"/>
    <d v="2024-03-15T00:00:00"/>
    <x v="0"/>
    <n v="4602"/>
    <x v="1"/>
    <x v="0"/>
    <x v="2"/>
    <x v="0"/>
    <n v="1795.5"/>
    <n v="11.025"/>
    <n v="538.65"/>
  </r>
  <r>
    <s v="003"/>
    <x v="0"/>
    <s v="Seeds"/>
    <n v="5.99"/>
    <n v="94"/>
    <x v="1"/>
    <d v="2024-01-30T00:00:00"/>
    <x v="0"/>
    <n v="7280"/>
    <x v="5"/>
    <x v="2"/>
    <x v="1"/>
    <x v="0"/>
    <n v="563.06000000000006"/>
    <n v="4.1929999999999996"/>
    <n v="168.91800000000006"/>
  </r>
  <r>
    <s v="002"/>
    <x v="4"/>
    <s v="Tools"/>
    <n v="35.5"/>
    <n v="228"/>
    <x v="1"/>
    <d v="2024-01-08T00:00:00"/>
    <x v="1"/>
    <n v="1512"/>
    <x v="0"/>
    <x v="2"/>
    <x v="2"/>
    <x v="0"/>
    <n v="8094"/>
    <n v="24.85"/>
    <n v="2428.1999999999998"/>
  </r>
  <r>
    <s v="003"/>
    <x v="0"/>
    <s v="Seeds"/>
    <n v="5.99"/>
    <n v="244"/>
    <x v="1"/>
    <d v="2024-01-11T00:00:00"/>
    <x v="1"/>
    <n v="8059"/>
    <x v="2"/>
    <x v="1"/>
    <x v="0"/>
    <x v="0"/>
    <n v="1461.56"/>
    <n v="4.1929999999999996"/>
    <n v="438.46800000000013"/>
  </r>
  <r>
    <s v="002"/>
    <x v="4"/>
    <s v="Tools"/>
    <n v="35.5"/>
    <n v="169"/>
    <x v="1"/>
    <d v="2024-01-04T00:00:00"/>
    <x v="0"/>
    <n v="3313"/>
    <x v="2"/>
    <x v="0"/>
    <x v="3"/>
    <x v="1"/>
    <n v="5999.5"/>
    <n v="24.85"/>
    <n v="1799.8499999999997"/>
  </r>
  <r>
    <s v="004"/>
    <x v="1"/>
    <s v="Tools"/>
    <n v="15.75"/>
    <n v="58"/>
    <x v="1"/>
    <d v="2024-01-23T00:00:00"/>
    <x v="0"/>
    <n v="8116"/>
    <x v="3"/>
    <x v="0"/>
    <x v="4"/>
    <x v="0"/>
    <n v="913.5"/>
    <n v="11.025"/>
    <n v="274.04999999999995"/>
  </r>
  <r>
    <s v="005"/>
    <x v="3"/>
    <s v="Fertilizers"/>
    <n v="12.99"/>
    <n v="262"/>
    <x v="1"/>
    <d v="2024-01-25T00:00:00"/>
    <x v="0"/>
    <n v="1080"/>
    <x v="4"/>
    <x v="2"/>
    <x v="2"/>
    <x v="0"/>
    <n v="3403.38"/>
    <n v="9.093"/>
    <n v="1021.014"/>
  </r>
  <r>
    <s v="002"/>
    <x v="4"/>
    <s v="Tools"/>
    <n v="35.5"/>
    <n v="229"/>
    <x v="0"/>
    <d v="2024-03-17T00:00:00"/>
    <x v="1"/>
    <n v="5185"/>
    <x v="0"/>
    <x v="0"/>
    <x v="4"/>
    <x v="0"/>
    <n v="8129.5"/>
    <n v="24.85"/>
    <n v="2438.8499999999995"/>
  </r>
  <r>
    <s v="004"/>
    <x v="1"/>
    <s v="Tools"/>
    <n v="15.75"/>
    <n v="257"/>
    <x v="2"/>
    <d v="2024-02-07T00:00:00"/>
    <x v="1"/>
    <n v="9749"/>
    <x v="2"/>
    <x v="1"/>
    <x v="3"/>
    <x v="0"/>
    <n v="4047.75"/>
    <n v="11.025"/>
    <n v="1214.3249999999998"/>
  </r>
  <r>
    <s v="004"/>
    <x v="1"/>
    <s v="Tools"/>
    <n v="15.75"/>
    <n v="148"/>
    <x v="0"/>
    <d v="2024-03-16T00:00:00"/>
    <x v="1"/>
    <n v="2992"/>
    <x v="4"/>
    <x v="0"/>
    <x v="3"/>
    <x v="0"/>
    <n v="2331"/>
    <n v="11.025"/>
    <n v="699.3"/>
  </r>
  <r>
    <s v="005"/>
    <x v="3"/>
    <s v="Fertilizers"/>
    <n v="12.99"/>
    <n v="269"/>
    <x v="0"/>
    <d v="2024-03-12T00:00:00"/>
    <x v="0"/>
    <n v="3347"/>
    <x v="0"/>
    <x v="1"/>
    <x v="3"/>
    <x v="0"/>
    <n v="3494.31"/>
    <n v="9.093"/>
    <n v="1048.2930000000001"/>
  </r>
  <r>
    <s v="001"/>
    <x v="2"/>
    <s v="Fertilizers"/>
    <n v="20.99"/>
    <n v="110"/>
    <x v="2"/>
    <d v="2024-02-25T00:00:00"/>
    <x v="0"/>
    <n v="5498"/>
    <x v="4"/>
    <x v="2"/>
    <x v="0"/>
    <x v="0"/>
    <n v="2308.9"/>
    <n v="14.693"/>
    <n v="692.66999999999985"/>
  </r>
  <r>
    <s v="002"/>
    <x v="4"/>
    <s v="Tools"/>
    <n v="35.5"/>
    <n v="246"/>
    <x v="1"/>
    <d v="2024-01-22T00:00:00"/>
    <x v="0"/>
    <n v="6487"/>
    <x v="4"/>
    <x v="0"/>
    <x v="0"/>
    <x v="0"/>
    <n v="8733"/>
    <n v="24.85"/>
    <n v="2619.8999999999996"/>
  </r>
  <r>
    <s v="005"/>
    <x v="3"/>
    <s v="Fertilizers"/>
    <n v="12.99"/>
    <n v="235"/>
    <x v="1"/>
    <d v="2024-01-03T00:00:00"/>
    <x v="0"/>
    <n v="3894"/>
    <x v="5"/>
    <x v="1"/>
    <x v="2"/>
    <x v="0"/>
    <n v="3052.65"/>
    <n v="9.093"/>
    <n v="915.79500000000007"/>
  </r>
  <r>
    <s v="001"/>
    <x v="2"/>
    <s v="Fertilizers"/>
    <n v="20.99"/>
    <n v="155"/>
    <x v="1"/>
    <d v="2024-01-05T00:00:00"/>
    <x v="1"/>
    <n v="5604"/>
    <x v="3"/>
    <x v="2"/>
    <x v="1"/>
    <x v="0"/>
    <n v="3253.45"/>
    <n v="14.693"/>
    <n v="976.03499999999985"/>
  </r>
  <r>
    <s v="005"/>
    <x v="3"/>
    <s v="Fertilizers"/>
    <n v="12.99"/>
    <n v="127"/>
    <x v="1"/>
    <d v="2024-01-31T00:00:00"/>
    <x v="1"/>
    <n v="5846"/>
    <x v="1"/>
    <x v="1"/>
    <x v="0"/>
    <x v="0"/>
    <n v="1649.73"/>
    <n v="9.093"/>
    <n v="494.91900000000004"/>
  </r>
  <r>
    <s v="003"/>
    <x v="0"/>
    <s v="Seeds"/>
    <n v="5.99"/>
    <n v="31"/>
    <x v="0"/>
    <d v="2024-03-30T00:00:00"/>
    <x v="1"/>
    <n v="5731"/>
    <x v="2"/>
    <x v="2"/>
    <x v="4"/>
    <x v="0"/>
    <n v="185.69"/>
    <n v="4.1929999999999996"/>
    <n v="55.707000000000022"/>
  </r>
  <r>
    <s v="005"/>
    <x v="3"/>
    <s v="Fertilizers"/>
    <n v="12.99"/>
    <n v="300"/>
    <x v="1"/>
    <d v="2024-01-05T00:00:00"/>
    <x v="0"/>
    <n v="6546"/>
    <x v="5"/>
    <x v="1"/>
    <x v="4"/>
    <x v="0"/>
    <n v="3897"/>
    <n v="9.093"/>
    <n v="1169.1000000000001"/>
  </r>
  <r>
    <s v="003"/>
    <x v="0"/>
    <s v="Seeds"/>
    <n v="5.99"/>
    <n v="6"/>
    <x v="1"/>
    <d v="2024-01-13T00:00:00"/>
    <x v="1"/>
    <n v="7419"/>
    <x v="4"/>
    <x v="2"/>
    <x v="1"/>
    <x v="0"/>
    <n v="35.94"/>
    <n v="4.1929999999999996"/>
    <n v="10.782000000000004"/>
  </r>
  <r>
    <s v="005"/>
    <x v="3"/>
    <s v="Fertilizers"/>
    <n v="12.99"/>
    <n v="127"/>
    <x v="0"/>
    <d v="2024-03-16T00:00:00"/>
    <x v="1"/>
    <n v="8339"/>
    <x v="2"/>
    <x v="2"/>
    <x v="3"/>
    <x v="0"/>
    <n v="1649.73"/>
    <n v="9.093"/>
    <n v="494.91900000000004"/>
  </r>
  <r>
    <s v="004"/>
    <x v="1"/>
    <s v="Tools"/>
    <n v="15.75"/>
    <n v="44"/>
    <x v="1"/>
    <d v="2024-01-21T00:00:00"/>
    <x v="1"/>
    <n v="4686"/>
    <x v="2"/>
    <x v="0"/>
    <x v="3"/>
    <x v="0"/>
    <n v="693"/>
    <n v="11.025"/>
    <n v="207.89999999999998"/>
  </r>
  <r>
    <s v="004"/>
    <x v="1"/>
    <s v="Tools"/>
    <n v="15.75"/>
    <n v="176"/>
    <x v="1"/>
    <d v="2024-01-27T00:00:00"/>
    <x v="1"/>
    <n v="2767"/>
    <x v="2"/>
    <x v="1"/>
    <x v="2"/>
    <x v="0"/>
    <n v="2772"/>
    <n v="11.025"/>
    <n v="831.59999999999991"/>
  </r>
  <r>
    <s v="003"/>
    <x v="0"/>
    <s v="Seeds"/>
    <n v="5.99"/>
    <n v="29"/>
    <x v="1"/>
    <d v="2024-01-09T00:00:00"/>
    <x v="0"/>
    <n v="7003"/>
    <x v="4"/>
    <x v="1"/>
    <x v="3"/>
    <x v="0"/>
    <n v="173.71"/>
    <n v="4.1929999999999996"/>
    <n v="52.113000000000014"/>
  </r>
  <r>
    <s v="001"/>
    <x v="2"/>
    <s v="Fertilizers"/>
    <n v="20.99"/>
    <n v="39"/>
    <x v="0"/>
    <d v="2024-03-22T00:00:00"/>
    <x v="0"/>
    <n v="4756"/>
    <x v="2"/>
    <x v="0"/>
    <x v="0"/>
    <x v="0"/>
    <n v="818.6099999999999"/>
    <n v="14.693"/>
    <n v="245.58299999999994"/>
  </r>
  <r>
    <s v="002"/>
    <x v="4"/>
    <s v="Tools"/>
    <n v="35.5"/>
    <n v="34"/>
    <x v="1"/>
    <d v="2024-01-07T00:00:00"/>
    <x v="0"/>
    <n v="9154"/>
    <x v="4"/>
    <x v="0"/>
    <x v="0"/>
    <x v="0"/>
    <n v="1207"/>
    <n v="24.85"/>
    <n v="362.09999999999997"/>
  </r>
  <r>
    <s v="002"/>
    <x v="4"/>
    <s v="Tools"/>
    <n v="35.5"/>
    <n v="49"/>
    <x v="1"/>
    <d v="2024-01-13T00:00:00"/>
    <x v="0"/>
    <n v="9590"/>
    <x v="2"/>
    <x v="1"/>
    <x v="4"/>
    <x v="0"/>
    <n v="1739.5"/>
    <n v="24.85"/>
    <n v="521.84999999999991"/>
  </r>
  <r>
    <s v="002"/>
    <x v="4"/>
    <s v="Tools"/>
    <n v="35.5"/>
    <n v="90"/>
    <x v="1"/>
    <d v="2024-01-07T00:00:00"/>
    <x v="1"/>
    <n v="1205"/>
    <x v="0"/>
    <x v="2"/>
    <x v="1"/>
    <x v="0"/>
    <n v="3195"/>
    <n v="24.85"/>
    <n v="958.49999999999989"/>
  </r>
  <r>
    <s v="004"/>
    <x v="1"/>
    <s v="Tools"/>
    <n v="15.75"/>
    <n v="62"/>
    <x v="0"/>
    <d v="2024-03-16T00:00:00"/>
    <x v="0"/>
    <n v="8800"/>
    <x v="4"/>
    <x v="0"/>
    <x v="1"/>
    <x v="0"/>
    <n v="976.5"/>
    <n v="11.025"/>
    <n v="292.95"/>
  </r>
  <r>
    <s v="004"/>
    <x v="1"/>
    <s v="Tools"/>
    <n v="15.75"/>
    <n v="6"/>
    <x v="1"/>
    <d v="2024-01-08T00:00:00"/>
    <x v="1"/>
    <n v="7972"/>
    <x v="0"/>
    <x v="0"/>
    <x v="4"/>
    <x v="1"/>
    <n v="94.5"/>
    <n v="11.025"/>
    <n v="28.349999999999998"/>
  </r>
  <r>
    <s v="005"/>
    <x v="3"/>
    <s v="Fertilizers"/>
    <n v="12.99"/>
    <n v="171"/>
    <x v="2"/>
    <d v="2024-02-23T00:00:00"/>
    <x v="1"/>
    <n v="4639"/>
    <x v="2"/>
    <x v="2"/>
    <x v="4"/>
    <x v="0"/>
    <n v="2221.29"/>
    <n v="9.093"/>
    <n v="666.38700000000006"/>
  </r>
  <r>
    <s v="005"/>
    <x v="3"/>
    <s v="Fertilizers"/>
    <n v="12.99"/>
    <n v="45"/>
    <x v="1"/>
    <d v="2024-01-07T00:00:00"/>
    <x v="1"/>
    <n v="2004"/>
    <x v="5"/>
    <x v="1"/>
    <x v="3"/>
    <x v="0"/>
    <n v="584.54999999999995"/>
    <n v="9.093"/>
    <n v="175.36500000000001"/>
  </r>
  <r>
    <s v="003"/>
    <x v="0"/>
    <s v="Seeds"/>
    <n v="5.99"/>
    <n v="65"/>
    <x v="2"/>
    <d v="2024-02-14T00:00:00"/>
    <x v="0"/>
    <n v="8982"/>
    <x v="1"/>
    <x v="1"/>
    <x v="0"/>
    <x v="0"/>
    <n v="389.35"/>
    <n v="4.1929999999999996"/>
    <n v="116.80500000000004"/>
  </r>
  <r>
    <s v="004"/>
    <x v="1"/>
    <s v="Tools"/>
    <n v="15.75"/>
    <n v="168"/>
    <x v="2"/>
    <d v="2024-02-03T00:00:00"/>
    <x v="1"/>
    <n v="8513"/>
    <x v="4"/>
    <x v="1"/>
    <x v="3"/>
    <x v="0"/>
    <n v="2646"/>
    <n v="11.025"/>
    <n v="793.8"/>
  </r>
  <r>
    <s v="001"/>
    <x v="2"/>
    <s v="Fertilizers"/>
    <n v="20.99"/>
    <n v="297"/>
    <x v="2"/>
    <d v="2024-02-16T00:00:00"/>
    <x v="0"/>
    <n v="3169"/>
    <x v="5"/>
    <x v="1"/>
    <x v="1"/>
    <x v="0"/>
    <n v="6234.03"/>
    <n v="14.693"/>
    <n v="1870.2089999999996"/>
  </r>
  <r>
    <s v="001"/>
    <x v="2"/>
    <s v="Fertilizers"/>
    <n v="20.99"/>
    <n v="159"/>
    <x v="2"/>
    <d v="2024-02-20T00:00:00"/>
    <x v="0"/>
    <n v="7502"/>
    <x v="5"/>
    <x v="1"/>
    <x v="1"/>
    <x v="0"/>
    <n v="3337.41"/>
    <n v="14.693"/>
    <n v="1001.2229999999998"/>
  </r>
  <r>
    <s v="004"/>
    <x v="1"/>
    <s v="Tools"/>
    <n v="15.75"/>
    <n v="54"/>
    <x v="1"/>
    <d v="2024-01-09T00:00:00"/>
    <x v="1"/>
    <n v="6977"/>
    <x v="5"/>
    <x v="0"/>
    <x v="3"/>
    <x v="1"/>
    <n v="850.5"/>
    <n v="11.025"/>
    <n v="255.14999999999998"/>
  </r>
  <r>
    <s v="004"/>
    <x v="1"/>
    <s v="Tools"/>
    <n v="15.75"/>
    <n v="255"/>
    <x v="0"/>
    <d v="2024-03-10T00:00:00"/>
    <x v="1"/>
    <n v="6955"/>
    <x v="3"/>
    <x v="0"/>
    <x v="4"/>
    <x v="1"/>
    <n v="4016.25"/>
    <n v="11.025"/>
    <n v="1204.875"/>
  </r>
  <r>
    <s v="004"/>
    <x v="1"/>
    <s v="Tools"/>
    <n v="15.75"/>
    <n v="46"/>
    <x v="1"/>
    <d v="2024-01-28T00:00:00"/>
    <x v="1"/>
    <n v="8384"/>
    <x v="0"/>
    <x v="1"/>
    <x v="0"/>
    <x v="0"/>
    <n v="724.5"/>
    <n v="11.025"/>
    <n v="217.35"/>
  </r>
  <r>
    <s v="005"/>
    <x v="3"/>
    <s v="Fertilizers"/>
    <n v="12.99"/>
    <n v="60"/>
    <x v="0"/>
    <d v="2024-03-30T00:00:00"/>
    <x v="1"/>
    <n v="7370"/>
    <x v="1"/>
    <x v="2"/>
    <x v="3"/>
    <x v="0"/>
    <n v="779.4"/>
    <n v="9.093"/>
    <n v="233.82000000000002"/>
  </r>
  <r>
    <s v="003"/>
    <x v="0"/>
    <s v="Seeds"/>
    <n v="5.99"/>
    <n v="159"/>
    <x v="0"/>
    <d v="2024-03-22T00:00:00"/>
    <x v="0"/>
    <n v="9344"/>
    <x v="5"/>
    <x v="0"/>
    <x v="2"/>
    <x v="0"/>
    <n v="952.41000000000008"/>
    <n v="4.1929999999999996"/>
    <n v="285.72300000000007"/>
  </r>
  <r>
    <s v="002"/>
    <x v="4"/>
    <s v="Tools"/>
    <n v="35.5"/>
    <n v="257"/>
    <x v="2"/>
    <d v="2024-02-28T00:00:00"/>
    <x v="1"/>
    <n v="4077"/>
    <x v="5"/>
    <x v="1"/>
    <x v="2"/>
    <x v="0"/>
    <n v="9123.5"/>
    <n v="24.85"/>
    <n v="2737.0499999999997"/>
  </r>
  <r>
    <s v="001"/>
    <x v="2"/>
    <s v="Fertilizers"/>
    <n v="20.99"/>
    <n v="299"/>
    <x v="2"/>
    <d v="2024-02-27T00:00:00"/>
    <x v="0"/>
    <n v="7049"/>
    <x v="0"/>
    <x v="1"/>
    <x v="4"/>
    <x v="0"/>
    <n v="6276.0099999999993"/>
    <n v="14.693"/>
    <n v="1882.8029999999997"/>
  </r>
  <r>
    <s v="001"/>
    <x v="2"/>
    <s v="Fertilizers"/>
    <n v="20.99"/>
    <n v="216"/>
    <x v="2"/>
    <d v="2024-02-28T00:00:00"/>
    <x v="1"/>
    <n v="4372"/>
    <x v="2"/>
    <x v="2"/>
    <x v="2"/>
    <x v="0"/>
    <n v="4533.8399999999992"/>
    <n v="14.693"/>
    <n v="1360.1519999999998"/>
  </r>
  <r>
    <s v="002"/>
    <x v="4"/>
    <s v="Tools"/>
    <n v="35.5"/>
    <n v="124"/>
    <x v="0"/>
    <d v="2024-03-04T00:00:00"/>
    <x v="1"/>
    <n v="1486"/>
    <x v="0"/>
    <x v="0"/>
    <x v="2"/>
    <x v="0"/>
    <n v="4402"/>
    <n v="24.85"/>
    <n v="1320.6"/>
  </r>
  <r>
    <s v="001"/>
    <x v="2"/>
    <s v="Fertilizers"/>
    <n v="20.99"/>
    <n v="237"/>
    <x v="0"/>
    <d v="2024-03-03T00:00:00"/>
    <x v="1"/>
    <n v="2462"/>
    <x v="2"/>
    <x v="0"/>
    <x v="0"/>
    <x v="0"/>
    <n v="4974.6299999999992"/>
    <n v="14.693"/>
    <n v="1492.3889999999997"/>
  </r>
  <r>
    <s v="001"/>
    <x v="2"/>
    <s v="Fertilizers"/>
    <n v="20.99"/>
    <n v="195"/>
    <x v="1"/>
    <d v="2024-01-20T00:00:00"/>
    <x v="0"/>
    <n v="7485"/>
    <x v="5"/>
    <x v="1"/>
    <x v="2"/>
    <x v="0"/>
    <n v="4093.05"/>
    <n v="14.693"/>
    <n v="1227.9149999999997"/>
  </r>
  <r>
    <s v="004"/>
    <x v="1"/>
    <s v="Tools"/>
    <n v="15.75"/>
    <n v="92"/>
    <x v="2"/>
    <d v="2024-02-06T00:00:00"/>
    <x v="0"/>
    <n v="3754"/>
    <x v="4"/>
    <x v="1"/>
    <x v="0"/>
    <x v="0"/>
    <n v="1449"/>
    <n v="11.025"/>
    <n v="434.7"/>
  </r>
  <r>
    <s v="002"/>
    <x v="4"/>
    <s v="Tools"/>
    <n v="35.5"/>
    <n v="197"/>
    <x v="2"/>
    <d v="2024-02-01T00:00:00"/>
    <x v="1"/>
    <n v="6767"/>
    <x v="0"/>
    <x v="2"/>
    <x v="0"/>
    <x v="0"/>
    <n v="6993.5"/>
    <n v="24.85"/>
    <n v="2098.0499999999997"/>
  </r>
  <r>
    <s v="003"/>
    <x v="0"/>
    <s v="Seeds"/>
    <n v="5.99"/>
    <n v="48"/>
    <x v="2"/>
    <d v="2024-02-28T00:00:00"/>
    <x v="0"/>
    <n v="4458"/>
    <x v="1"/>
    <x v="0"/>
    <x v="1"/>
    <x v="0"/>
    <n v="287.52"/>
    <n v="4.1929999999999996"/>
    <n v="86.256000000000029"/>
  </r>
  <r>
    <s v="004"/>
    <x v="1"/>
    <s v="Tools"/>
    <n v="15.75"/>
    <n v="275"/>
    <x v="0"/>
    <d v="2024-03-13T00:00:00"/>
    <x v="0"/>
    <n v="4377"/>
    <x v="5"/>
    <x v="2"/>
    <x v="1"/>
    <x v="0"/>
    <n v="4331.25"/>
    <n v="11.025"/>
    <n v="1299.375"/>
  </r>
  <r>
    <s v="002"/>
    <x v="4"/>
    <s v="Tools"/>
    <n v="35.5"/>
    <n v="216"/>
    <x v="0"/>
    <d v="2024-03-16T00:00:00"/>
    <x v="1"/>
    <n v="8348"/>
    <x v="1"/>
    <x v="2"/>
    <x v="0"/>
    <x v="0"/>
    <n v="7668"/>
    <n v="24.85"/>
    <n v="2300.3999999999996"/>
  </r>
  <r>
    <s v="005"/>
    <x v="3"/>
    <s v="Fertilizers"/>
    <n v="12.99"/>
    <n v="31"/>
    <x v="1"/>
    <d v="2024-01-11T00:00:00"/>
    <x v="1"/>
    <n v="8346"/>
    <x v="5"/>
    <x v="0"/>
    <x v="2"/>
    <x v="0"/>
    <n v="402.69"/>
    <n v="9.093"/>
    <n v="120.807"/>
  </r>
  <r>
    <s v="005"/>
    <x v="3"/>
    <s v="Fertilizers"/>
    <n v="12.99"/>
    <n v="238"/>
    <x v="2"/>
    <d v="2024-02-12T00:00:00"/>
    <x v="1"/>
    <n v="1746"/>
    <x v="1"/>
    <x v="0"/>
    <x v="0"/>
    <x v="0"/>
    <n v="3091.62"/>
    <n v="9.093"/>
    <n v="927.4860000000001"/>
  </r>
  <r>
    <s v="002"/>
    <x v="4"/>
    <s v="Tools"/>
    <n v="35.5"/>
    <n v="290"/>
    <x v="1"/>
    <d v="2024-01-20T00:00:00"/>
    <x v="1"/>
    <n v="5599"/>
    <x v="2"/>
    <x v="1"/>
    <x v="1"/>
    <x v="0"/>
    <n v="10295"/>
    <n v="24.85"/>
    <n v="3088.4999999999995"/>
  </r>
  <r>
    <s v="004"/>
    <x v="1"/>
    <s v="Tools"/>
    <n v="15.75"/>
    <n v="119"/>
    <x v="2"/>
    <d v="2024-02-25T00:00:00"/>
    <x v="0"/>
    <n v="4751"/>
    <x v="1"/>
    <x v="0"/>
    <x v="2"/>
    <x v="0"/>
    <n v="1874.25"/>
    <n v="11.025"/>
    <n v="562.27499999999998"/>
  </r>
  <r>
    <s v="003"/>
    <x v="0"/>
    <s v="Seeds"/>
    <n v="5.99"/>
    <n v="139"/>
    <x v="0"/>
    <d v="2024-03-28T00:00:00"/>
    <x v="1"/>
    <n v="7535"/>
    <x v="1"/>
    <x v="1"/>
    <x v="2"/>
    <x v="1"/>
    <n v="832.61"/>
    <n v="4.1929999999999996"/>
    <n v="249.78300000000007"/>
  </r>
  <r>
    <s v="001"/>
    <x v="2"/>
    <s v="Fertilizers"/>
    <n v="20.99"/>
    <n v="74"/>
    <x v="1"/>
    <d v="2024-01-19T00:00:00"/>
    <x v="0"/>
    <n v="6117"/>
    <x v="4"/>
    <x v="1"/>
    <x v="0"/>
    <x v="0"/>
    <n v="1553.26"/>
    <n v="14.693"/>
    <n v="465.97799999999989"/>
  </r>
  <r>
    <s v="004"/>
    <x v="1"/>
    <s v="Tools"/>
    <n v="15.75"/>
    <n v="175"/>
    <x v="2"/>
    <d v="2024-02-18T00:00:00"/>
    <x v="1"/>
    <n v="9720"/>
    <x v="2"/>
    <x v="0"/>
    <x v="0"/>
    <x v="0"/>
    <n v="2756.25"/>
    <n v="11.025"/>
    <n v="826.87499999999989"/>
  </r>
  <r>
    <s v="002"/>
    <x v="4"/>
    <s v="Tools"/>
    <n v="35.5"/>
    <n v="175"/>
    <x v="0"/>
    <d v="2024-03-23T00:00:00"/>
    <x v="1"/>
    <n v="2724"/>
    <x v="3"/>
    <x v="2"/>
    <x v="3"/>
    <x v="0"/>
    <n v="6212.5"/>
    <n v="24.85"/>
    <n v="1863.7499999999998"/>
  </r>
  <r>
    <s v="004"/>
    <x v="1"/>
    <s v="Tools"/>
    <n v="15.75"/>
    <n v="203"/>
    <x v="1"/>
    <d v="2024-01-20T00:00:00"/>
    <x v="1"/>
    <n v="3020"/>
    <x v="1"/>
    <x v="2"/>
    <x v="1"/>
    <x v="0"/>
    <n v="3197.25"/>
    <n v="11.025"/>
    <n v="959.17499999999995"/>
  </r>
  <r>
    <s v="002"/>
    <x v="4"/>
    <s v="Tools"/>
    <n v="35.5"/>
    <n v="220"/>
    <x v="1"/>
    <d v="2024-01-25T00:00:00"/>
    <x v="0"/>
    <n v="7629"/>
    <x v="0"/>
    <x v="0"/>
    <x v="3"/>
    <x v="0"/>
    <n v="7810"/>
    <n v="24.85"/>
    <n v="2342.9999999999995"/>
  </r>
  <r>
    <s v="002"/>
    <x v="4"/>
    <s v="Tools"/>
    <n v="35.5"/>
    <n v="129"/>
    <x v="2"/>
    <d v="2024-02-11T00:00:00"/>
    <x v="1"/>
    <n v="6384"/>
    <x v="5"/>
    <x v="1"/>
    <x v="0"/>
    <x v="0"/>
    <n v="4579.5"/>
    <n v="24.85"/>
    <n v="1373.85"/>
  </r>
  <r>
    <s v="003"/>
    <x v="0"/>
    <s v="Seeds"/>
    <n v="5.99"/>
    <n v="224"/>
    <x v="2"/>
    <d v="2024-02-05T00:00:00"/>
    <x v="1"/>
    <n v="6820"/>
    <x v="1"/>
    <x v="1"/>
    <x v="0"/>
    <x v="0"/>
    <n v="1341.76"/>
    <n v="4.1929999999999996"/>
    <n v="402.52800000000013"/>
  </r>
  <r>
    <s v="002"/>
    <x v="4"/>
    <s v="Tools"/>
    <n v="35.5"/>
    <n v="176"/>
    <x v="2"/>
    <d v="2024-02-14T00:00:00"/>
    <x v="1"/>
    <n v="2030"/>
    <x v="1"/>
    <x v="2"/>
    <x v="4"/>
    <x v="0"/>
    <n v="6248"/>
    <n v="24.85"/>
    <n v="1874.3999999999996"/>
  </r>
  <r>
    <s v="001"/>
    <x v="2"/>
    <s v="Fertilizers"/>
    <n v="20.99"/>
    <n v="174"/>
    <x v="0"/>
    <d v="2024-03-07T00:00:00"/>
    <x v="0"/>
    <n v="8178"/>
    <x v="5"/>
    <x v="0"/>
    <x v="3"/>
    <x v="1"/>
    <n v="3652.26"/>
    <n v="14.693"/>
    <n v="1095.6779999999999"/>
  </r>
  <r>
    <s v="002"/>
    <x v="4"/>
    <s v="Tools"/>
    <n v="35.5"/>
    <n v="209"/>
    <x v="1"/>
    <d v="2024-01-25T00:00:00"/>
    <x v="1"/>
    <n v="2021"/>
    <x v="1"/>
    <x v="2"/>
    <x v="0"/>
    <x v="0"/>
    <n v="7419.5"/>
    <n v="24.85"/>
    <n v="2225.85"/>
  </r>
  <r>
    <s v="003"/>
    <x v="0"/>
    <s v="Seeds"/>
    <n v="5.99"/>
    <n v="252"/>
    <x v="1"/>
    <d v="2024-01-07T00:00:00"/>
    <x v="1"/>
    <n v="3336"/>
    <x v="1"/>
    <x v="1"/>
    <x v="4"/>
    <x v="0"/>
    <n v="1509.48"/>
    <n v="4.1929999999999996"/>
    <n v="452.84400000000016"/>
  </r>
  <r>
    <s v="003"/>
    <x v="0"/>
    <s v="Seeds"/>
    <n v="5.99"/>
    <n v="229"/>
    <x v="2"/>
    <d v="2024-02-02T00:00:00"/>
    <x v="0"/>
    <n v="3480"/>
    <x v="4"/>
    <x v="2"/>
    <x v="1"/>
    <x v="0"/>
    <n v="1371.71"/>
    <n v="4.1929999999999996"/>
    <n v="411.51300000000015"/>
  </r>
  <r>
    <s v="003"/>
    <x v="0"/>
    <s v="Seeds"/>
    <n v="5.99"/>
    <n v="39"/>
    <x v="0"/>
    <d v="2024-03-11T00:00:00"/>
    <x v="0"/>
    <n v="3468"/>
    <x v="1"/>
    <x v="2"/>
    <x v="2"/>
    <x v="0"/>
    <n v="233.61"/>
    <n v="4.1929999999999996"/>
    <n v="70.083000000000027"/>
  </r>
  <r>
    <s v="005"/>
    <x v="3"/>
    <s v="Fertilizers"/>
    <n v="12.99"/>
    <n v="21"/>
    <x v="1"/>
    <d v="2024-01-23T00:00:00"/>
    <x v="0"/>
    <n v="1606"/>
    <x v="4"/>
    <x v="0"/>
    <x v="3"/>
    <x v="0"/>
    <n v="272.79000000000002"/>
    <n v="9.093"/>
    <n v="81.837000000000003"/>
  </r>
  <r>
    <s v="002"/>
    <x v="4"/>
    <s v="Tools"/>
    <n v="35.5"/>
    <n v="35"/>
    <x v="0"/>
    <d v="2024-03-02T00:00:00"/>
    <x v="1"/>
    <n v="5851"/>
    <x v="1"/>
    <x v="2"/>
    <x v="0"/>
    <x v="0"/>
    <n v="1242.5"/>
    <n v="24.85"/>
    <n v="372.74999999999994"/>
  </r>
  <r>
    <s v="004"/>
    <x v="1"/>
    <s v="Tools"/>
    <n v="15.75"/>
    <n v="73"/>
    <x v="2"/>
    <d v="2024-02-21T00:00:00"/>
    <x v="1"/>
    <n v="4451"/>
    <x v="3"/>
    <x v="2"/>
    <x v="3"/>
    <x v="1"/>
    <n v="1149.75"/>
    <n v="11.025"/>
    <n v="344.92499999999995"/>
  </r>
  <r>
    <s v="004"/>
    <x v="1"/>
    <s v="Tools"/>
    <n v="15.75"/>
    <n v="218"/>
    <x v="1"/>
    <d v="2024-01-28T00:00:00"/>
    <x v="0"/>
    <n v="8071"/>
    <x v="1"/>
    <x v="2"/>
    <x v="2"/>
    <x v="0"/>
    <n v="3433.5"/>
    <n v="11.025"/>
    <n v="1030.05"/>
  </r>
  <r>
    <s v="003"/>
    <x v="0"/>
    <s v="Seeds"/>
    <n v="5.99"/>
    <n v="163"/>
    <x v="2"/>
    <d v="2024-02-13T00:00:00"/>
    <x v="1"/>
    <n v="5108"/>
    <x v="4"/>
    <x v="1"/>
    <x v="3"/>
    <x v="0"/>
    <n v="976.37"/>
    <n v="4.1929999999999996"/>
    <n v="292.91100000000012"/>
  </r>
  <r>
    <s v="003"/>
    <x v="0"/>
    <s v="Seeds"/>
    <n v="5.99"/>
    <n v="224"/>
    <x v="0"/>
    <d v="2024-03-19T00:00:00"/>
    <x v="0"/>
    <n v="4954"/>
    <x v="5"/>
    <x v="2"/>
    <x v="0"/>
    <x v="0"/>
    <n v="1341.76"/>
    <n v="4.1929999999999996"/>
    <n v="402.52800000000013"/>
  </r>
  <r>
    <s v="002"/>
    <x v="4"/>
    <s v="Tools"/>
    <n v="35.5"/>
    <n v="13"/>
    <x v="0"/>
    <d v="2024-03-03T00:00:00"/>
    <x v="0"/>
    <n v="8127"/>
    <x v="1"/>
    <x v="1"/>
    <x v="0"/>
    <x v="0"/>
    <n v="461.5"/>
    <n v="24.85"/>
    <n v="138.44999999999999"/>
  </r>
  <r>
    <s v="004"/>
    <x v="1"/>
    <s v="Tools"/>
    <n v="15.75"/>
    <n v="93"/>
    <x v="0"/>
    <d v="2024-03-03T00:00:00"/>
    <x v="1"/>
    <n v="7235"/>
    <x v="3"/>
    <x v="1"/>
    <x v="4"/>
    <x v="1"/>
    <n v="1464.75"/>
    <n v="11.025"/>
    <n v="439.42499999999995"/>
  </r>
  <r>
    <s v="005"/>
    <x v="3"/>
    <s v="Fertilizers"/>
    <n v="12.99"/>
    <n v="51"/>
    <x v="1"/>
    <d v="2024-01-10T00:00:00"/>
    <x v="0"/>
    <n v="1997"/>
    <x v="4"/>
    <x v="0"/>
    <x v="1"/>
    <x v="0"/>
    <n v="662.49"/>
    <n v="9.093"/>
    <n v="198.74700000000001"/>
  </r>
  <r>
    <s v="001"/>
    <x v="2"/>
    <s v="Fertilizers"/>
    <n v="20.99"/>
    <n v="274"/>
    <x v="1"/>
    <d v="2024-01-29T00:00:00"/>
    <x v="1"/>
    <n v="8841"/>
    <x v="3"/>
    <x v="0"/>
    <x v="4"/>
    <x v="0"/>
    <n v="5751.2599999999993"/>
    <n v="14.693"/>
    <n v="1725.3779999999997"/>
  </r>
  <r>
    <s v="001"/>
    <x v="2"/>
    <s v="Fertilizers"/>
    <n v="20.99"/>
    <n v="88"/>
    <x v="1"/>
    <d v="2024-01-10T00:00:00"/>
    <x v="1"/>
    <n v="1447"/>
    <x v="0"/>
    <x v="0"/>
    <x v="2"/>
    <x v="0"/>
    <n v="1847.12"/>
    <n v="14.693"/>
    <n v="554.13599999999985"/>
  </r>
  <r>
    <s v="003"/>
    <x v="0"/>
    <s v="Seeds"/>
    <n v="5.99"/>
    <n v="152"/>
    <x v="1"/>
    <d v="2024-01-22T00:00:00"/>
    <x v="0"/>
    <n v="7613"/>
    <x v="0"/>
    <x v="2"/>
    <x v="4"/>
    <x v="0"/>
    <n v="910.48"/>
    <n v="4.1929999999999996"/>
    <n v="273.14400000000012"/>
  </r>
  <r>
    <s v="004"/>
    <x v="1"/>
    <s v="Tools"/>
    <n v="15.75"/>
    <n v="147"/>
    <x v="2"/>
    <d v="2024-02-08T00:00:00"/>
    <x v="1"/>
    <n v="7111"/>
    <x v="4"/>
    <x v="2"/>
    <x v="3"/>
    <x v="0"/>
    <n v="2315.25"/>
    <n v="11.025"/>
    <n v="694.57499999999993"/>
  </r>
  <r>
    <s v="001"/>
    <x v="2"/>
    <s v="Fertilizers"/>
    <n v="20.99"/>
    <n v="170"/>
    <x v="0"/>
    <d v="2024-03-25T00:00:00"/>
    <x v="1"/>
    <n v="3844"/>
    <x v="2"/>
    <x v="1"/>
    <x v="1"/>
    <x v="0"/>
    <n v="3568.3"/>
    <n v="14.693"/>
    <n v="1070.4899999999998"/>
  </r>
  <r>
    <s v="001"/>
    <x v="2"/>
    <s v="Fertilizers"/>
    <n v="20.99"/>
    <n v="283"/>
    <x v="0"/>
    <d v="2024-03-29T00:00:00"/>
    <x v="1"/>
    <n v="9447"/>
    <x v="1"/>
    <x v="2"/>
    <x v="4"/>
    <x v="0"/>
    <n v="5940.1699999999992"/>
    <n v="14.693"/>
    <n v="1782.0509999999997"/>
  </r>
  <r>
    <s v="003"/>
    <x v="0"/>
    <s v="Seeds"/>
    <n v="5.99"/>
    <n v="102"/>
    <x v="2"/>
    <d v="2024-02-20T00:00:00"/>
    <x v="0"/>
    <n v="7823"/>
    <x v="1"/>
    <x v="2"/>
    <x v="4"/>
    <x v="0"/>
    <n v="610.98"/>
    <n v="4.1929999999999996"/>
    <n v="183.29400000000007"/>
  </r>
  <r>
    <s v="004"/>
    <x v="1"/>
    <s v="Tools"/>
    <n v="15.75"/>
    <n v="48"/>
    <x v="1"/>
    <d v="2024-01-07T00:00:00"/>
    <x v="1"/>
    <n v="2123"/>
    <x v="0"/>
    <x v="0"/>
    <x v="3"/>
    <x v="1"/>
    <n v="756"/>
    <n v="11.025"/>
    <n v="226.79999999999998"/>
  </r>
  <r>
    <s v="001"/>
    <x v="2"/>
    <s v="Fertilizers"/>
    <n v="20.99"/>
    <n v="265"/>
    <x v="2"/>
    <d v="2024-02-24T00:00:00"/>
    <x v="1"/>
    <n v="3158"/>
    <x v="5"/>
    <x v="1"/>
    <x v="4"/>
    <x v="0"/>
    <n v="5562.3499999999995"/>
    <n v="14.693"/>
    <n v="1668.7049999999997"/>
  </r>
  <r>
    <s v="004"/>
    <x v="1"/>
    <s v="Tools"/>
    <n v="15.75"/>
    <n v="77"/>
    <x v="0"/>
    <d v="2024-03-09T00:00:00"/>
    <x v="0"/>
    <n v="9292"/>
    <x v="5"/>
    <x v="1"/>
    <x v="4"/>
    <x v="0"/>
    <n v="1212.75"/>
    <n v="11.025"/>
    <n v="363.82499999999999"/>
  </r>
  <r>
    <s v="002"/>
    <x v="4"/>
    <s v="Tools"/>
    <n v="35.5"/>
    <n v="102"/>
    <x v="1"/>
    <d v="2024-01-30T00:00:00"/>
    <x v="0"/>
    <n v="2614"/>
    <x v="0"/>
    <x v="2"/>
    <x v="3"/>
    <x v="0"/>
    <n v="3621"/>
    <n v="24.85"/>
    <n v="1086.3"/>
  </r>
  <r>
    <s v="001"/>
    <x v="2"/>
    <s v="Fertilizers"/>
    <n v="20.99"/>
    <n v="297"/>
    <x v="1"/>
    <d v="2024-01-12T00:00:00"/>
    <x v="1"/>
    <n v="6407"/>
    <x v="2"/>
    <x v="0"/>
    <x v="3"/>
    <x v="0"/>
    <n v="6234.03"/>
    <n v="14.693"/>
    <n v="1870.2089999999996"/>
  </r>
  <r>
    <s v="003"/>
    <x v="0"/>
    <s v="Seeds"/>
    <n v="5.99"/>
    <n v="52"/>
    <x v="0"/>
    <d v="2024-03-28T00:00:00"/>
    <x v="0"/>
    <n v="9938"/>
    <x v="0"/>
    <x v="0"/>
    <x v="2"/>
    <x v="0"/>
    <n v="311.48"/>
    <n v="4.1929999999999996"/>
    <n v="93.444000000000031"/>
  </r>
  <r>
    <s v="003"/>
    <x v="0"/>
    <s v="Seeds"/>
    <n v="5.99"/>
    <n v="54"/>
    <x v="1"/>
    <d v="2024-01-14T00:00:00"/>
    <x v="0"/>
    <n v="9599"/>
    <x v="3"/>
    <x v="1"/>
    <x v="2"/>
    <x v="0"/>
    <n v="323.45999999999998"/>
    <n v="4.1929999999999996"/>
    <n v="97.038000000000039"/>
  </r>
  <r>
    <s v="002"/>
    <x v="4"/>
    <s v="Tools"/>
    <n v="35.5"/>
    <n v="293"/>
    <x v="1"/>
    <d v="2024-01-22T00:00:00"/>
    <x v="1"/>
    <n v="4809"/>
    <x v="5"/>
    <x v="1"/>
    <x v="2"/>
    <x v="0"/>
    <n v="10401.5"/>
    <n v="24.85"/>
    <n v="3120.4499999999994"/>
  </r>
  <r>
    <s v="001"/>
    <x v="2"/>
    <s v="Fertilizers"/>
    <n v="20.99"/>
    <n v="58"/>
    <x v="2"/>
    <d v="2024-02-08T00:00:00"/>
    <x v="1"/>
    <n v="2825"/>
    <x v="2"/>
    <x v="2"/>
    <x v="1"/>
    <x v="0"/>
    <n v="1217.42"/>
    <n v="14.693"/>
    <n v="365.22599999999994"/>
  </r>
  <r>
    <s v="005"/>
    <x v="3"/>
    <s v="Fertilizers"/>
    <n v="12.99"/>
    <n v="148"/>
    <x v="0"/>
    <d v="2024-03-29T00:00:00"/>
    <x v="0"/>
    <n v="3876"/>
    <x v="1"/>
    <x v="2"/>
    <x v="3"/>
    <x v="0"/>
    <n v="1922.52"/>
    <n v="9.093"/>
    <n v="576.75600000000009"/>
  </r>
  <r>
    <s v="004"/>
    <x v="1"/>
    <s v="Tools"/>
    <n v="15.75"/>
    <n v="48"/>
    <x v="0"/>
    <d v="2024-03-28T00:00:00"/>
    <x v="1"/>
    <n v="3101"/>
    <x v="5"/>
    <x v="2"/>
    <x v="3"/>
    <x v="0"/>
    <n v="756"/>
    <n v="11.025"/>
    <n v="226.79999999999998"/>
  </r>
  <r>
    <s v="001"/>
    <x v="2"/>
    <s v="Fertilizers"/>
    <n v="20.99"/>
    <n v="272"/>
    <x v="1"/>
    <d v="2024-01-08T00:00:00"/>
    <x v="1"/>
    <n v="3518"/>
    <x v="2"/>
    <x v="0"/>
    <x v="0"/>
    <x v="1"/>
    <n v="5709.28"/>
    <n v="14.693"/>
    <n v="1712.7839999999997"/>
  </r>
  <r>
    <s v="001"/>
    <x v="2"/>
    <s v="Fertilizers"/>
    <n v="20.99"/>
    <n v="128"/>
    <x v="1"/>
    <d v="2024-01-02T00:00:00"/>
    <x v="0"/>
    <n v="6616"/>
    <x v="0"/>
    <x v="0"/>
    <x v="3"/>
    <x v="0"/>
    <n v="2686.72"/>
    <n v="14.693"/>
    <n v="806.01599999999985"/>
  </r>
  <r>
    <s v="003"/>
    <x v="0"/>
    <s v="Seeds"/>
    <n v="5.99"/>
    <n v="79"/>
    <x v="0"/>
    <d v="2024-03-18T00:00:00"/>
    <x v="1"/>
    <n v="9631"/>
    <x v="3"/>
    <x v="0"/>
    <x v="2"/>
    <x v="0"/>
    <n v="473.21"/>
    <n v="4.1929999999999996"/>
    <n v="141.96300000000005"/>
  </r>
  <r>
    <s v="001"/>
    <x v="2"/>
    <s v="Fertilizers"/>
    <n v="20.99"/>
    <n v="188"/>
    <x v="1"/>
    <d v="2024-01-03T00:00:00"/>
    <x v="0"/>
    <n v="1954"/>
    <x v="5"/>
    <x v="1"/>
    <x v="0"/>
    <x v="0"/>
    <n v="3946.12"/>
    <n v="14.693"/>
    <n v="1183.8359999999998"/>
  </r>
  <r>
    <s v="004"/>
    <x v="1"/>
    <s v="Tools"/>
    <n v="15.75"/>
    <n v="176"/>
    <x v="2"/>
    <d v="2024-02-07T00:00:00"/>
    <x v="1"/>
    <n v="4399"/>
    <x v="0"/>
    <x v="1"/>
    <x v="1"/>
    <x v="0"/>
    <n v="2772"/>
    <n v="11.025"/>
    <n v="831.59999999999991"/>
  </r>
  <r>
    <s v="002"/>
    <x v="4"/>
    <s v="Tools"/>
    <n v="35.5"/>
    <n v="284"/>
    <x v="1"/>
    <d v="2024-01-21T00:00:00"/>
    <x v="0"/>
    <n v="2885"/>
    <x v="3"/>
    <x v="1"/>
    <x v="1"/>
    <x v="1"/>
    <n v="10082"/>
    <n v="24.85"/>
    <n v="3024.5999999999995"/>
  </r>
  <r>
    <s v="003"/>
    <x v="0"/>
    <s v="Seeds"/>
    <n v="5.99"/>
    <n v="159"/>
    <x v="2"/>
    <d v="2024-02-22T00:00:00"/>
    <x v="0"/>
    <n v="1082"/>
    <x v="2"/>
    <x v="1"/>
    <x v="4"/>
    <x v="0"/>
    <n v="952.41000000000008"/>
    <n v="4.1929999999999996"/>
    <n v="285.72300000000007"/>
  </r>
  <r>
    <s v="005"/>
    <x v="3"/>
    <s v="Fertilizers"/>
    <n v="12.99"/>
    <n v="77"/>
    <x v="0"/>
    <d v="2024-03-17T00:00:00"/>
    <x v="0"/>
    <n v="7418"/>
    <x v="1"/>
    <x v="2"/>
    <x v="1"/>
    <x v="0"/>
    <n v="1000.23"/>
    <n v="9.093"/>
    <n v="300.06900000000002"/>
  </r>
  <r>
    <s v="005"/>
    <x v="3"/>
    <s v="Fertilizers"/>
    <n v="12.99"/>
    <n v="256"/>
    <x v="1"/>
    <d v="2024-01-16T00:00:00"/>
    <x v="1"/>
    <n v="1414"/>
    <x v="2"/>
    <x v="0"/>
    <x v="1"/>
    <x v="0"/>
    <n v="3325.44"/>
    <n v="9.093"/>
    <n v="997.63200000000006"/>
  </r>
  <r>
    <s v="002"/>
    <x v="4"/>
    <s v="Tools"/>
    <n v="35.5"/>
    <n v="205"/>
    <x v="1"/>
    <d v="2024-01-26T00:00:00"/>
    <x v="1"/>
    <n v="8042"/>
    <x v="0"/>
    <x v="2"/>
    <x v="3"/>
    <x v="0"/>
    <n v="7277.5"/>
    <n v="24.85"/>
    <n v="2183.2499999999995"/>
  </r>
  <r>
    <s v="002"/>
    <x v="4"/>
    <s v="Tools"/>
    <n v="35.5"/>
    <n v="25"/>
    <x v="2"/>
    <d v="2024-02-28T00:00:00"/>
    <x v="0"/>
    <n v="4230"/>
    <x v="5"/>
    <x v="1"/>
    <x v="4"/>
    <x v="0"/>
    <n v="887.5"/>
    <n v="24.85"/>
    <n v="266.24999999999994"/>
  </r>
  <r>
    <s v="005"/>
    <x v="3"/>
    <s v="Fertilizers"/>
    <n v="12.99"/>
    <n v="128"/>
    <x v="0"/>
    <d v="2024-03-10T00:00:00"/>
    <x v="1"/>
    <n v="7822"/>
    <x v="4"/>
    <x v="1"/>
    <x v="3"/>
    <x v="0"/>
    <n v="1662.72"/>
    <n v="9.093"/>
    <n v="498.81600000000003"/>
  </r>
  <r>
    <s v="002"/>
    <x v="4"/>
    <s v="Tools"/>
    <n v="35.5"/>
    <n v="174"/>
    <x v="2"/>
    <d v="2024-02-03T00:00:00"/>
    <x v="1"/>
    <n v="3683"/>
    <x v="5"/>
    <x v="0"/>
    <x v="1"/>
    <x v="0"/>
    <n v="6177"/>
    <n v="24.85"/>
    <n v="1853.0999999999997"/>
  </r>
  <r>
    <s v="005"/>
    <x v="3"/>
    <s v="Fertilizers"/>
    <n v="12.99"/>
    <n v="103"/>
    <x v="0"/>
    <d v="2024-03-06T00:00:00"/>
    <x v="0"/>
    <n v="9242"/>
    <x v="3"/>
    <x v="2"/>
    <x v="1"/>
    <x v="0"/>
    <n v="1337.97"/>
    <n v="9.093"/>
    <n v="401.39100000000002"/>
  </r>
  <r>
    <s v="004"/>
    <x v="1"/>
    <s v="Tools"/>
    <n v="15.75"/>
    <n v="162"/>
    <x v="1"/>
    <d v="2024-01-23T00:00:00"/>
    <x v="0"/>
    <n v="4121"/>
    <x v="1"/>
    <x v="2"/>
    <x v="1"/>
    <x v="0"/>
    <n v="2551.5"/>
    <n v="11.025"/>
    <n v="765.44999999999993"/>
  </r>
  <r>
    <s v="001"/>
    <x v="2"/>
    <s v="Fertilizers"/>
    <n v="20.99"/>
    <n v="52"/>
    <x v="1"/>
    <d v="2024-01-20T00:00:00"/>
    <x v="0"/>
    <n v="7633"/>
    <x v="0"/>
    <x v="2"/>
    <x v="3"/>
    <x v="0"/>
    <n v="1091.48"/>
    <n v="14.693"/>
    <n v="327.44399999999996"/>
  </r>
  <r>
    <s v="004"/>
    <x v="1"/>
    <s v="Tools"/>
    <n v="15.75"/>
    <n v="162"/>
    <x v="2"/>
    <d v="2024-02-25T00:00:00"/>
    <x v="0"/>
    <n v="2821"/>
    <x v="1"/>
    <x v="1"/>
    <x v="1"/>
    <x v="0"/>
    <n v="2551.5"/>
    <n v="11.025"/>
    <n v="765.44999999999993"/>
  </r>
  <r>
    <s v="004"/>
    <x v="1"/>
    <s v="Tools"/>
    <n v="15.75"/>
    <n v="5"/>
    <x v="0"/>
    <d v="2024-03-15T00:00:00"/>
    <x v="0"/>
    <n v="6787"/>
    <x v="4"/>
    <x v="1"/>
    <x v="4"/>
    <x v="0"/>
    <n v="78.75"/>
    <n v="11.025"/>
    <n v="23.625"/>
  </r>
  <r>
    <s v="003"/>
    <x v="0"/>
    <s v="Seeds"/>
    <n v="5.99"/>
    <n v="99"/>
    <x v="1"/>
    <d v="2024-01-12T00:00:00"/>
    <x v="1"/>
    <n v="8083"/>
    <x v="2"/>
    <x v="2"/>
    <x v="0"/>
    <x v="0"/>
    <n v="593.01"/>
    <n v="4.1929999999999996"/>
    <n v="177.90300000000005"/>
  </r>
  <r>
    <s v="001"/>
    <x v="2"/>
    <s v="Fertilizers"/>
    <n v="20.99"/>
    <n v="30"/>
    <x v="2"/>
    <d v="2024-02-19T00:00:00"/>
    <x v="1"/>
    <n v="4005"/>
    <x v="2"/>
    <x v="0"/>
    <x v="2"/>
    <x v="0"/>
    <n v="629.69999999999993"/>
    <n v="14.693"/>
    <n v="188.90999999999997"/>
  </r>
  <r>
    <s v="002"/>
    <x v="4"/>
    <s v="Tools"/>
    <n v="35.5"/>
    <n v="78"/>
    <x v="1"/>
    <d v="2024-01-13T00:00:00"/>
    <x v="0"/>
    <n v="2671"/>
    <x v="4"/>
    <x v="1"/>
    <x v="3"/>
    <x v="0"/>
    <n v="2769"/>
    <n v="24.85"/>
    <n v="830.69999999999993"/>
  </r>
  <r>
    <s v="001"/>
    <x v="2"/>
    <s v="Fertilizers"/>
    <n v="20.99"/>
    <n v="134"/>
    <x v="0"/>
    <d v="2024-03-23T00:00:00"/>
    <x v="0"/>
    <n v="5723"/>
    <x v="4"/>
    <x v="0"/>
    <x v="2"/>
    <x v="0"/>
    <n v="2812.66"/>
    <n v="14.693"/>
    <n v="843.79799999999989"/>
  </r>
  <r>
    <s v="002"/>
    <x v="4"/>
    <s v="Tools"/>
    <n v="35.5"/>
    <n v="269"/>
    <x v="0"/>
    <d v="2024-03-27T00:00:00"/>
    <x v="0"/>
    <n v="7588"/>
    <x v="3"/>
    <x v="0"/>
    <x v="3"/>
    <x v="0"/>
    <n v="9549.5"/>
    <n v="24.85"/>
    <n v="2864.8499999999995"/>
  </r>
  <r>
    <s v="002"/>
    <x v="4"/>
    <s v="Tools"/>
    <n v="35.5"/>
    <n v="116"/>
    <x v="1"/>
    <d v="2024-01-15T00:00:00"/>
    <x v="0"/>
    <n v="3216"/>
    <x v="3"/>
    <x v="2"/>
    <x v="3"/>
    <x v="0"/>
    <n v="4118"/>
    <n v="24.85"/>
    <n v="1235.3999999999999"/>
  </r>
  <r>
    <s v="002"/>
    <x v="4"/>
    <s v="Tools"/>
    <n v="35.5"/>
    <n v="224"/>
    <x v="0"/>
    <d v="2024-03-29T00:00:00"/>
    <x v="1"/>
    <n v="8380"/>
    <x v="0"/>
    <x v="0"/>
    <x v="0"/>
    <x v="0"/>
    <n v="7952"/>
    <n v="24.85"/>
    <n v="2385.5999999999995"/>
  </r>
  <r>
    <s v="005"/>
    <x v="3"/>
    <s v="Fertilizers"/>
    <n v="12.99"/>
    <n v="46"/>
    <x v="0"/>
    <d v="2024-03-23T00:00:00"/>
    <x v="0"/>
    <n v="3182"/>
    <x v="5"/>
    <x v="2"/>
    <x v="0"/>
    <x v="0"/>
    <n v="597.54"/>
    <n v="9.093"/>
    <n v="179.262"/>
  </r>
  <r>
    <s v="001"/>
    <x v="2"/>
    <s v="Fertilizers"/>
    <n v="20.99"/>
    <n v="118"/>
    <x v="2"/>
    <d v="2024-02-18T00:00:00"/>
    <x v="0"/>
    <n v="2738"/>
    <x v="5"/>
    <x v="0"/>
    <x v="0"/>
    <x v="0"/>
    <n v="2476.8200000000002"/>
    <n v="14.693"/>
    <n v="743.04599999999982"/>
  </r>
  <r>
    <s v="004"/>
    <x v="1"/>
    <s v="Tools"/>
    <n v="15.75"/>
    <n v="169"/>
    <x v="1"/>
    <d v="2024-01-28T00:00:00"/>
    <x v="1"/>
    <n v="7188"/>
    <x v="4"/>
    <x v="1"/>
    <x v="0"/>
    <x v="0"/>
    <n v="2661.75"/>
    <n v="11.025"/>
    <n v="798.52499999999998"/>
  </r>
  <r>
    <s v="002"/>
    <x v="4"/>
    <s v="Tools"/>
    <n v="35.5"/>
    <n v="220"/>
    <x v="0"/>
    <d v="2024-03-12T00:00:00"/>
    <x v="0"/>
    <n v="2958"/>
    <x v="0"/>
    <x v="2"/>
    <x v="2"/>
    <x v="0"/>
    <n v="7810"/>
    <n v="24.85"/>
    <n v="2342.9999999999995"/>
  </r>
  <r>
    <s v="003"/>
    <x v="0"/>
    <s v="Seeds"/>
    <n v="5.99"/>
    <n v="226"/>
    <x v="0"/>
    <d v="2024-03-04T00:00:00"/>
    <x v="0"/>
    <n v="8253"/>
    <x v="2"/>
    <x v="1"/>
    <x v="3"/>
    <x v="1"/>
    <n v="1353.74"/>
    <n v="4.1929999999999996"/>
    <n v="406.12200000000013"/>
  </r>
  <r>
    <s v="002"/>
    <x v="4"/>
    <s v="Tools"/>
    <n v="35.5"/>
    <n v="122"/>
    <x v="1"/>
    <d v="2024-01-04T00:00:00"/>
    <x v="1"/>
    <n v="3007"/>
    <x v="0"/>
    <x v="2"/>
    <x v="2"/>
    <x v="0"/>
    <n v="4331"/>
    <n v="24.85"/>
    <n v="1299.2999999999997"/>
  </r>
  <r>
    <s v="004"/>
    <x v="1"/>
    <s v="Tools"/>
    <n v="15.75"/>
    <n v="115"/>
    <x v="0"/>
    <d v="2024-03-23T00:00:00"/>
    <x v="0"/>
    <n v="1937"/>
    <x v="3"/>
    <x v="0"/>
    <x v="4"/>
    <x v="0"/>
    <n v="1811.25"/>
    <n v="11.025"/>
    <n v="543.375"/>
  </r>
  <r>
    <s v="003"/>
    <x v="0"/>
    <s v="Seeds"/>
    <n v="5.99"/>
    <n v="126"/>
    <x v="2"/>
    <d v="2024-02-29T00:00:00"/>
    <x v="1"/>
    <n v="9520"/>
    <x v="5"/>
    <x v="0"/>
    <x v="3"/>
    <x v="0"/>
    <n v="754.74"/>
    <n v="4.1929999999999996"/>
    <n v="226.42200000000008"/>
  </r>
  <r>
    <s v="001"/>
    <x v="2"/>
    <s v="Fertilizers"/>
    <n v="20.99"/>
    <n v="99"/>
    <x v="1"/>
    <d v="2024-01-15T00:00:00"/>
    <x v="0"/>
    <n v="7619"/>
    <x v="5"/>
    <x v="1"/>
    <x v="4"/>
    <x v="0"/>
    <n v="2078.0100000000002"/>
    <n v="14.693"/>
    <n v="623.40299999999991"/>
  </r>
  <r>
    <s v="003"/>
    <x v="0"/>
    <s v="Seeds"/>
    <n v="5.99"/>
    <n v="262"/>
    <x v="0"/>
    <d v="2024-03-06T00:00:00"/>
    <x v="1"/>
    <n v="3522"/>
    <x v="0"/>
    <x v="2"/>
    <x v="4"/>
    <x v="0"/>
    <n v="1569.38"/>
    <n v="4.1929999999999996"/>
    <n v="470.81400000000014"/>
  </r>
  <r>
    <s v="004"/>
    <x v="1"/>
    <s v="Tools"/>
    <n v="15.75"/>
    <n v="4"/>
    <x v="0"/>
    <d v="2024-03-05T00:00:00"/>
    <x v="0"/>
    <n v="5123"/>
    <x v="3"/>
    <x v="0"/>
    <x v="2"/>
    <x v="0"/>
    <n v="63"/>
    <n v="11.025"/>
    <n v="18.899999999999999"/>
  </r>
  <r>
    <s v="003"/>
    <x v="0"/>
    <s v="Seeds"/>
    <n v="5.99"/>
    <n v="218"/>
    <x v="0"/>
    <d v="2024-03-15T00:00:00"/>
    <x v="1"/>
    <n v="3518"/>
    <x v="2"/>
    <x v="0"/>
    <x v="4"/>
    <x v="1"/>
    <n v="1305.82"/>
    <n v="4.1929999999999996"/>
    <n v="391.74600000000015"/>
  </r>
  <r>
    <s v="001"/>
    <x v="2"/>
    <s v="Fertilizers"/>
    <n v="20.99"/>
    <n v="204"/>
    <x v="0"/>
    <d v="2024-03-21T00:00:00"/>
    <x v="0"/>
    <n v="8629"/>
    <x v="1"/>
    <x v="2"/>
    <x v="1"/>
    <x v="0"/>
    <n v="4281.96"/>
    <n v="14.693"/>
    <n v="1284.5879999999997"/>
  </r>
  <r>
    <s v="002"/>
    <x v="4"/>
    <s v="Tools"/>
    <n v="35.5"/>
    <n v="44"/>
    <x v="1"/>
    <d v="2024-01-08T00:00:00"/>
    <x v="1"/>
    <n v="5460"/>
    <x v="5"/>
    <x v="2"/>
    <x v="3"/>
    <x v="0"/>
    <n v="1562"/>
    <n v="24.85"/>
    <n v="468.59999999999991"/>
  </r>
  <r>
    <s v="002"/>
    <x v="4"/>
    <s v="Tools"/>
    <n v="35.5"/>
    <n v="64"/>
    <x v="2"/>
    <d v="2024-02-24T00:00:00"/>
    <x v="1"/>
    <n v="9595"/>
    <x v="2"/>
    <x v="2"/>
    <x v="2"/>
    <x v="0"/>
    <n v="2272"/>
    <n v="24.85"/>
    <n v="681.59999999999991"/>
  </r>
  <r>
    <s v="001"/>
    <x v="2"/>
    <s v="Fertilizers"/>
    <n v="20.99"/>
    <n v="287"/>
    <x v="1"/>
    <d v="2024-01-23T00:00:00"/>
    <x v="0"/>
    <n v="9539"/>
    <x v="0"/>
    <x v="2"/>
    <x v="1"/>
    <x v="0"/>
    <n v="6024.1299999999992"/>
    <n v="14.693"/>
    <n v="1807.2389999999996"/>
  </r>
  <r>
    <s v="004"/>
    <x v="1"/>
    <s v="Tools"/>
    <n v="15.75"/>
    <n v="201"/>
    <x v="0"/>
    <d v="2024-03-08T00:00:00"/>
    <x v="1"/>
    <n v="3982"/>
    <x v="2"/>
    <x v="1"/>
    <x v="0"/>
    <x v="0"/>
    <n v="3165.75"/>
    <n v="11.025"/>
    <n v="949.72499999999991"/>
  </r>
  <r>
    <s v="004"/>
    <x v="1"/>
    <s v="Tools"/>
    <n v="15.75"/>
    <n v="33"/>
    <x v="2"/>
    <d v="2024-02-19T00:00:00"/>
    <x v="1"/>
    <n v="5300"/>
    <x v="5"/>
    <x v="0"/>
    <x v="2"/>
    <x v="0"/>
    <n v="519.75"/>
    <n v="11.025"/>
    <n v="155.92499999999998"/>
  </r>
  <r>
    <s v="005"/>
    <x v="3"/>
    <s v="Fertilizers"/>
    <n v="12.99"/>
    <n v="29"/>
    <x v="0"/>
    <d v="2024-03-13T00:00:00"/>
    <x v="1"/>
    <n v="9457"/>
    <x v="1"/>
    <x v="2"/>
    <x v="0"/>
    <x v="0"/>
    <n v="376.71"/>
    <n v="9.093"/>
    <n v="113.01300000000001"/>
  </r>
  <r>
    <s v="001"/>
    <x v="2"/>
    <s v="Fertilizers"/>
    <n v="20.99"/>
    <n v="244"/>
    <x v="2"/>
    <d v="2024-02-28T00:00:00"/>
    <x v="0"/>
    <n v="9811"/>
    <x v="1"/>
    <x v="2"/>
    <x v="4"/>
    <x v="0"/>
    <n v="5121.5599999999986"/>
    <n v="14.693"/>
    <n v="1536.4679999999996"/>
  </r>
  <r>
    <s v="003"/>
    <x v="0"/>
    <s v="Seeds"/>
    <n v="5.99"/>
    <n v="267"/>
    <x v="1"/>
    <d v="2024-01-01T00:00:00"/>
    <x v="0"/>
    <n v="6445"/>
    <x v="4"/>
    <x v="1"/>
    <x v="3"/>
    <x v="1"/>
    <n v="1599.33"/>
    <n v="4.1929999999999996"/>
    <n v="479.79900000000015"/>
  </r>
  <r>
    <s v="002"/>
    <x v="4"/>
    <s v="Tools"/>
    <n v="35.5"/>
    <n v="81"/>
    <x v="1"/>
    <d v="2024-01-31T00:00:00"/>
    <x v="1"/>
    <n v="6791"/>
    <x v="5"/>
    <x v="1"/>
    <x v="4"/>
    <x v="0"/>
    <n v="2875.5"/>
    <n v="24.85"/>
    <n v="862.64999999999986"/>
  </r>
  <r>
    <s v="002"/>
    <x v="4"/>
    <s v="Tools"/>
    <n v="35.5"/>
    <n v="64"/>
    <x v="0"/>
    <d v="2024-03-13T00:00:00"/>
    <x v="0"/>
    <n v="7235"/>
    <x v="3"/>
    <x v="1"/>
    <x v="4"/>
    <x v="1"/>
    <n v="2272"/>
    <n v="24.85"/>
    <n v="681.59999999999991"/>
  </r>
  <r>
    <s v="001"/>
    <x v="2"/>
    <s v="Fertilizers"/>
    <n v="20.99"/>
    <n v="178"/>
    <x v="0"/>
    <d v="2024-03-23T00:00:00"/>
    <x v="1"/>
    <n v="3681"/>
    <x v="1"/>
    <x v="2"/>
    <x v="4"/>
    <x v="0"/>
    <n v="3736.22"/>
    <n v="14.693"/>
    <n v="1120.8659999999998"/>
  </r>
  <r>
    <s v="004"/>
    <x v="1"/>
    <s v="Tools"/>
    <n v="15.75"/>
    <n v="257"/>
    <x v="2"/>
    <d v="2024-02-28T00:00:00"/>
    <x v="0"/>
    <n v="3175"/>
    <x v="5"/>
    <x v="2"/>
    <x v="0"/>
    <x v="0"/>
    <n v="4047.75"/>
    <n v="11.025"/>
    <n v="1214.3249999999998"/>
  </r>
  <r>
    <s v="002"/>
    <x v="4"/>
    <s v="Tools"/>
    <n v="35.5"/>
    <n v="22"/>
    <x v="1"/>
    <d v="2024-01-13T00:00:00"/>
    <x v="1"/>
    <n v="4090"/>
    <x v="5"/>
    <x v="0"/>
    <x v="4"/>
    <x v="1"/>
    <n v="781"/>
    <n v="24.85"/>
    <n v="234.29999999999995"/>
  </r>
  <r>
    <s v="003"/>
    <x v="0"/>
    <s v="Seeds"/>
    <n v="5.99"/>
    <n v="27"/>
    <x v="0"/>
    <d v="2024-03-12T00:00:00"/>
    <x v="1"/>
    <n v="2322"/>
    <x v="0"/>
    <x v="2"/>
    <x v="4"/>
    <x v="0"/>
    <n v="161.72999999999999"/>
    <n v="4.1929999999999996"/>
    <n v="48.51900000000002"/>
  </r>
  <r>
    <s v="003"/>
    <x v="0"/>
    <s v="Seeds"/>
    <n v="5.99"/>
    <n v="135"/>
    <x v="1"/>
    <d v="2024-01-01T00:00:00"/>
    <x v="0"/>
    <n v="1904"/>
    <x v="2"/>
    <x v="2"/>
    <x v="3"/>
    <x v="0"/>
    <n v="808.65"/>
    <n v="4.1929999999999996"/>
    <n v="242.59500000000008"/>
  </r>
  <r>
    <s v="002"/>
    <x v="4"/>
    <s v="Tools"/>
    <n v="35.5"/>
    <n v="298"/>
    <x v="2"/>
    <d v="2024-02-14T00:00:00"/>
    <x v="1"/>
    <n v="8006"/>
    <x v="0"/>
    <x v="0"/>
    <x v="0"/>
    <x v="0"/>
    <n v="10579"/>
    <n v="24.85"/>
    <n v="3173.6999999999994"/>
  </r>
  <r>
    <s v="005"/>
    <x v="3"/>
    <s v="Fertilizers"/>
    <n v="12.99"/>
    <n v="61"/>
    <x v="0"/>
    <d v="2024-03-12T00:00:00"/>
    <x v="0"/>
    <n v="4764"/>
    <x v="0"/>
    <x v="1"/>
    <x v="4"/>
    <x v="0"/>
    <n v="792.39"/>
    <n v="9.093"/>
    <n v="237.71700000000001"/>
  </r>
  <r>
    <s v="001"/>
    <x v="2"/>
    <s v="Fertilizers"/>
    <n v="20.99"/>
    <n v="69"/>
    <x v="1"/>
    <d v="2024-01-12T00:00:00"/>
    <x v="0"/>
    <n v="1244"/>
    <x v="1"/>
    <x v="2"/>
    <x v="3"/>
    <x v="0"/>
    <n v="1448.31"/>
    <n v="14.693"/>
    <n v="434.49299999999994"/>
  </r>
  <r>
    <s v="005"/>
    <x v="3"/>
    <s v="Fertilizers"/>
    <n v="12.99"/>
    <n v="46"/>
    <x v="1"/>
    <d v="2024-01-04T00:00:00"/>
    <x v="0"/>
    <n v="2805"/>
    <x v="2"/>
    <x v="1"/>
    <x v="3"/>
    <x v="0"/>
    <n v="597.54"/>
    <n v="9.093"/>
    <n v="179.262"/>
  </r>
  <r>
    <s v="001"/>
    <x v="2"/>
    <s v="Fertilizers"/>
    <n v="20.99"/>
    <n v="221"/>
    <x v="1"/>
    <d v="2024-01-10T00:00:00"/>
    <x v="0"/>
    <n v="8288"/>
    <x v="3"/>
    <x v="2"/>
    <x v="1"/>
    <x v="0"/>
    <n v="4638.79"/>
    <n v="14.693"/>
    <n v="1391.6369999999997"/>
  </r>
  <r>
    <s v="004"/>
    <x v="1"/>
    <s v="Tools"/>
    <n v="15.75"/>
    <n v="149"/>
    <x v="0"/>
    <d v="2024-03-12T00:00:00"/>
    <x v="0"/>
    <n v="4829"/>
    <x v="1"/>
    <x v="2"/>
    <x v="0"/>
    <x v="0"/>
    <n v="2346.75"/>
    <n v="11.025"/>
    <n v="704.02499999999998"/>
  </r>
  <r>
    <s v="003"/>
    <x v="0"/>
    <s v="Seeds"/>
    <n v="5.99"/>
    <n v="148"/>
    <x v="1"/>
    <d v="2024-01-12T00:00:00"/>
    <x v="0"/>
    <n v="1548"/>
    <x v="2"/>
    <x v="1"/>
    <x v="4"/>
    <x v="0"/>
    <n v="886.52"/>
    <n v="4.1929999999999996"/>
    <n v="265.95600000000007"/>
  </r>
  <r>
    <s v="002"/>
    <x v="4"/>
    <s v="Tools"/>
    <n v="35.5"/>
    <n v="9"/>
    <x v="2"/>
    <d v="2024-02-24T00:00:00"/>
    <x v="0"/>
    <n v="2773"/>
    <x v="2"/>
    <x v="0"/>
    <x v="4"/>
    <x v="0"/>
    <n v="319.5"/>
    <n v="24.85"/>
    <n v="95.85"/>
  </r>
  <r>
    <s v="004"/>
    <x v="1"/>
    <s v="Tools"/>
    <n v="15.75"/>
    <n v="198"/>
    <x v="2"/>
    <d v="2024-02-09T00:00:00"/>
    <x v="0"/>
    <n v="9680"/>
    <x v="0"/>
    <x v="1"/>
    <x v="4"/>
    <x v="0"/>
    <n v="3118.5"/>
    <n v="11.025"/>
    <n v="935.55"/>
  </r>
  <r>
    <s v="001"/>
    <x v="2"/>
    <s v="Fertilizers"/>
    <n v="20.99"/>
    <n v="214"/>
    <x v="0"/>
    <d v="2024-03-28T00:00:00"/>
    <x v="0"/>
    <n v="3035"/>
    <x v="3"/>
    <x v="1"/>
    <x v="4"/>
    <x v="0"/>
    <n v="4491.8599999999997"/>
    <n v="14.693"/>
    <n v="1347.5579999999998"/>
  </r>
  <r>
    <s v="005"/>
    <x v="3"/>
    <s v="Fertilizers"/>
    <n v="12.99"/>
    <n v="18"/>
    <x v="0"/>
    <d v="2024-03-01T00:00:00"/>
    <x v="0"/>
    <n v="9966"/>
    <x v="3"/>
    <x v="0"/>
    <x v="1"/>
    <x v="0"/>
    <n v="233.82"/>
    <n v="9.093"/>
    <n v="70.146000000000001"/>
  </r>
  <r>
    <s v="002"/>
    <x v="4"/>
    <s v="Tools"/>
    <n v="35.5"/>
    <n v="19"/>
    <x v="0"/>
    <d v="2024-03-16T00:00:00"/>
    <x v="1"/>
    <n v="2512"/>
    <x v="2"/>
    <x v="1"/>
    <x v="0"/>
    <x v="0"/>
    <n v="674.5"/>
    <n v="24.85"/>
    <n v="202.34999999999997"/>
  </r>
  <r>
    <s v="004"/>
    <x v="1"/>
    <s v="Tools"/>
    <n v="15.75"/>
    <n v="147"/>
    <x v="0"/>
    <d v="2024-03-25T00:00:00"/>
    <x v="0"/>
    <n v="3394"/>
    <x v="0"/>
    <x v="2"/>
    <x v="3"/>
    <x v="0"/>
    <n v="2315.25"/>
    <n v="11.025"/>
    <n v="694.57499999999993"/>
  </r>
  <r>
    <s v="002"/>
    <x v="4"/>
    <s v="Tools"/>
    <n v="35.5"/>
    <n v="233"/>
    <x v="0"/>
    <d v="2024-03-21T00:00:00"/>
    <x v="1"/>
    <n v="9935"/>
    <x v="1"/>
    <x v="0"/>
    <x v="0"/>
    <x v="0"/>
    <n v="8271.5"/>
    <n v="24.85"/>
    <n v="2481.4499999999998"/>
  </r>
  <r>
    <s v="002"/>
    <x v="4"/>
    <s v="Tools"/>
    <n v="35.5"/>
    <n v="94"/>
    <x v="0"/>
    <d v="2024-03-30T00:00:00"/>
    <x v="0"/>
    <n v="3386"/>
    <x v="4"/>
    <x v="1"/>
    <x v="2"/>
    <x v="0"/>
    <n v="3337"/>
    <n v="24.85"/>
    <n v="1001.0999999999999"/>
  </r>
  <r>
    <s v="001"/>
    <x v="2"/>
    <s v="Fertilizers"/>
    <n v="20.99"/>
    <n v="287"/>
    <x v="1"/>
    <d v="2024-01-09T00:00:00"/>
    <x v="0"/>
    <n v="1732"/>
    <x v="1"/>
    <x v="2"/>
    <x v="0"/>
    <x v="0"/>
    <n v="6024.1299999999992"/>
    <n v="14.693"/>
    <n v="1807.2389999999996"/>
  </r>
  <r>
    <s v="002"/>
    <x v="4"/>
    <s v="Tools"/>
    <n v="35.5"/>
    <n v="156"/>
    <x v="0"/>
    <d v="2024-03-24T00:00:00"/>
    <x v="0"/>
    <n v="9946"/>
    <x v="5"/>
    <x v="1"/>
    <x v="3"/>
    <x v="0"/>
    <n v="5538"/>
    <n v="24.85"/>
    <n v="1661.3999999999999"/>
  </r>
  <r>
    <s v="001"/>
    <x v="2"/>
    <s v="Fertilizers"/>
    <n v="20.99"/>
    <n v="231"/>
    <x v="0"/>
    <d v="2024-03-27T00:00:00"/>
    <x v="1"/>
    <n v="5841"/>
    <x v="2"/>
    <x v="2"/>
    <x v="0"/>
    <x v="0"/>
    <n v="4848.6899999999996"/>
    <n v="14.693"/>
    <n v="1454.6069999999997"/>
  </r>
  <r>
    <s v="003"/>
    <x v="0"/>
    <s v="Seeds"/>
    <n v="5.99"/>
    <n v="129"/>
    <x v="1"/>
    <d v="2024-01-05T00:00:00"/>
    <x v="0"/>
    <n v="9725"/>
    <x v="3"/>
    <x v="2"/>
    <x v="3"/>
    <x v="0"/>
    <n v="772.71"/>
    <n v="4.1929999999999996"/>
    <n v="231.81300000000007"/>
  </r>
  <r>
    <s v="005"/>
    <x v="3"/>
    <s v="Fertilizers"/>
    <n v="12.99"/>
    <n v="259"/>
    <x v="0"/>
    <d v="2024-03-21T00:00:00"/>
    <x v="0"/>
    <n v="2357"/>
    <x v="1"/>
    <x v="1"/>
    <x v="2"/>
    <x v="0"/>
    <n v="3364.41"/>
    <n v="9.093"/>
    <n v="1009.3230000000001"/>
  </r>
  <r>
    <s v="002"/>
    <x v="4"/>
    <s v="Tools"/>
    <n v="35.5"/>
    <n v="281"/>
    <x v="1"/>
    <d v="2024-01-24T00:00:00"/>
    <x v="0"/>
    <n v="1309"/>
    <x v="4"/>
    <x v="2"/>
    <x v="3"/>
    <x v="0"/>
    <n v="9975.5"/>
    <n v="24.85"/>
    <n v="2992.6499999999996"/>
  </r>
  <r>
    <s v="002"/>
    <x v="4"/>
    <s v="Tools"/>
    <n v="35.5"/>
    <n v="65"/>
    <x v="2"/>
    <d v="2024-02-01T00:00:00"/>
    <x v="0"/>
    <n v="7223"/>
    <x v="2"/>
    <x v="1"/>
    <x v="3"/>
    <x v="0"/>
    <n v="2307.5"/>
    <n v="24.85"/>
    <n v="692.24999999999989"/>
  </r>
  <r>
    <s v="004"/>
    <x v="1"/>
    <s v="Tools"/>
    <n v="15.75"/>
    <n v="119"/>
    <x v="2"/>
    <d v="2024-02-02T00:00:00"/>
    <x v="0"/>
    <n v="8343"/>
    <x v="2"/>
    <x v="2"/>
    <x v="4"/>
    <x v="0"/>
    <n v="1874.25"/>
    <n v="11.025"/>
    <n v="562.27499999999998"/>
  </r>
  <r>
    <s v="004"/>
    <x v="1"/>
    <s v="Tools"/>
    <n v="15.75"/>
    <n v="271"/>
    <x v="0"/>
    <d v="2024-03-15T00:00:00"/>
    <x v="1"/>
    <n v="7012"/>
    <x v="1"/>
    <x v="1"/>
    <x v="1"/>
    <x v="0"/>
    <n v="4268.25"/>
    <n v="11.025"/>
    <n v="1280.4749999999999"/>
  </r>
  <r>
    <s v="001"/>
    <x v="2"/>
    <s v="Fertilizers"/>
    <n v="20.99"/>
    <n v="174"/>
    <x v="2"/>
    <d v="2024-02-07T00:00:00"/>
    <x v="1"/>
    <n v="8586"/>
    <x v="3"/>
    <x v="2"/>
    <x v="2"/>
    <x v="0"/>
    <n v="3652.26"/>
    <n v="14.693"/>
    <n v="1095.6779999999999"/>
  </r>
  <r>
    <s v="001"/>
    <x v="2"/>
    <s v="Fertilizers"/>
    <n v="20.99"/>
    <n v="201"/>
    <x v="2"/>
    <d v="2024-02-25T00:00:00"/>
    <x v="0"/>
    <n v="6125"/>
    <x v="3"/>
    <x v="1"/>
    <x v="1"/>
    <x v="0"/>
    <n v="4218.99"/>
    <n v="14.693"/>
    <n v="1265.6969999999997"/>
  </r>
  <r>
    <s v="004"/>
    <x v="1"/>
    <s v="Tools"/>
    <n v="15.75"/>
    <n v="187"/>
    <x v="1"/>
    <d v="2024-01-23T00:00:00"/>
    <x v="1"/>
    <n v="3498"/>
    <x v="1"/>
    <x v="0"/>
    <x v="2"/>
    <x v="0"/>
    <n v="2945.25"/>
    <n v="11.025"/>
    <n v="883.57499999999993"/>
  </r>
  <r>
    <s v="003"/>
    <x v="0"/>
    <s v="Seeds"/>
    <n v="5.99"/>
    <n v="41"/>
    <x v="2"/>
    <d v="2024-02-24T00:00:00"/>
    <x v="1"/>
    <n v="7681"/>
    <x v="1"/>
    <x v="2"/>
    <x v="2"/>
    <x v="0"/>
    <n v="245.59"/>
    <n v="4.1929999999999996"/>
    <n v="73.677000000000021"/>
  </r>
  <r>
    <s v="002"/>
    <x v="4"/>
    <s v="Tools"/>
    <n v="35.5"/>
    <n v="254"/>
    <x v="1"/>
    <d v="2024-01-09T00:00:00"/>
    <x v="1"/>
    <n v="6544"/>
    <x v="4"/>
    <x v="1"/>
    <x v="4"/>
    <x v="0"/>
    <n v="9017"/>
    <n v="24.85"/>
    <n v="2705.0999999999995"/>
  </r>
  <r>
    <s v="004"/>
    <x v="1"/>
    <s v="Tools"/>
    <n v="15.75"/>
    <n v="271"/>
    <x v="1"/>
    <d v="2024-01-21T00:00:00"/>
    <x v="1"/>
    <n v="2113"/>
    <x v="1"/>
    <x v="0"/>
    <x v="0"/>
    <x v="1"/>
    <n v="4268.25"/>
    <n v="11.025"/>
    <n v="1280.4749999999999"/>
  </r>
  <r>
    <s v="003"/>
    <x v="0"/>
    <s v="Seeds"/>
    <n v="5.99"/>
    <n v="175"/>
    <x v="1"/>
    <d v="2024-01-02T00:00:00"/>
    <x v="1"/>
    <n v="9006"/>
    <x v="0"/>
    <x v="1"/>
    <x v="0"/>
    <x v="0"/>
    <n v="1048.25"/>
    <n v="4.1929999999999996"/>
    <n v="314.47500000000008"/>
  </r>
  <r>
    <s v="001"/>
    <x v="2"/>
    <s v="Fertilizers"/>
    <n v="20.99"/>
    <n v="20"/>
    <x v="1"/>
    <d v="2024-01-16T00:00:00"/>
    <x v="0"/>
    <n v="5784"/>
    <x v="3"/>
    <x v="0"/>
    <x v="4"/>
    <x v="0"/>
    <n v="419.8"/>
    <n v="14.693"/>
    <n v="125.93999999999997"/>
  </r>
  <r>
    <s v="003"/>
    <x v="0"/>
    <s v="Seeds"/>
    <n v="5.99"/>
    <n v="241"/>
    <x v="1"/>
    <d v="2024-01-07T00:00:00"/>
    <x v="1"/>
    <n v="3017"/>
    <x v="0"/>
    <x v="1"/>
    <x v="2"/>
    <x v="0"/>
    <n v="1443.59"/>
    <n v="4.1929999999999996"/>
    <n v="433.07700000000017"/>
  </r>
  <r>
    <s v="005"/>
    <x v="3"/>
    <s v="Fertilizers"/>
    <n v="12.99"/>
    <n v="97"/>
    <x v="2"/>
    <d v="2024-02-23T00:00:00"/>
    <x v="1"/>
    <n v="2261"/>
    <x v="2"/>
    <x v="2"/>
    <x v="4"/>
    <x v="0"/>
    <n v="1260.03"/>
    <n v="9.093"/>
    <n v="378.00900000000001"/>
  </r>
  <r>
    <s v="004"/>
    <x v="1"/>
    <s v="Tools"/>
    <n v="15.75"/>
    <n v="187"/>
    <x v="1"/>
    <d v="2024-01-16T00:00:00"/>
    <x v="1"/>
    <n v="7060"/>
    <x v="0"/>
    <x v="2"/>
    <x v="1"/>
    <x v="0"/>
    <n v="2945.25"/>
    <n v="11.025"/>
    <n v="883.57499999999993"/>
  </r>
  <r>
    <s v="005"/>
    <x v="3"/>
    <s v="Fertilizers"/>
    <n v="12.99"/>
    <n v="112"/>
    <x v="2"/>
    <d v="2024-02-24T00:00:00"/>
    <x v="1"/>
    <n v="3697"/>
    <x v="3"/>
    <x v="0"/>
    <x v="4"/>
    <x v="0"/>
    <n v="1454.88"/>
    <n v="9.093"/>
    <n v="436.46400000000006"/>
  </r>
  <r>
    <s v="004"/>
    <x v="1"/>
    <s v="Tools"/>
    <n v="15.75"/>
    <n v="159"/>
    <x v="0"/>
    <d v="2024-03-08T00:00:00"/>
    <x v="1"/>
    <n v="9906"/>
    <x v="2"/>
    <x v="2"/>
    <x v="0"/>
    <x v="0"/>
    <n v="2504.25"/>
    <n v="11.025"/>
    <n v="751.27499999999998"/>
  </r>
  <r>
    <s v="002"/>
    <x v="4"/>
    <s v="Tools"/>
    <n v="35.5"/>
    <n v="167"/>
    <x v="1"/>
    <d v="2024-01-12T00:00:00"/>
    <x v="1"/>
    <n v="8048"/>
    <x v="2"/>
    <x v="0"/>
    <x v="0"/>
    <x v="1"/>
    <n v="5928.5"/>
    <n v="24.85"/>
    <n v="1778.5499999999997"/>
  </r>
  <r>
    <s v="005"/>
    <x v="3"/>
    <s v="Fertilizers"/>
    <n v="12.99"/>
    <n v="185"/>
    <x v="2"/>
    <d v="2024-02-03T00:00:00"/>
    <x v="1"/>
    <n v="2579"/>
    <x v="3"/>
    <x v="2"/>
    <x v="4"/>
    <x v="0"/>
    <n v="2403.15"/>
    <n v="9.093"/>
    <n v="720.94500000000005"/>
  </r>
  <r>
    <s v="005"/>
    <x v="3"/>
    <s v="Fertilizers"/>
    <n v="12.99"/>
    <n v="140"/>
    <x v="1"/>
    <d v="2024-01-16T00:00:00"/>
    <x v="1"/>
    <n v="1386"/>
    <x v="1"/>
    <x v="0"/>
    <x v="1"/>
    <x v="0"/>
    <n v="1818.6"/>
    <n v="9.093"/>
    <n v="545.58000000000004"/>
  </r>
  <r>
    <s v="002"/>
    <x v="4"/>
    <s v="Tools"/>
    <n v="35.5"/>
    <n v="134"/>
    <x v="2"/>
    <d v="2024-02-02T00:00:00"/>
    <x v="1"/>
    <n v="2813"/>
    <x v="0"/>
    <x v="1"/>
    <x v="4"/>
    <x v="0"/>
    <n v="4757"/>
    <n v="24.85"/>
    <n v="1427.1"/>
  </r>
  <r>
    <s v="003"/>
    <x v="0"/>
    <s v="Seeds"/>
    <n v="5.99"/>
    <n v="114"/>
    <x v="1"/>
    <d v="2024-01-23T00:00:00"/>
    <x v="1"/>
    <n v="8949"/>
    <x v="4"/>
    <x v="2"/>
    <x v="0"/>
    <x v="0"/>
    <n v="682.86"/>
    <n v="4.1929999999999996"/>
    <n v="204.85800000000006"/>
  </r>
  <r>
    <s v="002"/>
    <x v="4"/>
    <s v="Tools"/>
    <n v="35.5"/>
    <n v="94"/>
    <x v="2"/>
    <d v="2024-02-25T00:00:00"/>
    <x v="1"/>
    <n v="1340"/>
    <x v="4"/>
    <x v="0"/>
    <x v="0"/>
    <x v="0"/>
    <n v="3337"/>
    <n v="24.85"/>
    <n v="1001.0999999999999"/>
  </r>
  <r>
    <s v="002"/>
    <x v="4"/>
    <s v="Tools"/>
    <n v="35.5"/>
    <n v="260"/>
    <x v="0"/>
    <d v="2024-03-11T00:00:00"/>
    <x v="0"/>
    <n v="8214"/>
    <x v="3"/>
    <x v="2"/>
    <x v="1"/>
    <x v="0"/>
    <n v="9230"/>
    <n v="24.85"/>
    <n v="2768.9999999999995"/>
  </r>
  <r>
    <s v="002"/>
    <x v="4"/>
    <s v="Tools"/>
    <n v="35.5"/>
    <n v="293"/>
    <x v="0"/>
    <d v="2024-03-08T00:00:00"/>
    <x v="0"/>
    <n v="7583"/>
    <x v="1"/>
    <x v="0"/>
    <x v="4"/>
    <x v="0"/>
    <n v="10401.5"/>
    <n v="24.85"/>
    <n v="3120.4499999999994"/>
  </r>
  <r>
    <s v="003"/>
    <x v="0"/>
    <s v="Seeds"/>
    <n v="5.99"/>
    <n v="244"/>
    <x v="0"/>
    <d v="2024-03-22T00:00:00"/>
    <x v="1"/>
    <n v="3162"/>
    <x v="0"/>
    <x v="2"/>
    <x v="3"/>
    <x v="1"/>
    <n v="1461.56"/>
    <n v="4.1929999999999996"/>
    <n v="438.46800000000013"/>
  </r>
  <r>
    <s v="005"/>
    <x v="3"/>
    <s v="Fertilizers"/>
    <n v="12.99"/>
    <n v="270"/>
    <x v="1"/>
    <d v="2024-01-11T00:00:00"/>
    <x v="1"/>
    <n v="7393"/>
    <x v="3"/>
    <x v="2"/>
    <x v="1"/>
    <x v="0"/>
    <n v="3507.3"/>
    <n v="9.093"/>
    <n v="1052.19"/>
  </r>
  <r>
    <s v="001"/>
    <x v="2"/>
    <s v="Fertilizers"/>
    <n v="20.99"/>
    <n v="141"/>
    <x v="0"/>
    <d v="2024-03-02T00:00:00"/>
    <x v="1"/>
    <n v="1349"/>
    <x v="4"/>
    <x v="1"/>
    <x v="3"/>
    <x v="0"/>
    <n v="2959.59"/>
    <n v="14.693"/>
    <n v="887.87699999999984"/>
  </r>
  <r>
    <s v="002"/>
    <x v="4"/>
    <s v="Tools"/>
    <n v="35.5"/>
    <n v="76"/>
    <x v="1"/>
    <d v="2024-01-18T00:00:00"/>
    <x v="0"/>
    <n v="6109"/>
    <x v="0"/>
    <x v="1"/>
    <x v="0"/>
    <x v="0"/>
    <n v="2698"/>
    <n v="24.85"/>
    <n v="809.39999999999986"/>
  </r>
  <r>
    <s v="004"/>
    <x v="1"/>
    <s v="Tools"/>
    <n v="15.75"/>
    <n v="298"/>
    <x v="0"/>
    <d v="2024-03-15T00:00:00"/>
    <x v="1"/>
    <n v="6986"/>
    <x v="4"/>
    <x v="2"/>
    <x v="3"/>
    <x v="0"/>
    <n v="4693.5"/>
    <n v="11.025"/>
    <n v="1408.05"/>
  </r>
  <r>
    <s v="003"/>
    <x v="0"/>
    <s v="Seeds"/>
    <n v="5.99"/>
    <n v="297"/>
    <x v="1"/>
    <d v="2024-01-28T00:00:00"/>
    <x v="1"/>
    <n v="3555"/>
    <x v="3"/>
    <x v="2"/>
    <x v="4"/>
    <x v="0"/>
    <n v="1779.03"/>
    <n v="4.1929999999999996"/>
    <n v="533.70900000000017"/>
  </r>
  <r>
    <s v="001"/>
    <x v="2"/>
    <s v="Fertilizers"/>
    <n v="20.99"/>
    <n v="236"/>
    <x v="2"/>
    <d v="2024-02-25T00:00:00"/>
    <x v="0"/>
    <n v="6522"/>
    <x v="5"/>
    <x v="1"/>
    <x v="2"/>
    <x v="0"/>
    <n v="4953.6399999999994"/>
    <n v="14.693"/>
    <n v="1486.0919999999996"/>
  </r>
  <r>
    <s v="005"/>
    <x v="3"/>
    <s v="Fertilizers"/>
    <n v="12.99"/>
    <n v="192"/>
    <x v="2"/>
    <d v="2024-02-19T00:00:00"/>
    <x v="1"/>
    <n v="1929"/>
    <x v="0"/>
    <x v="2"/>
    <x v="1"/>
    <x v="0"/>
    <n v="2494.08"/>
    <n v="9.093"/>
    <n v="748.22400000000005"/>
  </r>
  <r>
    <s v="003"/>
    <x v="0"/>
    <s v="Seeds"/>
    <n v="5.99"/>
    <n v="239"/>
    <x v="1"/>
    <d v="2024-01-17T00:00:00"/>
    <x v="0"/>
    <n v="1092"/>
    <x v="1"/>
    <x v="0"/>
    <x v="0"/>
    <x v="0"/>
    <n v="1431.61"/>
    <n v="4.1929999999999996"/>
    <n v="429.48300000000012"/>
  </r>
  <r>
    <s v="001"/>
    <x v="2"/>
    <s v="Fertilizers"/>
    <n v="20.99"/>
    <n v="102"/>
    <x v="1"/>
    <d v="2024-01-16T00:00:00"/>
    <x v="0"/>
    <n v="2459"/>
    <x v="2"/>
    <x v="0"/>
    <x v="0"/>
    <x v="0"/>
    <n v="2140.98"/>
    <n v="14.693"/>
    <n v="642.29399999999987"/>
  </r>
  <r>
    <s v="003"/>
    <x v="0"/>
    <s v="Seeds"/>
    <n v="5.99"/>
    <n v="24"/>
    <x v="2"/>
    <d v="2024-02-26T00:00:00"/>
    <x v="0"/>
    <n v="7017"/>
    <x v="4"/>
    <x v="0"/>
    <x v="2"/>
    <x v="0"/>
    <n v="143.76"/>
    <n v="4.1929999999999996"/>
    <n v="43.128000000000014"/>
  </r>
  <r>
    <s v="003"/>
    <x v="0"/>
    <s v="Seeds"/>
    <n v="5.99"/>
    <n v="68"/>
    <x v="1"/>
    <d v="2024-01-08T00:00:00"/>
    <x v="1"/>
    <n v="1203"/>
    <x v="3"/>
    <x v="1"/>
    <x v="1"/>
    <x v="0"/>
    <n v="407.32"/>
    <n v="4.1929999999999996"/>
    <n v="122.19600000000004"/>
  </r>
  <r>
    <s v="004"/>
    <x v="1"/>
    <s v="Tools"/>
    <n v="15.75"/>
    <n v="54"/>
    <x v="1"/>
    <d v="2024-01-25T00:00:00"/>
    <x v="1"/>
    <n v="7217"/>
    <x v="5"/>
    <x v="2"/>
    <x v="1"/>
    <x v="0"/>
    <n v="850.5"/>
    <n v="11.025"/>
    <n v="255.14999999999998"/>
  </r>
  <r>
    <s v="001"/>
    <x v="2"/>
    <s v="Fertilizers"/>
    <n v="20.99"/>
    <n v="289"/>
    <x v="0"/>
    <d v="2024-03-18T00:00:00"/>
    <x v="1"/>
    <n v="2132"/>
    <x v="1"/>
    <x v="0"/>
    <x v="3"/>
    <x v="0"/>
    <n v="6066.11"/>
    <n v="14.693"/>
    <n v="1819.8329999999996"/>
  </r>
  <r>
    <s v="003"/>
    <x v="0"/>
    <s v="Seeds"/>
    <n v="5.99"/>
    <n v="212"/>
    <x v="1"/>
    <d v="2024-01-06T00:00:00"/>
    <x v="1"/>
    <n v="3275"/>
    <x v="1"/>
    <x v="1"/>
    <x v="3"/>
    <x v="0"/>
    <n v="1269.8800000000001"/>
    <n v="4.1929999999999996"/>
    <n v="380.96400000000011"/>
  </r>
  <r>
    <s v="004"/>
    <x v="1"/>
    <s v="Tools"/>
    <n v="15.75"/>
    <n v="100"/>
    <x v="1"/>
    <d v="2024-01-15T00:00:00"/>
    <x v="0"/>
    <n v="5221"/>
    <x v="2"/>
    <x v="2"/>
    <x v="1"/>
    <x v="0"/>
    <n v="1575"/>
    <n v="11.025"/>
    <n v="472.49999999999994"/>
  </r>
  <r>
    <s v="004"/>
    <x v="1"/>
    <s v="Tools"/>
    <n v="15.75"/>
    <n v="107"/>
    <x v="1"/>
    <d v="2024-01-16T00:00:00"/>
    <x v="0"/>
    <n v="3427"/>
    <x v="4"/>
    <x v="1"/>
    <x v="3"/>
    <x v="1"/>
    <n v="1685.25"/>
    <n v="11.025"/>
    <n v="505.57499999999999"/>
  </r>
  <r>
    <s v="002"/>
    <x v="4"/>
    <s v="Tools"/>
    <n v="35.5"/>
    <n v="151"/>
    <x v="1"/>
    <d v="2024-01-03T00:00:00"/>
    <x v="1"/>
    <n v="8040"/>
    <x v="1"/>
    <x v="1"/>
    <x v="0"/>
    <x v="0"/>
    <n v="5360.5"/>
    <n v="24.85"/>
    <n v="1608.1499999999999"/>
  </r>
  <r>
    <s v="005"/>
    <x v="3"/>
    <s v="Fertilizers"/>
    <n v="12.99"/>
    <n v="207"/>
    <x v="0"/>
    <d v="2024-03-25T00:00:00"/>
    <x v="0"/>
    <n v="4973"/>
    <x v="0"/>
    <x v="2"/>
    <x v="1"/>
    <x v="1"/>
    <n v="2688.93"/>
    <n v="9.093"/>
    <n v="806.67900000000009"/>
  </r>
  <r>
    <s v="005"/>
    <x v="3"/>
    <s v="Fertilizers"/>
    <n v="12.99"/>
    <n v="20"/>
    <x v="2"/>
    <d v="2024-02-05T00:00:00"/>
    <x v="1"/>
    <n v="1132"/>
    <x v="2"/>
    <x v="2"/>
    <x v="0"/>
    <x v="0"/>
    <n v="259.8"/>
    <n v="9.093"/>
    <n v="77.94"/>
  </r>
  <r>
    <s v="003"/>
    <x v="0"/>
    <s v="Seeds"/>
    <n v="5.99"/>
    <n v="281"/>
    <x v="1"/>
    <d v="2024-01-20T00:00:00"/>
    <x v="1"/>
    <n v="8596"/>
    <x v="4"/>
    <x v="1"/>
    <x v="0"/>
    <x v="0"/>
    <n v="1683.19"/>
    <n v="4.1929999999999996"/>
    <n v="504.95700000000016"/>
  </r>
  <r>
    <s v="005"/>
    <x v="3"/>
    <s v="Fertilizers"/>
    <n v="12.99"/>
    <n v="240"/>
    <x v="1"/>
    <d v="2024-01-25T00:00:00"/>
    <x v="1"/>
    <n v="5942"/>
    <x v="0"/>
    <x v="0"/>
    <x v="0"/>
    <x v="0"/>
    <n v="3117.6"/>
    <n v="9.093"/>
    <n v="935.28000000000009"/>
  </r>
  <r>
    <s v="003"/>
    <x v="0"/>
    <s v="Seeds"/>
    <n v="5.99"/>
    <n v="46"/>
    <x v="1"/>
    <d v="2024-01-29T00:00:00"/>
    <x v="0"/>
    <n v="7240"/>
    <x v="0"/>
    <x v="0"/>
    <x v="2"/>
    <x v="0"/>
    <n v="275.54000000000002"/>
    <n v="4.1929999999999996"/>
    <n v="82.662000000000035"/>
  </r>
  <r>
    <s v="004"/>
    <x v="1"/>
    <s v="Tools"/>
    <n v="15.75"/>
    <n v="20"/>
    <x v="0"/>
    <d v="2024-03-14T00:00:00"/>
    <x v="0"/>
    <n v="7096"/>
    <x v="0"/>
    <x v="0"/>
    <x v="4"/>
    <x v="0"/>
    <n v="315"/>
    <n v="11.025"/>
    <n v="94.5"/>
  </r>
  <r>
    <s v="005"/>
    <x v="3"/>
    <s v="Fertilizers"/>
    <n v="12.99"/>
    <n v="100"/>
    <x v="0"/>
    <d v="2024-03-20T00:00:00"/>
    <x v="1"/>
    <n v="7254"/>
    <x v="3"/>
    <x v="2"/>
    <x v="0"/>
    <x v="0"/>
    <n v="1299"/>
    <n v="9.093"/>
    <n v="389.70000000000005"/>
  </r>
  <r>
    <s v="004"/>
    <x v="1"/>
    <s v="Tools"/>
    <n v="15.75"/>
    <n v="134"/>
    <x v="0"/>
    <d v="2024-03-07T00:00:00"/>
    <x v="1"/>
    <n v="9513"/>
    <x v="2"/>
    <x v="2"/>
    <x v="3"/>
    <x v="0"/>
    <n v="2110.5"/>
    <n v="11.025"/>
    <n v="633.15"/>
  </r>
  <r>
    <s v="002"/>
    <x v="4"/>
    <s v="Tools"/>
    <n v="35.5"/>
    <n v="290"/>
    <x v="0"/>
    <d v="2024-03-26T00:00:00"/>
    <x v="1"/>
    <n v="9001"/>
    <x v="1"/>
    <x v="2"/>
    <x v="0"/>
    <x v="1"/>
    <n v="10295"/>
    <n v="24.85"/>
    <n v="3088.4999999999995"/>
  </r>
  <r>
    <s v="004"/>
    <x v="1"/>
    <s v="Tools"/>
    <n v="15.75"/>
    <n v="247"/>
    <x v="0"/>
    <d v="2024-03-09T00:00:00"/>
    <x v="1"/>
    <n v="7886"/>
    <x v="0"/>
    <x v="1"/>
    <x v="4"/>
    <x v="1"/>
    <n v="3890.25"/>
    <n v="11.025"/>
    <n v="1167.0749999999998"/>
  </r>
  <r>
    <s v="004"/>
    <x v="1"/>
    <s v="Tools"/>
    <n v="15.75"/>
    <n v="158"/>
    <x v="0"/>
    <d v="2024-03-07T00:00:00"/>
    <x v="1"/>
    <n v="9170"/>
    <x v="1"/>
    <x v="2"/>
    <x v="1"/>
    <x v="0"/>
    <n v="2488.5"/>
    <n v="11.025"/>
    <n v="746.55"/>
  </r>
  <r>
    <s v="002"/>
    <x v="4"/>
    <s v="Tools"/>
    <n v="35.5"/>
    <n v="278"/>
    <x v="0"/>
    <d v="2024-03-21T00:00:00"/>
    <x v="1"/>
    <n v="8069"/>
    <x v="2"/>
    <x v="2"/>
    <x v="0"/>
    <x v="0"/>
    <n v="9869"/>
    <n v="24.85"/>
    <n v="2960.7"/>
  </r>
  <r>
    <s v="003"/>
    <x v="0"/>
    <s v="Seeds"/>
    <n v="5.99"/>
    <n v="34"/>
    <x v="0"/>
    <d v="2024-03-02T00:00:00"/>
    <x v="0"/>
    <n v="2061"/>
    <x v="5"/>
    <x v="2"/>
    <x v="4"/>
    <x v="0"/>
    <n v="203.66"/>
    <n v="4.1929999999999996"/>
    <n v="61.09800000000002"/>
  </r>
  <r>
    <s v="005"/>
    <x v="3"/>
    <s v="Fertilizers"/>
    <n v="12.99"/>
    <n v="240"/>
    <x v="1"/>
    <d v="2024-01-30T00:00:00"/>
    <x v="1"/>
    <n v="2989"/>
    <x v="1"/>
    <x v="1"/>
    <x v="3"/>
    <x v="0"/>
    <n v="3117.6"/>
    <n v="9.093"/>
    <n v="935.28000000000009"/>
  </r>
  <r>
    <s v="005"/>
    <x v="3"/>
    <s v="Fertilizers"/>
    <n v="12.99"/>
    <n v="94"/>
    <x v="2"/>
    <d v="2024-02-14T00:00:00"/>
    <x v="1"/>
    <n v="8274"/>
    <x v="5"/>
    <x v="2"/>
    <x v="3"/>
    <x v="0"/>
    <n v="1221.06"/>
    <n v="9.093"/>
    <n v="366.31800000000004"/>
  </r>
  <r>
    <s v="001"/>
    <x v="2"/>
    <s v="Fertilizers"/>
    <n v="20.99"/>
    <n v="277"/>
    <x v="2"/>
    <d v="2024-02-28T00:00:00"/>
    <x v="1"/>
    <n v="4217"/>
    <x v="0"/>
    <x v="0"/>
    <x v="4"/>
    <x v="0"/>
    <n v="5814.23"/>
    <n v="14.693"/>
    <n v="1744.2689999999998"/>
  </r>
  <r>
    <s v="002"/>
    <x v="4"/>
    <s v="Tools"/>
    <n v="35.5"/>
    <n v="281"/>
    <x v="1"/>
    <d v="2024-01-12T00:00:00"/>
    <x v="0"/>
    <n v="9256"/>
    <x v="1"/>
    <x v="1"/>
    <x v="2"/>
    <x v="0"/>
    <n v="9975.5"/>
    <n v="24.85"/>
    <n v="2992.6499999999996"/>
  </r>
  <r>
    <s v="003"/>
    <x v="0"/>
    <s v="Seeds"/>
    <n v="5.99"/>
    <n v="113"/>
    <x v="2"/>
    <d v="2024-02-10T00:00:00"/>
    <x v="0"/>
    <n v="5352"/>
    <x v="4"/>
    <x v="2"/>
    <x v="2"/>
    <x v="0"/>
    <n v="676.87"/>
    <n v="4.1929999999999996"/>
    <n v="203.06100000000006"/>
  </r>
  <r>
    <s v="005"/>
    <x v="3"/>
    <s v="Fertilizers"/>
    <n v="12.99"/>
    <n v="85"/>
    <x v="0"/>
    <d v="2024-03-24T00:00:00"/>
    <x v="1"/>
    <n v="1227"/>
    <x v="3"/>
    <x v="1"/>
    <x v="3"/>
    <x v="0"/>
    <n v="1104.1500000000001"/>
    <n v="9.093"/>
    <n v="331.245"/>
  </r>
  <r>
    <s v="005"/>
    <x v="3"/>
    <s v="Fertilizers"/>
    <n v="12.99"/>
    <n v="103"/>
    <x v="1"/>
    <d v="2024-01-01T00:00:00"/>
    <x v="0"/>
    <n v="6157"/>
    <x v="1"/>
    <x v="1"/>
    <x v="3"/>
    <x v="0"/>
    <n v="1337.97"/>
    <n v="9.093"/>
    <n v="401.39100000000002"/>
  </r>
  <r>
    <s v="004"/>
    <x v="1"/>
    <s v="Tools"/>
    <n v="15.75"/>
    <n v="291"/>
    <x v="2"/>
    <d v="2024-02-07T00:00:00"/>
    <x v="1"/>
    <n v="7519"/>
    <x v="2"/>
    <x v="1"/>
    <x v="0"/>
    <x v="0"/>
    <n v="4583.25"/>
    <n v="11.025"/>
    <n v="1374.9749999999999"/>
  </r>
  <r>
    <s v="001"/>
    <x v="2"/>
    <s v="Fertilizers"/>
    <n v="20.99"/>
    <n v="124"/>
    <x v="1"/>
    <d v="2024-01-12T00:00:00"/>
    <x v="1"/>
    <n v="7575"/>
    <x v="0"/>
    <x v="0"/>
    <x v="0"/>
    <x v="0"/>
    <n v="2602.7600000000002"/>
    <n v="14.693"/>
    <n v="780.82799999999986"/>
  </r>
  <r>
    <s v="002"/>
    <x v="4"/>
    <s v="Tools"/>
    <n v="35.5"/>
    <n v="238"/>
    <x v="2"/>
    <d v="2024-02-16T00:00:00"/>
    <x v="1"/>
    <n v="8048"/>
    <x v="2"/>
    <x v="0"/>
    <x v="0"/>
    <x v="1"/>
    <n v="8449"/>
    <n v="24.85"/>
    <n v="2534.6999999999998"/>
  </r>
  <r>
    <s v="002"/>
    <x v="4"/>
    <s v="Tools"/>
    <n v="35.5"/>
    <n v="225"/>
    <x v="2"/>
    <d v="2024-02-13T00:00:00"/>
    <x v="1"/>
    <n v="6886"/>
    <x v="5"/>
    <x v="2"/>
    <x v="0"/>
    <x v="0"/>
    <n v="7987.5"/>
    <n v="24.85"/>
    <n v="2396.2499999999995"/>
  </r>
  <r>
    <s v="005"/>
    <x v="3"/>
    <s v="Fertilizers"/>
    <n v="12.99"/>
    <n v="289"/>
    <x v="1"/>
    <d v="2024-01-17T00:00:00"/>
    <x v="1"/>
    <n v="6255"/>
    <x v="0"/>
    <x v="0"/>
    <x v="3"/>
    <x v="0"/>
    <n v="3754.11"/>
    <n v="9.093"/>
    <n v="1126.2330000000002"/>
  </r>
  <r>
    <s v="003"/>
    <x v="0"/>
    <s v="Seeds"/>
    <n v="5.99"/>
    <n v="156"/>
    <x v="2"/>
    <d v="2024-02-16T00:00:00"/>
    <x v="0"/>
    <n v="6575"/>
    <x v="3"/>
    <x v="0"/>
    <x v="3"/>
    <x v="0"/>
    <n v="934.44"/>
    <n v="4.1929999999999996"/>
    <n v="280.33200000000011"/>
  </r>
  <r>
    <s v="004"/>
    <x v="1"/>
    <s v="Tools"/>
    <n v="15.75"/>
    <n v="212"/>
    <x v="2"/>
    <d v="2024-02-06T00:00:00"/>
    <x v="1"/>
    <n v="8458"/>
    <x v="4"/>
    <x v="2"/>
    <x v="0"/>
    <x v="0"/>
    <n v="3339"/>
    <n v="11.025"/>
    <n v="1001.6999999999999"/>
  </r>
  <r>
    <s v="002"/>
    <x v="4"/>
    <s v="Tools"/>
    <n v="35.5"/>
    <n v="194"/>
    <x v="0"/>
    <d v="2024-03-09T00:00:00"/>
    <x v="1"/>
    <n v="9732"/>
    <x v="4"/>
    <x v="1"/>
    <x v="4"/>
    <x v="1"/>
    <n v="6887"/>
    <n v="24.85"/>
    <n v="2066.1"/>
  </r>
  <r>
    <s v="005"/>
    <x v="3"/>
    <s v="Fertilizers"/>
    <n v="12.99"/>
    <n v="300"/>
    <x v="0"/>
    <d v="2024-03-17T00:00:00"/>
    <x v="0"/>
    <n v="8566"/>
    <x v="2"/>
    <x v="1"/>
    <x v="3"/>
    <x v="0"/>
    <n v="3897"/>
    <n v="9.093"/>
    <n v="1169.1000000000001"/>
  </r>
  <r>
    <s v="001"/>
    <x v="2"/>
    <s v="Fertilizers"/>
    <n v="20.99"/>
    <n v="12"/>
    <x v="0"/>
    <d v="2024-03-26T00:00:00"/>
    <x v="1"/>
    <n v="6191"/>
    <x v="2"/>
    <x v="1"/>
    <x v="4"/>
    <x v="0"/>
    <n v="251.88"/>
    <n v="14.693"/>
    <n v="75.563999999999993"/>
  </r>
  <r>
    <s v="003"/>
    <x v="0"/>
    <s v="Seeds"/>
    <n v="5.99"/>
    <n v="298"/>
    <x v="2"/>
    <d v="2024-02-24T00:00:00"/>
    <x v="0"/>
    <n v="5821"/>
    <x v="2"/>
    <x v="2"/>
    <x v="4"/>
    <x v="0"/>
    <n v="1785.02"/>
    <n v="4.1929999999999996"/>
    <n v="535.5060000000002"/>
  </r>
  <r>
    <s v="005"/>
    <x v="3"/>
    <s v="Fertilizers"/>
    <n v="12.99"/>
    <n v="161"/>
    <x v="1"/>
    <d v="2024-01-06T00:00:00"/>
    <x v="1"/>
    <n v="7483"/>
    <x v="4"/>
    <x v="1"/>
    <x v="2"/>
    <x v="0"/>
    <n v="2091.39"/>
    <n v="9.093"/>
    <n v="627.41700000000003"/>
  </r>
  <r>
    <s v="003"/>
    <x v="0"/>
    <s v="Seeds"/>
    <n v="5.99"/>
    <n v="142"/>
    <x v="2"/>
    <d v="2024-02-12T00:00:00"/>
    <x v="0"/>
    <n v="6642"/>
    <x v="2"/>
    <x v="2"/>
    <x v="3"/>
    <x v="0"/>
    <n v="850.58"/>
    <n v="4.1929999999999996"/>
    <n v="255.17400000000009"/>
  </r>
  <r>
    <s v="004"/>
    <x v="1"/>
    <s v="Tools"/>
    <n v="15.75"/>
    <n v="202"/>
    <x v="0"/>
    <d v="2024-03-17T00:00:00"/>
    <x v="1"/>
    <n v="4757"/>
    <x v="1"/>
    <x v="1"/>
    <x v="1"/>
    <x v="0"/>
    <n v="3181.5"/>
    <n v="11.025"/>
    <n v="954.44999999999993"/>
  </r>
  <r>
    <s v="001"/>
    <x v="2"/>
    <s v="Fertilizers"/>
    <n v="20.99"/>
    <n v="100"/>
    <x v="0"/>
    <d v="2024-03-03T00:00:00"/>
    <x v="0"/>
    <n v="8050"/>
    <x v="3"/>
    <x v="2"/>
    <x v="2"/>
    <x v="0"/>
    <n v="2099"/>
    <n v="14.693"/>
    <n v="629.69999999999993"/>
  </r>
  <r>
    <s v="003"/>
    <x v="0"/>
    <s v="Seeds"/>
    <n v="5.99"/>
    <n v="195"/>
    <x v="2"/>
    <d v="2024-02-05T00:00:00"/>
    <x v="0"/>
    <n v="4324"/>
    <x v="0"/>
    <x v="2"/>
    <x v="4"/>
    <x v="0"/>
    <n v="1168.05"/>
    <n v="4.1929999999999996"/>
    <n v="350.41500000000013"/>
  </r>
  <r>
    <s v="002"/>
    <x v="4"/>
    <s v="Tools"/>
    <n v="35.5"/>
    <n v="294"/>
    <x v="1"/>
    <d v="2024-01-09T00:00:00"/>
    <x v="0"/>
    <n v="1454"/>
    <x v="1"/>
    <x v="2"/>
    <x v="2"/>
    <x v="0"/>
    <n v="10437"/>
    <n v="24.85"/>
    <n v="3131.0999999999995"/>
  </r>
  <r>
    <s v="001"/>
    <x v="2"/>
    <s v="Fertilizers"/>
    <n v="20.99"/>
    <n v="124"/>
    <x v="1"/>
    <d v="2024-01-03T00:00:00"/>
    <x v="0"/>
    <n v="7236"/>
    <x v="3"/>
    <x v="2"/>
    <x v="2"/>
    <x v="0"/>
    <n v="2602.7600000000002"/>
    <n v="14.693"/>
    <n v="780.82799999999986"/>
  </r>
  <r>
    <s v="002"/>
    <x v="4"/>
    <s v="Tools"/>
    <n v="35.5"/>
    <n v="147"/>
    <x v="2"/>
    <d v="2024-02-05T00:00:00"/>
    <x v="0"/>
    <n v="2898"/>
    <x v="0"/>
    <x v="0"/>
    <x v="3"/>
    <x v="0"/>
    <n v="5218.5"/>
    <n v="24.85"/>
    <n v="1565.5499999999997"/>
  </r>
  <r>
    <s v="002"/>
    <x v="4"/>
    <s v="Tools"/>
    <n v="35.5"/>
    <n v="5"/>
    <x v="2"/>
    <d v="2024-02-23T00:00:00"/>
    <x v="1"/>
    <n v="7676"/>
    <x v="4"/>
    <x v="2"/>
    <x v="2"/>
    <x v="0"/>
    <n v="177.5"/>
    <n v="24.85"/>
    <n v="53.249999999999993"/>
  </r>
  <r>
    <s v="004"/>
    <x v="1"/>
    <s v="Tools"/>
    <n v="15.75"/>
    <n v="287"/>
    <x v="0"/>
    <d v="2024-03-04T00:00:00"/>
    <x v="1"/>
    <n v="3935"/>
    <x v="4"/>
    <x v="0"/>
    <x v="2"/>
    <x v="0"/>
    <n v="4520.25"/>
    <n v="11.025"/>
    <n v="1356.0749999999998"/>
  </r>
  <r>
    <s v="005"/>
    <x v="3"/>
    <s v="Fertilizers"/>
    <n v="12.99"/>
    <n v="283"/>
    <x v="1"/>
    <d v="2024-01-18T00:00:00"/>
    <x v="1"/>
    <n v="8158"/>
    <x v="5"/>
    <x v="1"/>
    <x v="0"/>
    <x v="0"/>
    <n v="3676.17"/>
    <n v="9.093"/>
    <n v="1102.8510000000001"/>
  </r>
  <r>
    <s v="002"/>
    <x v="4"/>
    <s v="Tools"/>
    <n v="35.5"/>
    <n v="167"/>
    <x v="1"/>
    <d v="2024-01-30T00:00:00"/>
    <x v="1"/>
    <n v="3597"/>
    <x v="1"/>
    <x v="0"/>
    <x v="0"/>
    <x v="0"/>
    <n v="5928.5"/>
    <n v="24.85"/>
    <n v="1778.5499999999997"/>
  </r>
  <r>
    <s v="004"/>
    <x v="1"/>
    <s v="Tools"/>
    <n v="15.75"/>
    <n v="161"/>
    <x v="1"/>
    <d v="2024-01-01T00:00:00"/>
    <x v="0"/>
    <n v="3880"/>
    <x v="5"/>
    <x v="1"/>
    <x v="4"/>
    <x v="0"/>
    <n v="2535.75"/>
    <n v="11.025"/>
    <n v="760.72499999999991"/>
  </r>
  <r>
    <s v="004"/>
    <x v="1"/>
    <s v="Tools"/>
    <n v="15.75"/>
    <n v="10"/>
    <x v="2"/>
    <d v="2024-02-07T00:00:00"/>
    <x v="1"/>
    <n v="2327"/>
    <x v="0"/>
    <x v="0"/>
    <x v="0"/>
    <x v="1"/>
    <n v="157.5"/>
    <n v="11.025"/>
    <n v="47.25"/>
  </r>
  <r>
    <s v="005"/>
    <x v="3"/>
    <s v="Fertilizers"/>
    <n v="12.99"/>
    <n v="21"/>
    <x v="1"/>
    <d v="2024-01-19T00:00:00"/>
    <x v="0"/>
    <n v="3240"/>
    <x v="3"/>
    <x v="0"/>
    <x v="2"/>
    <x v="0"/>
    <n v="272.79000000000002"/>
    <n v="9.093"/>
    <n v="81.837000000000003"/>
  </r>
  <r>
    <s v="004"/>
    <x v="1"/>
    <s v="Tools"/>
    <n v="15.75"/>
    <n v="175"/>
    <x v="2"/>
    <d v="2024-02-03T00:00:00"/>
    <x v="1"/>
    <n v="8012"/>
    <x v="4"/>
    <x v="1"/>
    <x v="1"/>
    <x v="0"/>
    <n v="2756.25"/>
    <n v="11.025"/>
    <n v="826.87499999999989"/>
  </r>
  <r>
    <s v="001"/>
    <x v="2"/>
    <s v="Fertilizers"/>
    <n v="20.99"/>
    <n v="231"/>
    <x v="1"/>
    <d v="2024-01-13T00:00:00"/>
    <x v="0"/>
    <n v="6472"/>
    <x v="2"/>
    <x v="0"/>
    <x v="1"/>
    <x v="0"/>
    <n v="4848.6899999999996"/>
    <n v="14.693"/>
    <n v="1454.6069999999997"/>
  </r>
  <r>
    <s v="002"/>
    <x v="4"/>
    <s v="Tools"/>
    <n v="35.5"/>
    <n v="273"/>
    <x v="2"/>
    <d v="2024-02-02T00:00:00"/>
    <x v="1"/>
    <n v="7140"/>
    <x v="2"/>
    <x v="0"/>
    <x v="0"/>
    <x v="0"/>
    <n v="9691.5"/>
    <n v="24.85"/>
    <n v="2907.45"/>
  </r>
  <r>
    <s v="004"/>
    <x v="1"/>
    <s v="Tools"/>
    <n v="15.75"/>
    <n v="133"/>
    <x v="0"/>
    <d v="2024-03-24T00:00:00"/>
    <x v="1"/>
    <n v="1932"/>
    <x v="1"/>
    <x v="2"/>
    <x v="0"/>
    <x v="0"/>
    <n v="2094.75"/>
    <n v="11.025"/>
    <n v="628.42499999999995"/>
  </r>
  <r>
    <s v="005"/>
    <x v="3"/>
    <s v="Fertilizers"/>
    <n v="12.99"/>
    <n v="214"/>
    <x v="0"/>
    <d v="2024-03-13T00:00:00"/>
    <x v="0"/>
    <n v="2842"/>
    <x v="1"/>
    <x v="2"/>
    <x v="0"/>
    <x v="0"/>
    <n v="2779.86"/>
    <n v="9.093"/>
    <n v="833.95800000000008"/>
  </r>
  <r>
    <s v="001"/>
    <x v="2"/>
    <s v="Fertilizers"/>
    <n v="20.99"/>
    <n v="39"/>
    <x v="1"/>
    <d v="2024-01-10T00:00:00"/>
    <x v="1"/>
    <n v="1786"/>
    <x v="3"/>
    <x v="0"/>
    <x v="4"/>
    <x v="0"/>
    <n v="818.6099999999999"/>
    <n v="14.693"/>
    <n v="245.58299999999994"/>
  </r>
  <r>
    <s v="005"/>
    <x v="3"/>
    <s v="Fertilizers"/>
    <n v="12.99"/>
    <n v="88"/>
    <x v="1"/>
    <d v="2024-01-18T00:00:00"/>
    <x v="1"/>
    <n v="4855"/>
    <x v="2"/>
    <x v="2"/>
    <x v="4"/>
    <x v="0"/>
    <n v="1143.1199999999999"/>
    <n v="9.093"/>
    <n v="342.93600000000004"/>
  </r>
  <r>
    <s v="002"/>
    <x v="4"/>
    <s v="Tools"/>
    <n v="35.5"/>
    <n v="31"/>
    <x v="1"/>
    <d v="2024-01-15T00:00:00"/>
    <x v="0"/>
    <n v="1258"/>
    <x v="2"/>
    <x v="0"/>
    <x v="2"/>
    <x v="0"/>
    <n v="1100.5"/>
    <n v="24.85"/>
    <n v="330.15"/>
  </r>
  <r>
    <s v="003"/>
    <x v="0"/>
    <s v="Seeds"/>
    <n v="5.99"/>
    <n v="116"/>
    <x v="0"/>
    <d v="2024-03-10T00:00:00"/>
    <x v="0"/>
    <n v="5048"/>
    <x v="3"/>
    <x v="2"/>
    <x v="3"/>
    <x v="0"/>
    <n v="694.84"/>
    <n v="4.1929999999999996"/>
    <n v="208.45200000000006"/>
  </r>
  <r>
    <s v="003"/>
    <x v="0"/>
    <s v="Seeds"/>
    <n v="5.99"/>
    <n v="5"/>
    <x v="0"/>
    <d v="2024-03-26T00:00:00"/>
    <x v="1"/>
    <n v="1133"/>
    <x v="2"/>
    <x v="2"/>
    <x v="2"/>
    <x v="0"/>
    <n v="29.95"/>
    <n v="4.1929999999999996"/>
    <n v="8.985000000000003"/>
  </r>
  <r>
    <s v="004"/>
    <x v="1"/>
    <s v="Tools"/>
    <n v="15.75"/>
    <n v="153"/>
    <x v="2"/>
    <d v="2024-02-25T00:00:00"/>
    <x v="1"/>
    <n v="1426"/>
    <x v="4"/>
    <x v="2"/>
    <x v="4"/>
    <x v="0"/>
    <n v="2409.75"/>
    <n v="11.025"/>
    <n v="722.92499999999995"/>
  </r>
  <r>
    <s v="002"/>
    <x v="4"/>
    <s v="Tools"/>
    <n v="35.5"/>
    <n v="274"/>
    <x v="2"/>
    <d v="2024-02-14T00:00:00"/>
    <x v="1"/>
    <n v="2029"/>
    <x v="3"/>
    <x v="1"/>
    <x v="3"/>
    <x v="0"/>
    <n v="9727"/>
    <n v="24.85"/>
    <n v="2918.0999999999995"/>
  </r>
  <r>
    <s v="005"/>
    <x v="3"/>
    <s v="Fertilizers"/>
    <n v="12.99"/>
    <n v="252"/>
    <x v="1"/>
    <d v="2024-01-16T00:00:00"/>
    <x v="1"/>
    <n v="7400"/>
    <x v="2"/>
    <x v="2"/>
    <x v="2"/>
    <x v="0"/>
    <n v="3273.48"/>
    <n v="9.093"/>
    <n v="982.0440000000001"/>
  </r>
  <r>
    <s v="003"/>
    <x v="0"/>
    <s v="Seeds"/>
    <n v="5.99"/>
    <n v="79"/>
    <x v="0"/>
    <d v="2024-03-28T00:00:00"/>
    <x v="1"/>
    <n v="9438"/>
    <x v="4"/>
    <x v="1"/>
    <x v="4"/>
    <x v="0"/>
    <n v="473.21"/>
    <n v="4.1929999999999996"/>
    <n v="141.96300000000005"/>
  </r>
  <r>
    <s v="001"/>
    <x v="2"/>
    <s v="Fertilizers"/>
    <n v="20.99"/>
    <n v="252"/>
    <x v="1"/>
    <d v="2024-01-11T00:00:00"/>
    <x v="1"/>
    <n v="6042"/>
    <x v="0"/>
    <x v="1"/>
    <x v="3"/>
    <x v="0"/>
    <n v="5289.48"/>
    <n v="14.693"/>
    <n v="1586.8439999999996"/>
  </r>
  <r>
    <s v="001"/>
    <x v="2"/>
    <s v="Fertilizers"/>
    <n v="20.99"/>
    <n v="59"/>
    <x v="1"/>
    <d v="2024-01-03T00:00:00"/>
    <x v="0"/>
    <n v="3666"/>
    <x v="4"/>
    <x v="0"/>
    <x v="2"/>
    <x v="0"/>
    <n v="1238.4100000000001"/>
    <n v="14.693"/>
    <n v="371.52299999999991"/>
  </r>
  <r>
    <s v="003"/>
    <x v="0"/>
    <s v="Seeds"/>
    <n v="5.99"/>
    <n v="192"/>
    <x v="2"/>
    <d v="2024-02-25T00:00:00"/>
    <x v="0"/>
    <n v="2071"/>
    <x v="3"/>
    <x v="0"/>
    <x v="2"/>
    <x v="0"/>
    <n v="1150.08"/>
    <n v="4.1929999999999996"/>
    <n v="345.02400000000011"/>
  </r>
  <r>
    <s v="001"/>
    <x v="2"/>
    <s v="Fertilizers"/>
    <n v="20.99"/>
    <n v="23"/>
    <x v="0"/>
    <d v="2024-03-17T00:00:00"/>
    <x v="0"/>
    <n v="5624"/>
    <x v="5"/>
    <x v="1"/>
    <x v="1"/>
    <x v="0"/>
    <n v="482.77"/>
    <n v="14.693"/>
    <n v="144.83099999999996"/>
  </r>
  <r>
    <s v="002"/>
    <x v="4"/>
    <s v="Tools"/>
    <n v="35.5"/>
    <n v="137"/>
    <x v="0"/>
    <d v="2024-03-15T00:00:00"/>
    <x v="1"/>
    <n v="5152"/>
    <x v="5"/>
    <x v="2"/>
    <x v="0"/>
    <x v="0"/>
    <n v="4863.5"/>
    <n v="24.85"/>
    <n v="1459.0499999999997"/>
  </r>
  <r>
    <s v="005"/>
    <x v="3"/>
    <s v="Fertilizers"/>
    <n v="12.99"/>
    <n v="144"/>
    <x v="1"/>
    <d v="2024-01-15T00:00:00"/>
    <x v="1"/>
    <n v="6105"/>
    <x v="1"/>
    <x v="0"/>
    <x v="2"/>
    <x v="0"/>
    <n v="1870.56"/>
    <n v="9.093"/>
    <n v="561.16800000000001"/>
  </r>
  <r>
    <s v="005"/>
    <x v="3"/>
    <s v="Fertilizers"/>
    <n v="12.99"/>
    <n v="28"/>
    <x v="1"/>
    <d v="2024-01-12T00:00:00"/>
    <x v="1"/>
    <n v="5415"/>
    <x v="0"/>
    <x v="0"/>
    <x v="4"/>
    <x v="0"/>
    <n v="363.72"/>
    <n v="9.093"/>
    <n v="109.11600000000001"/>
  </r>
  <r>
    <s v="002"/>
    <x v="4"/>
    <s v="Tools"/>
    <n v="35.5"/>
    <n v="97"/>
    <x v="2"/>
    <d v="2024-02-07T00:00:00"/>
    <x v="1"/>
    <n v="1942"/>
    <x v="1"/>
    <x v="0"/>
    <x v="3"/>
    <x v="1"/>
    <n v="3443.5"/>
    <n v="24.85"/>
    <n v="1033.05"/>
  </r>
  <r>
    <s v="005"/>
    <x v="3"/>
    <s v="Fertilizers"/>
    <n v="12.99"/>
    <n v="245"/>
    <x v="1"/>
    <d v="2024-01-13T00:00:00"/>
    <x v="0"/>
    <n v="1779"/>
    <x v="3"/>
    <x v="2"/>
    <x v="0"/>
    <x v="0"/>
    <n v="3182.55"/>
    <n v="9.093"/>
    <n v="954.7650000000001"/>
  </r>
  <r>
    <s v="003"/>
    <x v="0"/>
    <s v="Seeds"/>
    <n v="5.99"/>
    <n v="294"/>
    <x v="2"/>
    <d v="2024-02-14T00:00:00"/>
    <x v="0"/>
    <n v="6732"/>
    <x v="1"/>
    <x v="1"/>
    <x v="2"/>
    <x v="0"/>
    <n v="1761.06"/>
    <n v="4.1929999999999996"/>
    <n v="528.31800000000021"/>
  </r>
  <r>
    <s v="005"/>
    <x v="3"/>
    <s v="Fertilizers"/>
    <n v="12.99"/>
    <n v="171"/>
    <x v="0"/>
    <d v="2024-03-17T00:00:00"/>
    <x v="1"/>
    <n v="7248"/>
    <x v="1"/>
    <x v="1"/>
    <x v="2"/>
    <x v="1"/>
    <n v="2221.29"/>
    <n v="9.093"/>
    <n v="666.38700000000006"/>
  </r>
  <r>
    <s v="005"/>
    <x v="3"/>
    <s v="Fertilizers"/>
    <n v="12.99"/>
    <n v="249"/>
    <x v="2"/>
    <d v="2024-02-05T00:00:00"/>
    <x v="0"/>
    <n v="9552"/>
    <x v="0"/>
    <x v="1"/>
    <x v="1"/>
    <x v="0"/>
    <n v="3234.51"/>
    <n v="9.093"/>
    <n v="970.35300000000007"/>
  </r>
  <r>
    <s v="005"/>
    <x v="3"/>
    <s v="Fertilizers"/>
    <n v="12.99"/>
    <n v="203"/>
    <x v="2"/>
    <d v="2024-02-13T00:00:00"/>
    <x v="1"/>
    <n v="5133"/>
    <x v="4"/>
    <x v="1"/>
    <x v="3"/>
    <x v="0"/>
    <n v="2636.97"/>
    <n v="9.093"/>
    <n v="791.09100000000001"/>
  </r>
  <r>
    <s v="005"/>
    <x v="3"/>
    <s v="Fertilizers"/>
    <n v="12.99"/>
    <n v="126"/>
    <x v="2"/>
    <d v="2024-02-17T00:00:00"/>
    <x v="0"/>
    <n v="5627"/>
    <x v="4"/>
    <x v="2"/>
    <x v="3"/>
    <x v="0"/>
    <n v="1636.74"/>
    <n v="9.093"/>
    <n v="491.02200000000005"/>
  </r>
  <r>
    <s v="003"/>
    <x v="0"/>
    <s v="Seeds"/>
    <n v="5.99"/>
    <n v="24"/>
    <x v="0"/>
    <d v="2024-03-16T00:00:00"/>
    <x v="1"/>
    <n v="4289"/>
    <x v="3"/>
    <x v="1"/>
    <x v="2"/>
    <x v="0"/>
    <n v="143.76"/>
    <n v="4.1929999999999996"/>
    <n v="43.128000000000014"/>
  </r>
  <r>
    <s v="002"/>
    <x v="4"/>
    <s v="Tools"/>
    <n v="35.5"/>
    <n v="102"/>
    <x v="1"/>
    <d v="2024-01-26T00:00:00"/>
    <x v="0"/>
    <n v="7925"/>
    <x v="4"/>
    <x v="2"/>
    <x v="0"/>
    <x v="0"/>
    <n v="3621"/>
    <n v="24.85"/>
    <n v="1086.3"/>
  </r>
  <r>
    <s v="005"/>
    <x v="3"/>
    <s v="Fertilizers"/>
    <n v="12.99"/>
    <n v="296"/>
    <x v="0"/>
    <d v="2024-03-25T00:00:00"/>
    <x v="1"/>
    <n v="6533"/>
    <x v="5"/>
    <x v="1"/>
    <x v="3"/>
    <x v="0"/>
    <n v="3845.04"/>
    <n v="9.093"/>
    <n v="1153.5120000000002"/>
  </r>
  <r>
    <s v="001"/>
    <x v="2"/>
    <s v="Fertilizers"/>
    <n v="20.99"/>
    <n v="38"/>
    <x v="0"/>
    <d v="2024-03-05T00:00:00"/>
    <x v="1"/>
    <n v="1498"/>
    <x v="2"/>
    <x v="2"/>
    <x v="1"/>
    <x v="0"/>
    <n v="797.61999999999989"/>
    <n v="14.693"/>
    <n v="239.28599999999994"/>
  </r>
  <r>
    <s v="003"/>
    <x v="0"/>
    <s v="Seeds"/>
    <n v="5.99"/>
    <n v="140"/>
    <x v="1"/>
    <d v="2024-01-29T00:00:00"/>
    <x v="1"/>
    <n v="2594"/>
    <x v="0"/>
    <x v="1"/>
    <x v="0"/>
    <x v="0"/>
    <n v="838.6"/>
    <n v="4.1929999999999996"/>
    <n v="251.5800000000001"/>
  </r>
  <r>
    <s v="003"/>
    <x v="0"/>
    <s v="Seeds"/>
    <n v="5.99"/>
    <n v="259"/>
    <x v="1"/>
    <d v="2024-01-12T00:00:00"/>
    <x v="0"/>
    <n v="7439"/>
    <x v="0"/>
    <x v="0"/>
    <x v="1"/>
    <x v="1"/>
    <n v="1551.41"/>
    <n v="4.1929999999999996"/>
    <n v="465.42300000000017"/>
  </r>
  <r>
    <s v="004"/>
    <x v="1"/>
    <s v="Tools"/>
    <n v="15.75"/>
    <n v="295"/>
    <x v="2"/>
    <d v="2024-02-13T00:00:00"/>
    <x v="0"/>
    <n v="4595"/>
    <x v="0"/>
    <x v="1"/>
    <x v="2"/>
    <x v="0"/>
    <n v="4646.25"/>
    <n v="11.025"/>
    <n v="1393.875"/>
  </r>
  <r>
    <s v="003"/>
    <x v="0"/>
    <s v="Seeds"/>
    <n v="5.99"/>
    <n v="298"/>
    <x v="0"/>
    <d v="2024-03-15T00:00:00"/>
    <x v="1"/>
    <n v="6940"/>
    <x v="0"/>
    <x v="0"/>
    <x v="4"/>
    <x v="0"/>
    <n v="1785.02"/>
    <n v="4.1929999999999996"/>
    <n v="535.5060000000002"/>
  </r>
  <r>
    <s v="002"/>
    <x v="4"/>
    <s v="Tools"/>
    <n v="35.5"/>
    <n v="53"/>
    <x v="0"/>
    <d v="2024-03-20T00:00:00"/>
    <x v="1"/>
    <n v="4817"/>
    <x v="1"/>
    <x v="2"/>
    <x v="2"/>
    <x v="0"/>
    <n v="1881.5"/>
    <n v="24.85"/>
    <n v="564.44999999999993"/>
  </r>
  <r>
    <s v="001"/>
    <x v="2"/>
    <s v="Fertilizers"/>
    <n v="20.99"/>
    <n v="257"/>
    <x v="2"/>
    <d v="2024-02-06T00:00:00"/>
    <x v="1"/>
    <n v="8595"/>
    <x v="0"/>
    <x v="0"/>
    <x v="4"/>
    <x v="1"/>
    <n v="5394.4299999999994"/>
    <n v="14.693"/>
    <n v="1618.3289999999997"/>
  </r>
  <r>
    <s v="003"/>
    <x v="0"/>
    <s v="Seeds"/>
    <n v="5.99"/>
    <n v="267"/>
    <x v="0"/>
    <d v="2024-03-11T00:00:00"/>
    <x v="0"/>
    <n v="5503"/>
    <x v="2"/>
    <x v="1"/>
    <x v="0"/>
    <x v="0"/>
    <n v="1599.33"/>
    <n v="4.1929999999999996"/>
    <n v="479.79900000000015"/>
  </r>
  <r>
    <s v="005"/>
    <x v="3"/>
    <s v="Fertilizers"/>
    <n v="12.99"/>
    <n v="229"/>
    <x v="0"/>
    <d v="2024-03-18T00:00:00"/>
    <x v="1"/>
    <n v="2355"/>
    <x v="0"/>
    <x v="2"/>
    <x v="4"/>
    <x v="0"/>
    <n v="2974.71"/>
    <n v="9.093"/>
    <n v="892.41300000000001"/>
  </r>
  <r>
    <s v="005"/>
    <x v="3"/>
    <s v="Fertilizers"/>
    <n v="12.99"/>
    <n v="28"/>
    <x v="0"/>
    <d v="2024-03-07T00:00:00"/>
    <x v="1"/>
    <n v="4251"/>
    <x v="1"/>
    <x v="1"/>
    <x v="1"/>
    <x v="0"/>
    <n v="363.72"/>
    <n v="9.093"/>
    <n v="109.11600000000001"/>
  </r>
  <r>
    <s v="002"/>
    <x v="4"/>
    <s v="Tools"/>
    <n v="35.5"/>
    <n v="63"/>
    <x v="2"/>
    <d v="2024-02-23T00:00:00"/>
    <x v="1"/>
    <n v="5213"/>
    <x v="1"/>
    <x v="1"/>
    <x v="2"/>
    <x v="0"/>
    <n v="2236.5"/>
    <n v="24.85"/>
    <n v="670.94999999999993"/>
  </r>
  <r>
    <s v="003"/>
    <x v="0"/>
    <s v="Seeds"/>
    <n v="5.99"/>
    <n v="36"/>
    <x v="1"/>
    <d v="2024-01-18T00:00:00"/>
    <x v="0"/>
    <n v="3273"/>
    <x v="3"/>
    <x v="0"/>
    <x v="1"/>
    <x v="0"/>
    <n v="215.64"/>
    <n v="4.1929999999999996"/>
    <n v="64.692000000000021"/>
  </r>
  <r>
    <s v="001"/>
    <x v="2"/>
    <s v="Fertilizers"/>
    <n v="20.99"/>
    <n v="22"/>
    <x v="0"/>
    <d v="2024-03-14T00:00:00"/>
    <x v="1"/>
    <n v="3145"/>
    <x v="3"/>
    <x v="2"/>
    <x v="2"/>
    <x v="0"/>
    <n v="461.78"/>
    <n v="14.693"/>
    <n v="138.53399999999996"/>
  </r>
  <r>
    <s v="002"/>
    <x v="4"/>
    <s v="Tools"/>
    <n v="35.5"/>
    <n v="116"/>
    <x v="1"/>
    <d v="2024-01-02T00:00:00"/>
    <x v="0"/>
    <n v="3287"/>
    <x v="2"/>
    <x v="0"/>
    <x v="2"/>
    <x v="0"/>
    <n v="4118"/>
    <n v="24.85"/>
    <n v="1235.3999999999999"/>
  </r>
  <r>
    <s v="005"/>
    <x v="3"/>
    <s v="Fertilizers"/>
    <n v="12.99"/>
    <n v="14"/>
    <x v="0"/>
    <d v="2024-03-11T00:00:00"/>
    <x v="1"/>
    <n v="6969"/>
    <x v="4"/>
    <x v="2"/>
    <x v="0"/>
    <x v="1"/>
    <n v="181.86"/>
    <n v="9.093"/>
    <n v="54.558000000000007"/>
  </r>
  <r>
    <s v="003"/>
    <x v="0"/>
    <s v="Seeds"/>
    <n v="5.99"/>
    <n v="6"/>
    <x v="0"/>
    <d v="2024-03-21T00:00:00"/>
    <x v="0"/>
    <n v="5070"/>
    <x v="3"/>
    <x v="1"/>
    <x v="4"/>
    <x v="0"/>
    <n v="35.94"/>
    <n v="4.1929999999999996"/>
    <n v="10.782000000000004"/>
  </r>
  <r>
    <s v="003"/>
    <x v="0"/>
    <s v="Seeds"/>
    <n v="5.99"/>
    <n v="203"/>
    <x v="1"/>
    <d v="2024-01-28T00:00:00"/>
    <x v="1"/>
    <n v="3183"/>
    <x v="1"/>
    <x v="0"/>
    <x v="0"/>
    <x v="0"/>
    <n v="1215.97"/>
    <n v="4.1929999999999996"/>
    <n v="364.79100000000011"/>
  </r>
  <r>
    <s v="004"/>
    <x v="1"/>
    <s v="Tools"/>
    <n v="15.75"/>
    <n v="288"/>
    <x v="0"/>
    <d v="2024-03-16T00:00:00"/>
    <x v="0"/>
    <n v="8844"/>
    <x v="3"/>
    <x v="2"/>
    <x v="3"/>
    <x v="1"/>
    <n v="4536"/>
    <n v="11.025"/>
    <n v="1360.8"/>
  </r>
  <r>
    <s v="002"/>
    <x v="4"/>
    <s v="Tools"/>
    <n v="35.5"/>
    <n v="238"/>
    <x v="0"/>
    <d v="2024-03-29T00:00:00"/>
    <x v="1"/>
    <n v="3090"/>
    <x v="0"/>
    <x v="2"/>
    <x v="2"/>
    <x v="0"/>
    <n v="8449"/>
    <n v="24.85"/>
    <n v="2534.6999999999998"/>
  </r>
  <r>
    <s v="002"/>
    <x v="4"/>
    <s v="Tools"/>
    <n v="35.5"/>
    <n v="291"/>
    <x v="1"/>
    <d v="2024-01-01T00:00:00"/>
    <x v="0"/>
    <n v="7173"/>
    <x v="1"/>
    <x v="1"/>
    <x v="1"/>
    <x v="0"/>
    <n v="10330.5"/>
    <n v="24.85"/>
    <n v="3099.1499999999996"/>
  </r>
  <r>
    <s v="003"/>
    <x v="0"/>
    <s v="Seeds"/>
    <n v="5.99"/>
    <n v="19"/>
    <x v="2"/>
    <d v="2024-02-01T00:00:00"/>
    <x v="0"/>
    <n v="9628"/>
    <x v="3"/>
    <x v="1"/>
    <x v="3"/>
    <x v="0"/>
    <n v="113.81"/>
    <n v="4.1929999999999996"/>
    <n v="34.143000000000015"/>
  </r>
  <r>
    <s v="004"/>
    <x v="1"/>
    <s v="Tools"/>
    <n v="15.75"/>
    <n v="254"/>
    <x v="0"/>
    <d v="2024-03-07T00:00:00"/>
    <x v="0"/>
    <n v="5872"/>
    <x v="0"/>
    <x v="2"/>
    <x v="1"/>
    <x v="0"/>
    <n v="4000.5"/>
    <n v="11.025"/>
    <n v="1200.1499999999999"/>
  </r>
  <r>
    <s v="001"/>
    <x v="2"/>
    <s v="Fertilizers"/>
    <n v="20.99"/>
    <n v="60"/>
    <x v="0"/>
    <d v="2024-03-26T00:00:00"/>
    <x v="0"/>
    <n v="5704"/>
    <x v="5"/>
    <x v="1"/>
    <x v="2"/>
    <x v="0"/>
    <n v="1259.4000000000001"/>
    <n v="14.693"/>
    <n v="377.81999999999994"/>
  </r>
  <r>
    <s v="002"/>
    <x v="4"/>
    <s v="Tools"/>
    <n v="35.5"/>
    <n v="199"/>
    <x v="0"/>
    <d v="2024-03-18T00:00:00"/>
    <x v="1"/>
    <n v="1125"/>
    <x v="5"/>
    <x v="1"/>
    <x v="0"/>
    <x v="0"/>
    <n v="7064.5"/>
    <n v="24.85"/>
    <n v="2119.35"/>
  </r>
  <r>
    <s v="003"/>
    <x v="0"/>
    <s v="Seeds"/>
    <n v="5.99"/>
    <n v="290"/>
    <x v="2"/>
    <d v="2024-02-08T00:00:00"/>
    <x v="1"/>
    <n v="5968"/>
    <x v="0"/>
    <x v="1"/>
    <x v="4"/>
    <x v="0"/>
    <n v="1737.1"/>
    <n v="4.1929999999999996"/>
    <n v="521.13000000000022"/>
  </r>
  <r>
    <s v="001"/>
    <x v="2"/>
    <s v="Fertilizers"/>
    <n v="20.99"/>
    <n v="104"/>
    <x v="1"/>
    <d v="2024-01-04T00:00:00"/>
    <x v="0"/>
    <n v="1629"/>
    <x v="0"/>
    <x v="2"/>
    <x v="2"/>
    <x v="0"/>
    <n v="2182.96"/>
    <n v="14.693"/>
    <n v="654.88799999999992"/>
  </r>
  <r>
    <s v="002"/>
    <x v="4"/>
    <s v="Tools"/>
    <n v="35.5"/>
    <n v="289"/>
    <x v="0"/>
    <d v="2024-03-04T00:00:00"/>
    <x v="1"/>
    <n v="3289"/>
    <x v="1"/>
    <x v="1"/>
    <x v="4"/>
    <x v="0"/>
    <n v="10259.5"/>
    <n v="24.85"/>
    <n v="3077.8499999999995"/>
  </r>
  <r>
    <s v="001"/>
    <x v="2"/>
    <s v="Fertilizers"/>
    <n v="20.99"/>
    <n v="141"/>
    <x v="1"/>
    <d v="2024-01-02T00:00:00"/>
    <x v="1"/>
    <n v="6547"/>
    <x v="2"/>
    <x v="2"/>
    <x v="3"/>
    <x v="0"/>
    <n v="2959.59"/>
    <n v="14.693"/>
    <n v="887.87699999999984"/>
  </r>
  <r>
    <s v="003"/>
    <x v="0"/>
    <s v="Seeds"/>
    <n v="5.99"/>
    <n v="284"/>
    <x v="0"/>
    <d v="2024-03-05T00:00:00"/>
    <x v="0"/>
    <n v="4497"/>
    <x v="2"/>
    <x v="2"/>
    <x v="2"/>
    <x v="0"/>
    <n v="1701.16"/>
    <n v="4.1929999999999996"/>
    <n v="510.34800000000018"/>
  </r>
  <r>
    <s v="001"/>
    <x v="2"/>
    <s v="Fertilizers"/>
    <n v="20.99"/>
    <n v="82"/>
    <x v="1"/>
    <d v="2024-01-04T00:00:00"/>
    <x v="0"/>
    <n v="2699"/>
    <x v="4"/>
    <x v="0"/>
    <x v="4"/>
    <x v="0"/>
    <n v="1721.18"/>
    <n v="14.693"/>
    <n v="516.35399999999993"/>
  </r>
  <r>
    <s v="004"/>
    <x v="1"/>
    <s v="Tools"/>
    <n v="15.75"/>
    <n v="82"/>
    <x v="1"/>
    <d v="2024-01-30T00:00:00"/>
    <x v="0"/>
    <n v="7868"/>
    <x v="0"/>
    <x v="0"/>
    <x v="3"/>
    <x v="0"/>
    <n v="1291.5"/>
    <n v="11.025"/>
    <n v="387.45"/>
  </r>
  <r>
    <s v="003"/>
    <x v="0"/>
    <s v="Seeds"/>
    <n v="5.99"/>
    <n v="189"/>
    <x v="0"/>
    <d v="2024-03-16T00:00:00"/>
    <x v="1"/>
    <n v="2777"/>
    <x v="5"/>
    <x v="2"/>
    <x v="3"/>
    <x v="0"/>
    <n v="1132.1099999999999"/>
    <n v="4.1929999999999996"/>
    <n v="339.6330000000001"/>
  </r>
  <r>
    <s v="004"/>
    <x v="1"/>
    <s v="Tools"/>
    <n v="15.75"/>
    <n v="101"/>
    <x v="0"/>
    <d v="2024-03-23T00:00:00"/>
    <x v="1"/>
    <n v="9636"/>
    <x v="4"/>
    <x v="0"/>
    <x v="4"/>
    <x v="0"/>
    <n v="1590.75"/>
    <n v="11.025"/>
    <n v="477.22499999999997"/>
  </r>
  <r>
    <s v="004"/>
    <x v="1"/>
    <s v="Tools"/>
    <n v="15.75"/>
    <n v="299"/>
    <x v="1"/>
    <d v="2024-01-10T00:00:00"/>
    <x v="1"/>
    <n v="3372"/>
    <x v="5"/>
    <x v="2"/>
    <x v="0"/>
    <x v="0"/>
    <n v="4709.25"/>
    <n v="11.025"/>
    <n v="1412.7749999999999"/>
  </r>
  <r>
    <s v="005"/>
    <x v="3"/>
    <s v="Fertilizers"/>
    <n v="12.99"/>
    <n v="82"/>
    <x v="2"/>
    <d v="2024-02-02T00:00:00"/>
    <x v="1"/>
    <n v="7746"/>
    <x v="3"/>
    <x v="1"/>
    <x v="0"/>
    <x v="0"/>
    <n v="1065.18"/>
    <n v="9.093"/>
    <n v="319.55400000000003"/>
  </r>
  <r>
    <s v="002"/>
    <x v="4"/>
    <s v="Tools"/>
    <n v="35.5"/>
    <n v="37"/>
    <x v="2"/>
    <d v="2024-02-19T00:00:00"/>
    <x v="0"/>
    <n v="5658"/>
    <x v="2"/>
    <x v="2"/>
    <x v="4"/>
    <x v="0"/>
    <n v="1313.5"/>
    <n v="24.85"/>
    <n v="394.04999999999995"/>
  </r>
  <r>
    <s v="005"/>
    <x v="3"/>
    <s v="Fertilizers"/>
    <n v="12.99"/>
    <n v="206"/>
    <x v="2"/>
    <d v="2024-02-13T00:00:00"/>
    <x v="1"/>
    <n v="3768"/>
    <x v="1"/>
    <x v="1"/>
    <x v="3"/>
    <x v="0"/>
    <n v="2675.94"/>
    <n v="9.093"/>
    <n v="802.78200000000004"/>
  </r>
  <r>
    <s v="001"/>
    <x v="2"/>
    <s v="Fertilizers"/>
    <n v="20.99"/>
    <n v="159"/>
    <x v="2"/>
    <d v="2024-02-22T00:00:00"/>
    <x v="1"/>
    <n v="1564"/>
    <x v="5"/>
    <x v="1"/>
    <x v="3"/>
    <x v="0"/>
    <n v="3337.41"/>
    <n v="14.693"/>
    <n v="1001.2229999999998"/>
  </r>
  <r>
    <s v="005"/>
    <x v="3"/>
    <s v="Fertilizers"/>
    <n v="12.99"/>
    <n v="97"/>
    <x v="0"/>
    <d v="2024-03-19T00:00:00"/>
    <x v="1"/>
    <n v="3112"/>
    <x v="3"/>
    <x v="0"/>
    <x v="3"/>
    <x v="0"/>
    <n v="1260.03"/>
    <n v="9.093"/>
    <n v="378.00900000000001"/>
  </r>
  <r>
    <s v="005"/>
    <x v="3"/>
    <s v="Fertilizers"/>
    <n v="12.99"/>
    <n v="151"/>
    <x v="2"/>
    <d v="2024-02-19T00:00:00"/>
    <x v="1"/>
    <n v="8564"/>
    <x v="3"/>
    <x v="0"/>
    <x v="1"/>
    <x v="0"/>
    <n v="1961.49"/>
    <n v="9.093"/>
    <n v="588.447"/>
  </r>
  <r>
    <s v="005"/>
    <x v="3"/>
    <s v="Fertilizers"/>
    <n v="12.99"/>
    <n v="47"/>
    <x v="1"/>
    <d v="2024-01-10T00:00:00"/>
    <x v="0"/>
    <n v="5507"/>
    <x v="2"/>
    <x v="1"/>
    <x v="0"/>
    <x v="1"/>
    <n v="610.53"/>
    <n v="9.093"/>
    <n v="183.15900000000002"/>
  </r>
  <r>
    <s v="003"/>
    <x v="0"/>
    <s v="Seeds"/>
    <n v="5.99"/>
    <n v="105"/>
    <x v="2"/>
    <d v="2024-02-08T00:00:00"/>
    <x v="1"/>
    <n v="6220"/>
    <x v="1"/>
    <x v="0"/>
    <x v="1"/>
    <x v="0"/>
    <n v="628.95000000000005"/>
    <n v="4.1929999999999996"/>
    <n v="188.68500000000006"/>
  </r>
  <r>
    <s v="005"/>
    <x v="3"/>
    <s v="Fertilizers"/>
    <n v="12.99"/>
    <n v="56"/>
    <x v="2"/>
    <d v="2024-02-26T00:00:00"/>
    <x v="1"/>
    <n v="2529"/>
    <x v="2"/>
    <x v="1"/>
    <x v="3"/>
    <x v="0"/>
    <n v="727.44"/>
    <n v="9.093"/>
    <n v="218.23200000000003"/>
  </r>
  <r>
    <s v="002"/>
    <x v="4"/>
    <s v="Tools"/>
    <n v="35.5"/>
    <n v="300"/>
    <x v="0"/>
    <d v="2024-03-21T00:00:00"/>
    <x v="1"/>
    <n v="2986"/>
    <x v="4"/>
    <x v="0"/>
    <x v="0"/>
    <x v="0"/>
    <n v="10650"/>
    <n v="24.85"/>
    <n v="3194.9999999999995"/>
  </r>
  <r>
    <s v="005"/>
    <x v="3"/>
    <s v="Fertilizers"/>
    <n v="12.99"/>
    <n v="294"/>
    <x v="2"/>
    <d v="2024-02-24T00:00:00"/>
    <x v="1"/>
    <n v="2861"/>
    <x v="2"/>
    <x v="0"/>
    <x v="0"/>
    <x v="0"/>
    <n v="3819.06"/>
    <n v="9.093"/>
    <n v="1145.7180000000001"/>
  </r>
  <r>
    <s v="005"/>
    <x v="3"/>
    <s v="Fertilizers"/>
    <n v="12.99"/>
    <n v="103"/>
    <x v="1"/>
    <d v="2024-01-29T00:00:00"/>
    <x v="1"/>
    <n v="8717"/>
    <x v="2"/>
    <x v="1"/>
    <x v="4"/>
    <x v="0"/>
    <n v="1337.97"/>
    <n v="9.093"/>
    <n v="401.39100000000002"/>
  </r>
  <r>
    <s v="005"/>
    <x v="3"/>
    <s v="Fertilizers"/>
    <n v="12.99"/>
    <n v="243"/>
    <x v="0"/>
    <d v="2024-03-10T00:00:00"/>
    <x v="1"/>
    <n v="4300"/>
    <x v="5"/>
    <x v="2"/>
    <x v="1"/>
    <x v="0"/>
    <n v="3156.57"/>
    <n v="9.093"/>
    <n v="946.971"/>
  </r>
  <r>
    <s v="002"/>
    <x v="4"/>
    <s v="Tools"/>
    <n v="35.5"/>
    <n v="76"/>
    <x v="2"/>
    <d v="2024-02-22T00:00:00"/>
    <x v="1"/>
    <n v="7945"/>
    <x v="2"/>
    <x v="2"/>
    <x v="1"/>
    <x v="0"/>
    <n v="2698"/>
    <n v="24.85"/>
    <n v="809.39999999999986"/>
  </r>
  <r>
    <s v="004"/>
    <x v="1"/>
    <s v="Tools"/>
    <n v="15.75"/>
    <n v="38"/>
    <x v="2"/>
    <d v="2024-02-03T00:00:00"/>
    <x v="1"/>
    <n v="4883"/>
    <x v="4"/>
    <x v="0"/>
    <x v="3"/>
    <x v="0"/>
    <n v="598.5"/>
    <n v="11.025"/>
    <n v="179.54999999999998"/>
  </r>
  <r>
    <s v="001"/>
    <x v="2"/>
    <s v="Fertilizers"/>
    <n v="20.99"/>
    <n v="190"/>
    <x v="0"/>
    <d v="2024-03-05T00:00:00"/>
    <x v="0"/>
    <n v="6515"/>
    <x v="4"/>
    <x v="2"/>
    <x v="1"/>
    <x v="0"/>
    <n v="3988.1"/>
    <n v="14.693"/>
    <n v="1196.4299999999998"/>
  </r>
  <r>
    <s v="003"/>
    <x v="0"/>
    <s v="Seeds"/>
    <n v="5.99"/>
    <n v="62"/>
    <x v="0"/>
    <d v="2024-03-15T00:00:00"/>
    <x v="1"/>
    <n v="2787"/>
    <x v="1"/>
    <x v="2"/>
    <x v="0"/>
    <x v="0"/>
    <n v="371.38"/>
    <n v="4.1929999999999996"/>
    <n v="111.41400000000004"/>
  </r>
  <r>
    <s v="005"/>
    <x v="3"/>
    <s v="Fertilizers"/>
    <n v="12.99"/>
    <n v="247"/>
    <x v="2"/>
    <d v="2024-02-18T00:00:00"/>
    <x v="1"/>
    <n v="2341"/>
    <x v="4"/>
    <x v="1"/>
    <x v="0"/>
    <x v="0"/>
    <n v="3208.53"/>
    <n v="9.093"/>
    <n v="962.55900000000008"/>
  </r>
  <r>
    <s v="002"/>
    <x v="4"/>
    <s v="Tools"/>
    <n v="35.5"/>
    <n v="82"/>
    <x v="1"/>
    <d v="2024-01-07T00:00:00"/>
    <x v="1"/>
    <n v="3063"/>
    <x v="1"/>
    <x v="1"/>
    <x v="2"/>
    <x v="0"/>
    <n v="2911"/>
    <n v="24.85"/>
    <n v="873.29999999999984"/>
  </r>
  <r>
    <s v="005"/>
    <x v="3"/>
    <s v="Fertilizers"/>
    <n v="12.99"/>
    <n v="142"/>
    <x v="1"/>
    <d v="2024-01-14T00:00:00"/>
    <x v="1"/>
    <n v="1085"/>
    <x v="4"/>
    <x v="1"/>
    <x v="1"/>
    <x v="0"/>
    <n v="1844.58"/>
    <n v="9.093"/>
    <n v="553.37400000000002"/>
  </r>
  <r>
    <s v="004"/>
    <x v="1"/>
    <s v="Tools"/>
    <n v="15.75"/>
    <n v="173"/>
    <x v="2"/>
    <d v="2024-02-05T00:00:00"/>
    <x v="0"/>
    <n v="1525"/>
    <x v="3"/>
    <x v="0"/>
    <x v="4"/>
    <x v="0"/>
    <n v="2724.75"/>
    <n v="11.025"/>
    <n v="817.42499999999995"/>
  </r>
  <r>
    <s v="001"/>
    <x v="2"/>
    <s v="Fertilizers"/>
    <n v="20.99"/>
    <n v="254"/>
    <x v="0"/>
    <d v="2024-03-06T00:00:00"/>
    <x v="1"/>
    <n v="6989"/>
    <x v="2"/>
    <x v="1"/>
    <x v="2"/>
    <x v="0"/>
    <n v="5331.46"/>
    <n v="14.693"/>
    <n v="1599.4379999999996"/>
  </r>
  <r>
    <s v="002"/>
    <x v="4"/>
    <s v="Tools"/>
    <n v="35.5"/>
    <n v="106"/>
    <x v="2"/>
    <d v="2024-02-03T00:00:00"/>
    <x v="0"/>
    <n v="4028"/>
    <x v="2"/>
    <x v="0"/>
    <x v="2"/>
    <x v="0"/>
    <n v="3763"/>
    <n v="24.85"/>
    <n v="1128.8999999999999"/>
  </r>
  <r>
    <s v="004"/>
    <x v="1"/>
    <s v="Tools"/>
    <n v="15.75"/>
    <n v="194"/>
    <x v="0"/>
    <d v="2024-03-09T00:00:00"/>
    <x v="1"/>
    <n v="2118"/>
    <x v="0"/>
    <x v="1"/>
    <x v="4"/>
    <x v="0"/>
    <n v="3055.5"/>
    <n v="11.025"/>
    <n v="916.65"/>
  </r>
  <r>
    <s v="001"/>
    <x v="2"/>
    <s v="Fertilizers"/>
    <n v="20.99"/>
    <n v="162"/>
    <x v="0"/>
    <d v="2024-03-04T00:00:00"/>
    <x v="0"/>
    <n v="8558"/>
    <x v="0"/>
    <x v="2"/>
    <x v="3"/>
    <x v="0"/>
    <n v="3400.38"/>
    <n v="14.693"/>
    <n v="1020.1139999999998"/>
  </r>
  <r>
    <s v="001"/>
    <x v="2"/>
    <s v="Fertilizers"/>
    <n v="20.99"/>
    <n v="280"/>
    <x v="2"/>
    <d v="2024-02-07T00:00:00"/>
    <x v="0"/>
    <n v="6017"/>
    <x v="2"/>
    <x v="2"/>
    <x v="0"/>
    <x v="0"/>
    <n v="5877.2"/>
    <n v="14.693"/>
    <n v="1763.1599999999996"/>
  </r>
  <r>
    <s v="002"/>
    <x v="4"/>
    <s v="Tools"/>
    <n v="35.5"/>
    <n v="165"/>
    <x v="0"/>
    <d v="2024-03-02T00:00:00"/>
    <x v="0"/>
    <n v="3358"/>
    <x v="3"/>
    <x v="1"/>
    <x v="1"/>
    <x v="0"/>
    <n v="5857.5"/>
    <n v="24.85"/>
    <n v="1757.2499999999998"/>
  </r>
  <r>
    <s v="002"/>
    <x v="4"/>
    <s v="Tools"/>
    <n v="35.5"/>
    <n v="113"/>
    <x v="0"/>
    <d v="2024-03-13T00:00:00"/>
    <x v="0"/>
    <n v="2292"/>
    <x v="2"/>
    <x v="2"/>
    <x v="2"/>
    <x v="0"/>
    <n v="4011.5"/>
    <n v="24.85"/>
    <n v="1203.4499999999998"/>
  </r>
  <r>
    <s v="003"/>
    <x v="0"/>
    <s v="Seeds"/>
    <n v="5.99"/>
    <n v="234"/>
    <x v="0"/>
    <d v="2024-03-26T00:00:00"/>
    <x v="0"/>
    <n v="5575"/>
    <x v="1"/>
    <x v="2"/>
    <x v="2"/>
    <x v="0"/>
    <n v="1401.66"/>
    <n v="4.1929999999999996"/>
    <n v="420.49800000000016"/>
  </r>
  <r>
    <s v="004"/>
    <x v="1"/>
    <s v="Tools"/>
    <n v="15.75"/>
    <n v="289"/>
    <x v="0"/>
    <d v="2024-03-17T00:00:00"/>
    <x v="1"/>
    <n v="9708"/>
    <x v="4"/>
    <x v="2"/>
    <x v="2"/>
    <x v="1"/>
    <n v="4551.75"/>
    <n v="11.025"/>
    <n v="1365.5249999999999"/>
  </r>
  <r>
    <s v="005"/>
    <x v="3"/>
    <s v="Fertilizers"/>
    <n v="12.99"/>
    <n v="298"/>
    <x v="2"/>
    <d v="2024-02-20T00:00:00"/>
    <x v="0"/>
    <n v="8552"/>
    <x v="2"/>
    <x v="2"/>
    <x v="0"/>
    <x v="0"/>
    <n v="3871.02"/>
    <n v="9.093"/>
    <n v="1161.306"/>
  </r>
  <r>
    <s v="005"/>
    <x v="3"/>
    <s v="Fertilizers"/>
    <n v="12.99"/>
    <n v="145"/>
    <x v="2"/>
    <d v="2024-02-22T00:00:00"/>
    <x v="1"/>
    <n v="3324"/>
    <x v="4"/>
    <x v="2"/>
    <x v="3"/>
    <x v="0"/>
    <n v="1883.55"/>
    <n v="9.093"/>
    <n v="565.06500000000005"/>
  </r>
  <r>
    <s v="004"/>
    <x v="1"/>
    <s v="Tools"/>
    <n v="15.75"/>
    <n v="193"/>
    <x v="0"/>
    <d v="2024-03-29T00:00:00"/>
    <x v="0"/>
    <n v="3527"/>
    <x v="0"/>
    <x v="1"/>
    <x v="1"/>
    <x v="0"/>
    <n v="3039.75"/>
    <n v="11.025"/>
    <n v="911.92499999999995"/>
  </r>
  <r>
    <s v="004"/>
    <x v="1"/>
    <s v="Tools"/>
    <n v="15.75"/>
    <n v="8"/>
    <x v="1"/>
    <d v="2024-01-10T00:00:00"/>
    <x v="1"/>
    <n v="5358"/>
    <x v="5"/>
    <x v="2"/>
    <x v="3"/>
    <x v="0"/>
    <n v="126"/>
    <n v="11.025"/>
    <n v="37.799999999999997"/>
  </r>
  <r>
    <s v="004"/>
    <x v="1"/>
    <s v="Tools"/>
    <n v="15.75"/>
    <n v="272"/>
    <x v="0"/>
    <d v="2024-03-08T00:00:00"/>
    <x v="0"/>
    <n v="1658"/>
    <x v="2"/>
    <x v="2"/>
    <x v="3"/>
    <x v="0"/>
    <n v="4284"/>
    <n v="11.025"/>
    <n v="1285.1999999999998"/>
  </r>
  <r>
    <s v="004"/>
    <x v="1"/>
    <s v="Tools"/>
    <n v="15.75"/>
    <n v="83"/>
    <x v="0"/>
    <d v="2024-03-19T00:00:00"/>
    <x v="1"/>
    <n v="2123"/>
    <x v="0"/>
    <x v="0"/>
    <x v="2"/>
    <x v="1"/>
    <n v="1307.25"/>
    <n v="11.025"/>
    <n v="392.17499999999995"/>
  </r>
  <r>
    <s v="004"/>
    <x v="1"/>
    <s v="Tools"/>
    <n v="15.75"/>
    <n v="161"/>
    <x v="0"/>
    <d v="2024-03-19T00:00:00"/>
    <x v="1"/>
    <n v="9073"/>
    <x v="1"/>
    <x v="0"/>
    <x v="3"/>
    <x v="0"/>
    <n v="2535.75"/>
    <n v="11.025"/>
    <n v="760.72499999999991"/>
  </r>
  <r>
    <s v="005"/>
    <x v="3"/>
    <s v="Fertilizers"/>
    <n v="12.99"/>
    <n v="25"/>
    <x v="1"/>
    <d v="2024-01-22T00:00:00"/>
    <x v="1"/>
    <n v="2703"/>
    <x v="2"/>
    <x v="0"/>
    <x v="2"/>
    <x v="0"/>
    <n v="324.75"/>
    <n v="9.093"/>
    <n v="97.425000000000011"/>
  </r>
  <r>
    <s v="004"/>
    <x v="1"/>
    <s v="Tools"/>
    <n v="15.75"/>
    <n v="279"/>
    <x v="2"/>
    <d v="2024-02-18T00:00:00"/>
    <x v="0"/>
    <n v="7528"/>
    <x v="3"/>
    <x v="1"/>
    <x v="4"/>
    <x v="0"/>
    <n v="4394.25"/>
    <n v="11.025"/>
    <n v="1318.2749999999999"/>
  </r>
  <r>
    <s v="005"/>
    <x v="3"/>
    <s v="Fertilizers"/>
    <n v="12.99"/>
    <n v="134"/>
    <x v="1"/>
    <d v="2024-01-24T00:00:00"/>
    <x v="0"/>
    <n v="9708"/>
    <x v="4"/>
    <x v="2"/>
    <x v="1"/>
    <x v="1"/>
    <n v="1740.66"/>
    <n v="9.093"/>
    <n v="522.19799999999998"/>
  </r>
  <r>
    <s v="001"/>
    <x v="2"/>
    <s v="Fertilizers"/>
    <n v="20.99"/>
    <n v="124"/>
    <x v="0"/>
    <d v="2024-03-06T00:00:00"/>
    <x v="1"/>
    <n v="5198"/>
    <x v="4"/>
    <x v="1"/>
    <x v="4"/>
    <x v="0"/>
    <n v="2602.7600000000002"/>
    <n v="14.693"/>
    <n v="780.82799999999986"/>
  </r>
  <r>
    <s v="001"/>
    <x v="2"/>
    <s v="Fertilizers"/>
    <n v="20.99"/>
    <n v="237"/>
    <x v="0"/>
    <d v="2024-03-08T00:00:00"/>
    <x v="1"/>
    <n v="2327"/>
    <x v="0"/>
    <x v="0"/>
    <x v="1"/>
    <x v="1"/>
    <n v="4974.6299999999992"/>
    <n v="14.693"/>
    <n v="1492.3889999999997"/>
  </r>
  <r>
    <s v="005"/>
    <x v="3"/>
    <s v="Fertilizers"/>
    <n v="12.99"/>
    <n v="170"/>
    <x v="1"/>
    <d v="2024-01-29T00:00:00"/>
    <x v="0"/>
    <n v="1976"/>
    <x v="3"/>
    <x v="2"/>
    <x v="4"/>
    <x v="1"/>
    <n v="2208.3000000000002"/>
    <n v="9.093"/>
    <n v="662.49"/>
  </r>
  <r>
    <s v="002"/>
    <x v="4"/>
    <s v="Tools"/>
    <n v="35.5"/>
    <n v="97"/>
    <x v="0"/>
    <d v="2024-03-13T00:00:00"/>
    <x v="0"/>
    <n v="2087"/>
    <x v="1"/>
    <x v="1"/>
    <x v="2"/>
    <x v="0"/>
    <n v="3443.5"/>
    <n v="24.85"/>
    <n v="1033.05"/>
  </r>
  <r>
    <s v="001"/>
    <x v="2"/>
    <s v="Fertilizers"/>
    <n v="20.99"/>
    <n v="164"/>
    <x v="1"/>
    <d v="2024-01-24T00:00:00"/>
    <x v="0"/>
    <n v="9509"/>
    <x v="3"/>
    <x v="1"/>
    <x v="4"/>
    <x v="0"/>
    <n v="3442.36"/>
    <n v="14.693"/>
    <n v="1032.7079999999999"/>
  </r>
  <r>
    <s v="002"/>
    <x v="4"/>
    <s v="Tools"/>
    <n v="35.5"/>
    <n v="146"/>
    <x v="1"/>
    <d v="2024-01-06T00:00:00"/>
    <x v="1"/>
    <n v="6445"/>
    <x v="4"/>
    <x v="1"/>
    <x v="0"/>
    <x v="1"/>
    <n v="5183"/>
    <n v="24.85"/>
    <n v="1554.8999999999999"/>
  </r>
  <r>
    <s v="004"/>
    <x v="1"/>
    <s v="Tools"/>
    <n v="15.75"/>
    <n v="162"/>
    <x v="2"/>
    <d v="2024-02-03T00:00:00"/>
    <x v="0"/>
    <n v="8925"/>
    <x v="1"/>
    <x v="2"/>
    <x v="3"/>
    <x v="0"/>
    <n v="2551.5"/>
    <n v="11.025"/>
    <n v="765.44999999999993"/>
  </r>
  <r>
    <s v="001"/>
    <x v="2"/>
    <s v="Fertilizers"/>
    <n v="20.99"/>
    <n v="5"/>
    <x v="2"/>
    <d v="2024-02-04T00:00:00"/>
    <x v="0"/>
    <n v="9543"/>
    <x v="3"/>
    <x v="0"/>
    <x v="4"/>
    <x v="0"/>
    <n v="104.95"/>
    <n v="14.693"/>
    <n v="31.484999999999992"/>
  </r>
  <r>
    <s v="002"/>
    <x v="4"/>
    <s v="Tools"/>
    <n v="35.5"/>
    <n v="90"/>
    <x v="1"/>
    <d v="2024-01-13T00:00:00"/>
    <x v="1"/>
    <n v="7431"/>
    <x v="2"/>
    <x v="1"/>
    <x v="4"/>
    <x v="0"/>
    <n v="3195"/>
    <n v="24.85"/>
    <n v="958.49999999999989"/>
  </r>
  <r>
    <s v="002"/>
    <x v="4"/>
    <s v="Tools"/>
    <n v="35.5"/>
    <n v="95"/>
    <x v="1"/>
    <d v="2024-01-28T00:00:00"/>
    <x v="0"/>
    <n v="4670"/>
    <x v="2"/>
    <x v="2"/>
    <x v="1"/>
    <x v="0"/>
    <n v="3372.5"/>
    <n v="24.85"/>
    <n v="1011.7499999999999"/>
  </r>
  <r>
    <s v="005"/>
    <x v="3"/>
    <s v="Fertilizers"/>
    <n v="12.99"/>
    <n v="234"/>
    <x v="2"/>
    <d v="2024-02-18T00:00:00"/>
    <x v="1"/>
    <n v="8906"/>
    <x v="4"/>
    <x v="2"/>
    <x v="3"/>
    <x v="0"/>
    <n v="3039.66"/>
    <n v="9.093"/>
    <n v="911.89800000000002"/>
  </r>
  <r>
    <s v="004"/>
    <x v="1"/>
    <s v="Tools"/>
    <n v="15.75"/>
    <n v="268"/>
    <x v="0"/>
    <d v="2024-03-16T00:00:00"/>
    <x v="0"/>
    <n v="1798"/>
    <x v="4"/>
    <x v="2"/>
    <x v="0"/>
    <x v="0"/>
    <n v="4221"/>
    <n v="11.025"/>
    <n v="1266.3"/>
  </r>
  <r>
    <s v="004"/>
    <x v="1"/>
    <s v="Tools"/>
    <n v="15.75"/>
    <n v="283"/>
    <x v="2"/>
    <d v="2024-02-07T00:00:00"/>
    <x v="1"/>
    <n v="2595"/>
    <x v="0"/>
    <x v="2"/>
    <x v="0"/>
    <x v="0"/>
    <n v="4457.25"/>
    <n v="11.025"/>
    <n v="1337.175"/>
  </r>
  <r>
    <s v="003"/>
    <x v="0"/>
    <s v="Seeds"/>
    <n v="5.99"/>
    <n v="221"/>
    <x v="0"/>
    <d v="2024-03-23T00:00:00"/>
    <x v="0"/>
    <n v="2684"/>
    <x v="3"/>
    <x v="1"/>
    <x v="2"/>
    <x v="0"/>
    <n v="1323.79"/>
    <n v="4.1929999999999996"/>
    <n v="397.13700000000011"/>
  </r>
  <r>
    <s v="002"/>
    <x v="4"/>
    <s v="Tools"/>
    <n v="35.5"/>
    <n v="237"/>
    <x v="1"/>
    <d v="2024-01-09T00:00:00"/>
    <x v="1"/>
    <n v="4041"/>
    <x v="0"/>
    <x v="2"/>
    <x v="4"/>
    <x v="0"/>
    <n v="8413.5"/>
    <n v="24.85"/>
    <n v="2524.0499999999997"/>
  </r>
  <r>
    <s v="001"/>
    <x v="2"/>
    <s v="Fertilizers"/>
    <n v="20.99"/>
    <n v="172"/>
    <x v="2"/>
    <d v="2024-02-18T00:00:00"/>
    <x v="0"/>
    <n v="2374"/>
    <x v="2"/>
    <x v="2"/>
    <x v="3"/>
    <x v="0"/>
    <n v="3610.28"/>
    <n v="14.693"/>
    <n v="1083.0839999999998"/>
  </r>
  <r>
    <s v="005"/>
    <x v="3"/>
    <s v="Fertilizers"/>
    <n v="12.99"/>
    <n v="142"/>
    <x v="0"/>
    <d v="2024-03-26T00:00:00"/>
    <x v="0"/>
    <n v="3427"/>
    <x v="4"/>
    <x v="1"/>
    <x v="3"/>
    <x v="1"/>
    <n v="1844.58"/>
    <n v="9.093"/>
    <n v="553.37400000000002"/>
  </r>
  <r>
    <s v="004"/>
    <x v="1"/>
    <s v="Tools"/>
    <n v="15.75"/>
    <n v="182"/>
    <x v="0"/>
    <d v="2024-03-01T00:00:00"/>
    <x v="0"/>
    <n v="9632"/>
    <x v="4"/>
    <x v="0"/>
    <x v="4"/>
    <x v="0"/>
    <n v="2866.5"/>
    <n v="11.025"/>
    <n v="859.94999999999993"/>
  </r>
  <r>
    <s v="004"/>
    <x v="1"/>
    <s v="Tools"/>
    <n v="15.75"/>
    <n v="259"/>
    <x v="2"/>
    <d v="2024-02-10T00:00:00"/>
    <x v="0"/>
    <n v="8588"/>
    <x v="3"/>
    <x v="2"/>
    <x v="0"/>
    <x v="0"/>
    <n v="4079.25"/>
    <n v="11.025"/>
    <n v="1223.7749999999999"/>
  </r>
  <r>
    <s v="002"/>
    <x v="4"/>
    <s v="Tools"/>
    <n v="35.5"/>
    <n v="298"/>
    <x v="2"/>
    <d v="2024-02-24T00:00:00"/>
    <x v="0"/>
    <n v="5896"/>
    <x v="0"/>
    <x v="0"/>
    <x v="0"/>
    <x v="0"/>
    <n v="10579"/>
    <n v="24.85"/>
    <n v="3173.6999999999994"/>
  </r>
  <r>
    <s v="001"/>
    <x v="2"/>
    <s v="Fertilizers"/>
    <n v="20.99"/>
    <n v="229"/>
    <x v="2"/>
    <d v="2024-02-27T00:00:00"/>
    <x v="1"/>
    <n v="6335"/>
    <x v="4"/>
    <x v="0"/>
    <x v="0"/>
    <x v="0"/>
    <n v="4806.71"/>
    <n v="14.693"/>
    <n v="1442.0129999999997"/>
  </r>
  <r>
    <s v="005"/>
    <x v="3"/>
    <s v="Fertilizers"/>
    <n v="12.99"/>
    <n v="159"/>
    <x v="0"/>
    <d v="2024-03-08T00:00:00"/>
    <x v="0"/>
    <n v="4925"/>
    <x v="0"/>
    <x v="0"/>
    <x v="3"/>
    <x v="0"/>
    <n v="2065.41"/>
    <n v="9.093"/>
    <n v="619.62300000000005"/>
  </r>
  <r>
    <s v="003"/>
    <x v="0"/>
    <s v="Seeds"/>
    <n v="5.99"/>
    <n v="19"/>
    <x v="1"/>
    <d v="2024-01-06T00:00:00"/>
    <x v="1"/>
    <n v="9398"/>
    <x v="1"/>
    <x v="0"/>
    <x v="2"/>
    <x v="0"/>
    <n v="113.81"/>
    <n v="4.1929999999999996"/>
    <n v="34.143000000000015"/>
  </r>
  <r>
    <s v="001"/>
    <x v="2"/>
    <s v="Fertilizers"/>
    <n v="20.99"/>
    <n v="218"/>
    <x v="1"/>
    <d v="2024-01-14T00:00:00"/>
    <x v="1"/>
    <n v="2570"/>
    <x v="3"/>
    <x v="2"/>
    <x v="4"/>
    <x v="0"/>
    <n v="4575.82"/>
    <n v="14.693"/>
    <n v="1372.7459999999996"/>
  </r>
  <r>
    <s v="001"/>
    <x v="2"/>
    <s v="Fertilizers"/>
    <n v="20.99"/>
    <n v="293"/>
    <x v="0"/>
    <d v="2024-03-13T00:00:00"/>
    <x v="0"/>
    <n v="8608"/>
    <x v="3"/>
    <x v="0"/>
    <x v="0"/>
    <x v="1"/>
    <n v="6150.07"/>
    <n v="14.693"/>
    <n v="1845.0209999999997"/>
  </r>
  <r>
    <s v="003"/>
    <x v="0"/>
    <s v="Seeds"/>
    <n v="5.99"/>
    <n v="33"/>
    <x v="0"/>
    <d v="2024-03-08T00:00:00"/>
    <x v="0"/>
    <n v="8528"/>
    <x v="2"/>
    <x v="2"/>
    <x v="4"/>
    <x v="0"/>
    <n v="197.67"/>
    <n v="4.1929999999999996"/>
    <n v="59.301000000000016"/>
  </r>
  <r>
    <s v="005"/>
    <x v="3"/>
    <s v="Fertilizers"/>
    <n v="12.99"/>
    <n v="101"/>
    <x v="0"/>
    <d v="2024-03-12T00:00:00"/>
    <x v="1"/>
    <n v="2605"/>
    <x v="2"/>
    <x v="0"/>
    <x v="1"/>
    <x v="0"/>
    <n v="1311.99"/>
    <n v="9.093"/>
    <n v="393.59700000000004"/>
  </r>
  <r>
    <s v="001"/>
    <x v="2"/>
    <s v="Fertilizers"/>
    <n v="20.99"/>
    <n v="175"/>
    <x v="0"/>
    <d v="2024-03-13T00:00:00"/>
    <x v="0"/>
    <n v="7076"/>
    <x v="4"/>
    <x v="1"/>
    <x v="4"/>
    <x v="0"/>
    <n v="3673.25"/>
    <n v="14.693"/>
    <n v="1101.9749999999997"/>
  </r>
  <r>
    <s v="002"/>
    <x v="4"/>
    <s v="Tools"/>
    <n v="35.5"/>
    <n v="174"/>
    <x v="1"/>
    <d v="2024-01-21T00:00:00"/>
    <x v="1"/>
    <n v="5901"/>
    <x v="3"/>
    <x v="0"/>
    <x v="2"/>
    <x v="0"/>
    <n v="6177"/>
    <n v="24.85"/>
    <n v="1853.0999999999997"/>
  </r>
  <r>
    <s v="004"/>
    <x v="1"/>
    <s v="Tools"/>
    <n v="15.75"/>
    <n v="244"/>
    <x v="0"/>
    <d v="2024-03-18T00:00:00"/>
    <x v="1"/>
    <n v="8428"/>
    <x v="2"/>
    <x v="2"/>
    <x v="2"/>
    <x v="0"/>
    <n v="3843"/>
    <n v="11.025"/>
    <n v="1152.8999999999999"/>
  </r>
  <r>
    <s v="002"/>
    <x v="4"/>
    <s v="Tools"/>
    <n v="35.5"/>
    <n v="268"/>
    <x v="0"/>
    <d v="2024-03-23T00:00:00"/>
    <x v="1"/>
    <n v="7245"/>
    <x v="3"/>
    <x v="1"/>
    <x v="2"/>
    <x v="0"/>
    <n v="9514"/>
    <n v="24.85"/>
    <n v="2854.2"/>
  </r>
  <r>
    <s v="002"/>
    <x v="4"/>
    <s v="Tools"/>
    <n v="35.5"/>
    <n v="46"/>
    <x v="2"/>
    <d v="2024-02-13T00:00:00"/>
    <x v="0"/>
    <n v="5459"/>
    <x v="0"/>
    <x v="2"/>
    <x v="0"/>
    <x v="0"/>
    <n v="1633"/>
    <n v="24.85"/>
    <n v="489.89999999999992"/>
  </r>
  <r>
    <s v="001"/>
    <x v="2"/>
    <s v="Fertilizers"/>
    <n v="20.99"/>
    <n v="57"/>
    <x v="1"/>
    <d v="2024-01-28T00:00:00"/>
    <x v="1"/>
    <n v="4470"/>
    <x v="3"/>
    <x v="0"/>
    <x v="4"/>
    <x v="0"/>
    <n v="1196.43"/>
    <n v="14.693"/>
    <n v="358.92899999999992"/>
  </r>
  <r>
    <s v="002"/>
    <x v="4"/>
    <s v="Tools"/>
    <n v="35.5"/>
    <n v="48"/>
    <x v="1"/>
    <d v="2024-01-09T00:00:00"/>
    <x v="1"/>
    <n v="2598"/>
    <x v="4"/>
    <x v="0"/>
    <x v="0"/>
    <x v="0"/>
    <n v="1704"/>
    <n v="24.85"/>
    <n v="511.19999999999993"/>
  </r>
  <r>
    <s v="001"/>
    <x v="2"/>
    <s v="Fertilizers"/>
    <n v="20.99"/>
    <n v="169"/>
    <x v="0"/>
    <d v="2024-03-24T00:00:00"/>
    <x v="0"/>
    <n v="9909"/>
    <x v="0"/>
    <x v="1"/>
    <x v="4"/>
    <x v="0"/>
    <n v="3547.31"/>
    <n v="14.693"/>
    <n v="1064.1929999999998"/>
  </r>
  <r>
    <s v="003"/>
    <x v="0"/>
    <s v="Seeds"/>
    <n v="5.99"/>
    <n v="152"/>
    <x v="0"/>
    <d v="2024-03-22T00:00:00"/>
    <x v="1"/>
    <n v="9009"/>
    <x v="3"/>
    <x v="0"/>
    <x v="3"/>
    <x v="0"/>
    <n v="910.48"/>
    <n v="4.1929999999999996"/>
    <n v="273.14400000000012"/>
  </r>
  <r>
    <s v="004"/>
    <x v="1"/>
    <s v="Tools"/>
    <n v="15.75"/>
    <n v="5"/>
    <x v="2"/>
    <d v="2024-02-15T00:00:00"/>
    <x v="1"/>
    <n v="2201"/>
    <x v="4"/>
    <x v="2"/>
    <x v="0"/>
    <x v="0"/>
    <n v="78.75"/>
    <n v="11.025"/>
    <n v="23.625"/>
  </r>
  <r>
    <s v="002"/>
    <x v="4"/>
    <s v="Tools"/>
    <n v="35.5"/>
    <n v="138"/>
    <x v="1"/>
    <d v="2024-01-22T00:00:00"/>
    <x v="1"/>
    <n v="9985"/>
    <x v="3"/>
    <x v="0"/>
    <x v="3"/>
    <x v="0"/>
    <n v="4899"/>
    <n v="24.85"/>
    <n v="1469.6999999999998"/>
  </r>
  <r>
    <s v="003"/>
    <x v="0"/>
    <s v="Seeds"/>
    <n v="5.99"/>
    <n v="280"/>
    <x v="0"/>
    <d v="2024-03-07T00:00:00"/>
    <x v="1"/>
    <n v="8055"/>
    <x v="0"/>
    <x v="0"/>
    <x v="1"/>
    <x v="0"/>
    <n v="1677.2"/>
    <n v="4.1929999999999996"/>
    <n v="503.1600000000002"/>
  </r>
  <r>
    <s v="004"/>
    <x v="1"/>
    <s v="Tools"/>
    <n v="15.75"/>
    <n v="53"/>
    <x v="2"/>
    <d v="2024-02-14T00:00:00"/>
    <x v="0"/>
    <n v="2369"/>
    <x v="4"/>
    <x v="2"/>
    <x v="4"/>
    <x v="0"/>
    <n v="834.75"/>
    <n v="11.025"/>
    <n v="250.42499999999998"/>
  </r>
  <r>
    <s v="003"/>
    <x v="0"/>
    <s v="Seeds"/>
    <n v="5.99"/>
    <n v="271"/>
    <x v="2"/>
    <d v="2024-02-14T00:00:00"/>
    <x v="0"/>
    <n v="9724"/>
    <x v="4"/>
    <x v="1"/>
    <x v="2"/>
    <x v="0"/>
    <n v="1623.29"/>
    <n v="4.1929999999999996"/>
    <n v="486.98700000000014"/>
  </r>
  <r>
    <s v="004"/>
    <x v="1"/>
    <s v="Tools"/>
    <n v="15.75"/>
    <n v="106"/>
    <x v="0"/>
    <d v="2024-03-06T00:00:00"/>
    <x v="1"/>
    <n v="7965"/>
    <x v="4"/>
    <x v="2"/>
    <x v="4"/>
    <x v="0"/>
    <n v="1669.5"/>
    <n v="11.025"/>
    <n v="500.84999999999997"/>
  </r>
  <r>
    <s v="002"/>
    <x v="4"/>
    <s v="Tools"/>
    <n v="35.5"/>
    <n v="23"/>
    <x v="2"/>
    <d v="2024-02-11T00:00:00"/>
    <x v="1"/>
    <n v="8423"/>
    <x v="0"/>
    <x v="2"/>
    <x v="0"/>
    <x v="0"/>
    <n v="816.5"/>
    <n v="24.85"/>
    <n v="244.94999999999996"/>
  </r>
  <r>
    <s v="002"/>
    <x v="4"/>
    <s v="Tools"/>
    <n v="35.5"/>
    <n v="10"/>
    <x v="0"/>
    <d v="2024-03-21T00:00:00"/>
    <x v="0"/>
    <n v="1023"/>
    <x v="4"/>
    <x v="1"/>
    <x v="4"/>
    <x v="0"/>
    <n v="355"/>
    <n v="24.85"/>
    <n v="106.49999999999999"/>
  </r>
  <r>
    <s v="002"/>
    <x v="4"/>
    <s v="Tools"/>
    <n v="35.5"/>
    <n v="150"/>
    <x v="1"/>
    <d v="2024-01-24T00:00:00"/>
    <x v="0"/>
    <n v="2870"/>
    <x v="4"/>
    <x v="1"/>
    <x v="0"/>
    <x v="1"/>
    <n v="5325"/>
    <n v="24.85"/>
    <n v="1597.4999999999998"/>
  </r>
  <r>
    <s v="002"/>
    <x v="4"/>
    <s v="Tools"/>
    <n v="35.5"/>
    <n v="38"/>
    <x v="1"/>
    <d v="2024-01-17T00:00:00"/>
    <x v="1"/>
    <n v="6285"/>
    <x v="1"/>
    <x v="1"/>
    <x v="4"/>
    <x v="1"/>
    <n v="1349"/>
    <n v="24.85"/>
    <n v="404.69999999999993"/>
  </r>
  <r>
    <s v="001"/>
    <x v="2"/>
    <s v="Fertilizers"/>
    <n v="20.99"/>
    <n v="252"/>
    <x v="1"/>
    <d v="2024-01-25T00:00:00"/>
    <x v="1"/>
    <n v="5336"/>
    <x v="1"/>
    <x v="1"/>
    <x v="1"/>
    <x v="0"/>
    <n v="5289.48"/>
    <n v="14.693"/>
    <n v="1586.8439999999996"/>
  </r>
  <r>
    <s v="003"/>
    <x v="0"/>
    <s v="Seeds"/>
    <n v="5.99"/>
    <n v="60"/>
    <x v="0"/>
    <d v="2024-03-08T00:00:00"/>
    <x v="1"/>
    <n v="4570"/>
    <x v="0"/>
    <x v="1"/>
    <x v="2"/>
    <x v="0"/>
    <n v="359.4"/>
    <n v="4.1929999999999996"/>
    <n v="107.82000000000004"/>
  </r>
  <r>
    <s v="002"/>
    <x v="4"/>
    <s v="Tools"/>
    <n v="35.5"/>
    <n v="142"/>
    <x v="0"/>
    <d v="2024-03-26T00:00:00"/>
    <x v="1"/>
    <n v="8858"/>
    <x v="4"/>
    <x v="2"/>
    <x v="0"/>
    <x v="0"/>
    <n v="5041"/>
    <n v="24.85"/>
    <n v="1512.2999999999997"/>
  </r>
  <r>
    <s v="003"/>
    <x v="0"/>
    <s v="Seeds"/>
    <n v="5.99"/>
    <n v="32"/>
    <x v="0"/>
    <d v="2024-03-13T00:00:00"/>
    <x v="0"/>
    <n v="4220"/>
    <x v="4"/>
    <x v="0"/>
    <x v="3"/>
    <x v="0"/>
    <n v="191.68"/>
    <n v="4.1929999999999996"/>
    <n v="57.504000000000019"/>
  </r>
  <r>
    <s v="004"/>
    <x v="1"/>
    <s v="Tools"/>
    <n v="15.75"/>
    <n v="38"/>
    <x v="2"/>
    <d v="2024-02-22T00:00:00"/>
    <x v="0"/>
    <n v="1567"/>
    <x v="3"/>
    <x v="1"/>
    <x v="1"/>
    <x v="0"/>
    <n v="598.5"/>
    <n v="11.025"/>
    <n v="179.54999999999998"/>
  </r>
  <r>
    <s v="005"/>
    <x v="3"/>
    <s v="Fertilizers"/>
    <n v="12.99"/>
    <n v="18"/>
    <x v="1"/>
    <d v="2024-01-22T00:00:00"/>
    <x v="0"/>
    <n v="7486"/>
    <x v="2"/>
    <x v="0"/>
    <x v="0"/>
    <x v="0"/>
    <n v="233.82"/>
    <n v="9.093"/>
    <n v="70.146000000000001"/>
  </r>
  <r>
    <s v="001"/>
    <x v="2"/>
    <s v="Fertilizers"/>
    <n v="20.99"/>
    <n v="220"/>
    <x v="2"/>
    <d v="2024-02-22T00:00:00"/>
    <x v="1"/>
    <n v="8863"/>
    <x v="5"/>
    <x v="0"/>
    <x v="4"/>
    <x v="0"/>
    <n v="4617.7999999999993"/>
    <n v="14.693"/>
    <n v="1385.3399999999997"/>
  </r>
  <r>
    <s v="004"/>
    <x v="1"/>
    <s v="Tools"/>
    <n v="15.75"/>
    <n v="207"/>
    <x v="1"/>
    <d v="2024-01-21T00:00:00"/>
    <x v="0"/>
    <n v="6300"/>
    <x v="4"/>
    <x v="1"/>
    <x v="0"/>
    <x v="0"/>
    <n v="3260.25"/>
    <n v="11.025"/>
    <n v="978.07499999999993"/>
  </r>
  <r>
    <s v="003"/>
    <x v="0"/>
    <s v="Seeds"/>
    <n v="5.99"/>
    <n v="130"/>
    <x v="2"/>
    <d v="2024-02-22T00:00:00"/>
    <x v="1"/>
    <n v="1064"/>
    <x v="2"/>
    <x v="2"/>
    <x v="2"/>
    <x v="0"/>
    <n v="778.7"/>
    <n v="4.1929999999999996"/>
    <n v="233.61000000000007"/>
  </r>
  <r>
    <s v="001"/>
    <x v="2"/>
    <s v="Fertilizers"/>
    <n v="20.99"/>
    <n v="99"/>
    <x v="1"/>
    <d v="2024-01-09T00:00:00"/>
    <x v="0"/>
    <n v="3668"/>
    <x v="2"/>
    <x v="1"/>
    <x v="2"/>
    <x v="0"/>
    <n v="2078.0100000000002"/>
    <n v="14.693"/>
    <n v="623.40299999999991"/>
  </r>
  <r>
    <s v="001"/>
    <x v="2"/>
    <s v="Fertilizers"/>
    <n v="20.99"/>
    <n v="164"/>
    <x v="1"/>
    <d v="2024-01-27T00:00:00"/>
    <x v="0"/>
    <n v="5220"/>
    <x v="4"/>
    <x v="2"/>
    <x v="4"/>
    <x v="0"/>
    <n v="3442.36"/>
    <n v="14.693"/>
    <n v="1032.7079999999999"/>
  </r>
  <r>
    <s v="002"/>
    <x v="4"/>
    <s v="Tools"/>
    <n v="35.5"/>
    <n v="23"/>
    <x v="1"/>
    <d v="2024-01-08T00:00:00"/>
    <x v="1"/>
    <n v="5910"/>
    <x v="0"/>
    <x v="1"/>
    <x v="1"/>
    <x v="0"/>
    <n v="816.5"/>
    <n v="24.85"/>
    <n v="244.94999999999996"/>
  </r>
  <r>
    <s v="002"/>
    <x v="4"/>
    <s v="Tools"/>
    <n v="35.5"/>
    <n v="224"/>
    <x v="2"/>
    <d v="2024-02-12T00:00:00"/>
    <x v="1"/>
    <n v="3134"/>
    <x v="4"/>
    <x v="1"/>
    <x v="4"/>
    <x v="0"/>
    <n v="7952"/>
    <n v="24.85"/>
    <n v="2385.5999999999995"/>
  </r>
  <r>
    <s v="005"/>
    <x v="3"/>
    <s v="Fertilizers"/>
    <n v="12.99"/>
    <n v="156"/>
    <x v="1"/>
    <d v="2024-01-10T00:00:00"/>
    <x v="1"/>
    <n v="1890"/>
    <x v="0"/>
    <x v="1"/>
    <x v="4"/>
    <x v="0"/>
    <n v="2026.44"/>
    <n v="9.093"/>
    <n v="607.93200000000002"/>
  </r>
  <r>
    <s v="005"/>
    <x v="3"/>
    <s v="Fertilizers"/>
    <n v="12.99"/>
    <n v="282"/>
    <x v="2"/>
    <d v="2024-02-17T00:00:00"/>
    <x v="1"/>
    <n v="2844"/>
    <x v="0"/>
    <x v="1"/>
    <x v="3"/>
    <x v="0"/>
    <n v="3663.18"/>
    <n v="9.093"/>
    <n v="1098.9540000000002"/>
  </r>
  <r>
    <s v="001"/>
    <x v="2"/>
    <s v="Fertilizers"/>
    <n v="20.99"/>
    <n v="77"/>
    <x v="2"/>
    <d v="2024-02-13T00:00:00"/>
    <x v="1"/>
    <n v="6917"/>
    <x v="1"/>
    <x v="1"/>
    <x v="1"/>
    <x v="0"/>
    <n v="1616.23"/>
    <n v="14.693"/>
    <n v="484.86899999999991"/>
  </r>
  <r>
    <s v="003"/>
    <x v="0"/>
    <s v="Seeds"/>
    <n v="5.99"/>
    <n v="190"/>
    <x v="1"/>
    <d v="2024-01-26T00:00:00"/>
    <x v="1"/>
    <n v="7984"/>
    <x v="2"/>
    <x v="0"/>
    <x v="3"/>
    <x v="0"/>
    <n v="1138.0999999999999"/>
    <n v="4.1929999999999996"/>
    <n v="341.43000000000012"/>
  </r>
  <r>
    <s v="003"/>
    <x v="0"/>
    <s v="Seeds"/>
    <n v="5.99"/>
    <n v="246"/>
    <x v="0"/>
    <d v="2024-03-15T00:00:00"/>
    <x v="0"/>
    <n v="2745"/>
    <x v="2"/>
    <x v="2"/>
    <x v="3"/>
    <x v="1"/>
    <n v="1473.54"/>
    <n v="4.1929999999999996"/>
    <n v="442.06200000000013"/>
  </r>
  <r>
    <s v="001"/>
    <x v="2"/>
    <s v="Fertilizers"/>
    <n v="20.99"/>
    <n v="29"/>
    <x v="1"/>
    <d v="2024-01-30T00:00:00"/>
    <x v="1"/>
    <n v="3779"/>
    <x v="5"/>
    <x v="0"/>
    <x v="1"/>
    <x v="0"/>
    <n v="608.70999999999992"/>
    <n v="14.693"/>
    <n v="182.61299999999997"/>
  </r>
  <r>
    <s v="002"/>
    <x v="4"/>
    <s v="Tools"/>
    <n v="35.5"/>
    <n v="30"/>
    <x v="2"/>
    <d v="2024-02-07T00:00:00"/>
    <x v="0"/>
    <n v="8947"/>
    <x v="4"/>
    <x v="0"/>
    <x v="1"/>
    <x v="0"/>
    <n v="1065"/>
    <n v="24.85"/>
    <n v="319.49999999999994"/>
  </r>
  <r>
    <s v="001"/>
    <x v="2"/>
    <s v="Fertilizers"/>
    <n v="20.99"/>
    <n v="71"/>
    <x v="0"/>
    <d v="2024-03-29T00:00:00"/>
    <x v="1"/>
    <n v="9197"/>
    <x v="2"/>
    <x v="2"/>
    <x v="0"/>
    <x v="0"/>
    <n v="1490.29"/>
    <n v="14.693"/>
    <n v="447.08699999999993"/>
  </r>
  <r>
    <s v="001"/>
    <x v="2"/>
    <s v="Fertilizers"/>
    <n v="20.99"/>
    <n v="117"/>
    <x v="1"/>
    <d v="2024-01-27T00:00:00"/>
    <x v="0"/>
    <n v="6427"/>
    <x v="0"/>
    <x v="2"/>
    <x v="1"/>
    <x v="0"/>
    <n v="2455.83"/>
    <n v="14.693"/>
    <n v="736.74899999999991"/>
  </r>
  <r>
    <s v="001"/>
    <x v="2"/>
    <s v="Fertilizers"/>
    <n v="20.99"/>
    <n v="192"/>
    <x v="2"/>
    <d v="2024-02-01T00:00:00"/>
    <x v="0"/>
    <n v="5954"/>
    <x v="1"/>
    <x v="2"/>
    <x v="0"/>
    <x v="0"/>
    <n v="4030.08"/>
    <n v="14.693"/>
    <n v="1209.0239999999999"/>
  </r>
  <r>
    <s v="001"/>
    <x v="2"/>
    <s v="Fertilizers"/>
    <n v="20.99"/>
    <n v="288"/>
    <x v="2"/>
    <d v="2024-02-10T00:00:00"/>
    <x v="0"/>
    <n v="9637"/>
    <x v="0"/>
    <x v="1"/>
    <x v="0"/>
    <x v="0"/>
    <n v="6045.12"/>
    <n v="14.693"/>
    <n v="1813.5359999999996"/>
  </r>
  <r>
    <s v="001"/>
    <x v="2"/>
    <s v="Fertilizers"/>
    <n v="20.99"/>
    <n v="198"/>
    <x v="2"/>
    <d v="2024-02-07T00:00:00"/>
    <x v="1"/>
    <n v="2694"/>
    <x v="4"/>
    <x v="1"/>
    <x v="3"/>
    <x v="0"/>
    <n v="4156.0200000000004"/>
    <n v="14.693"/>
    <n v="1246.8059999999998"/>
  </r>
  <r>
    <s v="003"/>
    <x v="0"/>
    <s v="Seeds"/>
    <n v="5.99"/>
    <n v="265"/>
    <x v="2"/>
    <d v="2024-02-13T00:00:00"/>
    <x v="0"/>
    <n v="1265"/>
    <x v="1"/>
    <x v="0"/>
    <x v="3"/>
    <x v="1"/>
    <n v="1587.35"/>
    <n v="4.1929999999999996"/>
    <n v="476.20500000000015"/>
  </r>
  <r>
    <s v="003"/>
    <x v="0"/>
    <s v="Seeds"/>
    <n v="5.99"/>
    <n v="87"/>
    <x v="2"/>
    <d v="2024-02-11T00:00:00"/>
    <x v="0"/>
    <n v="9383"/>
    <x v="0"/>
    <x v="0"/>
    <x v="0"/>
    <x v="0"/>
    <n v="521.13"/>
    <n v="4.1929999999999996"/>
    <n v="156.33900000000006"/>
  </r>
  <r>
    <s v="004"/>
    <x v="1"/>
    <s v="Tools"/>
    <n v="15.75"/>
    <n v="184"/>
    <x v="0"/>
    <d v="2024-03-20T00:00:00"/>
    <x v="1"/>
    <n v="5759"/>
    <x v="0"/>
    <x v="0"/>
    <x v="3"/>
    <x v="0"/>
    <n v="2898"/>
    <n v="11.025"/>
    <n v="869.4"/>
  </r>
  <r>
    <s v="005"/>
    <x v="3"/>
    <s v="Fertilizers"/>
    <n v="12.99"/>
    <n v="74"/>
    <x v="1"/>
    <d v="2024-01-13T00:00:00"/>
    <x v="0"/>
    <n v="5988"/>
    <x v="2"/>
    <x v="2"/>
    <x v="4"/>
    <x v="0"/>
    <n v="961.26"/>
    <n v="9.093"/>
    <n v="288.37800000000004"/>
  </r>
  <r>
    <s v="001"/>
    <x v="2"/>
    <s v="Fertilizers"/>
    <n v="20.99"/>
    <n v="23"/>
    <x v="1"/>
    <d v="2024-01-24T00:00:00"/>
    <x v="0"/>
    <n v="9124"/>
    <x v="1"/>
    <x v="2"/>
    <x v="1"/>
    <x v="0"/>
    <n v="482.77"/>
    <n v="14.693"/>
    <n v="144.83099999999996"/>
  </r>
  <r>
    <s v="002"/>
    <x v="4"/>
    <s v="Tools"/>
    <n v="35.5"/>
    <n v="277"/>
    <x v="2"/>
    <d v="2024-02-28T00:00:00"/>
    <x v="0"/>
    <n v="5975"/>
    <x v="3"/>
    <x v="0"/>
    <x v="1"/>
    <x v="0"/>
    <n v="9833.5"/>
    <n v="24.85"/>
    <n v="2950.0499999999997"/>
  </r>
  <r>
    <s v="001"/>
    <x v="2"/>
    <s v="Fertilizers"/>
    <n v="20.99"/>
    <n v="283"/>
    <x v="0"/>
    <d v="2024-03-20T00:00:00"/>
    <x v="1"/>
    <n v="9056"/>
    <x v="2"/>
    <x v="0"/>
    <x v="3"/>
    <x v="0"/>
    <n v="5940.1699999999992"/>
    <n v="14.693"/>
    <n v="1782.0509999999997"/>
  </r>
  <r>
    <s v="003"/>
    <x v="0"/>
    <s v="Seeds"/>
    <n v="5.99"/>
    <n v="198"/>
    <x v="0"/>
    <d v="2024-03-09T00:00:00"/>
    <x v="0"/>
    <n v="4233"/>
    <x v="1"/>
    <x v="1"/>
    <x v="3"/>
    <x v="0"/>
    <n v="1186.02"/>
    <n v="4.1929999999999996"/>
    <n v="355.8060000000001"/>
  </r>
  <r>
    <s v="002"/>
    <x v="4"/>
    <s v="Tools"/>
    <n v="35.5"/>
    <n v="237"/>
    <x v="1"/>
    <d v="2024-01-03T00:00:00"/>
    <x v="0"/>
    <n v="1748"/>
    <x v="4"/>
    <x v="1"/>
    <x v="1"/>
    <x v="0"/>
    <n v="8413.5"/>
    <n v="24.85"/>
    <n v="2524.0499999999997"/>
  </r>
  <r>
    <s v="002"/>
    <x v="4"/>
    <s v="Tools"/>
    <n v="35.5"/>
    <n v="131"/>
    <x v="2"/>
    <d v="2024-02-12T00:00:00"/>
    <x v="0"/>
    <n v="9732"/>
    <x v="4"/>
    <x v="1"/>
    <x v="2"/>
    <x v="1"/>
    <n v="4650.5"/>
    <n v="24.85"/>
    <n v="1395.1499999999999"/>
  </r>
  <r>
    <s v="002"/>
    <x v="4"/>
    <s v="Tools"/>
    <n v="35.5"/>
    <n v="69"/>
    <x v="0"/>
    <d v="2024-03-11T00:00:00"/>
    <x v="1"/>
    <n v="7439"/>
    <x v="0"/>
    <x v="0"/>
    <x v="3"/>
    <x v="1"/>
    <n v="2449.5"/>
    <n v="24.85"/>
    <n v="734.84999999999991"/>
  </r>
  <r>
    <s v="002"/>
    <x v="4"/>
    <s v="Tools"/>
    <n v="35.5"/>
    <n v="286"/>
    <x v="1"/>
    <d v="2024-01-06T00:00:00"/>
    <x v="1"/>
    <n v="4532"/>
    <x v="0"/>
    <x v="0"/>
    <x v="0"/>
    <x v="0"/>
    <n v="10153"/>
    <n v="24.85"/>
    <n v="3045.8999999999996"/>
  </r>
  <r>
    <s v="005"/>
    <x v="3"/>
    <s v="Fertilizers"/>
    <n v="12.99"/>
    <n v="148"/>
    <x v="0"/>
    <d v="2024-03-08T00:00:00"/>
    <x v="1"/>
    <n v="7994"/>
    <x v="1"/>
    <x v="0"/>
    <x v="3"/>
    <x v="0"/>
    <n v="1922.52"/>
    <n v="9.093"/>
    <n v="576.75600000000009"/>
  </r>
  <r>
    <s v="002"/>
    <x v="4"/>
    <s v="Tools"/>
    <n v="35.5"/>
    <n v="229"/>
    <x v="1"/>
    <d v="2024-01-25T00:00:00"/>
    <x v="1"/>
    <n v="3654"/>
    <x v="1"/>
    <x v="2"/>
    <x v="2"/>
    <x v="0"/>
    <n v="8129.5"/>
    <n v="24.85"/>
    <n v="2438.8499999999995"/>
  </r>
  <r>
    <s v="002"/>
    <x v="4"/>
    <s v="Tools"/>
    <n v="35.5"/>
    <n v="105"/>
    <x v="2"/>
    <d v="2024-02-22T00:00:00"/>
    <x v="0"/>
    <n v="4649"/>
    <x v="3"/>
    <x v="2"/>
    <x v="1"/>
    <x v="0"/>
    <n v="3727.5"/>
    <n v="24.85"/>
    <n v="1118.2499999999998"/>
  </r>
  <r>
    <s v="001"/>
    <x v="2"/>
    <s v="Fertilizers"/>
    <n v="20.99"/>
    <n v="61"/>
    <x v="1"/>
    <d v="2024-01-03T00:00:00"/>
    <x v="0"/>
    <n v="7478"/>
    <x v="4"/>
    <x v="1"/>
    <x v="0"/>
    <x v="0"/>
    <n v="1280.3900000000001"/>
    <n v="14.693"/>
    <n v="384.1169999999999"/>
  </r>
  <r>
    <s v="004"/>
    <x v="1"/>
    <s v="Tools"/>
    <n v="15.75"/>
    <n v="169"/>
    <x v="1"/>
    <d v="2024-01-27T00:00:00"/>
    <x v="0"/>
    <n v="9862"/>
    <x v="1"/>
    <x v="1"/>
    <x v="2"/>
    <x v="0"/>
    <n v="2661.75"/>
    <n v="11.025"/>
    <n v="798.52499999999998"/>
  </r>
  <r>
    <s v="002"/>
    <x v="4"/>
    <s v="Tools"/>
    <n v="35.5"/>
    <n v="8"/>
    <x v="0"/>
    <d v="2024-03-13T00:00:00"/>
    <x v="1"/>
    <n v="8940"/>
    <x v="2"/>
    <x v="1"/>
    <x v="4"/>
    <x v="0"/>
    <n v="284"/>
    <n v="24.85"/>
    <n v="85.199999999999989"/>
  </r>
  <r>
    <s v="001"/>
    <x v="2"/>
    <s v="Fertilizers"/>
    <n v="20.99"/>
    <n v="222"/>
    <x v="1"/>
    <d v="2024-01-05T00:00:00"/>
    <x v="1"/>
    <n v="3985"/>
    <x v="1"/>
    <x v="1"/>
    <x v="3"/>
    <x v="0"/>
    <n v="4659.78"/>
    <n v="14.693"/>
    <n v="1397.9339999999997"/>
  </r>
  <r>
    <s v="002"/>
    <x v="4"/>
    <s v="Tools"/>
    <n v="35.5"/>
    <n v="119"/>
    <x v="2"/>
    <d v="2024-02-21T00:00:00"/>
    <x v="1"/>
    <n v="3598"/>
    <x v="4"/>
    <x v="1"/>
    <x v="2"/>
    <x v="0"/>
    <n v="4224.5"/>
    <n v="24.85"/>
    <n v="1267.3499999999999"/>
  </r>
  <r>
    <s v="005"/>
    <x v="3"/>
    <s v="Fertilizers"/>
    <n v="12.99"/>
    <n v="8"/>
    <x v="1"/>
    <d v="2024-01-19T00:00:00"/>
    <x v="1"/>
    <n v="8486"/>
    <x v="2"/>
    <x v="1"/>
    <x v="1"/>
    <x v="0"/>
    <n v="103.92"/>
    <n v="9.093"/>
    <n v="31.176000000000002"/>
  </r>
  <r>
    <s v="001"/>
    <x v="2"/>
    <s v="Fertilizers"/>
    <n v="20.99"/>
    <n v="274"/>
    <x v="2"/>
    <d v="2024-02-06T00:00:00"/>
    <x v="1"/>
    <n v="2120"/>
    <x v="3"/>
    <x v="1"/>
    <x v="3"/>
    <x v="0"/>
    <n v="5751.2599999999993"/>
    <n v="14.693"/>
    <n v="1725.3779999999997"/>
  </r>
  <r>
    <s v="001"/>
    <x v="2"/>
    <s v="Fertilizers"/>
    <n v="20.99"/>
    <n v="35"/>
    <x v="0"/>
    <d v="2024-03-22T00:00:00"/>
    <x v="1"/>
    <n v="1751"/>
    <x v="1"/>
    <x v="2"/>
    <x v="4"/>
    <x v="0"/>
    <n v="734.65"/>
    <n v="14.693"/>
    <n v="220.39499999999995"/>
  </r>
  <r>
    <s v="002"/>
    <x v="4"/>
    <s v="Tools"/>
    <n v="35.5"/>
    <n v="68"/>
    <x v="0"/>
    <d v="2024-03-04T00:00:00"/>
    <x v="0"/>
    <n v="3039"/>
    <x v="1"/>
    <x v="2"/>
    <x v="0"/>
    <x v="0"/>
    <n v="2414"/>
    <n v="24.85"/>
    <n v="724.19999999999993"/>
  </r>
  <r>
    <s v="005"/>
    <x v="3"/>
    <s v="Fertilizers"/>
    <n v="12.99"/>
    <n v="222"/>
    <x v="1"/>
    <d v="2024-01-19T00:00:00"/>
    <x v="1"/>
    <n v="6396"/>
    <x v="0"/>
    <x v="0"/>
    <x v="3"/>
    <x v="0"/>
    <n v="2883.78"/>
    <n v="9.093"/>
    <n v="865.13400000000001"/>
  </r>
  <r>
    <s v="005"/>
    <x v="3"/>
    <s v="Fertilizers"/>
    <n v="12.99"/>
    <n v="7"/>
    <x v="0"/>
    <d v="2024-03-10T00:00:00"/>
    <x v="0"/>
    <n v="7886"/>
    <x v="0"/>
    <x v="1"/>
    <x v="0"/>
    <x v="1"/>
    <n v="90.93"/>
    <n v="9.093"/>
    <n v="27.279000000000003"/>
  </r>
  <r>
    <s v="001"/>
    <x v="2"/>
    <s v="Fertilizers"/>
    <n v="20.99"/>
    <n v="14"/>
    <x v="1"/>
    <d v="2024-01-03T00:00:00"/>
    <x v="0"/>
    <n v="9349"/>
    <x v="1"/>
    <x v="1"/>
    <x v="2"/>
    <x v="0"/>
    <n v="293.86"/>
    <n v="14.693"/>
    <n v="88.157999999999987"/>
  </r>
  <r>
    <s v="004"/>
    <x v="1"/>
    <s v="Tools"/>
    <n v="15.75"/>
    <n v="40"/>
    <x v="0"/>
    <d v="2024-03-15T00:00:00"/>
    <x v="0"/>
    <n v="1491"/>
    <x v="3"/>
    <x v="1"/>
    <x v="4"/>
    <x v="0"/>
    <n v="630"/>
    <n v="11.025"/>
    <n v="189"/>
  </r>
  <r>
    <s v="002"/>
    <x v="4"/>
    <s v="Tools"/>
    <n v="35.5"/>
    <n v="122"/>
    <x v="2"/>
    <d v="2024-02-08T00:00:00"/>
    <x v="1"/>
    <n v="4593"/>
    <x v="1"/>
    <x v="0"/>
    <x v="0"/>
    <x v="0"/>
    <n v="4331"/>
    <n v="24.85"/>
    <n v="1299.2999999999997"/>
  </r>
  <r>
    <s v="005"/>
    <x v="3"/>
    <s v="Fertilizers"/>
    <n v="12.99"/>
    <n v="126"/>
    <x v="2"/>
    <d v="2024-02-11T00:00:00"/>
    <x v="0"/>
    <n v="2457"/>
    <x v="4"/>
    <x v="1"/>
    <x v="4"/>
    <x v="0"/>
    <n v="1636.74"/>
    <n v="9.093"/>
    <n v="491.02200000000005"/>
  </r>
  <r>
    <s v="003"/>
    <x v="0"/>
    <s v="Seeds"/>
    <n v="5.99"/>
    <n v="104"/>
    <x v="0"/>
    <d v="2024-03-29T00:00:00"/>
    <x v="1"/>
    <n v="7405"/>
    <x v="5"/>
    <x v="2"/>
    <x v="4"/>
    <x v="0"/>
    <n v="622.96"/>
    <n v="4.1929999999999996"/>
    <n v="186.88800000000006"/>
  </r>
  <r>
    <s v="001"/>
    <x v="2"/>
    <s v="Fertilizers"/>
    <n v="20.99"/>
    <n v="90"/>
    <x v="1"/>
    <d v="2024-01-12T00:00:00"/>
    <x v="0"/>
    <n v="3639"/>
    <x v="5"/>
    <x v="1"/>
    <x v="4"/>
    <x v="0"/>
    <n v="1889.1"/>
    <n v="14.693"/>
    <n v="566.7299999999999"/>
  </r>
  <r>
    <s v="005"/>
    <x v="3"/>
    <s v="Fertilizers"/>
    <n v="12.99"/>
    <n v="213"/>
    <x v="1"/>
    <d v="2024-01-18T00:00:00"/>
    <x v="0"/>
    <n v="9902"/>
    <x v="1"/>
    <x v="1"/>
    <x v="0"/>
    <x v="1"/>
    <n v="2766.87"/>
    <n v="9.093"/>
    <n v="830.06100000000004"/>
  </r>
  <r>
    <s v="003"/>
    <x v="0"/>
    <s v="Seeds"/>
    <n v="5.99"/>
    <n v="90"/>
    <x v="0"/>
    <d v="2024-03-19T00:00:00"/>
    <x v="0"/>
    <n v="5043"/>
    <x v="0"/>
    <x v="0"/>
    <x v="3"/>
    <x v="0"/>
    <n v="539.1"/>
    <n v="4.1929999999999996"/>
    <n v="161.73000000000005"/>
  </r>
  <r>
    <s v="003"/>
    <x v="0"/>
    <s v="Seeds"/>
    <n v="5.99"/>
    <n v="256"/>
    <x v="1"/>
    <d v="2024-01-22T00:00:00"/>
    <x v="1"/>
    <n v="4420"/>
    <x v="0"/>
    <x v="2"/>
    <x v="4"/>
    <x v="0"/>
    <n v="1533.44"/>
    <n v="4.1929999999999996"/>
    <n v="460.03200000000015"/>
  </r>
  <r>
    <s v="005"/>
    <x v="3"/>
    <s v="Fertilizers"/>
    <n v="12.99"/>
    <n v="223"/>
    <x v="0"/>
    <d v="2024-03-18T00:00:00"/>
    <x v="1"/>
    <n v="3464"/>
    <x v="0"/>
    <x v="2"/>
    <x v="1"/>
    <x v="0"/>
    <n v="2896.77"/>
    <n v="9.093"/>
    <n v="869.03100000000006"/>
  </r>
  <r>
    <s v="004"/>
    <x v="1"/>
    <s v="Tools"/>
    <n v="15.75"/>
    <n v="276"/>
    <x v="0"/>
    <d v="2024-03-19T00:00:00"/>
    <x v="1"/>
    <n v="5893"/>
    <x v="1"/>
    <x v="0"/>
    <x v="1"/>
    <x v="0"/>
    <n v="4347"/>
    <n v="11.025"/>
    <n v="1304.0999999999999"/>
  </r>
  <r>
    <s v="004"/>
    <x v="1"/>
    <s v="Tools"/>
    <n v="15.75"/>
    <n v="181"/>
    <x v="0"/>
    <d v="2024-03-28T00:00:00"/>
    <x v="1"/>
    <n v="6509"/>
    <x v="3"/>
    <x v="1"/>
    <x v="3"/>
    <x v="0"/>
    <n v="2850.75"/>
    <n v="11.025"/>
    <n v="855.22499999999991"/>
  </r>
  <r>
    <s v="004"/>
    <x v="1"/>
    <s v="Tools"/>
    <n v="15.75"/>
    <n v="104"/>
    <x v="1"/>
    <d v="2024-01-06T00:00:00"/>
    <x v="1"/>
    <n v="4039"/>
    <x v="3"/>
    <x v="2"/>
    <x v="0"/>
    <x v="0"/>
    <n v="1638"/>
    <n v="11.025"/>
    <n v="491.4"/>
  </r>
  <r>
    <s v="002"/>
    <x v="4"/>
    <s v="Tools"/>
    <n v="35.5"/>
    <n v="264"/>
    <x v="2"/>
    <d v="2024-02-23T00:00:00"/>
    <x v="1"/>
    <n v="1096"/>
    <x v="5"/>
    <x v="1"/>
    <x v="4"/>
    <x v="0"/>
    <n v="9372"/>
    <n v="24.85"/>
    <n v="2811.5999999999995"/>
  </r>
  <r>
    <s v="003"/>
    <x v="0"/>
    <s v="Seeds"/>
    <n v="5.99"/>
    <n v="216"/>
    <x v="0"/>
    <d v="2024-03-06T00:00:00"/>
    <x v="1"/>
    <n v="2830"/>
    <x v="1"/>
    <x v="0"/>
    <x v="4"/>
    <x v="0"/>
    <n v="1293.8399999999999"/>
    <n v="4.1929999999999996"/>
    <n v="388.15200000000016"/>
  </r>
  <r>
    <s v="001"/>
    <x v="2"/>
    <s v="Fertilizers"/>
    <n v="20.99"/>
    <n v="126"/>
    <x v="2"/>
    <d v="2024-02-11T00:00:00"/>
    <x v="1"/>
    <n v="5023"/>
    <x v="4"/>
    <x v="1"/>
    <x v="2"/>
    <x v="0"/>
    <n v="2644.74"/>
    <n v="14.693"/>
    <n v="793.4219999999998"/>
  </r>
  <r>
    <s v="001"/>
    <x v="2"/>
    <s v="Fertilizers"/>
    <n v="20.99"/>
    <n v="55"/>
    <x v="2"/>
    <d v="2024-02-02T00:00:00"/>
    <x v="1"/>
    <n v="8198"/>
    <x v="2"/>
    <x v="2"/>
    <x v="3"/>
    <x v="0"/>
    <n v="1154.45"/>
    <n v="14.693"/>
    <n v="346.33499999999992"/>
  </r>
  <r>
    <s v="003"/>
    <x v="0"/>
    <s v="Seeds"/>
    <n v="5.99"/>
    <n v="297"/>
    <x v="2"/>
    <d v="2024-02-08T00:00:00"/>
    <x v="1"/>
    <n v="5243"/>
    <x v="3"/>
    <x v="2"/>
    <x v="3"/>
    <x v="0"/>
    <n v="1779.03"/>
    <n v="4.1929999999999996"/>
    <n v="533.70900000000017"/>
  </r>
  <r>
    <s v="003"/>
    <x v="0"/>
    <s v="Seeds"/>
    <n v="5.99"/>
    <n v="188"/>
    <x v="0"/>
    <d v="2024-03-11T00:00:00"/>
    <x v="1"/>
    <n v="5362"/>
    <x v="5"/>
    <x v="0"/>
    <x v="2"/>
    <x v="0"/>
    <n v="1126.1199999999999"/>
    <n v="4.1929999999999996"/>
    <n v="337.83600000000013"/>
  </r>
  <r>
    <s v="002"/>
    <x v="4"/>
    <s v="Tools"/>
    <n v="35.5"/>
    <n v="229"/>
    <x v="2"/>
    <d v="2024-02-11T00:00:00"/>
    <x v="0"/>
    <n v="8476"/>
    <x v="2"/>
    <x v="2"/>
    <x v="0"/>
    <x v="0"/>
    <n v="8129.5"/>
    <n v="24.85"/>
    <n v="2438.8499999999995"/>
  </r>
  <r>
    <s v="005"/>
    <x v="3"/>
    <s v="Fertilizers"/>
    <n v="12.99"/>
    <n v="28"/>
    <x v="1"/>
    <d v="2024-01-05T00:00:00"/>
    <x v="0"/>
    <n v="1358"/>
    <x v="3"/>
    <x v="0"/>
    <x v="1"/>
    <x v="0"/>
    <n v="363.72"/>
    <n v="9.093"/>
    <n v="109.11600000000001"/>
  </r>
  <r>
    <s v="002"/>
    <x v="4"/>
    <s v="Tools"/>
    <n v="35.5"/>
    <n v="275"/>
    <x v="2"/>
    <d v="2024-02-18T00:00:00"/>
    <x v="1"/>
    <n v="6590"/>
    <x v="0"/>
    <x v="0"/>
    <x v="0"/>
    <x v="0"/>
    <n v="9762.5"/>
    <n v="24.85"/>
    <n v="2928.7499999999995"/>
  </r>
  <r>
    <s v="004"/>
    <x v="1"/>
    <s v="Tools"/>
    <n v="15.75"/>
    <n v="236"/>
    <x v="1"/>
    <d v="2024-01-31T00:00:00"/>
    <x v="1"/>
    <n v="8771"/>
    <x v="4"/>
    <x v="2"/>
    <x v="0"/>
    <x v="0"/>
    <n v="3717"/>
    <n v="11.025"/>
    <n v="1115.0999999999999"/>
  </r>
  <r>
    <s v="001"/>
    <x v="2"/>
    <s v="Fertilizers"/>
    <n v="20.99"/>
    <n v="36"/>
    <x v="1"/>
    <d v="2024-01-12T00:00:00"/>
    <x v="1"/>
    <n v="3426"/>
    <x v="3"/>
    <x v="2"/>
    <x v="0"/>
    <x v="1"/>
    <n v="755.64"/>
    <n v="14.693"/>
    <n v="226.69199999999995"/>
  </r>
  <r>
    <s v="001"/>
    <x v="2"/>
    <s v="Fertilizers"/>
    <n v="20.99"/>
    <n v="259"/>
    <x v="0"/>
    <d v="2024-03-13T00:00:00"/>
    <x v="0"/>
    <n v="4090"/>
    <x v="5"/>
    <x v="0"/>
    <x v="2"/>
    <x v="1"/>
    <n v="5436.41"/>
    <n v="14.693"/>
    <n v="1630.9229999999998"/>
  </r>
  <r>
    <s v="001"/>
    <x v="2"/>
    <s v="Fertilizers"/>
    <n v="20.99"/>
    <n v="109"/>
    <x v="0"/>
    <d v="2024-03-10T00:00:00"/>
    <x v="0"/>
    <n v="8838"/>
    <x v="1"/>
    <x v="1"/>
    <x v="1"/>
    <x v="0"/>
    <n v="2287.91"/>
    <n v="14.693"/>
    <n v="686.37299999999982"/>
  </r>
  <r>
    <s v="004"/>
    <x v="1"/>
    <s v="Tools"/>
    <n v="15.75"/>
    <n v="176"/>
    <x v="0"/>
    <d v="2024-03-21T00:00:00"/>
    <x v="0"/>
    <n v="4205"/>
    <x v="2"/>
    <x v="1"/>
    <x v="2"/>
    <x v="0"/>
    <n v="2772"/>
    <n v="11.025"/>
    <n v="831.59999999999991"/>
  </r>
  <r>
    <s v="004"/>
    <x v="1"/>
    <s v="Tools"/>
    <n v="15.75"/>
    <n v="47"/>
    <x v="1"/>
    <d v="2024-01-19T00:00:00"/>
    <x v="1"/>
    <n v="7565"/>
    <x v="3"/>
    <x v="0"/>
    <x v="0"/>
    <x v="0"/>
    <n v="740.25"/>
    <n v="11.025"/>
    <n v="222.07499999999999"/>
  </r>
  <r>
    <s v="001"/>
    <x v="2"/>
    <s v="Fertilizers"/>
    <n v="20.99"/>
    <n v="198"/>
    <x v="2"/>
    <d v="2024-02-09T00:00:00"/>
    <x v="0"/>
    <n v="3772"/>
    <x v="2"/>
    <x v="0"/>
    <x v="0"/>
    <x v="0"/>
    <n v="4156.0200000000004"/>
    <n v="14.693"/>
    <n v="1246.8059999999998"/>
  </r>
  <r>
    <s v="003"/>
    <x v="0"/>
    <s v="Seeds"/>
    <n v="5.99"/>
    <n v="214"/>
    <x v="2"/>
    <d v="2024-02-14T00:00:00"/>
    <x v="1"/>
    <n v="2060"/>
    <x v="5"/>
    <x v="2"/>
    <x v="2"/>
    <x v="1"/>
    <n v="1281.8599999999999"/>
    <n v="4.1929999999999996"/>
    <n v="384.55800000000011"/>
  </r>
  <r>
    <s v="001"/>
    <x v="2"/>
    <s v="Fertilizers"/>
    <n v="20.99"/>
    <n v="298"/>
    <x v="0"/>
    <d v="2024-03-03T00:00:00"/>
    <x v="1"/>
    <n v="7248"/>
    <x v="1"/>
    <x v="1"/>
    <x v="1"/>
    <x v="1"/>
    <n v="6255.02"/>
    <n v="14.693"/>
    <n v="1876.5059999999996"/>
  </r>
  <r>
    <s v="003"/>
    <x v="0"/>
    <s v="Seeds"/>
    <n v="5.99"/>
    <n v="40"/>
    <x v="2"/>
    <d v="2024-02-08T00:00:00"/>
    <x v="0"/>
    <n v="1865"/>
    <x v="3"/>
    <x v="0"/>
    <x v="4"/>
    <x v="0"/>
    <n v="239.6"/>
    <n v="4.1929999999999996"/>
    <n v="71.880000000000024"/>
  </r>
  <r>
    <s v="003"/>
    <x v="0"/>
    <s v="Seeds"/>
    <n v="5.99"/>
    <n v="173"/>
    <x v="2"/>
    <d v="2024-02-03T00:00:00"/>
    <x v="0"/>
    <n v="3617"/>
    <x v="4"/>
    <x v="0"/>
    <x v="4"/>
    <x v="0"/>
    <n v="1036.27"/>
    <n v="4.1929999999999996"/>
    <n v="310.88100000000009"/>
  </r>
  <r>
    <s v="003"/>
    <x v="0"/>
    <s v="Seeds"/>
    <n v="5.99"/>
    <n v="2"/>
    <x v="1"/>
    <d v="2024-01-15T00:00:00"/>
    <x v="1"/>
    <n v="1503"/>
    <x v="3"/>
    <x v="0"/>
    <x v="0"/>
    <x v="0"/>
    <n v="11.98"/>
    <n v="4.1929999999999996"/>
    <n v="3.5940000000000012"/>
  </r>
  <r>
    <s v="004"/>
    <x v="1"/>
    <s v="Tools"/>
    <n v="15.75"/>
    <n v="266"/>
    <x v="0"/>
    <d v="2024-03-28T00:00:00"/>
    <x v="0"/>
    <n v="1616"/>
    <x v="0"/>
    <x v="2"/>
    <x v="1"/>
    <x v="0"/>
    <n v="4189.5"/>
    <n v="11.025"/>
    <n v="1256.8499999999999"/>
  </r>
  <r>
    <s v="001"/>
    <x v="2"/>
    <s v="Fertilizers"/>
    <n v="20.99"/>
    <n v="219"/>
    <x v="1"/>
    <d v="2024-01-24T00:00:00"/>
    <x v="1"/>
    <n v="4603"/>
    <x v="4"/>
    <x v="1"/>
    <x v="0"/>
    <x v="0"/>
    <n v="4596.8099999999986"/>
    <n v="14.693"/>
    <n v="1379.0429999999997"/>
  </r>
  <r>
    <s v="001"/>
    <x v="2"/>
    <s v="Fertilizers"/>
    <n v="20.99"/>
    <n v="112"/>
    <x v="1"/>
    <d v="2024-01-03T00:00:00"/>
    <x v="0"/>
    <n v="9077"/>
    <x v="3"/>
    <x v="2"/>
    <x v="2"/>
    <x v="0"/>
    <n v="2350.88"/>
    <n v="14.693"/>
    <n v="705.2639999999999"/>
  </r>
  <r>
    <s v="003"/>
    <x v="0"/>
    <s v="Seeds"/>
    <n v="5.99"/>
    <n v="243"/>
    <x v="0"/>
    <d v="2024-03-22T00:00:00"/>
    <x v="1"/>
    <n v="7715"/>
    <x v="1"/>
    <x v="0"/>
    <x v="4"/>
    <x v="0"/>
    <n v="1455.57"/>
    <n v="4.1929999999999996"/>
    <n v="436.67100000000016"/>
  </r>
  <r>
    <s v="002"/>
    <x v="4"/>
    <s v="Tools"/>
    <n v="35.5"/>
    <n v="259"/>
    <x v="0"/>
    <d v="2024-03-10T00:00:00"/>
    <x v="1"/>
    <n v="2307"/>
    <x v="1"/>
    <x v="2"/>
    <x v="0"/>
    <x v="0"/>
    <n v="9194.5"/>
    <n v="24.85"/>
    <n v="2758.3499999999995"/>
  </r>
  <r>
    <s v="005"/>
    <x v="3"/>
    <s v="Fertilizers"/>
    <n v="12.99"/>
    <n v="30"/>
    <x v="0"/>
    <d v="2024-03-11T00:00:00"/>
    <x v="0"/>
    <n v="1627"/>
    <x v="5"/>
    <x v="0"/>
    <x v="3"/>
    <x v="0"/>
    <n v="389.7"/>
    <n v="9.093"/>
    <n v="116.91000000000001"/>
  </r>
  <r>
    <s v="005"/>
    <x v="3"/>
    <s v="Fertilizers"/>
    <n v="12.99"/>
    <n v="107"/>
    <x v="1"/>
    <d v="2024-01-09T00:00:00"/>
    <x v="0"/>
    <n v="6716"/>
    <x v="0"/>
    <x v="0"/>
    <x v="1"/>
    <x v="0"/>
    <n v="1389.93"/>
    <n v="9.093"/>
    <n v="416.97900000000004"/>
  </r>
  <r>
    <s v="002"/>
    <x v="4"/>
    <s v="Tools"/>
    <n v="35.5"/>
    <n v="134"/>
    <x v="0"/>
    <d v="2024-03-14T00:00:00"/>
    <x v="1"/>
    <n v="3620"/>
    <x v="4"/>
    <x v="0"/>
    <x v="1"/>
    <x v="1"/>
    <n v="4757"/>
    <n v="24.85"/>
    <n v="1427.1"/>
  </r>
  <r>
    <s v="002"/>
    <x v="4"/>
    <s v="Tools"/>
    <n v="35.5"/>
    <n v="242"/>
    <x v="1"/>
    <d v="2024-01-08T00:00:00"/>
    <x v="0"/>
    <n v="4542"/>
    <x v="3"/>
    <x v="2"/>
    <x v="0"/>
    <x v="0"/>
    <n v="8591"/>
    <n v="24.85"/>
    <n v="2577.2999999999997"/>
  </r>
  <r>
    <s v="001"/>
    <x v="2"/>
    <s v="Fertilizers"/>
    <n v="20.99"/>
    <n v="280"/>
    <x v="1"/>
    <d v="2024-01-30T00:00:00"/>
    <x v="1"/>
    <n v="3653"/>
    <x v="0"/>
    <x v="2"/>
    <x v="2"/>
    <x v="0"/>
    <n v="5877.2"/>
    <n v="14.693"/>
    <n v="1763.1599999999996"/>
  </r>
  <r>
    <s v="001"/>
    <x v="2"/>
    <s v="Fertilizers"/>
    <n v="20.99"/>
    <n v="282"/>
    <x v="2"/>
    <d v="2024-02-08T00:00:00"/>
    <x v="1"/>
    <n v="1286"/>
    <x v="1"/>
    <x v="0"/>
    <x v="1"/>
    <x v="0"/>
    <n v="5919.1799999999994"/>
    <n v="14.693"/>
    <n v="1775.7539999999997"/>
  </r>
  <r>
    <s v="003"/>
    <x v="0"/>
    <s v="Seeds"/>
    <n v="5.99"/>
    <n v="89"/>
    <x v="1"/>
    <d v="2024-01-07T00:00:00"/>
    <x v="0"/>
    <n v="4739"/>
    <x v="1"/>
    <x v="2"/>
    <x v="4"/>
    <x v="0"/>
    <n v="533.11"/>
    <n v="4.1929999999999996"/>
    <n v="159.93300000000005"/>
  </r>
  <r>
    <s v="002"/>
    <x v="4"/>
    <s v="Tools"/>
    <n v="35.5"/>
    <n v="16"/>
    <x v="0"/>
    <d v="2024-03-28T00:00:00"/>
    <x v="0"/>
    <n v="4009"/>
    <x v="1"/>
    <x v="1"/>
    <x v="3"/>
    <x v="0"/>
    <n v="568"/>
    <n v="24.85"/>
    <n v="170.39999999999998"/>
  </r>
  <r>
    <s v="001"/>
    <x v="2"/>
    <s v="Fertilizers"/>
    <n v="20.99"/>
    <n v="267"/>
    <x v="2"/>
    <d v="2024-02-04T00:00:00"/>
    <x v="1"/>
    <n v="3356"/>
    <x v="0"/>
    <x v="0"/>
    <x v="1"/>
    <x v="0"/>
    <n v="5604.33"/>
    <n v="14.693"/>
    <n v="1681.2989999999998"/>
  </r>
  <r>
    <s v="003"/>
    <x v="0"/>
    <s v="Seeds"/>
    <n v="5.99"/>
    <n v="73"/>
    <x v="2"/>
    <d v="2024-02-24T00:00:00"/>
    <x v="1"/>
    <n v="6878"/>
    <x v="0"/>
    <x v="0"/>
    <x v="2"/>
    <x v="0"/>
    <n v="437.27"/>
    <n v="4.1929999999999996"/>
    <n v="131.18100000000004"/>
  </r>
  <r>
    <s v="004"/>
    <x v="1"/>
    <s v="Tools"/>
    <n v="15.75"/>
    <n v="225"/>
    <x v="2"/>
    <d v="2024-02-13T00:00:00"/>
    <x v="1"/>
    <n v="1518"/>
    <x v="4"/>
    <x v="2"/>
    <x v="4"/>
    <x v="0"/>
    <n v="3543.75"/>
    <n v="11.025"/>
    <n v="1063.125"/>
  </r>
  <r>
    <s v="002"/>
    <x v="4"/>
    <s v="Tools"/>
    <n v="35.5"/>
    <n v="203"/>
    <x v="1"/>
    <d v="2024-01-14T00:00:00"/>
    <x v="0"/>
    <n v="9792"/>
    <x v="4"/>
    <x v="1"/>
    <x v="4"/>
    <x v="0"/>
    <n v="7206.5"/>
    <n v="24.85"/>
    <n v="2161.9499999999998"/>
  </r>
  <r>
    <s v="001"/>
    <x v="2"/>
    <s v="Fertilizers"/>
    <n v="20.99"/>
    <n v="123"/>
    <x v="1"/>
    <d v="2024-01-11T00:00:00"/>
    <x v="0"/>
    <n v="2047"/>
    <x v="3"/>
    <x v="1"/>
    <x v="2"/>
    <x v="0"/>
    <n v="2581.77"/>
    <n v="14.693"/>
    <n v="774.53099999999984"/>
  </r>
  <r>
    <s v="002"/>
    <x v="4"/>
    <s v="Tools"/>
    <n v="35.5"/>
    <n v="257"/>
    <x v="2"/>
    <d v="2024-02-02T00:00:00"/>
    <x v="0"/>
    <n v="5979"/>
    <x v="2"/>
    <x v="0"/>
    <x v="1"/>
    <x v="0"/>
    <n v="9123.5"/>
    <n v="24.85"/>
    <n v="2737.0499999999997"/>
  </r>
  <r>
    <s v="003"/>
    <x v="0"/>
    <s v="Seeds"/>
    <n v="5.99"/>
    <n v="153"/>
    <x v="1"/>
    <d v="2024-01-21T00:00:00"/>
    <x v="1"/>
    <n v="8206"/>
    <x v="0"/>
    <x v="1"/>
    <x v="3"/>
    <x v="0"/>
    <n v="916.47"/>
    <n v="4.1929999999999996"/>
    <n v="274.94100000000009"/>
  </r>
  <r>
    <s v="001"/>
    <x v="2"/>
    <s v="Fertilizers"/>
    <n v="20.99"/>
    <n v="134"/>
    <x v="0"/>
    <d v="2024-03-23T00:00:00"/>
    <x v="1"/>
    <n v="9784"/>
    <x v="2"/>
    <x v="0"/>
    <x v="2"/>
    <x v="0"/>
    <n v="2812.66"/>
    <n v="14.693"/>
    <n v="843.79799999999989"/>
  </r>
  <r>
    <s v="002"/>
    <x v="4"/>
    <s v="Tools"/>
    <n v="35.5"/>
    <n v="42"/>
    <x v="1"/>
    <d v="2024-01-15T00:00:00"/>
    <x v="0"/>
    <n v="6588"/>
    <x v="5"/>
    <x v="1"/>
    <x v="0"/>
    <x v="0"/>
    <n v="1491"/>
    <n v="24.85"/>
    <n v="447.29999999999995"/>
  </r>
  <r>
    <s v="005"/>
    <x v="3"/>
    <s v="Fertilizers"/>
    <n v="12.99"/>
    <n v="158"/>
    <x v="2"/>
    <d v="2024-02-07T00:00:00"/>
    <x v="0"/>
    <n v="3417"/>
    <x v="1"/>
    <x v="0"/>
    <x v="4"/>
    <x v="1"/>
    <n v="2052.42"/>
    <n v="9.093"/>
    <n v="615.726"/>
  </r>
  <r>
    <s v="002"/>
    <x v="4"/>
    <s v="Tools"/>
    <n v="35.5"/>
    <n v="206"/>
    <x v="1"/>
    <d v="2024-01-04T00:00:00"/>
    <x v="1"/>
    <n v="9646"/>
    <x v="0"/>
    <x v="2"/>
    <x v="3"/>
    <x v="0"/>
    <n v="7313"/>
    <n v="24.85"/>
    <n v="2193.8999999999996"/>
  </r>
  <r>
    <s v="002"/>
    <x v="4"/>
    <s v="Tools"/>
    <n v="35.5"/>
    <n v="81"/>
    <x v="1"/>
    <d v="2024-01-09T00:00:00"/>
    <x v="1"/>
    <n v="2985"/>
    <x v="3"/>
    <x v="1"/>
    <x v="1"/>
    <x v="0"/>
    <n v="2875.5"/>
    <n v="24.85"/>
    <n v="862.64999999999986"/>
  </r>
  <r>
    <s v="005"/>
    <x v="3"/>
    <s v="Fertilizers"/>
    <n v="12.99"/>
    <n v="19"/>
    <x v="2"/>
    <d v="2024-02-22T00:00:00"/>
    <x v="1"/>
    <n v="6977"/>
    <x v="5"/>
    <x v="0"/>
    <x v="4"/>
    <x v="1"/>
    <n v="246.81"/>
    <n v="9.093"/>
    <n v="74.043000000000006"/>
  </r>
  <r>
    <s v="005"/>
    <x v="3"/>
    <s v="Fertilizers"/>
    <n v="12.99"/>
    <n v="208"/>
    <x v="0"/>
    <d v="2024-03-05T00:00:00"/>
    <x v="0"/>
    <n v="5645"/>
    <x v="3"/>
    <x v="1"/>
    <x v="1"/>
    <x v="1"/>
    <n v="2701.92"/>
    <n v="9.093"/>
    <n v="810.57600000000002"/>
  </r>
  <r>
    <s v="001"/>
    <x v="2"/>
    <s v="Fertilizers"/>
    <n v="20.99"/>
    <n v="191"/>
    <x v="2"/>
    <d v="2024-02-11T00:00:00"/>
    <x v="0"/>
    <n v="5165"/>
    <x v="2"/>
    <x v="2"/>
    <x v="1"/>
    <x v="0"/>
    <n v="4009.09"/>
    <n v="14.693"/>
    <n v="1202.7269999999999"/>
  </r>
  <r>
    <s v="004"/>
    <x v="1"/>
    <s v="Tools"/>
    <n v="15.75"/>
    <n v="58"/>
    <x v="0"/>
    <d v="2024-03-19T00:00:00"/>
    <x v="1"/>
    <n v="8768"/>
    <x v="3"/>
    <x v="2"/>
    <x v="1"/>
    <x v="0"/>
    <n v="913.5"/>
    <n v="11.025"/>
    <n v="274.04999999999995"/>
  </r>
  <r>
    <s v="003"/>
    <x v="0"/>
    <s v="Seeds"/>
    <n v="5.99"/>
    <n v="12"/>
    <x v="0"/>
    <d v="2024-03-28T00:00:00"/>
    <x v="0"/>
    <n v="3519"/>
    <x v="2"/>
    <x v="1"/>
    <x v="0"/>
    <x v="0"/>
    <n v="71.88"/>
    <n v="4.1929999999999996"/>
    <n v="21.564000000000007"/>
  </r>
  <r>
    <s v="004"/>
    <x v="1"/>
    <s v="Tools"/>
    <n v="15.75"/>
    <n v="9"/>
    <x v="2"/>
    <d v="2024-02-09T00:00:00"/>
    <x v="0"/>
    <n v="6115"/>
    <x v="1"/>
    <x v="2"/>
    <x v="2"/>
    <x v="0"/>
    <n v="141.75"/>
    <n v="11.025"/>
    <n v="42.524999999999999"/>
  </r>
  <r>
    <s v="005"/>
    <x v="3"/>
    <s v="Fertilizers"/>
    <n v="12.99"/>
    <n v="298"/>
    <x v="0"/>
    <d v="2024-03-26T00:00:00"/>
    <x v="1"/>
    <n v="2217"/>
    <x v="2"/>
    <x v="2"/>
    <x v="1"/>
    <x v="0"/>
    <n v="3871.02"/>
    <n v="9.093"/>
    <n v="1161.306"/>
  </r>
  <r>
    <s v="004"/>
    <x v="1"/>
    <s v="Tools"/>
    <n v="15.75"/>
    <n v="257"/>
    <x v="1"/>
    <d v="2024-01-04T00:00:00"/>
    <x v="0"/>
    <n v="6249"/>
    <x v="2"/>
    <x v="2"/>
    <x v="4"/>
    <x v="0"/>
    <n v="4047.75"/>
    <n v="11.025"/>
    <n v="1214.3249999999998"/>
  </r>
  <r>
    <s v="003"/>
    <x v="0"/>
    <s v="Seeds"/>
    <n v="5.99"/>
    <n v="24"/>
    <x v="2"/>
    <d v="2024-02-26T00:00:00"/>
    <x v="0"/>
    <n v="1942"/>
    <x v="1"/>
    <x v="0"/>
    <x v="1"/>
    <x v="1"/>
    <n v="143.76"/>
    <n v="4.1929999999999996"/>
    <n v="43.128000000000014"/>
  </r>
  <r>
    <s v="005"/>
    <x v="3"/>
    <s v="Fertilizers"/>
    <n v="12.99"/>
    <n v="286"/>
    <x v="1"/>
    <d v="2024-01-10T00:00:00"/>
    <x v="0"/>
    <n v="4973"/>
    <x v="0"/>
    <x v="2"/>
    <x v="1"/>
    <x v="1"/>
    <n v="3715.14"/>
    <n v="9.093"/>
    <n v="1114.5420000000001"/>
  </r>
  <r>
    <s v="005"/>
    <x v="3"/>
    <s v="Fertilizers"/>
    <n v="12.99"/>
    <n v="2"/>
    <x v="1"/>
    <d v="2024-01-13T00:00:00"/>
    <x v="1"/>
    <n v="9559"/>
    <x v="4"/>
    <x v="0"/>
    <x v="3"/>
    <x v="0"/>
    <n v="25.98"/>
    <n v="9.093"/>
    <n v="7.7940000000000005"/>
  </r>
  <r>
    <s v="005"/>
    <x v="3"/>
    <s v="Fertilizers"/>
    <n v="12.99"/>
    <n v="50"/>
    <x v="1"/>
    <d v="2024-01-02T00:00:00"/>
    <x v="1"/>
    <n v="3986"/>
    <x v="1"/>
    <x v="1"/>
    <x v="0"/>
    <x v="0"/>
    <n v="649.5"/>
    <n v="9.093"/>
    <n v="194.85000000000002"/>
  </r>
  <r>
    <s v="001"/>
    <x v="2"/>
    <s v="Fertilizers"/>
    <n v="20.99"/>
    <n v="147"/>
    <x v="0"/>
    <d v="2024-03-07T00:00:00"/>
    <x v="1"/>
    <n v="5507"/>
    <x v="2"/>
    <x v="1"/>
    <x v="4"/>
    <x v="1"/>
    <n v="3085.53"/>
    <n v="14.693"/>
    <n v="925.65899999999988"/>
  </r>
  <r>
    <s v="004"/>
    <x v="1"/>
    <s v="Tools"/>
    <n v="15.75"/>
    <n v="29"/>
    <x v="2"/>
    <d v="2024-02-25T00:00:00"/>
    <x v="1"/>
    <n v="2574"/>
    <x v="1"/>
    <x v="1"/>
    <x v="4"/>
    <x v="0"/>
    <n v="456.75"/>
    <n v="11.025"/>
    <n v="137.02499999999998"/>
  </r>
  <r>
    <s v="005"/>
    <x v="3"/>
    <s v="Fertilizers"/>
    <n v="12.99"/>
    <n v="204"/>
    <x v="2"/>
    <d v="2024-02-05T00:00:00"/>
    <x v="0"/>
    <n v="8258"/>
    <x v="1"/>
    <x v="2"/>
    <x v="4"/>
    <x v="0"/>
    <n v="2649.96"/>
    <n v="9.093"/>
    <n v="794.98800000000006"/>
  </r>
  <r>
    <s v="005"/>
    <x v="3"/>
    <s v="Fertilizers"/>
    <n v="12.99"/>
    <n v="28"/>
    <x v="1"/>
    <d v="2024-01-02T00:00:00"/>
    <x v="0"/>
    <n v="1427"/>
    <x v="5"/>
    <x v="2"/>
    <x v="3"/>
    <x v="0"/>
    <n v="363.72"/>
    <n v="9.093"/>
    <n v="109.11600000000001"/>
  </r>
  <r>
    <s v="002"/>
    <x v="4"/>
    <s v="Tools"/>
    <n v="35.5"/>
    <n v="21"/>
    <x v="0"/>
    <d v="2024-03-16T00:00:00"/>
    <x v="1"/>
    <n v="5796"/>
    <x v="5"/>
    <x v="1"/>
    <x v="3"/>
    <x v="0"/>
    <n v="745.5"/>
    <n v="24.85"/>
    <n v="223.64999999999998"/>
  </r>
  <r>
    <s v="003"/>
    <x v="0"/>
    <s v="Seeds"/>
    <n v="5.99"/>
    <n v="115"/>
    <x v="1"/>
    <d v="2024-01-10T00:00:00"/>
    <x v="1"/>
    <n v="9380"/>
    <x v="5"/>
    <x v="1"/>
    <x v="0"/>
    <x v="0"/>
    <n v="688.85"/>
    <n v="4.1929999999999996"/>
    <n v="206.65500000000006"/>
  </r>
  <r>
    <s v="004"/>
    <x v="1"/>
    <s v="Tools"/>
    <n v="15.75"/>
    <n v="269"/>
    <x v="0"/>
    <d v="2024-03-04T00:00:00"/>
    <x v="0"/>
    <n v="7414"/>
    <x v="4"/>
    <x v="1"/>
    <x v="3"/>
    <x v="1"/>
    <n v="4236.75"/>
    <n v="11.025"/>
    <n v="1271.0249999999999"/>
  </r>
  <r>
    <s v="004"/>
    <x v="1"/>
    <s v="Tools"/>
    <n v="15.75"/>
    <n v="48"/>
    <x v="1"/>
    <d v="2024-01-01T00:00:00"/>
    <x v="0"/>
    <n v="9409"/>
    <x v="3"/>
    <x v="0"/>
    <x v="3"/>
    <x v="0"/>
    <n v="756"/>
    <n v="11.025"/>
    <n v="226.79999999999998"/>
  </r>
  <r>
    <s v="004"/>
    <x v="1"/>
    <s v="Tools"/>
    <n v="15.75"/>
    <n v="296"/>
    <x v="1"/>
    <d v="2024-01-27T00:00:00"/>
    <x v="0"/>
    <n v="8099"/>
    <x v="3"/>
    <x v="1"/>
    <x v="1"/>
    <x v="0"/>
    <n v="4662"/>
    <n v="11.025"/>
    <n v="1398.6"/>
  </r>
  <r>
    <s v="002"/>
    <x v="4"/>
    <s v="Tools"/>
    <n v="35.5"/>
    <n v="165"/>
    <x v="1"/>
    <d v="2024-01-05T00:00:00"/>
    <x v="0"/>
    <n v="3611"/>
    <x v="2"/>
    <x v="2"/>
    <x v="1"/>
    <x v="0"/>
    <n v="5857.5"/>
    <n v="24.85"/>
    <n v="1757.2499999999998"/>
  </r>
  <r>
    <s v="002"/>
    <x v="4"/>
    <s v="Tools"/>
    <n v="35.5"/>
    <n v="187"/>
    <x v="2"/>
    <d v="2024-02-10T00:00:00"/>
    <x v="1"/>
    <n v="9926"/>
    <x v="3"/>
    <x v="1"/>
    <x v="3"/>
    <x v="0"/>
    <n v="6638.5"/>
    <n v="24.85"/>
    <n v="1991.54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42E1AB-F82E-4694-88E7-54A7E294107A}"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Age Group">
  <location ref="P26:S33" firstHeaderRow="0" firstDataRow="1" firstDataCol="1"/>
  <pivotFields count="16">
    <pivotField showAll="0"/>
    <pivotField showAll="0"/>
    <pivotField showAll="0"/>
    <pivotField numFmtId="164" showAll="0"/>
    <pivotField showAll="0"/>
    <pivotField numFmtId="167" showAll="0">
      <items count="4">
        <item x="1"/>
        <item x="2"/>
        <item x="0"/>
        <item t="default"/>
      </items>
    </pivotField>
    <pivotField numFmtId="165" showAll="0"/>
    <pivotField showAll="0">
      <items count="3">
        <item x="1"/>
        <item x="0"/>
        <item t="default"/>
      </items>
    </pivotField>
    <pivotField dataField="1" showAll="0"/>
    <pivotField axis="axisRow" showAll="0">
      <items count="7">
        <item x="5"/>
        <item x="0"/>
        <item x="1"/>
        <item x="2"/>
        <item x="3"/>
        <item x="4"/>
        <item t="default"/>
      </items>
    </pivotField>
    <pivotField showAll="0">
      <items count="4">
        <item x="1"/>
        <item x="2"/>
        <item x="0"/>
        <item t="default"/>
      </items>
    </pivotField>
    <pivotField showAll="0"/>
    <pivotField showAll="0">
      <items count="5">
        <item m="1" x="2"/>
        <item m="1" x="3"/>
        <item x="1"/>
        <item x="0"/>
        <item t="default"/>
      </items>
    </pivotField>
    <pivotField dataField="1" numFmtId="164" showAll="0"/>
    <pivotField numFmtId="164" showAll="0"/>
    <pivotField dataField="1" numFmtId="164" showAll="0"/>
  </pivotFields>
  <rowFields count="1">
    <field x="9"/>
  </rowFields>
  <rowItems count="7">
    <i>
      <x/>
    </i>
    <i>
      <x v="1"/>
    </i>
    <i>
      <x v="2"/>
    </i>
    <i>
      <x v="3"/>
    </i>
    <i>
      <x v="4"/>
    </i>
    <i>
      <x v="5"/>
    </i>
    <i t="grand">
      <x/>
    </i>
  </rowItems>
  <colFields count="1">
    <field x="-2"/>
  </colFields>
  <colItems count="3">
    <i>
      <x/>
    </i>
    <i i="1">
      <x v="1"/>
    </i>
    <i i="2">
      <x v="2"/>
    </i>
  </colItems>
  <dataFields count="3">
    <dataField name="Sales" fld="13" baseField="8" baseItem="0" numFmtId="166"/>
    <dataField name="Profit" fld="15" baseField="8" baseItem="0" numFmtId="166"/>
    <dataField name="Number of Customers" fld="8" subtotal="count" baseField="8" baseItem="0" numFmtId="37"/>
  </dataFields>
  <formats count="3">
    <format dxfId="250">
      <pivotArea outline="0" collapsedLevelsAreSubtotals="1" fieldPosition="0">
        <references count="1">
          <reference field="4294967294" count="1" selected="0">
            <x v="0"/>
          </reference>
        </references>
      </pivotArea>
    </format>
    <format dxfId="249">
      <pivotArea outline="0" collapsedLevelsAreSubtotals="1" fieldPosition="0">
        <references count="1">
          <reference field="4294967294" count="1" selected="0">
            <x v="1"/>
          </reference>
        </references>
      </pivotArea>
    </format>
    <format dxfId="248">
      <pivotArea outline="0" collapsedLevelsAreSubtotals="1" fieldPosition="0">
        <references count="1">
          <reference field="4294967294" count="1" selected="0">
            <x v="2"/>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DBAB3B-781A-4ECB-AD88-D662FBFC536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Payment Types">
  <location ref="B19:C25" firstHeaderRow="1" firstDataRow="1" firstDataCol="1"/>
  <pivotFields count="16">
    <pivotField showAll="0"/>
    <pivotField showAll="0"/>
    <pivotField showAll="0"/>
    <pivotField numFmtId="164" showAll="0"/>
    <pivotField showAll="0"/>
    <pivotField numFmtId="167" showAll="0">
      <items count="4">
        <item x="1"/>
        <item x="2"/>
        <item x="0"/>
        <item t="default"/>
      </items>
    </pivotField>
    <pivotField numFmtId="165" showAll="0"/>
    <pivotField showAll="0">
      <items count="3">
        <item x="1"/>
        <item x="0"/>
        <item t="default"/>
      </items>
    </pivotField>
    <pivotField showAll="0"/>
    <pivotField showAll="0"/>
    <pivotField showAll="0">
      <items count="4">
        <item x="1"/>
        <item x="2"/>
        <item x="0"/>
        <item t="default"/>
      </items>
    </pivotField>
    <pivotField axis="axisRow" dataField="1" showAll="0">
      <items count="6">
        <item x="3"/>
        <item x="0"/>
        <item x="4"/>
        <item x="2"/>
        <item x="1"/>
        <item t="default"/>
      </items>
    </pivotField>
    <pivotField showAll="0"/>
    <pivotField numFmtId="164" showAll="0"/>
    <pivotField numFmtId="164" showAll="0"/>
    <pivotField numFmtId="164" showAll="0"/>
  </pivotFields>
  <rowFields count="1">
    <field x="11"/>
  </rowFields>
  <rowItems count="6">
    <i>
      <x/>
    </i>
    <i>
      <x v="1"/>
    </i>
    <i>
      <x v="2"/>
    </i>
    <i>
      <x v="3"/>
    </i>
    <i>
      <x v="4"/>
    </i>
    <i t="grand">
      <x/>
    </i>
  </rowItems>
  <colItems count="1">
    <i/>
  </colItems>
  <dataFields count="1">
    <dataField name="Total Payment Types" fld="11" subtotal="count" baseField="8" baseItem="0"/>
  </dataFields>
  <chartFormats count="12">
    <chartFormat chart="23" format="0" series="1">
      <pivotArea type="data" outline="0" fieldPosition="0">
        <references count="1">
          <reference field="4294967294" count="1" selected="0">
            <x v="0"/>
          </reference>
        </references>
      </pivotArea>
    </chartFormat>
    <chartFormat chart="40" format="10" series="1">
      <pivotArea type="data" outline="0" fieldPosition="0">
        <references count="1">
          <reference field="4294967294" count="1" selected="0">
            <x v="0"/>
          </reference>
        </references>
      </pivotArea>
    </chartFormat>
    <chartFormat chart="40" format="11">
      <pivotArea type="data" outline="0" fieldPosition="0">
        <references count="2">
          <reference field="4294967294" count="1" selected="0">
            <x v="0"/>
          </reference>
          <reference field="11" count="1" selected="0">
            <x v="0"/>
          </reference>
        </references>
      </pivotArea>
    </chartFormat>
    <chartFormat chart="40" format="12">
      <pivotArea type="data" outline="0" fieldPosition="0">
        <references count="2">
          <reference field="4294967294" count="1" selected="0">
            <x v="0"/>
          </reference>
          <reference field="11" count="1" selected="0">
            <x v="2"/>
          </reference>
        </references>
      </pivotArea>
    </chartFormat>
    <chartFormat chart="40" format="13">
      <pivotArea type="data" outline="0" fieldPosition="0">
        <references count="2">
          <reference field="4294967294" count="1" selected="0">
            <x v="0"/>
          </reference>
          <reference field="11" count="1" selected="0">
            <x v="3"/>
          </reference>
        </references>
      </pivotArea>
    </chartFormat>
    <chartFormat chart="40" format="14">
      <pivotArea type="data" outline="0" fieldPosition="0">
        <references count="2">
          <reference field="4294967294" count="1" selected="0">
            <x v="0"/>
          </reference>
          <reference field="11" count="1" selected="0">
            <x v="4"/>
          </reference>
        </references>
      </pivotArea>
    </chartFormat>
    <chartFormat chart="40" format="15">
      <pivotArea type="data" outline="0" fieldPosition="0">
        <references count="2">
          <reference field="4294967294" count="1" selected="0">
            <x v="0"/>
          </reference>
          <reference field="11" count="1" selected="0">
            <x v="1"/>
          </reference>
        </references>
      </pivotArea>
    </chartFormat>
    <chartFormat chart="23" format="1">
      <pivotArea type="data" outline="0" fieldPosition="0">
        <references count="2">
          <reference field="4294967294" count="1" selected="0">
            <x v="0"/>
          </reference>
          <reference field="11" count="1" selected="0">
            <x v="0"/>
          </reference>
        </references>
      </pivotArea>
    </chartFormat>
    <chartFormat chart="23" format="2">
      <pivotArea type="data" outline="0" fieldPosition="0">
        <references count="2">
          <reference field="4294967294" count="1" selected="0">
            <x v="0"/>
          </reference>
          <reference field="11" count="1" selected="0">
            <x v="1"/>
          </reference>
        </references>
      </pivotArea>
    </chartFormat>
    <chartFormat chart="23" format="3">
      <pivotArea type="data" outline="0" fieldPosition="0">
        <references count="2">
          <reference field="4294967294" count="1" selected="0">
            <x v="0"/>
          </reference>
          <reference field="11" count="1" selected="0">
            <x v="2"/>
          </reference>
        </references>
      </pivotArea>
    </chartFormat>
    <chartFormat chart="23" format="4">
      <pivotArea type="data" outline="0" fieldPosition="0">
        <references count="2">
          <reference field="4294967294" count="1" selected="0">
            <x v="0"/>
          </reference>
          <reference field="11" count="1" selected="0">
            <x v="3"/>
          </reference>
        </references>
      </pivotArea>
    </chartFormat>
    <chartFormat chart="23" format="5">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B5862-79B4-4D11-BEA2-09E1A899259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rowHeaderCaption="Products">
  <location ref="B10:D16" firstHeaderRow="0" firstDataRow="1" firstDataCol="1"/>
  <pivotFields count="16">
    <pivotField showAll="0"/>
    <pivotField axis="axisRow" showAll="0">
      <items count="6">
        <item x="4"/>
        <item x="3"/>
        <item x="2"/>
        <item x="1"/>
        <item x="0"/>
        <item t="default"/>
      </items>
    </pivotField>
    <pivotField showAll="0"/>
    <pivotField numFmtId="164" showAll="0"/>
    <pivotField showAll="0"/>
    <pivotField numFmtId="167" showAll="0">
      <items count="4">
        <item x="1"/>
        <item x="2"/>
        <item x="0"/>
        <item t="default"/>
      </items>
    </pivotField>
    <pivotField numFmtId="165" showAll="0"/>
    <pivotField showAll="0">
      <items count="3">
        <item x="1"/>
        <item x="0"/>
        <item t="default"/>
      </items>
    </pivotField>
    <pivotField showAll="0"/>
    <pivotField showAll="0"/>
    <pivotField showAll="0">
      <items count="4">
        <item x="1"/>
        <item x="2"/>
        <item x="0"/>
        <item t="default"/>
      </items>
    </pivotField>
    <pivotField showAll="0"/>
    <pivotField showAll="0"/>
    <pivotField dataField="1" numFmtId="164" showAll="0"/>
    <pivotField numFmtId="164" showAll="0"/>
    <pivotField dataField="1" numFmtId="164" showAll="0"/>
  </pivotFields>
  <rowFields count="1">
    <field x="1"/>
  </rowFields>
  <rowItems count="6">
    <i>
      <x/>
    </i>
    <i>
      <x v="1"/>
    </i>
    <i>
      <x v="2"/>
    </i>
    <i>
      <x v="3"/>
    </i>
    <i>
      <x v="4"/>
    </i>
    <i t="grand">
      <x/>
    </i>
  </rowItems>
  <colFields count="1">
    <field x="-2"/>
  </colFields>
  <colItems count="2">
    <i>
      <x/>
    </i>
    <i i="1">
      <x v="1"/>
    </i>
  </colItems>
  <dataFields count="2">
    <dataField name="Sales" fld="13" baseField="1" baseItem="0" numFmtId="166"/>
    <dataField name="Profits" fld="15" baseField="1" baseItem="0" numFmtId="166"/>
  </dataFields>
  <formats count="2">
    <format dxfId="223">
      <pivotArea outline="0" collapsedLevelsAreSubtotals="1" fieldPosition="0">
        <references count="1">
          <reference field="4294967294" count="1" selected="0">
            <x v="0"/>
          </reference>
        </references>
      </pivotArea>
    </format>
    <format dxfId="222">
      <pivotArea outline="0" collapsedLevelsAreSubtotals="1" fieldPosition="0">
        <references count="1">
          <reference field="4294967294" count="1" selected="0">
            <x v="1"/>
          </reference>
        </references>
      </pivotArea>
    </format>
  </formats>
  <chartFormats count="2">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57227F-8008-4496-8272-E66D33DDA58D}"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6" firstHeaderRow="1" firstDataRow="1" firstDataCol="1"/>
  <pivotFields count="16">
    <pivotField showAll="0"/>
    <pivotField showAll="0"/>
    <pivotField showAll="0"/>
    <pivotField numFmtId="164" showAll="0"/>
    <pivotField dataField="1" showAll="0"/>
    <pivotField numFmtId="167" showAll="0">
      <items count="4">
        <item x="1"/>
        <item x="2"/>
        <item x="0"/>
        <item t="default"/>
      </items>
    </pivotField>
    <pivotField numFmtId="165" showAll="0"/>
    <pivotField showAll="0">
      <items count="3">
        <item x="1"/>
        <item x="0"/>
        <item t="default"/>
      </items>
    </pivotField>
    <pivotField showAll="0"/>
    <pivotField showAll="0"/>
    <pivotField showAll="0">
      <items count="4">
        <item x="1"/>
        <item x="2"/>
        <item x="0"/>
        <item t="default"/>
      </items>
    </pivotField>
    <pivotField showAll="0"/>
    <pivotField showAll="0"/>
    <pivotField dataField="1" numFmtId="164" showAll="0"/>
    <pivotField numFmtId="164" showAll="0"/>
    <pivotField dataField="1" numFmtId="164" showAll="0"/>
  </pivotFields>
  <rowFields count="1">
    <field x="-2"/>
  </rowFields>
  <rowItems count="3">
    <i>
      <x/>
    </i>
    <i i="1">
      <x v="1"/>
    </i>
    <i i="2">
      <x v="2"/>
    </i>
  </rowItems>
  <colItems count="1">
    <i/>
  </colItems>
  <dataFields count="3">
    <dataField name="Total Sales" fld="13" baseField="0" baseItem="0"/>
    <dataField name="Total Profit" fld="15" baseField="0" baseItem="0"/>
    <dataField name="Total Units Sold" fld="4" baseField="0" baseItem="0"/>
  </dataFields>
  <formats count="4">
    <format dxfId="227">
      <pivotArea collapsedLevelsAreSubtotals="1" fieldPosition="0">
        <references count="1">
          <reference field="4294967294" count="2">
            <x v="0"/>
            <x v="1"/>
          </reference>
        </references>
      </pivotArea>
    </format>
    <format dxfId="226">
      <pivotArea collapsedLevelsAreSubtotals="1" fieldPosition="0">
        <references count="1">
          <reference field="4294967294" count="1">
            <x v="1"/>
          </reference>
        </references>
      </pivotArea>
    </format>
    <format dxfId="225">
      <pivotArea collapsedLevelsAreSubtotals="1" fieldPosition="0">
        <references count="1">
          <reference field="4294967294" count="1">
            <x v="0"/>
          </reference>
        </references>
      </pivotArea>
    </format>
    <format dxfId="224">
      <pivotArea collapsedLevelsAreSubtotals="1"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534527-FC75-42DA-874B-AD33DE5E378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s">
  <location ref="B28:E35" firstHeaderRow="0" firstDataRow="1" firstDataCol="1"/>
  <pivotFields count="16">
    <pivotField showAll="0"/>
    <pivotField showAll="0"/>
    <pivotField showAll="0"/>
    <pivotField numFmtId="164" showAll="0"/>
    <pivotField showAll="0"/>
    <pivotField numFmtId="167" showAll="0">
      <items count="4">
        <item x="1"/>
        <item x="2"/>
        <item x="0"/>
        <item t="default"/>
      </items>
    </pivotField>
    <pivotField numFmtId="165" showAll="0"/>
    <pivotField showAll="0">
      <items count="3">
        <item x="1"/>
        <item x="0"/>
        <item t="default"/>
      </items>
    </pivotField>
    <pivotField dataField="1" showAll="0"/>
    <pivotField axis="axisRow" showAll="0">
      <items count="7">
        <item x="5"/>
        <item x="0"/>
        <item x="1"/>
        <item x="2"/>
        <item x="3"/>
        <item x="4"/>
        <item t="default"/>
      </items>
    </pivotField>
    <pivotField showAll="0">
      <items count="4">
        <item x="1"/>
        <item x="2"/>
        <item x="0"/>
        <item t="default"/>
      </items>
    </pivotField>
    <pivotField showAll="0"/>
    <pivotField showAll="0"/>
    <pivotField dataField="1" numFmtId="164" showAll="0"/>
    <pivotField numFmtId="164" showAll="0"/>
    <pivotField dataField="1" numFmtId="164" showAll="0"/>
  </pivotFields>
  <rowFields count="1">
    <field x="9"/>
  </rowFields>
  <rowItems count="7">
    <i>
      <x/>
    </i>
    <i>
      <x v="1"/>
    </i>
    <i>
      <x v="2"/>
    </i>
    <i>
      <x v="3"/>
    </i>
    <i>
      <x v="4"/>
    </i>
    <i>
      <x v="5"/>
    </i>
    <i t="grand">
      <x/>
    </i>
  </rowItems>
  <colFields count="1">
    <field x="-2"/>
  </colFields>
  <colItems count="3">
    <i>
      <x/>
    </i>
    <i i="1">
      <x v="1"/>
    </i>
    <i i="2">
      <x v="2"/>
    </i>
  </colItems>
  <dataFields count="3">
    <dataField name="Sales" fld="13" baseField="8" baseItem="0" numFmtId="166"/>
    <dataField name="Profit" fld="15" baseField="8" baseItem="0" numFmtId="166"/>
    <dataField name="Number of Customers" fld="8" subtotal="count" baseField="8" baseItem="0" numFmtId="3"/>
  </dataFields>
  <formats count="3">
    <format dxfId="230">
      <pivotArea outline="0" collapsedLevelsAreSubtotals="1" fieldPosition="0">
        <references count="1">
          <reference field="4294967294" count="1" selected="0">
            <x v="1"/>
          </reference>
        </references>
      </pivotArea>
    </format>
    <format dxfId="229">
      <pivotArea outline="0" collapsedLevelsAreSubtotals="1" fieldPosition="0">
        <references count="1">
          <reference field="4294967294" count="1" selected="0">
            <x v="0"/>
          </reference>
        </references>
      </pivotArea>
    </format>
    <format dxfId="228">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nth" xr10:uid="{02F04DE7-096C-473D-8F75-13ACFCA359B4}" sourceName="Purchase Month">
  <pivotTables>
    <pivotTable tabId="5" name="PivotTable9"/>
    <pivotTable tabId="3" name="PivotTable5"/>
    <pivotTable tabId="3" name="PivotTable6"/>
    <pivotTable tabId="3" name="PivotTable7"/>
    <pivotTable tabId="3" name="PivotTable8"/>
  </pivotTables>
  <data>
    <tabular pivotCacheId="17043881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Channel" xr10:uid="{E0E3A39C-7F47-4E73-A9FE-736552D8340C}" sourceName="Purchase Channel">
  <pivotTables>
    <pivotTable tabId="5" name="PivotTable9"/>
    <pivotTable tabId="3" name="PivotTable5"/>
    <pivotTable tabId="3" name="PivotTable6"/>
    <pivotTable tabId="3" name="PivotTable7"/>
    <pivotTable tabId="3" name="PivotTable8"/>
  </pivotTables>
  <data>
    <tabular pivotCacheId="17043881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8484DA-CF4A-4321-ACA1-2F41E83F4FD9}" sourceName="Gender">
  <pivotTables>
    <pivotTable tabId="5" name="PivotTable9"/>
    <pivotTable tabId="3" name="PivotTable5"/>
    <pivotTable tabId="3" name="PivotTable6"/>
    <pivotTable tabId="3" name="PivotTable7"/>
    <pivotTable tabId="3" name="PivotTable8"/>
  </pivotTables>
  <data>
    <tabular pivotCacheId="17043881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Month" xr10:uid="{9DED4EC3-BC8A-4572-81B7-8841614E2A47}" cache="Slicer_Purchase_Month" caption="Purchase Month" rowHeight="241300"/>
  <slicer name="Purchase Channel" xr10:uid="{D8023EC0-175D-4C90-8837-AB2F44F5E10B}" cache="Slicer_Purchase_Channel" caption="Purchase Channel" rowHeight="241300"/>
  <slicer name="Gender" xr10:uid="{A33424B1-6B99-4B46-8917-72E8ADB4FD4C}"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E6F92-6D93-496E-8467-F19457CE0B5B}" name="Product" displayName="Product" ref="A1:P1001" totalsRowShown="0" headerRowDxfId="247" headerRowBorderDxfId="246" tableBorderDxfId="245">
  <autoFilter ref="A1:P1001" xr:uid="{8F4E6F92-6D93-496E-8467-F19457CE0B5B}"/>
  <tableColumns count="16">
    <tableColumn id="1" xr3:uid="{A06F0164-FB2C-4650-86AA-90C5BBD1903C}" name="Product ID"/>
    <tableColumn id="2" xr3:uid="{FED55AD4-D64A-4955-B484-B663E70A131B}" name="Product Name"/>
    <tableColumn id="3" xr3:uid="{EE160282-1467-4C0D-B6DD-9D42955A79DE}" name="Category"/>
    <tableColumn id="4" xr3:uid="{6C6F9720-ECCC-4927-A517-B08045F03584}" name="Price" dataDxfId="244"/>
    <tableColumn id="5" xr3:uid="{F1FFAC11-51A7-4B94-AD61-5922A868137E}" name="Units Sold"/>
    <tableColumn id="21" xr3:uid="{9D7E1853-9362-4796-B9F0-5E48F5508E14}" name="Purchase Month" dataDxfId="243">
      <calculatedColumnFormula>TEXT(G2, "mmmm")</calculatedColumnFormula>
    </tableColumn>
    <tableColumn id="6" xr3:uid="{26ADD1A3-3D76-41A1-A49C-D0530F985F1E}" name="Purchase Date" dataDxfId="242"/>
    <tableColumn id="7" xr3:uid="{9A26E64B-74C7-419D-A9A3-E81DD048010A}" name="Purchase Channel" dataDxfId="241"/>
    <tableColumn id="8" xr3:uid="{C97D5AE6-8DF6-445E-9089-ABA1F8DBA679}" name="Customer ID"/>
    <tableColumn id="17" xr3:uid="{34FBEAB5-2316-432E-858C-8834CFE360D2}" name="Age Group" dataDxfId="240">
      <calculatedColumnFormula>VLOOKUP(I2,'Customer Details'!$A$2:$C$1001, 3, FALSE)</calculatedColumnFormula>
    </tableColumn>
    <tableColumn id="18" xr3:uid="{3A4AA10D-671F-495F-854C-5A73FFB0DA84}" name="Gender" dataDxfId="239">
      <calculatedColumnFormula>VLOOKUP(I2,'Customer Details'!$A$2:$D$1001,4, FALSE)</calculatedColumnFormula>
    </tableColumn>
    <tableColumn id="9" xr3:uid="{8FBFF510-F8F5-4F04-B312-7BD49ACE56DA}" name="Payment Type" dataDxfId="238"/>
    <tableColumn id="10" xr3:uid="{10CBF177-0D8C-4DE5-B1C5-6610D0A403A5}" name="Is Repeat Customer"/>
    <tableColumn id="11" xr3:uid="{6BF52CB9-7078-4508-A022-497710BFD9C3}" name="Total Price Paid" dataDxfId="237"/>
    <tableColumn id="12" xr3:uid="{B009E0D5-EE9F-4074-B435-552C8A3D04A7}" name="Cost of Goods Sold" dataDxfId="236"/>
    <tableColumn id="13" xr3:uid="{E6FACC8B-3B9A-4E4D-8EE3-293397836D87}" name="Profit from Sales" dataDxfId="235">
      <calculatedColumnFormula>(Product[[#This Row],[Price]]-Product[[#This Row],[Cost of Goods Sold]])*Product[[#This Row],[Units Sold]]</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783518-FC76-4022-B975-3A6F22AB7407}" name="Customer" displayName="Customer" ref="A1:H1001" totalsRowShown="0" headerRowDxfId="234" headerRowBorderDxfId="233" tableBorderDxfId="232">
  <autoFilter ref="A1:H1001" xr:uid="{2E783518-FC76-4022-B975-3A6F22AB7407}"/>
  <tableColumns count="8">
    <tableColumn id="1" xr3:uid="{E9CBD77D-BC5A-46C8-AD2E-0E41CC4180CB}" name="Customer ID"/>
    <tableColumn id="2" xr3:uid="{C5E69195-6D68-4C2B-8405-0EFFE77E635D}" name="Customer Age"/>
    <tableColumn id="9" xr3:uid="{C363FAF5-1103-4694-9EC8-8E5A4CF6098E}" name="Age Group" dataDxfId="231">
      <calculatedColumnFormula>IF(B2&lt;25, "18-24", IF(B2&lt;35, "25-34", IF(B2&lt;45, "35-44", IF(B2&lt;55, "45-54", IF(B2&lt;65, "55-64", "65+")))))</calculatedColumnFormula>
    </tableColumn>
    <tableColumn id="3" xr3:uid="{79E594E1-6754-4A18-A1F7-CB463424719C}" name="Customer Gender"/>
    <tableColumn id="4" xr3:uid="{A9A0C8A3-1B7F-44A4-BD2E-1FCD67AED7D7}" name="Location"/>
    <tableColumn id="5" xr3:uid="{4585ABC1-0C09-47AF-9365-4D174B9A245D}" name="Customer Income"/>
    <tableColumn id="6" xr3:uid="{B2C779D6-4C33-44B3-BDB8-0DE89BB5824C}" name="Education Level"/>
    <tableColumn id="7" xr3:uid="{2D3185AA-CF43-4DC2-B618-D5FA29B01701}" name="Marital Status"/>
  </tableColumns>
  <tableStyleInfo name="TableStyleMedium3" showFirstColumn="0" showLastColumn="0" showRowStripes="1" showColumnStripes="0"/>
</table>
</file>

<file path=xl/theme/theme1.xml><?xml version="1.0" encoding="utf-8"?>
<a:theme xmlns:a="http://schemas.openxmlformats.org/drawingml/2006/main" name="Office Theme 2007 - 2010">
  <a:themeElements>
    <a:clrScheme name="Garden Pro">
      <a:dk1>
        <a:sysClr val="windowText" lastClr="000000"/>
      </a:dk1>
      <a:lt1>
        <a:sysClr val="window" lastClr="FFFFFF"/>
      </a:lt1>
      <a:dk2>
        <a:srgbClr val="455F51"/>
      </a:dk2>
      <a:lt2>
        <a:srgbClr val="E2DFCC"/>
      </a:lt2>
      <a:accent1>
        <a:srgbClr val="B3C100"/>
      </a:accent1>
      <a:accent2>
        <a:srgbClr val="6AB187"/>
      </a:accent2>
      <a:accent3>
        <a:srgbClr val="37A76F"/>
      </a:accent3>
      <a:accent4>
        <a:srgbClr val="CED2CC"/>
      </a:accent4>
      <a:accent5>
        <a:srgbClr val="4CB5F5"/>
      </a:accent5>
      <a:accent6>
        <a:srgbClr val="1F3F49"/>
      </a:accent6>
      <a:hlink>
        <a:srgbClr val="EE7B08"/>
      </a:hlink>
      <a:folHlink>
        <a:srgbClr val="977B2D"/>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B38A-6051-4A31-80BE-3365DBCB31B1}">
  <dimension ref="P2:Y42"/>
  <sheetViews>
    <sheetView tabSelected="1" workbookViewId="0">
      <selection activeCell="U12" sqref="U12"/>
    </sheetView>
  </sheetViews>
  <sheetFormatPr defaultColWidth="9.1328125" defaultRowHeight="14.25" x14ac:dyDescent="0.45"/>
  <cols>
    <col min="1" max="1" width="9.1328125" style="6" customWidth="1"/>
    <col min="2" max="15" width="9.1328125" style="6"/>
    <col min="16" max="16" width="13.1328125" style="6" bestFit="1" customWidth="1"/>
    <col min="17" max="17" width="12.3984375" style="6" customWidth="1"/>
    <col min="18" max="18" width="12.86328125" style="6" customWidth="1"/>
    <col min="19" max="19" width="20.73046875" style="6" customWidth="1"/>
    <col min="20" max="20" width="3.73046875" style="6" customWidth="1"/>
    <col min="21" max="22" width="9.1328125" style="6"/>
    <col min="23" max="23" width="13.1328125" style="6" bestFit="1" customWidth="1"/>
    <col min="24" max="24" width="21.59765625" style="6" bestFit="1" customWidth="1"/>
    <col min="25" max="25" width="22.73046875" style="6" bestFit="1" customWidth="1"/>
    <col min="26" max="26" width="20.1328125" style="6" bestFit="1" customWidth="1"/>
    <col min="27" max="16384" width="9.1328125" style="6"/>
  </cols>
  <sheetData>
    <row r="2" spans="16:20" x14ac:dyDescent="0.45">
      <c r="P2" s="15"/>
      <c r="Q2" s="15"/>
      <c r="R2" s="15"/>
      <c r="S2" s="15"/>
      <c r="T2" s="15"/>
    </row>
    <row r="3" spans="16:20" x14ac:dyDescent="0.45">
      <c r="P3" s="15"/>
      <c r="Q3" s="15"/>
      <c r="R3" s="15"/>
      <c r="S3" s="15"/>
      <c r="T3" s="15"/>
    </row>
    <row r="4" spans="16:20" x14ac:dyDescent="0.45">
      <c r="P4" s="15"/>
      <c r="Q4" s="15"/>
      <c r="R4" s="15"/>
      <c r="S4" s="15"/>
      <c r="T4" s="15"/>
    </row>
    <row r="5" spans="16:20" x14ac:dyDescent="0.45">
      <c r="P5" s="15"/>
      <c r="Q5" s="15"/>
      <c r="R5" s="15"/>
      <c r="S5" s="15"/>
      <c r="T5" s="15"/>
    </row>
    <row r="6" spans="16:20" x14ac:dyDescent="0.45">
      <c r="P6" s="15"/>
      <c r="Q6" s="15"/>
      <c r="R6" s="15"/>
      <c r="S6" s="15"/>
      <c r="T6" s="15"/>
    </row>
    <row r="7" spans="16:20" x14ac:dyDescent="0.45">
      <c r="P7" s="15"/>
      <c r="Q7" s="15"/>
      <c r="R7" s="15"/>
      <c r="S7" s="15"/>
      <c r="T7" s="15"/>
    </row>
    <row r="8" spans="16:20" x14ac:dyDescent="0.45">
      <c r="P8" s="15"/>
      <c r="Q8" s="15"/>
      <c r="R8" s="15"/>
      <c r="S8" s="15"/>
      <c r="T8" s="15"/>
    </row>
    <row r="9" spans="16:20" x14ac:dyDescent="0.45">
      <c r="P9" s="15"/>
      <c r="Q9" s="15"/>
      <c r="R9" s="15"/>
      <c r="S9" s="15"/>
      <c r="T9" s="15"/>
    </row>
    <row r="10" spans="16:20" x14ac:dyDescent="0.45">
      <c r="P10" s="15"/>
      <c r="Q10" s="15"/>
      <c r="R10" s="15"/>
      <c r="S10" s="15"/>
      <c r="T10" s="15"/>
    </row>
    <row r="11" spans="16:20" x14ac:dyDescent="0.45">
      <c r="P11" s="15"/>
      <c r="Q11" s="15"/>
      <c r="R11" s="15"/>
      <c r="S11" s="15"/>
      <c r="T11" s="15"/>
    </row>
    <row r="12" spans="16:20" x14ac:dyDescent="0.45">
      <c r="P12" s="15"/>
      <c r="Q12" s="15"/>
      <c r="R12" s="15"/>
      <c r="S12" s="15"/>
      <c r="T12" s="15"/>
    </row>
    <row r="13" spans="16:20" x14ac:dyDescent="0.45">
      <c r="P13" s="15"/>
      <c r="Q13" s="15"/>
      <c r="R13" s="15"/>
      <c r="S13" s="15"/>
      <c r="T13" s="15"/>
    </row>
    <row r="14" spans="16:20" x14ac:dyDescent="0.45">
      <c r="P14" s="15"/>
      <c r="Q14" s="15"/>
      <c r="R14" s="15"/>
      <c r="S14" s="15"/>
      <c r="T14" s="15"/>
    </row>
    <row r="15" spans="16:20" x14ac:dyDescent="0.45">
      <c r="P15" s="15"/>
      <c r="Q15" s="15"/>
      <c r="R15" s="15"/>
      <c r="S15" s="15"/>
      <c r="T15" s="15"/>
    </row>
    <row r="16" spans="16:20" x14ac:dyDescent="0.45">
      <c r="P16" s="15"/>
      <c r="Q16" s="15"/>
      <c r="R16" s="15"/>
      <c r="S16" s="15"/>
      <c r="T16" s="15"/>
    </row>
    <row r="17" spans="16:20" x14ac:dyDescent="0.45">
      <c r="P17" s="15"/>
      <c r="Q17" s="15"/>
      <c r="R17" s="15"/>
      <c r="S17" s="15"/>
      <c r="T17" s="15"/>
    </row>
    <row r="18" spans="16:20" x14ac:dyDescent="0.45">
      <c r="P18" s="15"/>
      <c r="Q18" s="15"/>
      <c r="R18" s="15"/>
      <c r="S18" s="15"/>
      <c r="T18" s="15"/>
    </row>
    <row r="19" spans="16:20" x14ac:dyDescent="0.45">
      <c r="P19" s="15"/>
      <c r="Q19" s="15"/>
      <c r="R19" s="15"/>
      <c r="S19" s="15"/>
      <c r="T19" s="15"/>
    </row>
    <row r="20" spans="16:20" x14ac:dyDescent="0.45">
      <c r="P20" s="15"/>
      <c r="Q20" s="15"/>
      <c r="R20" s="15"/>
      <c r="S20" s="15"/>
      <c r="T20" s="15"/>
    </row>
    <row r="21" spans="16:20" x14ac:dyDescent="0.45">
      <c r="P21" s="15"/>
      <c r="Q21" s="15"/>
      <c r="R21" s="15"/>
      <c r="S21" s="15"/>
      <c r="T21" s="15"/>
    </row>
    <row r="22" spans="16:20" x14ac:dyDescent="0.45">
      <c r="P22" s="15"/>
      <c r="Q22" s="15"/>
      <c r="R22" s="15"/>
      <c r="S22" s="15"/>
      <c r="T22" s="15"/>
    </row>
    <row r="23" spans="16:20" x14ac:dyDescent="0.45">
      <c r="P23" s="15"/>
      <c r="Q23" s="15"/>
      <c r="R23" s="15"/>
      <c r="S23" s="15"/>
      <c r="T23" s="15"/>
    </row>
    <row r="24" spans="16:20" x14ac:dyDescent="0.45">
      <c r="P24" s="15"/>
      <c r="Q24" s="15"/>
      <c r="R24" s="15"/>
      <c r="S24" s="15"/>
      <c r="T24" s="15"/>
    </row>
    <row r="25" spans="16:20" x14ac:dyDescent="0.45">
      <c r="P25" s="15"/>
      <c r="Q25" s="15"/>
      <c r="R25" s="15"/>
      <c r="S25" s="15"/>
      <c r="T25" s="15"/>
    </row>
    <row r="26" spans="16:20" x14ac:dyDescent="0.45">
      <c r="P26" s="7" t="s">
        <v>101</v>
      </c>
      <c r="Q26" t="s">
        <v>112</v>
      </c>
      <c r="R26" t="s">
        <v>125</v>
      </c>
      <c r="S26" t="s">
        <v>126</v>
      </c>
      <c r="T26" s="15"/>
    </row>
    <row r="27" spans="16:20" x14ac:dyDescent="0.45">
      <c r="P27" s="8" t="s">
        <v>119</v>
      </c>
      <c r="Q27" s="5">
        <v>348398.46999999986</v>
      </c>
      <c r="R27" s="5">
        <v>104519.54100000003</v>
      </c>
      <c r="S27" s="21">
        <v>125</v>
      </c>
      <c r="T27" s="15"/>
    </row>
    <row r="28" spans="16:20" x14ac:dyDescent="0.45">
      <c r="P28" s="8" t="s">
        <v>120</v>
      </c>
      <c r="Q28" s="5">
        <v>564940.63999999978</v>
      </c>
      <c r="R28" s="5">
        <v>169482.19200000001</v>
      </c>
      <c r="S28" s="21">
        <v>179</v>
      </c>
      <c r="T28" s="15"/>
    </row>
    <row r="29" spans="16:20" x14ac:dyDescent="0.45">
      <c r="P29" s="8" t="s">
        <v>121</v>
      </c>
      <c r="Q29" s="5">
        <v>560698.89999999991</v>
      </c>
      <c r="R29" s="5">
        <v>168209.66999999998</v>
      </c>
      <c r="S29" s="21">
        <v>193</v>
      </c>
      <c r="T29" s="15"/>
    </row>
    <row r="30" spans="16:20" x14ac:dyDescent="0.45">
      <c r="P30" s="8" t="s">
        <v>122</v>
      </c>
      <c r="Q30" s="5">
        <v>435760.8000000001</v>
      </c>
      <c r="R30" s="5">
        <v>130728.24</v>
      </c>
      <c r="S30" s="21">
        <v>167</v>
      </c>
      <c r="T30" s="15"/>
    </row>
    <row r="31" spans="16:20" x14ac:dyDescent="0.45">
      <c r="P31" s="8" t="s">
        <v>123</v>
      </c>
      <c r="Q31" s="5">
        <v>417520.19000000012</v>
      </c>
      <c r="R31" s="5">
        <v>125256.05699999999</v>
      </c>
      <c r="S31" s="21">
        <v>160</v>
      </c>
      <c r="T31" s="15"/>
    </row>
    <row r="32" spans="16:20" x14ac:dyDescent="0.45">
      <c r="P32" s="8" t="s">
        <v>124</v>
      </c>
      <c r="Q32" s="5">
        <v>504368.79999999993</v>
      </c>
      <c r="R32" s="5">
        <v>151310.64000000001</v>
      </c>
      <c r="S32" s="21">
        <v>176</v>
      </c>
      <c r="T32" s="15"/>
    </row>
    <row r="33" spans="16:25" x14ac:dyDescent="0.45">
      <c r="P33" s="8" t="s">
        <v>109</v>
      </c>
      <c r="Q33" s="5">
        <v>2831687.8</v>
      </c>
      <c r="R33" s="5">
        <v>849506.34000000032</v>
      </c>
      <c r="S33" s="21">
        <v>1000</v>
      </c>
      <c r="T33" s="15"/>
      <c r="W33" s="14"/>
      <c r="X33" s="14"/>
      <c r="Y33" s="14"/>
    </row>
    <row r="34" spans="16:25" x14ac:dyDescent="0.45">
      <c r="P34" s="15"/>
      <c r="Q34" s="15"/>
      <c r="R34" s="15"/>
      <c r="S34" s="15"/>
      <c r="T34" s="15"/>
      <c r="W34" s="14"/>
      <c r="X34" s="14"/>
      <c r="Y34" s="14"/>
    </row>
    <row r="35" spans="16:25" x14ac:dyDescent="0.45">
      <c r="W35" s="14"/>
      <c r="X35" s="14"/>
      <c r="Y35" s="14"/>
    </row>
    <row r="36" spans="16:25" x14ac:dyDescent="0.45">
      <c r="W36" s="14"/>
      <c r="X36" s="14"/>
      <c r="Y36" s="14"/>
    </row>
    <row r="37" spans="16:25" x14ac:dyDescent="0.45">
      <c r="W37" s="14"/>
      <c r="X37" s="14"/>
      <c r="Y37" s="14"/>
    </row>
    <row r="38" spans="16:25" x14ac:dyDescent="0.45">
      <c r="W38" s="14"/>
      <c r="X38" s="14"/>
      <c r="Y38" s="14"/>
    </row>
    <row r="39" spans="16:25" x14ac:dyDescent="0.45">
      <c r="W39" s="14"/>
      <c r="X39" s="14"/>
      <c r="Y39" s="14"/>
    </row>
    <row r="40" spans="16:25" x14ac:dyDescent="0.45">
      <c r="W40" s="14"/>
      <c r="X40" s="14"/>
      <c r="Y40" s="14"/>
    </row>
    <row r="41" spans="16:25" x14ac:dyDescent="0.45">
      <c r="W41" s="14"/>
      <c r="X41" s="14"/>
      <c r="Y41" s="14"/>
    </row>
    <row r="42" spans="16:25" x14ac:dyDescent="0.45">
      <c r="W42" s="14"/>
      <c r="X42" s="14"/>
      <c r="Y42" s="14"/>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J35" sqref="J35"/>
    </sheetView>
  </sheetViews>
  <sheetFormatPr defaultRowHeight="14.25" x14ac:dyDescent="0.45"/>
  <cols>
    <col min="1" max="1" width="14.73046875" bestFit="1" customWidth="1"/>
    <col min="2" max="2" width="18.265625" bestFit="1" customWidth="1"/>
    <col min="3" max="3" width="13.3984375" bestFit="1" customWidth="1"/>
    <col min="4" max="4" width="10.86328125" style="1" customWidth="1"/>
    <col min="5" max="5" width="14.59765625" bestFit="1" customWidth="1"/>
    <col min="6" max="6" width="20.1328125" style="20" customWidth="1"/>
    <col min="7" max="7" width="20.86328125" style="2" customWidth="1"/>
    <col min="8" max="8" width="21.3984375" style="3" bestFit="1" customWidth="1"/>
    <col min="9" max="9" width="16.3984375" bestFit="1" customWidth="1"/>
    <col min="10" max="10" width="16.3984375" style="3" customWidth="1"/>
    <col min="11" max="11" width="17.265625" style="3" customWidth="1"/>
    <col min="12" max="12" width="18.265625" style="3" bestFit="1" customWidth="1"/>
    <col min="13" max="13" width="23" bestFit="1" customWidth="1"/>
    <col min="14" max="14" width="19.265625" style="1" bestFit="1" customWidth="1"/>
    <col min="15" max="15" width="22.3984375" style="1" bestFit="1" customWidth="1"/>
    <col min="16" max="16" width="20.3984375" bestFit="1" customWidth="1"/>
  </cols>
  <sheetData>
    <row r="1" spans="1:16" x14ac:dyDescent="0.45">
      <c r="A1" s="16" t="s">
        <v>0</v>
      </c>
      <c r="B1" s="16" t="s">
        <v>1</v>
      </c>
      <c r="C1" s="16" t="s">
        <v>2</v>
      </c>
      <c r="D1" s="17" t="s">
        <v>3</v>
      </c>
      <c r="E1" s="16" t="s">
        <v>4</v>
      </c>
      <c r="F1" s="19" t="s">
        <v>128</v>
      </c>
      <c r="G1" s="18" t="s">
        <v>5</v>
      </c>
      <c r="H1" s="16" t="s">
        <v>6</v>
      </c>
      <c r="I1" s="16" t="s">
        <v>7</v>
      </c>
      <c r="J1" s="16" t="s">
        <v>101</v>
      </c>
      <c r="K1" s="16" t="s">
        <v>127</v>
      </c>
      <c r="L1" s="16" t="s">
        <v>8</v>
      </c>
      <c r="M1" s="16" t="s">
        <v>9</v>
      </c>
      <c r="N1" s="17" t="s">
        <v>10</v>
      </c>
      <c r="O1" s="17" t="s">
        <v>11</v>
      </c>
      <c r="P1" s="16" t="s">
        <v>100</v>
      </c>
    </row>
    <row r="2" spans="1:16" x14ac:dyDescent="0.45">
      <c r="A2" t="s">
        <v>12</v>
      </c>
      <c r="B2" t="s">
        <v>17</v>
      </c>
      <c r="C2" t="s">
        <v>22</v>
      </c>
      <c r="D2" s="1">
        <v>5.99</v>
      </c>
      <c r="E2">
        <v>289</v>
      </c>
      <c r="F2" s="20" t="str">
        <f t="shared" ref="F2:F65" si="0">TEXT(G2, "mmmm")</f>
        <v>March</v>
      </c>
      <c r="G2" s="2">
        <v>45380</v>
      </c>
      <c r="H2" s="3" t="s">
        <v>25</v>
      </c>
      <c r="I2">
        <v>4571</v>
      </c>
      <c r="J2" s="3" t="str">
        <f>VLOOKUP(I2,'Customer Details'!$A$2:$C$1001, 3, FALSE)</f>
        <v>25-34</v>
      </c>
      <c r="K2" s="3" t="str">
        <f>VLOOKUP(I2,'Customer Details'!$A$2:$D$1001,4, FALSE)</f>
        <v>Non-binary</v>
      </c>
      <c r="L2" s="3" t="s">
        <v>27</v>
      </c>
      <c r="M2" t="s">
        <v>129</v>
      </c>
      <c r="N2" s="1">
        <v>1731.11</v>
      </c>
      <c r="O2" s="1">
        <v>4.1929999999999996</v>
      </c>
      <c r="P2" s="1">
        <f>(Product[[#This Row],[Price]]-Product[[#This Row],[Cost of Goods Sold]])*Product[[#This Row],[Units Sold]]</f>
        <v>519.3330000000002</v>
      </c>
    </row>
    <row r="3" spans="1:16" x14ac:dyDescent="0.45">
      <c r="A3" t="s">
        <v>13</v>
      </c>
      <c r="B3" t="s">
        <v>18</v>
      </c>
      <c r="C3" t="s">
        <v>23</v>
      </c>
      <c r="D3" s="1">
        <v>15.75</v>
      </c>
      <c r="E3">
        <v>234</v>
      </c>
      <c r="F3" s="20" t="str">
        <f t="shared" si="0"/>
        <v>January</v>
      </c>
      <c r="G3" s="2">
        <v>45320</v>
      </c>
      <c r="H3" s="3" t="s">
        <v>25</v>
      </c>
      <c r="I3">
        <v>2933</v>
      </c>
      <c r="J3" s="3" t="str">
        <f>VLOOKUP(I3,'Customer Details'!$A$2:$C$1001, 3, FALSE)</f>
        <v>35-44</v>
      </c>
      <c r="K3" s="3" t="str">
        <f>VLOOKUP(I3,'Customer Details'!$A$2:$D$1001,4, FALSE)</f>
        <v>Female</v>
      </c>
      <c r="L3" s="3" t="s">
        <v>28</v>
      </c>
      <c r="M3" t="s">
        <v>129</v>
      </c>
      <c r="N3" s="1">
        <v>3685.5</v>
      </c>
      <c r="O3" s="1">
        <v>11.025</v>
      </c>
      <c r="P3" s="1">
        <f>(Product[[#This Row],[Price]]-Product[[#This Row],[Cost of Goods Sold]])*Product[[#This Row],[Units Sold]]</f>
        <v>1105.6499999999999</v>
      </c>
    </row>
    <row r="4" spans="1:16" x14ac:dyDescent="0.45">
      <c r="A4" t="s">
        <v>14</v>
      </c>
      <c r="B4" t="s">
        <v>19</v>
      </c>
      <c r="C4" t="s">
        <v>24</v>
      </c>
      <c r="D4" s="1">
        <v>20.99</v>
      </c>
      <c r="E4">
        <v>18</v>
      </c>
      <c r="F4" s="20" t="str">
        <f t="shared" si="0"/>
        <v>March</v>
      </c>
      <c r="G4" s="2">
        <v>45364</v>
      </c>
      <c r="H4" s="3" t="s">
        <v>26</v>
      </c>
      <c r="I4">
        <v>8961</v>
      </c>
      <c r="J4" s="3" t="str">
        <f>VLOOKUP(I4,'Customer Details'!$A$2:$C$1001, 3, FALSE)</f>
        <v>45-54</v>
      </c>
      <c r="K4" s="3" t="str">
        <f>VLOOKUP(I4,'Customer Details'!$A$2:$D$1001,4, FALSE)</f>
        <v>Male</v>
      </c>
      <c r="L4" s="3" t="s">
        <v>29</v>
      </c>
      <c r="M4" t="s">
        <v>129</v>
      </c>
      <c r="N4" s="1">
        <v>377.82</v>
      </c>
      <c r="O4" s="1">
        <v>14.693</v>
      </c>
      <c r="P4" s="1">
        <f>(Product[[#This Row],[Price]]-Product[[#This Row],[Cost of Goods Sold]])*Product[[#This Row],[Units Sold]]</f>
        <v>113.34599999999998</v>
      </c>
    </row>
    <row r="5" spans="1:16" x14ac:dyDescent="0.45">
      <c r="A5" t="s">
        <v>12</v>
      </c>
      <c r="B5" t="s">
        <v>17</v>
      </c>
      <c r="C5" t="s">
        <v>22</v>
      </c>
      <c r="D5" s="1">
        <v>5.99</v>
      </c>
      <c r="E5">
        <v>152</v>
      </c>
      <c r="F5" s="20" t="str">
        <f t="shared" si="0"/>
        <v>January</v>
      </c>
      <c r="G5" s="2">
        <v>45311</v>
      </c>
      <c r="H5" s="3" t="s">
        <v>25</v>
      </c>
      <c r="I5">
        <v>3634</v>
      </c>
      <c r="J5" s="3" t="str">
        <f>VLOOKUP(I5,'Customer Details'!$A$2:$C$1001, 3, FALSE)</f>
        <v>55-64</v>
      </c>
      <c r="K5" s="3" t="str">
        <f>VLOOKUP(I5,'Customer Details'!$A$2:$D$1001,4, FALSE)</f>
        <v>Female</v>
      </c>
      <c r="L5" s="3" t="s">
        <v>28</v>
      </c>
      <c r="M5" t="s">
        <v>129</v>
      </c>
      <c r="N5" s="1">
        <v>910.48</v>
      </c>
      <c r="O5" s="1">
        <v>4.1929999999999996</v>
      </c>
      <c r="P5" s="1">
        <f>(Product[[#This Row],[Price]]-Product[[#This Row],[Cost of Goods Sold]])*Product[[#This Row],[Units Sold]]</f>
        <v>273.14400000000012</v>
      </c>
    </row>
    <row r="6" spans="1:16" x14ac:dyDescent="0.45">
      <c r="A6" t="s">
        <v>13</v>
      </c>
      <c r="B6" t="s">
        <v>18</v>
      </c>
      <c r="C6" t="s">
        <v>23</v>
      </c>
      <c r="D6" s="1">
        <v>15.75</v>
      </c>
      <c r="E6">
        <v>156</v>
      </c>
      <c r="F6" s="20" t="str">
        <f t="shared" si="0"/>
        <v>January</v>
      </c>
      <c r="G6" s="2">
        <v>45307</v>
      </c>
      <c r="H6" s="3" t="s">
        <v>25</v>
      </c>
      <c r="I6">
        <v>3858</v>
      </c>
      <c r="J6" s="3" t="str">
        <f>VLOOKUP(I6,'Customer Details'!$A$2:$C$1001, 3, FALSE)</f>
        <v>55-64</v>
      </c>
      <c r="K6" s="3" t="str">
        <f>VLOOKUP(I6,'Customer Details'!$A$2:$D$1001,4, FALSE)</f>
        <v>Non-binary</v>
      </c>
      <c r="L6" s="3" t="s">
        <v>28</v>
      </c>
      <c r="M6" t="s">
        <v>129</v>
      </c>
      <c r="N6" s="1">
        <v>2457</v>
      </c>
      <c r="O6" s="1">
        <v>11.025</v>
      </c>
      <c r="P6" s="1">
        <f>(Product[[#This Row],[Price]]-Product[[#This Row],[Cost of Goods Sold]])*Product[[#This Row],[Units Sold]]</f>
        <v>737.09999999999991</v>
      </c>
    </row>
    <row r="7" spans="1:16" x14ac:dyDescent="0.45">
      <c r="A7" t="s">
        <v>14</v>
      </c>
      <c r="B7" t="s">
        <v>19</v>
      </c>
      <c r="C7" t="s">
        <v>24</v>
      </c>
      <c r="D7" s="1">
        <v>20.99</v>
      </c>
      <c r="E7">
        <v>70</v>
      </c>
      <c r="F7" s="20" t="str">
        <f t="shared" si="0"/>
        <v>February</v>
      </c>
      <c r="G7" s="2">
        <v>45323</v>
      </c>
      <c r="H7" s="3" t="s">
        <v>25</v>
      </c>
      <c r="I7">
        <v>9044</v>
      </c>
      <c r="J7" s="3" t="str">
        <f>VLOOKUP(I7,'Customer Details'!$A$2:$C$1001, 3, FALSE)</f>
        <v>65+</v>
      </c>
      <c r="K7" s="3" t="str">
        <f>VLOOKUP(I7,'Customer Details'!$A$2:$D$1001,4, FALSE)</f>
        <v>Male</v>
      </c>
      <c r="L7" s="3" t="s">
        <v>30</v>
      </c>
      <c r="M7" t="s">
        <v>129</v>
      </c>
      <c r="N7" s="1">
        <v>1469.3</v>
      </c>
      <c r="O7" s="1">
        <v>14.693</v>
      </c>
      <c r="P7" s="1">
        <f>(Product[[#This Row],[Price]]-Product[[#This Row],[Cost of Goods Sold]])*Product[[#This Row],[Units Sold]]</f>
        <v>440.78999999999991</v>
      </c>
    </row>
    <row r="8" spans="1:16" x14ac:dyDescent="0.45">
      <c r="A8" t="s">
        <v>15</v>
      </c>
      <c r="B8" t="s">
        <v>20</v>
      </c>
      <c r="C8" t="s">
        <v>24</v>
      </c>
      <c r="D8" s="1">
        <v>12.99</v>
      </c>
      <c r="E8">
        <v>46</v>
      </c>
      <c r="F8" s="20" t="str">
        <f t="shared" si="0"/>
        <v>January</v>
      </c>
      <c r="G8" s="2">
        <v>45300</v>
      </c>
      <c r="H8" s="3" t="s">
        <v>25</v>
      </c>
      <c r="I8">
        <v>4234</v>
      </c>
      <c r="J8" s="3" t="str">
        <f>VLOOKUP(I8,'Customer Details'!$A$2:$C$1001, 3, FALSE)</f>
        <v>25-34</v>
      </c>
      <c r="K8" s="3" t="str">
        <f>VLOOKUP(I8,'Customer Details'!$A$2:$D$1001,4, FALSE)</f>
        <v>Female</v>
      </c>
      <c r="L8" s="3" t="s">
        <v>29</v>
      </c>
      <c r="M8" t="s">
        <v>129</v>
      </c>
      <c r="N8" s="1">
        <v>597.54</v>
      </c>
      <c r="O8" s="1">
        <v>9.093</v>
      </c>
      <c r="P8" s="1">
        <f>(Product[[#This Row],[Price]]-Product[[#This Row],[Cost of Goods Sold]])*Product[[#This Row],[Units Sold]]</f>
        <v>179.262</v>
      </c>
    </row>
    <row r="9" spans="1:16" x14ac:dyDescent="0.45">
      <c r="A9" t="s">
        <v>12</v>
      </c>
      <c r="B9" t="s">
        <v>17</v>
      </c>
      <c r="C9" t="s">
        <v>22</v>
      </c>
      <c r="D9" s="1">
        <v>5.99</v>
      </c>
      <c r="E9">
        <v>224</v>
      </c>
      <c r="F9" s="20" t="str">
        <f t="shared" si="0"/>
        <v>January</v>
      </c>
      <c r="G9" s="2">
        <v>45310</v>
      </c>
      <c r="H9" s="3" t="s">
        <v>26</v>
      </c>
      <c r="I9">
        <v>5845</v>
      </c>
      <c r="J9" s="3" t="str">
        <f>VLOOKUP(I9,'Customer Details'!$A$2:$C$1001, 3, FALSE)</f>
        <v>55-64</v>
      </c>
      <c r="K9" s="3" t="str">
        <f>VLOOKUP(I9,'Customer Details'!$A$2:$D$1001,4, FALSE)</f>
        <v>Male</v>
      </c>
      <c r="L9" s="3" t="s">
        <v>28</v>
      </c>
      <c r="M9" t="s">
        <v>129</v>
      </c>
      <c r="N9" s="1">
        <v>1341.76</v>
      </c>
      <c r="O9" s="1">
        <v>4.1929999999999996</v>
      </c>
      <c r="P9" s="1">
        <f>(Product[[#This Row],[Price]]-Product[[#This Row],[Cost of Goods Sold]])*Product[[#This Row],[Units Sold]]</f>
        <v>402.52800000000013</v>
      </c>
    </row>
    <row r="10" spans="1:16" x14ac:dyDescent="0.45">
      <c r="A10" t="s">
        <v>13</v>
      </c>
      <c r="B10" t="s">
        <v>18</v>
      </c>
      <c r="C10" t="s">
        <v>23</v>
      </c>
      <c r="D10" s="1">
        <v>15.75</v>
      </c>
      <c r="E10">
        <v>211</v>
      </c>
      <c r="F10" s="20" t="str">
        <f t="shared" si="0"/>
        <v>February</v>
      </c>
      <c r="G10" s="2">
        <v>45338</v>
      </c>
      <c r="H10" s="3" t="s">
        <v>26</v>
      </c>
      <c r="I10">
        <v>1496</v>
      </c>
      <c r="J10" s="3" t="str">
        <f>VLOOKUP(I10,'Customer Details'!$A$2:$C$1001, 3, FALSE)</f>
        <v>55-64</v>
      </c>
      <c r="K10" s="3" t="str">
        <f>VLOOKUP(I10,'Customer Details'!$A$2:$D$1001,4, FALSE)</f>
        <v>Non-binary</v>
      </c>
      <c r="L10" s="3" t="s">
        <v>27</v>
      </c>
      <c r="M10" t="s">
        <v>129</v>
      </c>
      <c r="N10" s="1">
        <v>3323.25</v>
      </c>
      <c r="O10" s="1">
        <v>11.025</v>
      </c>
      <c r="P10" s="1">
        <f>(Product[[#This Row],[Price]]-Product[[#This Row],[Cost of Goods Sold]])*Product[[#This Row],[Units Sold]]</f>
        <v>996.97499999999991</v>
      </c>
    </row>
    <row r="11" spans="1:16" x14ac:dyDescent="0.45">
      <c r="A11" t="s">
        <v>13</v>
      </c>
      <c r="B11" t="s">
        <v>18</v>
      </c>
      <c r="C11" t="s">
        <v>23</v>
      </c>
      <c r="D11" s="1">
        <v>15.75</v>
      </c>
      <c r="E11">
        <v>116</v>
      </c>
      <c r="F11" s="20" t="str">
        <f t="shared" si="0"/>
        <v>March</v>
      </c>
      <c r="G11" s="2">
        <v>45368</v>
      </c>
      <c r="H11" s="3" t="s">
        <v>25</v>
      </c>
      <c r="I11">
        <v>3762</v>
      </c>
      <c r="J11" s="3" t="str">
        <f>VLOOKUP(I11,'Customer Details'!$A$2:$C$1001, 3, FALSE)</f>
        <v>18-24</v>
      </c>
      <c r="K11" s="3" t="str">
        <f>VLOOKUP(I11,'Customer Details'!$A$2:$D$1001,4, FALSE)</f>
        <v>Male</v>
      </c>
      <c r="L11" s="3" t="s">
        <v>29</v>
      </c>
      <c r="M11" t="s">
        <v>129</v>
      </c>
      <c r="N11" s="1">
        <v>1827</v>
      </c>
      <c r="O11" s="1">
        <v>11.025</v>
      </c>
      <c r="P11" s="1">
        <f>(Product[[#This Row],[Price]]-Product[[#This Row],[Cost of Goods Sold]])*Product[[#This Row],[Units Sold]]</f>
        <v>548.09999999999991</v>
      </c>
    </row>
    <row r="12" spans="1:16" x14ac:dyDescent="0.45">
      <c r="A12" t="s">
        <v>16</v>
      </c>
      <c r="B12" t="s">
        <v>21</v>
      </c>
      <c r="C12" t="s">
        <v>23</v>
      </c>
      <c r="D12" s="1">
        <v>35.5</v>
      </c>
      <c r="E12">
        <v>121</v>
      </c>
      <c r="F12" s="20" t="str">
        <f t="shared" si="0"/>
        <v>January</v>
      </c>
      <c r="G12" s="2">
        <v>45319</v>
      </c>
      <c r="H12" s="3" t="s">
        <v>26</v>
      </c>
      <c r="I12">
        <v>7772</v>
      </c>
      <c r="J12" s="3" t="str">
        <f>VLOOKUP(I12,'Customer Details'!$A$2:$C$1001, 3, FALSE)</f>
        <v>65+</v>
      </c>
      <c r="K12" s="3" t="str">
        <f>VLOOKUP(I12,'Customer Details'!$A$2:$D$1001,4, FALSE)</f>
        <v>Male</v>
      </c>
      <c r="L12" s="3" t="s">
        <v>28</v>
      </c>
      <c r="M12" t="s">
        <v>129</v>
      </c>
      <c r="N12" s="1">
        <v>4295.5</v>
      </c>
      <c r="O12" s="1">
        <v>24.85</v>
      </c>
      <c r="P12" s="1">
        <f>(Product[[#This Row],[Price]]-Product[[#This Row],[Cost of Goods Sold]])*Product[[#This Row],[Units Sold]]</f>
        <v>1288.6499999999999</v>
      </c>
    </row>
    <row r="13" spans="1:16" x14ac:dyDescent="0.45">
      <c r="A13" t="s">
        <v>14</v>
      </c>
      <c r="B13" t="s">
        <v>19</v>
      </c>
      <c r="C13" t="s">
        <v>24</v>
      </c>
      <c r="D13" s="1">
        <v>20.99</v>
      </c>
      <c r="E13">
        <v>40</v>
      </c>
      <c r="F13" s="20" t="str">
        <f t="shared" si="0"/>
        <v>February</v>
      </c>
      <c r="G13" s="2">
        <v>45349</v>
      </c>
      <c r="H13" s="3" t="s">
        <v>25</v>
      </c>
      <c r="I13">
        <v>6537</v>
      </c>
      <c r="J13" s="3" t="str">
        <f>VLOOKUP(I13,'Customer Details'!$A$2:$C$1001, 3, FALSE)</f>
        <v>35-44</v>
      </c>
      <c r="K13" s="3" t="str">
        <f>VLOOKUP(I13,'Customer Details'!$A$2:$D$1001,4, FALSE)</f>
        <v>Male</v>
      </c>
      <c r="L13" s="3" t="s">
        <v>27</v>
      </c>
      <c r="M13" t="s">
        <v>129</v>
      </c>
      <c r="N13" s="1">
        <v>839.59999999999991</v>
      </c>
      <c r="O13" s="1">
        <v>14.693</v>
      </c>
      <c r="P13" s="1">
        <f>(Product[[#This Row],[Price]]-Product[[#This Row],[Cost of Goods Sold]])*Product[[#This Row],[Units Sold]]</f>
        <v>251.87999999999994</v>
      </c>
    </row>
    <row r="14" spans="1:16" x14ac:dyDescent="0.45">
      <c r="A14" t="s">
        <v>13</v>
      </c>
      <c r="B14" t="s">
        <v>18</v>
      </c>
      <c r="C14" t="s">
        <v>23</v>
      </c>
      <c r="D14" s="1">
        <v>15.75</v>
      </c>
      <c r="E14">
        <v>17</v>
      </c>
      <c r="F14" s="20" t="str">
        <f t="shared" si="0"/>
        <v>February</v>
      </c>
      <c r="G14" s="2">
        <v>45346</v>
      </c>
      <c r="H14" s="3" t="s">
        <v>25</v>
      </c>
      <c r="I14">
        <v>8345</v>
      </c>
      <c r="J14" s="3" t="str">
        <f>VLOOKUP(I14,'Customer Details'!$A$2:$C$1001, 3, FALSE)</f>
        <v>55-64</v>
      </c>
      <c r="K14" s="3" t="str">
        <f>VLOOKUP(I14,'Customer Details'!$A$2:$D$1001,4, FALSE)</f>
        <v>Non-binary</v>
      </c>
      <c r="L14" s="3" t="s">
        <v>29</v>
      </c>
      <c r="M14" t="s">
        <v>129</v>
      </c>
      <c r="N14" s="1">
        <v>267.75</v>
      </c>
      <c r="O14" s="1">
        <v>11.025</v>
      </c>
      <c r="P14" s="1">
        <f>(Product[[#This Row],[Price]]-Product[[#This Row],[Cost of Goods Sold]])*Product[[#This Row],[Units Sold]]</f>
        <v>80.324999999999989</v>
      </c>
    </row>
    <row r="15" spans="1:16" x14ac:dyDescent="0.45">
      <c r="A15" t="s">
        <v>15</v>
      </c>
      <c r="B15" t="s">
        <v>20</v>
      </c>
      <c r="C15" t="s">
        <v>24</v>
      </c>
      <c r="D15" s="1">
        <v>12.99</v>
      </c>
      <c r="E15">
        <v>70</v>
      </c>
      <c r="F15" s="20" t="str">
        <f t="shared" si="0"/>
        <v>January</v>
      </c>
      <c r="G15" s="2">
        <v>45301</v>
      </c>
      <c r="H15" s="3" t="s">
        <v>25</v>
      </c>
      <c r="I15">
        <v>4737</v>
      </c>
      <c r="J15" s="3" t="str">
        <f>VLOOKUP(I15,'Customer Details'!$A$2:$C$1001, 3, FALSE)</f>
        <v>18-24</v>
      </c>
      <c r="K15" s="3" t="str">
        <f>VLOOKUP(I15,'Customer Details'!$A$2:$D$1001,4, FALSE)</f>
        <v>Female</v>
      </c>
      <c r="L15" s="3" t="s">
        <v>29</v>
      </c>
      <c r="M15" t="s">
        <v>129</v>
      </c>
      <c r="N15" s="1">
        <v>909.30000000000007</v>
      </c>
      <c r="O15" s="1">
        <v>9.093</v>
      </c>
      <c r="P15" s="1">
        <f>(Product[[#This Row],[Price]]-Product[[#This Row],[Cost of Goods Sold]])*Product[[#This Row],[Units Sold]]</f>
        <v>272.79000000000002</v>
      </c>
    </row>
    <row r="16" spans="1:16" x14ac:dyDescent="0.45">
      <c r="A16" t="s">
        <v>12</v>
      </c>
      <c r="B16" t="s">
        <v>17</v>
      </c>
      <c r="C16" t="s">
        <v>22</v>
      </c>
      <c r="D16" s="1">
        <v>5.99</v>
      </c>
      <c r="E16">
        <v>168</v>
      </c>
      <c r="F16" s="20" t="str">
        <f t="shared" si="0"/>
        <v>February</v>
      </c>
      <c r="G16" s="2">
        <v>45351</v>
      </c>
      <c r="H16" s="3" t="s">
        <v>25</v>
      </c>
      <c r="I16">
        <v>5212</v>
      </c>
      <c r="J16" s="3" t="str">
        <f>VLOOKUP(I16,'Customer Details'!$A$2:$C$1001, 3, FALSE)</f>
        <v>18-24</v>
      </c>
      <c r="K16" s="3" t="str">
        <f>VLOOKUP(I16,'Customer Details'!$A$2:$D$1001,4, FALSE)</f>
        <v>Male</v>
      </c>
      <c r="L16" s="3" t="s">
        <v>28</v>
      </c>
      <c r="M16" t="s">
        <v>129</v>
      </c>
      <c r="N16" s="1">
        <v>1006.32</v>
      </c>
      <c r="O16" s="1">
        <v>4.1929999999999996</v>
      </c>
      <c r="P16" s="1">
        <f>(Product[[#This Row],[Price]]-Product[[#This Row],[Cost of Goods Sold]])*Product[[#This Row],[Units Sold]]</f>
        <v>301.89600000000007</v>
      </c>
    </row>
    <row r="17" spans="1:16" x14ac:dyDescent="0.45">
      <c r="A17" t="s">
        <v>13</v>
      </c>
      <c r="B17" t="s">
        <v>18</v>
      </c>
      <c r="C17" t="s">
        <v>23</v>
      </c>
      <c r="D17" s="1">
        <v>15.75</v>
      </c>
      <c r="E17">
        <v>295</v>
      </c>
      <c r="F17" s="20" t="str">
        <f t="shared" si="0"/>
        <v>February</v>
      </c>
      <c r="G17" s="2">
        <v>45338</v>
      </c>
      <c r="H17" s="3" t="s">
        <v>25</v>
      </c>
      <c r="I17">
        <v>8551</v>
      </c>
      <c r="J17" s="3" t="str">
        <f>VLOOKUP(I17,'Customer Details'!$A$2:$C$1001, 3, FALSE)</f>
        <v>25-34</v>
      </c>
      <c r="K17" s="3" t="str">
        <f>VLOOKUP(I17,'Customer Details'!$A$2:$D$1001,4, FALSE)</f>
        <v>Female</v>
      </c>
      <c r="L17" s="3" t="s">
        <v>30</v>
      </c>
      <c r="M17" t="s">
        <v>129</v>
      </c>
      <c r="N17" s="1">
        <v>4646.25</v>
      </c>
      <c r="O17" s="1">
        <v>11.025</v>
      </c>
      <c r="P17" s="1">
        <f>(Product[[#This Row],[Price]]-Product[[#This Row],[Cost of Goods Sold]])*Product[[#This Row],[Units Sold]]</f>
        <v>1393.875</v>
      </c>
    </row>
    <row r="18" spans="1:16" x14ac:dyDescent="0.45">
      <c r="A18" t="s">
        <v>13</v>
      </c>
      <c r="B18" t="s">
        <v>18</v>
      </c>
      <c r="C18" t="s">
        <v>23</v>
      </c>
      <c r="D18" s="1">
        <v>15.75</v>
      </c>
      <c r="E18">
        <v>214</v>
      </c>
      <c r="F18" s="20" t="str">
        <f t="shared" si="0"/>
        <v>February</v>
      </c>
      <c r="G18" s="2">
        <v>45339</v>
      </c>
      <c r="H18" s="3" t="s">
        <v>26</v>
      </c>
      <c r="I18">
        <v>3115</v>
      </c>
      <c r="J18" s="3" t="str">
        <f>VLOOKUP(I18,'Customer Details'!$A$2:$C$1001, 3, FALSE)</f>
        <v>35-44</v>
      </c>
      <c r="K18" s="3" t="str">
        <f>VLOOKUP(I18,'Customer Details'!$A$2:$D$1001,4, FALSE)</f>
        <v>Male</v>
      </c>
      <c r="L18" s="3" t="s">
        <v>30</v>
      </c>
      <c r="M18" t="s">
        <v>129</v>
      </c>
      <c r="N18" s="1">
        <v>3370.5</v>
      </c>
      <c r="O18" s="1">
        <v>11.025</v>
      </c>
      <c r="P18" s="1">
        <f>(Product[[#This Row],[Price]]-Product[[#This Row],[Cost of Goods Sold]])*Product[[#This Row],[Units Sold]]</f>
        <v>1011.15</v>
      </c>
    </row>
    <row r="19" spans="1:16" x14ac:dyDescent="0.45">
      <c r="A19" t="s">
        <v>16</v>
      </c>
      <c r="B19" t="s">
        <v>21</v>
      </c>
      <c r="C19" t="s">
        <v>23</v>
      </c>
      <c r="D19" s="1">
        <v>35.5</v>
      </c>
      <c r="E19">
        <v>28</v>
      </c>
      <c r="F19" s="20" t="str">
        <f t="shared" si="0"/>
        <v>February</v>
      </c>
      <c r="G19" s="2">
        <v>45326</v>
      </c>
      <c r="H19" s="3" t="s">
        <v>25</v>
      </c>
      <c r="I19">
        <v>5698</v>
      </c>
      <c r="J19" s="3" t="str">
        <f>VLOOKUP(I19,'Customer Details'!$A$2:$C$1001, 3, FALSE)</f>
        <v>65+</v>
      </c>
      <c r="K19" s="3" t="str">
        <f>VLOOKUP(I19,'Customer Details'!$A$2:$D$1001,4, FALSE)</f>
        <v>Female</v>
      </c>
      <c r="L19" s="3" t="s">
        <v>28</v>
      </c>
      <c r="M19" t="s">
        <v>129</v>
      </c>
      <c r="N19" s="1">
        <v>994</v>
      </c>
      <c r="O19" s="1">
        <v>24.85</v>
      </c>
      <c r="P19" s="1">
        <f>(Product[[#This Row],[Price]]-Product[[#This Row],[Cost of Goods Sold]])*Product[[#This Row],[Units Sold]]</f>
        <v>298.19999999999993</v>
      </c>
    </row>
    <row r="20" spans="1:16" x14ac:dyDescent="0.45">
      <c r="A20" t="s">
        <v>15</v>
      </c>
      <c r="B20" t="s">
        <v>20</v>
      </c>
      <c r="C20" t="s">
        <v>24</v>
      </c>
      <c r="D20" s="1">
        <v>12.99</v>
      </c>
      <c r="E20">
        <v>190</v>
      </c>
      <c r="F20" s="20" t="str">
        <f t="shared" si="0"/>
        <v>February</v>
      </c>
      <c r="G20" s="2">
        <v>45351</v>
      </c>
      <c r="H20" s="3" t="s">
        <v>26</v>
      </c>
      <c r="I20">
        <v>6697</v>
      </c>
      <c r="J20" s="3" t="str">
        <f>VLOOKUP(I20,'Customer Details'!$A$2:$C$1001, 3, FALSE)</f>
        <v>55-64</v>
      </c>
      <c r="K20" s="3" t="str">
        <f>VLOOKUP(I20,'Customer Details'!$A$2:$D$1001,4, FALSE)</f>
        <v>Female</v>
      </c>
      <c r="L20" s="3" t="s">
        <v>31</v>
      </c>
      <c r="M20" t="s">
        <v>129</v>
      </c>
      <c r="N20" s="1">
        <v>2468.1</v>
      </c>
      <c r="O20" s="1">
        <v>9.093</v>
      </c>
      <c r="P20" s="1">
        <f>(Product[[#This Row],[Price]]-Product[[#This Row],[Cost of Goods Sold]])*Product[[#This Row],[Units Sold]]</f>
        <v>740.43000000000006</v>
      </c>
    </row>
    <row r="21" spans="1:16" x14ac:dyDescent="0.45">
      <c r="A21" t="s">
        <v>12</v>
      </c>
      <c r="B21" t="s">
        <v>17</v>
      </c>
      <c r="C21" t="s">
        <v>22</v>
      </c>
      <c r="D21" s="1">
        <v>5.99</v>
      </c>
      <c r="E21">
        <v>259</v>
      </c>
      <c r="F21" s="20" t="str">
        <f t="shared" si="0"/>
        <v>February</v>
      </c>
      <c r="G21" s="2">
        <v>45325</v>
      </c>
      <c r="H21" s="3" t="s">
        <v>26</v>
      </c>
      <c r="I21">
        <v>8264</v>
      </c>
      <c r="J21" s="3" t="str">
        <f>VLOOKUP(I21,'Customer Details'!$A$2:$C$1001, 3, FALSE)</f>
        <v>65+</v>
      </c>
      <c r="K21" s="3" t="str">
        <f>VLOOKUP(I21,'Customer Details'!$A$2:$D$1001,4, FALSE)</f>
        <v>Female</v>
      </c>
      <c r="L21" s="3" t="s">
        <v>27</v>
      </c>
      <c r="M21" t="s">
        <v>129</v>
      </c>
      <c r="N21" s="1">
        <v>1551.41</v>
      </c>
      <c r="O21" s="1">
        <v>4.1929999999999996</v>
      </c>
      <c r="P21" s="1">
        <f>(Product[[#This Row],[Price]]-Product[[#This Row],[Cost of Goods Sold]])*Product[[#This Row],[Units Sold]]</f>
        <v>465.42300000000017</v>
      </c>
    </row>
    <row r="22" spans="1:16" x14ac:dyDescent="0.45">
      <c r="A22" t="s">
        <v>15</v>
      </c>
      <c r="B22" t="s">
        <v>20</v>
      </c>
      <c r="C22" t="s">
        <v>24</v>
      </c>
      <c r="D22" s="1">
        <v>12.99</v>
      </c>
      <c r="E22">
        <v>298</v>
      </c>
      <c r="F22" s="20" t="str">
        <f t="shared" si="0"/>
        <v>February</v>
      </c>
      <c r="G22" s="2">
        <v>45347</v>
      </c>
      <c r="H22" s="3" t="s">
        <v>25</v>
      </c>
      <c r="I22">
        <v>6081</v>
      </c>
      <c r="J22" s="3" t="str">
        <f>VLOOKUP(I22,'Customer Details'!$A$2:$C$1001, 3, FALSE)</f>
        <v>25-34</v>
      </c>
      <c r="K22" s="3" t="str">
        <f>VLOOKUP(I22,'Customer Details'!$A$2:$D$1001,4, FALSE)</f>
        <v>Female</v>
      </c>
      <c r="L22" s="3" t="s">
        <v>27</v>
      </c>
      <c r="M22" t="s">
        <v>129</v>
      </c>
      <c r="N22" s="1">
        <v>3871.02</v>
      </c>
      <c r="O22" s="1">
        <v>9.093</v>
      </c>
      <c r="P22" s="1">
        <f>(Product[[#This Row],[Price]]-Product[[#This Row],[Cost of Goods Sold]])*Product[[#This Row],[Units Sold]]</f>
        <v>1161.306</v>
      </c>
    </row>
    <row r="23" spans="1:16" x14ac:dyDescent="0.45">
      <c r="A23" t="s">
        <v>14</v>
      </c>
      <c r="B23" t="s">
        <v>19</v>
      </c>
      <c r="C23" t="s">
        <v>24</v>
      </c>
      <c r="D23" s="1">
        <v>20.99</v>
      </c>
      <c r="E23">
        <v>200</v>
      </c>
      <c r="F23" s="20" t="str">
        <f t="shared" si="0"/>
        <v>January</v>
      </c>
      <c r="G23" s="2">
        <v>45293</v>
      </c>
      <c r="H23" s="3" t="s">
        <v>26</v>
      </c>
      <c r="I23">
        <v>9914</v>
      </c>
      <c r="J23" s="3" t="str">
        <f>VLOOKUP(I23,'Customer Details'!$A$2:$C$1001, 3, FALSE)</f>
        <v>65+</v>
      </c>
      <c r="K23" s="3" t="str">
        <f>VLOOKUP(I23,'Customer Details'!$A$2:$D$1001,4, FALSE)</f>
        <v>Female</v>
      </c>
      <c r="L23" s="3" t="s">
        <v>30</v>
      </c>
      <c r="M23" t="s">
        <v>129</v>
      </c>
      <c r="N23" s="1">
        <v>4198</v>
      </c>
      <c r="O23" s="1">
        <v>14.693</v>
      </c>
      <c r="P23" s="1">
        <f>(Product[[#This Row],[Price]]-Product[[#This Row],[Cost of Goods Sold]])*Product[[#This Row],[Units Sold]]</f>
        <v>1259.3999999999999</v>
      </c>
    </row>
    <row r="24" spans="1:16" x14ac:dyDescent="0.45">
      <c r="A24" t="s">
        <v>14</v>
      </c>
      <c r="B24" t="s">
        <v>19</v>
      </c>
      <c r="C24" t="s">
        <v>24</v>
      </c>
      <c r="D24" s="1">
        <v>20.99</v>
      </c>
      <c r="E24">
        <v>110</v>
      </c>
      <c r="F24" s="20" t="str">
        <f t="shared" si="0"/>
        <v>February</v>
      </c>
      <c r="G24" s="2">
        <v>45326</v>
      </c>
      <c r="H24" s="3" t="s">
        <v>26</v>
      </c>
      <c r="I24">
        <v>1787</v>
      </c>
      <c r="J24" s="3" t="str">
        <f>VLOOKUP(I24,'Customer Details'!$A$2:$C$1001, 3, FALSE)</f>
        <v>18-24</v>
      </c>
      <c r="K24" s="3" t="str">
        <f>VLOOKUP(I24,'Customer Details'!$A$2:$D$1001,4, FALSE)</f>
        <v>Non-binary</v>
      </c>
      <c r="L24" s="3" t="s">
        <v>30</v>
      </c>
      <c r="M24" t="s">
        <v>129</v>
      </c>
      <c r="N24" s="1">
        <v>2308.9</v>
      </c>
      <c r="O24" s="1">
        <v>14.693</v>
      </c>
      <c r="P24" s="1">
        <f>(Product[[#This Row],[Price]]-Product[[#This Row],[Cost of Goods Sold]])*Product[[#This Row],[Units Sold]]</f>
        <v>692.66999999999985</v>
      </c>
    </row>
    <row r="25" spans="1:16" x14ac:dyDescent="0.45">
      <c r="A25" t="s">
        <v>16</v>
      </c>
      <c r="B25" t="s">
        <v>21</v>
      </c>
      <c r="C25" t="s">
        <v>23</v>
      </c>
      <c r="D25" s="1">
        <v>35.5</v>
      </c>
      <c r="E25">
        <v>60</v>
      </c>
      <c r="F25" s="20" t="str">
        <f t="shared" si="0"/>
        <v>January</v>
      </c>
      <c r="G25" s="2">
        <v>45322</v>
      </c>
      <c r="H25" s="3" t="s">
        <v>25</v>
      </c>
      <c r="I25">
        <v>7930</v>
      </c>
      <c r="J25" s="3" t="str">
        <f>VLOOKUP(I25,'Customer Details'!$A$2:$C$1001, 3, FALSE)</f>
        <v>18-24</v>
      </c>
      <c r="K25" s="3" t="str">
        <f>VLOOKUP(I25,'Customer Details'!$A$2:$D$1001,4, FALSE)</f>
        <v>Female</v>
      </c>
      <c r="L25" s="3" t="s">
        <v>27</v>
      </c>
      <c r="M25" t="s">
        <v>130</v>
      </c>
      <c r="N25" s="1">
        <v>2130</v>
      </c>
      <c r="O25" s="1">
        <v>24.85</v>
      </c>
      <c r="P25" s="1">
        <f>(Product[[#This Row],[Price]]-Product[[#This Row],[Cost of Goods Sold]])*Product[[#This Row],[Units Sold]]</f>
        <v>638.99999999999989</v>
      </c>
    </row>
    <row r="26" spans="1:16" x14ac:dyDescent="0.45">
      <c r="A26" t="s">
        <v>13</v>
      </c>
      <c r="B26" t="s">
        <v>18</v>
      </c>
      <c r="C26" t="s">
        <v>23</v>
      </c>
      <c r="D26" s="1">
        <v>15.75</v>
      </c>
      <c r="E26">
        <v>149</v>
      </c>
      <c r="F26" s="20" t="str">
        <f t="shared" si="0"/>
        <v>January</v>
      </c>
      <c r="G26" s="2">
        <v>45307</v>
      </c>
      <c r="H26" s="3" t="s">
        <v>26</v>
      </c>
      <c r="I26">
        <v>4933</v>
      </c>
      <c r="J26" s="3" t="str">
        <f>VLOOKUP(I26,'Customer Details'!$A$2:$C$1001, 3, FALSE)</f>
        <v>35-44</v>
      </c>
      <c r="K26" s="3" t="str">
        <f>VLOOKUP(I26,'Customer Details'!$A$2:$D$1001,4, FALSE)</f>
        <v>Female</v>
      </c>
      <c r="L26" s="3" t="s">
        <v>30</v>
      </c>
      <c r="M26" t="s">
        <v>129</v>
      </c>
      <c r="N26" s="1">
        <v>2346.75</v>
      </c>
      <c r="O26" s="1">
        <v>11.025</v>
      </c>
      <c r="P26" s="1">
        <f>(Product[[#This Row],[Price]]-Product[[#This Row],[Cost of Goods Sold]])*Product[[#This Row],[Units Sold]]</f>
        <v>704.02499999999998</v>
      </c>
    </row>
    <row r="27" spans="1:16" x14ac:dyDescent="0.45">
      <c r="A27" t="s">
        <v>13</v>
      </c>
      <c r="B27" t="s">
        <v>18</v>
      </c>
      <c r="C27" t="s">
        <v>23</v>
      </c>
      <c r="D27" s="1">
        <v>15.75</v>
      </c>
      <c r="E27">
        <v>131</v>
      </c>
      <c r="F27" s="20" t="str">
        <f t="shared" si="0"/>
        <v>February</v>
      </c>
      <c r="G27" s="2">
        <v>45330</v>
      </c>
      <c r="H27" s="3" t="s">
        <v>26</v>
      </c>
      <c r="I27">
        <v>3162</v>
      </c>
      <c r="J27" s="3" t="str">
        <f>VLOOKUP(I27,'Customer Details'!$A$2:$C$1001, 3, FALSE)</f>
        <v>25-34</v>
      </c>
      <c r="K27" s="3" t="str">
        <f>VLOOKUP(I27,'Customer Details'!$A$2:$D$1001,4, FALSE)</f>
        <v>Male</v>
      </c>
      <c r="L27" s="3" t="s">
        <v>31</v>
      </c>
      <c r="M27" t="s">
        <v>130</v>
      </c>
      <c r="N27" s="1">
        <v>2063.25</v>
      </c>
      <c r="O27" s="1">
        <v>11.025</v>
      </c>
      <c r="P27" s="1">
        <f>(Product[[#This Row],[Price]]-Product[[#This Row],[Cost of Goods Sold]])*Product[[#This Row],[Units Sold]]</f>
        <v>618.97499999999991</v>
      </c>
    </row>
    <row r="28" spans="1:16" x14ac:dyDescent="0.45">
      <c r="A28" t="s">
        <v>12</v>
      </c>
      <c r="B28" t="s">
        <v>17</v>
      </c>
      <c r="C28" t="s">
        <v>22</v>
      </c>
      <c r="D28" s="1">
        <v>5.99</v>
      </c>
      <c r="E28">
        <v>138</v>
      </c>
      <c r="F28" s="20" t="str">
        <f t="shared" si="0"/>
        <v>January</v>
      </c>
      <c r="G28" s="2">
        <v>45314</v>
      </c>
      <c r="H28" s="3" t="s">
        <v>26</v>
      </c>
      <c r="I28">
        <v>3315</v>
      </c>
      <c r="J28" s="3" t="str">
        <f>VLOOKUP(I28,'Customer Details'!$A$2:$C$1001, 3, FALSE)</f>
        <v>45-54</v>
      </c>
      <c r="K28" s="3" t="str">
        <f>VLOOKUP(I28,'Customer Details'!$A$2:$D$1001,4, FALSE)</f>
        <v>Male</v>
      </c>
      <c r="L28" s="3" t="s">
        <v>27</v>
      </c>
      <c r="M28" t="s">
        <v>129</v>
      </c>
      <c r="N28" s="1">
        <v>826.62</v>
      </c>
      <c r="O28" s="1">
        <v>4.1929999999999996</v>
      </c>
      <c r="P28" s="1">
        <f>(Product[[#This Row],[Price]]-Product[[#This Row],[Cost of Goods Sold]])*Product[[#This Row],[Units Sold]]</f>
        <v>247.98600000000008</v>
      </c>
    </row>
    <row r="29" spans="1:16" x14ac:dyDescent="0.45">
      <c r="A29" t="s">
        <v>12</v>
      </c>
      <c r="B29" t="s">
        <v>17</v>
      </c>
      <c r="C29" t="s">
        <v>22</v>
      </c>
      <c r="D29" s="1">
        <v>5.99</v>
      </c>
      <c r="E29">
        <v>6</v>
      </c>
      <c r="F29" s="20" t="str">
        <f t="shared" si="0"/>
        <v>January</v>
      </c>
      <c r="G29" s="2">
        <v>45303</v>
      </c>
      <c r="H29" s="3" t="s">
        <v>25</v>
      </c>
      <c r="I29">
        <v>8989</v>
      </c>
      <c r="J29" s="3" t="str">
        <f>VLOOKUP(I29,'Customer Details'!$A$2:$C$1001, 3, FALSE)</f>
        <v>25-34</v>
      </c>
      <c r="K29" s="3" t="str">
        <f>VLOOKUP(I29,'Customer Details'!$A$2:$D$1001,4, FALSE)</f>
        <v>Female</v>
      </c>
      <c r="L29" s="3" t="s">
        <v>31</v>
      </c>
      <c r="M29" t="s">
        <v>129</v>
      </c>
      <c r="N29" s="1">
        <v>35.94</v>
      </c>
      <c r="O29" s="1">
        <v>4.1929999999999996</v>
      </c>
      <c r="P29" s="1">
        <f>(Product[[#This Row],[Price]]-Product[[#This Row],[Cost of Goods Sold]])*Product[[#This Row],[Units Sold]]</f>
        <v>10.782000000000004</v>
      </c>
    </row>
    <row r="30" spans="1:16" x14ac:dyDescent="0.45">
      <c r="A30" t="s">
        <v>15</v>
      </c>
      <c r="B30" t="s">
        <v>20</v>
      </c>
      <c r="C30" t="s">
        <v>24</v>
      </c>
      <c r="D30" s="1">
        <v>12.99</v>
      </c>
      <c r="E30">
        <v>251</v>
      </c>
      <c r="F30" s="20" t="str">
        <f t="shared" si="0"/>
        <v>February</v>
      </c>
      <c r="G30" s="2">
        <v>45336</v>
      </c>
      <c r="H30" s="3" t="s">
        <v>26</v>
      </c>
      <c r="I30">
        <v>4534</v>
      </c>
      <c r="J30" s="3" t="str">
        <f>VLOOKUP(I30,'Customer Details'!$A$2:$C$1001, 3, FALSE)</f>
        <v>35-44</v>
      </c>
      <c r="K30" s="3" t="str">
        <f>VLOOKUP(I30,'Customer Details'!$A$2:$D$1001,4, FALSE)</f>
        <v>Non-binary</v>
      </c>
      <c r="L30" s="3" t="s">
        <v>29</v>
      </c>
      <c r="M30" t="s">
        <v>129</v>
      </c>
      <c r="N30" s="1">
        <v>3260.49</v>
      </c>
      <c r="O30" s="1">
        <v>9.093</v>
      </c>
      <c r="P30" s="1">
        <f>(Product[[#This Row],[Price]]-Product[[#This Row],[Cost of Goods Sold]])*Product[[#This Row],[Units Sold]]</f>
        <v>978.14700000000005</v>
      </c>
    </row>
    <row r="31" spans="1:16" x14ac:dyDescent="0.45">
      <c r="A31" t="s">
        <v>13</v>
      </c>
      <c r="B31" t="s">
        <v>18</v>
      </c>
      <c r="C31" t="s">
        <v>23</v>
      </c>
      <c r="D31" s="1">
        <v>15.75</v>
      </c>
      <c r="E31">
        <v>253</v>
      </c>
      <c r="F31" s="20" t="str">
        <f t="shared" si="0"/>
        <v>February</v>
      </c>
      <c r="G31" s="2">
        <v>45351</v>
      </c>
      <c r="H31" s="3" t="s">
        <v>25</v>
      </c>
      <c r="I31">
        <v>4295</v>
      </c>
      <c r="J31" s="3" t="str">
        <f>VLOOKUP(I31,'Customer Details'!$A$2:$C$1001, 3, FALSE)</f>
        <v>65+</v>
      </c>
      <c r="K31" s="3" t="str">
        <f>VLOOKUP(I31,'Customer Details'!$A$2:$D$1001,4, FALSE)</f>
        <v>Non-binary</v>
      </c>
      <c r="L31" s="3" t="s">
        <v>29</v>
      </c>
      <c r="M31" t="s">
        <v>129</v>
      </c>
      <c r="N31" s="1">
        <v>3984.75</v>
      </c>
      <c r="O31" s="1">
        <v>11.025</v>
      </c>
      <c r="P31" s="1">
        <f>(Product[[#This Row],[Price]]-Product[[#This Row],[Cost of Goods Sold]])*Product[[#This Row],[Units Sold]]</f>
        <v>1195.425</v>
      </c>
    </row>
    <row r="32" spans="1:16" x14ac:dyDescent="0.45">
      <c r="A32" t="s">
        <v>16</v>
      </c>
      <c r="B32" t="s">
        <v>21</v>
      </c>
      <c r="C32" t="s">
        <v>23</v>
      </c>
      <c r="D32" s="1">
        <v>35.5</v>
      </c>
      <c r="E32">
        <v>276</v>
      </c>
      <c r="F32" s="20" t="str">
        <f t="shared" si="0"/>
        <v>February</v>
      </c>
      <c r="G32" s="2">
        <v>45346</v>
      </c>
      <c r="H32" s="3" t="s">
        <v>26</v>
      </c>
      <c r="I32">
        <v>3472</v>
      </c>
      <c r="J32" s="3" t="str">
        <f>VLOOKUP(I32,'Customer Details'!$A$2:$C$1001, 3, FALSE)</f>
        <v>25-34</v>
      </c>
      <c r="K32" s="3" t="str">
        <f>VLOOKUP(I32,'Customer Details'!$A$2:$D$1001,4, FALSE)</f>
        <v>Female</v>
      </c>
      <c r="L32" s="3" t="s">
        <v>29</v>
      </c>
      <c r="M32" t="s">
        <v>129</v>
      </c>
      <c r="N32" s="1">
        <v>9798</v>
      </c>
      <c r="O32" s="1">
        <v>24.85</v>
      </c>
      <c r="P32" s="1">
        <f>(Product[[#This Row],[Price]]-Product[[#This Row],[Cost of Goods Sold]])*Product[[#This Row],[Units Sold]]</f>
        <v>2939.3999999999996</v>
      </c>
    </row>
    <row r="33" spans="1:16" x14ac:dyDescent="0.45">
      <c r="A33" t="s">
        <v>15</v>
      </c>
      <c r="B33" t="s">
        <v>20</v>
      </c>
      <c r="C33" t="s">
        <v>24</v>
      </c>
      <c r="D33" s="1">
        <v>12.99</v>
      </c>
      <c r="E33">
        <v>141</v>
      </c>
      <c r="F33" s="20" t="str">
        <f t="shared" si="0"/>
        <v>March</v>
      </c>
      <c r="G33" s="2">
        <v>45357</v>
      </c>
      <c r="H33" s="3" t="s">
        <v>25</v>
      </c>
      <c r="I33">
        <v>1350</v>
      </c>
      <c r="J33" s="3" t="str">
        <f>VLOOKUP(I33,'Customer Details'!$A$2:$C$1001, 3, FALSE)</f>
        <v>25-34</v>
      </c>
      <c r="K33" s="3" t="str">
        <f>VLOOKUP(I33,'Customer Details'!$A$2:$D$1001,4, FALSE)</f>
        <v>Male</v>
      </c>
      <c r="L33" s="3" t="s">
        <v>30</v>
      </c>
      <c r="M33" t="s">
        <v>129</v>
      </c>
      <c r="N33" s="1">
        <v>1831.59</v>
      </c>
      <c r="O33" s="1">
        <v>9.093</v>
      </c>
      <c r="P33" s="1">
        <f>(Product[[#This Row],[Price]]-Product[[#This Row],[Cost of Goods Sold]])*Product[[#This Row],[Units Sold]]</f>
        <v>549.47700000000009</v>
      </c>
    </row>
    <row r="34" spans="1:16" x14ac:dyDescent="0.45">
      <c r="A34" t="s">
        <v>12</v>
      </c>
      <c r="B34" t="s">
        <v>17</v>
      </c>
      <c r="C34" t="s">
        <v>22</v>
      </c>
      <c r="D34" s="1">
        <v>5.99</v>
      </c>
      <c r="E34">
        <v>56</v>
      </c>
      <c r="F34" s="20" t="str">
        <f t="shared" si="0"/>
        <v>February</v>
      </c>
      <c r="G34" s="2">
        <v>45333</v>
      </c>
      <c r="H34" s="3" t="s">
        <v>26</v>
      </c>
      <c r="I34">
        <v>5660</v>
      </c>
      <c r="J34" s="3" t="str">
        <f>VLOOKUP(I34,'Customer Details'!$A$2:$C$1001, 3, FALSE)</f>
        <v>55-64</v>
      </c>
      <c r="K34" s="3" t="str">
        <f>VLOOKUP(I34,'Customer Details'!$A$2:$D$1001,4, FALSE)</f>
        <v>Non-binary</v>
      </c>
      <c r="L34" s="3" t="s">
        <v>28</v>
      </c>
      <c r="M34" t="s">
        <v>129</v>
      </c>
      <c r="N34" s="1">
        <v>335.44</v>
      </c>
      <c r="O34" s="1">
        <v>4.1929999999999996</v>
      </c>
      <c r="P34" s="1">
        <f>(Product[[#This Row],[Price]]-Product[[#This Row],[Cost of Goods Sold]])*Product[[#This Row],[Units Sold]]</f>
        <v>100.63200000000003</v>
      </c>
    </row>
    <row r="35" spans="1:16" x14ac:dyDescent="0.45">
      <c r="A35" t="s">
        <v>15</v>
      </c>
      <c r="B35" t="s">
        <v>20</v>
      </c>
      <c r="C35" t="s">
        <v>24</v>
      </c>
      <c r="D35" s="1">
        <v>12.99</v>
      </c>
      <c r="E35">
        <v>140</v>
      </c>
      <c r="F35" s="20" t="str">
        <f t="shared" si="0"/>
        <v>January</v>
      </c>
      <c r="G35" s="2">
        <v>45315</v>
      </c>
      <c r="H35" s="3" t="s">
        <v>26</v>
      </c>
      <c r="I35">
        <v>8163</v>
      </c>
      <c r="J35" s="3" t="str">
        <f>VLOOKUP(I35,'Customer Details'!$A$2:$C$1001, 3, FALSE)</f>
        <v>18-24</v>
      </c>
      <c r="K35" s="3" t="str">
        <f>VLOOKUP(I35,'Customer Details'!$A$2:$D$1001,4, FALSE)</f>
        <v>Non-binary</v>
      </c>
      <c r="L35" s="3" t="s">
        <v>29</v>
      </c>
      <c r="M35" t="s">
        <v>129</v>
      </c>
      <c r="N35" s="1">
        <v>1818.6</v>
      </c>
      <c r="O35" s="1">
        <v>9.093</v>
      </c>
      <c r="P35" s="1">
        <f>(Product[[#This Row],[Price]]-Product[[#This Row],[Cost of Goods Sold]])*Product[[#This Row],[Units Sold]]</f>
        <v>545.58000000000004</v>
      </c>
    </row>
    <row r="36" spans="1:16" x14ac:dyDescent="0.45">
      <c r="A36" t="s">
        <v>14</v>
      </c>
      <c r="B36" t="s">
        <v>19</v>
      </c>
      <c r="C36" t="s">
        <v>24</v>
      </c>
      <c r="D36" s="1">
        <v>20.99</v>
      </c>
      <c r="E36">
        <v>93</v>
      </c>
      <c r="F36" s="20" t="str">
        <f t="shared" si="0"/>
        <v>February</v>
      </c>
      <c r="G36" s="2">
        <v>45337</v>
      </c>
      <c r="H36" s="3" t="s">
        <v>25</v>
      </c>
      <c r="I36">
        <v>1327</v>
      </c>
      <c r="J36" s="3" t="str">
        <f>VLOOKUP(I36,'Customer Details'!$A$2:$C$1001, 3, FALSE)</f>
        <v>45-54</v>
      </c>
      <c r="K36" s="3" t="str">
        <f>VLOOKUP(I36,'Customer Details'!$A$2:$D$1001,4, FALSE)</f>
        <v>Non-binary</v>
      </c>
      <c r="L36" s="3" t="s">
        <v>29</v>
      </c>
      <c r="M36" t="s">
        <v>129</v>
      </c>
      <c r="N36" s="1">
        <v>1952.07</v>
      </c>
      <c r="O36" s="1">
        <v>14.693</v>
      </c>
      <c r="P36" s="1">
        <f>(Product[[#This Row],[Price]]-Product[[#This Row],[Cost of Goods Sold]])*Product[[#This Row],[Units Sold]]</f>
        <v>585.62099999999987</v>
      </c>
    </row>
    <row r="37" spans="1:16" x14ac:dyDescent="0.45">
      <c r="A37" t="s">
        <v>14</v>
      </c>
      <c r="B37" t="s">
        <v>19</v>
      </c>
      <c r="C37" t="s">
        <v>24</v>
      </c>
      <c r="D37" s="1">
        <v>20.99</v>
      </c>
      <c r="E37">
        <v>1</v>
      </c>
      <c r="F37" s="20" t="str">
        <f t="shared" si="0"/>
        <v>February</v>
      </c>
      <c r="G37" s="2">
        <v>45324</v>
      </c>
      <c r="H37" s="3" t="s">
        <v>26</v>
      </c>
      <c r="I37">
        <v>9887</v>
      </c>
      <c r="J37" s="3" t="str">
        <f>VLOOKUP(I37,'Customer Details'!$A$2:$C$1001, 3, FALSE)</f>
        <v>55-64</v>
      </c>
      <c r="K37" s="3" t="str">
        <f>VLOOKUP(I37,'Customer Details'!$A$2:$D$1001,4, FALSE)</f>
        <v>Non-binary</v>
      </c>
      <c r="L37" s="3" t="s">
        <v>28</v>
      </c>
      <c r="M37" t="s">
        <v>129</v>
      </c>
      <c r="N37" s="1">
        <v>20.99</v>
      </c>
      <c r="O37" s="1">
        <v>14.693</v>
      </c>
      <c r="P37" s="1">
        <f>(Product[[#This Row],[Price]]-Product[[#This Row],[Cost of Goods Sold]])*Product[[#This Row],[Units Sold]]</f>
        <v>6.2969999999999988</v>
      </c>
    </row>
    <row r="38" spans="1:16" x14ac:dyDescent="0.45">
      <c r="A38" t="s">
        <v>14</v>
      </c>
      <c r="B38" t="s">
        <v>19</v>
      </c>
      <c r="C38" t="s">
        <v>24</v>
      </c>
      <c r="D38" s="1">
        <v>20.99</v>
      </c>
      <c r="E38">
        <v>58</v>
      </c>
      <c r="F38" s="20" t="str">
        <f t="shared" si="0"/>
        <v>January</v>
      </c>
      <c r="G38" s="2">
        <v>45322</v>
      </c>
      <c r="H38" s="3" t="s">
        <v>26</v>
      </c>
      <c r="I38">
        <v>7164</v>
      </c>
      <c r="J38" s="3" t="str">
        <f>VLOOKUP(I38,'Customer Details'!$A$2:$C$1001, 3, FALSE)</f>
        <v>18-24</v>
      </c>
      <c r="K38" s="3" t="str">
        <f>VLOOKUP(I38,'Customer Details'!$A$2:$D$1001,4, FALSE)</f>
        <v>Non-binary</v>
      </c>
      <c r="L38" s="3" t="s">
        <v>29</v>
      </c>
      <c r="M38" t="s">
        <v>129</v>
      </c>
      <c r="N38" s="1">
        <v>1217.42</v>
      </c>
      <c r="O38" s="1">
        <v>14.693</v>
      </c>
      <c r="P38" s="1">
        <f>(Product[[#This Row],[Price]]-Product[[#This Row],[Cost of Goods Sold]])*Product[[#This Row],[Units Sold]]</f>
        <v>365.22599999999994</v>
      </c>
    </row>
    <row r="39" spans="1:16" x14ac:dyDescent="0.45">
      <c r="A39" t="s">
        <v>16</v>
      </c>
      <c r="B39" t="s">
        <v>21</v>
      </c>
      <c r="C39" t="s">
        <v>23</v>
      </c>
      <c r="D39" s="1">
        <v>35.5</v>
      </c>
      <c r="E39">
        <v>15</v>
      </c>
      <c r="F39" s="20" t="str">
        <f t="shared" si="0"/>
        <v>February</v>
      </c>
      <c r="G39" s="2">
        <v>45324</v>
      </c>
      <c r="H39" s="3" t="s">
        <v>25</v>
      </c>
      <c r="I39">
        <v>6892</v>
      </c>
      <c r="J39" s="3" t="str">
        <f>VLOOKUP(I39,'Customer Details'!$A$2:$C$1001, 3, FALSE)</f>
        <v>18-24</v>
      </c>
      <c r="K39" s="3" t="str">
        <f>VLOOKUP(I39,'Customer Details'!$A$2:$D$1001,4, FALSE)</f>
        <v>Male</v>
      </c>
      <c r="L39" s="3" t="s">
        <v>31</v>
      </c>
      <c r="M39" t="s">
        <v>129</v>
      </c>
      <c r="N39" s="1">
        <v>532.5</v>
      </c>
      <c r="O39" s="1">
        <v>24.85</v>
      </c>
      <c r="P39" s="1">
        <f>(Product[[#This Row],[Price]]-Product[[#This Row],[Cost of Goods Sold]])*Product[[#This Row],[Units Sold]]</f>
        <v>159.74999999999997</v>
      </c>
    </row>
    <row r="40" spans="1:16" x14ac:dyDescent="0.45">
      <c r="A40" t="s">
        <v>13</v>
      </c>
      <c r="B40" t="s">
        <v>18</v>
      </c>
      <c r="C40" t="s">
        <v>23</v>
      </c>
      <c r="D40" s="1">
        <v>15.75</v>
      </c>
      <c r="E40">
        <v>136</v>
      </c>
      <c r="F40" s="20" t="str">
        <f t="shared" si="0"/>
        <v>March</v>
      </c>
      <c r="G40" s="2">
        <v>45364</v>
      </c>
      <c r="H40" s="3" t="s">
        <v>25</v>
      </c>
      <c r="I40">
        <v>8208</v>
      </c>
      <c r="J40" s="3" t="str">
        <f>VLOOKUP(I40,'Customer Details'!$A$2:$C$1001, 3, FALSE)</f>
        <v>18-24</v>
      </c>
      <c r="K40" s="3" t="str">
        <f>VLOOKUP(I40,'Customer Details'!$A$2:$D$1001,4, FALSE)</f>
        <v>Male</v>
      </c>
      <c r="L40" s="3" t="s">
        <v>30</v>
      </c>
      <c r="M40" t="s">
        <v>129</v>
      </c>
      <c r="N40" s="1">
        <v>2142</v>
      </c>
      <c r="O40" s="1">
        <v>11.025</v>
      </c>
      <c r="P40" s="1">
        <f>(Product[[#This Row],[Price]]-Product[[#This Row],[Cost of Goods Sold]])*Product[[#This Row],[Units Sold]]</f>
        <v>642.59999999999991</v>
      </c>
    </row>
    <row r="41" spans="1:16" x14ac:dyDescent="0.45">
      <c r="A41" t="s">
        <v>14</v>
      </c>
      <c r="B41" t="s">
        <v>19</v>
      </c>
      <c r="C41" t="s">
        <v>24</v>
      </c>
      <c r="D41" s="1">
        <v>20.99</v>
      </c>
      <c r="E41">
        <v>294</v>
      </c>
      <c r="F41" s="20" t="str">
        <f t="shared" si="0"/>
        <v>March</v>
      </c>
      <c r="G41" s="2">
        <v>45377</v>
      </c>
      <c r="H41" s="3" t="s">
        <v>26</v>
      </c>
      <c r="I41">
        <v>1424</v>
      </c>
      <c r="J41" s="3" t="str">
        <f>VLOOKUP(I41,'Customer Details'!$A$2:$C$1001, 3, FALSE)</f>
        <v>45-54</v>
      </c>
      <c r="K41" s="3" t="str">
        <f>VLOOKUP(I41,'Customer Details'!$A$2:$D$1001,4, FALSE)</f>
        <v>Female</v>
      </c>
      <c r="L41" s="3" t="s">
        <v>28</v>
      </c>
      <c r="M41" t="s">
        <v>130</v>
      </c>
      <c r="N41" s="1">
        <v>6171.0599999999986</v>
      </c>
      <c r="O41" s="1">
        <v>14.693</v>
      </c>
      <c r="P41" s="1">
        <f>(Product[[#This Row],[Price]]-Product[[#This Row],[Cost of Goods Sold]])*Product[[#This Row],[Units Sold]]</f>
        <v>1851.3179999999998</v>
      </c>
    </row>
    <row r="42" spans="1:16" x14ac:dyDescent="0.45">
      <c r="A42" t="s">
        <v>14</v>
      </c>
      <c r="B42" t="s">
        <v>19</v>
      </c>
      <c r="C42" t="s">
        <v>24</v>
      </c>
      <c r="D42" s="1">
        <v>20.99</v>
      </c>
      <c r="E42">
        <v>93</v>
      </c>
      <c r="F42" s="20" t="str">
        <f t="shared" si="0"/>
        <v>March</v>
      </c>
      <c r="G42" s="2">
        <v>45359</v>
      </c>
      <c r="H42" s="3" t="s">
        <v>25</v>
      </c>
      <c r="I42">
        <v>9990</v>
      </c>
      <c r="J42" s="3" t="str">
        <f>VLOOKUP(I42,'Customer Details'!$A$2:$C$1001, 3, FALSE)</f>
        <v>25-34</v>
      </c>
      <c r="K42" s="3" t="str">
        <f>VLOOKUP(I42,'Customer Details'!$A$2:$D$1001,4, FALSE)</f>
        <v>Female</v>
      </c>
      <c r="L42" s="3" t="s">
        <v>31</v>
      </c>
      <c r="M42" t="s">
        <v>129</v>
      </c>
      <c r="N42" s="1">
        <v>1952.07</v>
      </c>
      <c r="O42" s="1">
        <v>14.693</v>
      </c>
      <c r="P42" s="1">
        <f>(Product[[#This Row],[Price]]-Product[[#This Row],[Cost of Goods Sold]])*Product[[#This Row],[Units Sold]]</f>
        <v>585.62099999999987</v>
      </c>
    </row>
    <row r="43" spans="1:16" x14ac:dyDescent="0.45">
      <c r="A43" t="s">
        <v>16</v>
      </c>
      <c r="B43" t="s">
        <v>21</v>
      </c>
      <c r="C43" t="s">
        <v>23</v>
      </c>
      <c r="D43" s="1">
        <v>35.5</v>
      </c>
      <c r="E43">
        <v>122</v>
      </c>
      <c r="F43" s="20" t="str">
        <f t="shared" si="0"/>
        <v>January</v>
      </c>
      <c r="G43" s="2">
        <v>45304</v>
      </c>
      <c r="H43" s="3" t="s">
        <v>25</v>
      </c>
      <c r="I43">
        <v>8324</v>
      </c>
      <c r="J43" s="3" t="str">
        <f>VLOOKUP(I43,'Customer Details'!$A$2:$C$1001, 3, FALSE)</f>
        <v>18-24</v>
      </c>
      <c r="K43" s="3" t="str">
        <f>VLOOKUP(I43,'Customer Details'!$A$2:$D$1001,4, FALSE)</f>
        <v>Non-binary</v>
      </c>
      <c r="L43" s="3" t="s">
        <v>27</v>
      </c>
      <c r="M43" t="s">
        <v>129</v>
      </c>
      <c r="N43" s="1">
        <v>4331</v>
      </c>
      <c r="O43" s="1">
        <v>24.85</v>
      </c>
      <c r="P43" s="1">
        <f>(Product[[#This Row],[Price]]-Product[[#This Row],[Cost of Goods Sold]])*Product[[#This Row],[Units Sold]]</f>
        <v>1299.2999999999997</v>
      </c>
    </row>
    <row r="44" spans="1:16" x14ac:dyDescent="0.45">
      <c r="A44" t="s">
        <v>15</v>
      </c>
      <c r="B44" t="s">
        <v>20</v>
      </c>
      <c r="C44" t="s">
        <v>24</v>
      </c>
      <c r="D44" s="1">
        <v>12.99</v>
      </c>
      <c r="E44">
        <v>252</v>
      </c>
      <c r="F44" s="20" t="str">
        <f t="shared" si="0"/>
        <v>March</v>
      </c>
      <c r="G44" s="2">
        <v>45354</v>
      </c>
      <c r="H44" s="3" t="s">
        <v>26</v>
      </c>
      <c r="I44">
        <v>5389</v>
      </c>
      <c r="J44" s="3" t="str">
        <f>VLOOKUP(I44,'Customer Details'!$A$2:$C$1001, 3, FALSE)</f>
        <v>45-54</v>
      </c>
      <c r="K44" s="3" t="str">
        <f>VLOOKUP(I44,'Customer Details'!$A$2:$D$1001,4, FALSE)</f>
        <v>Non-binary</v>
      </c>
      <c r="L44" s="3" t="s">
        <v>27</v>
      </c>
      <c r="M44" t="s">
        <v>129</v>
      </c>
      <c r="N44" s="1">
        <v>3273.48</v>
      </c>
      <c r="O44" s="1">
        <v>9.093</v>
      </c>
      <c r="P44" s="1">
        <f>(Product[[#This Row],[Price]]-Product[[#This Row],[Cost of Goods Sold]])*Product[[#This Row],[Units Sold]]</f>
        <v>982.0440000000001</v>
      </c>
    </row>
    <row r="45" spans="1:16" x14ac:dyDescent="0.45">
      <c r="A45" t="s">
        <v>13</v>
      </c>
      <c r="B45" t="s">
        <v>18</v>
      </c>
      <c r="C45" t="s">
        <v>23</v>
      </c>
      <c r="D45" s="1">
        <v>15.75</v>
      </c>
      <c r="E45">
        <v>173</v>
      </c>
      <c r="F45" s="20" t="str">
        <f t="shared" si="0"/>
        <v>January</v>
      </c>
      <c r="G45" s="2">
        <v>45312</v>
      </c>
      <c r="H45" s="3" t="s">
        <v>26</v>
      </c>
      <c r="I45">
        <v>1917</v>
      </c>
      <c r="J45" s="3" t="str">
        <f>VLOOKUP(I45,'Customer Details'!$A$2:$C$1001, 3, FALSE)</f>
        <v>55-64</v>
      </c>
      <c r="K45" s="3" t="str">
        <f>VLOOKUP(I45,'Customer Details'!$A$2:$D$1001,4, FALSE)</f>
        <v>Female</v>
      </c>
      <c r="L45" s="3" t="s">
        <v>31</v>
      </c>
      <c r="M45" t="s">
        <v>129</v>
      </c>
      <c r="N45" s="1">
        <v>2724.75</v>
      </c>
      <c r="O45" s="1">
        <v>11.025</v>
      </c>
      <c r="P45" s="1">
        <f>(Product[[#This Row],[Price]]-Product[[#This Row],[Cost of Goods Sold]])*Product[[#This Row],[Units Sold]]</f>
        <v>817.42499999999995</v>
      </c>
    </row>
    <row r="46" spans="1:16" x14ac:dyDescent="0.45">
      <c r="A46" t="s">
        <v>15</v>
      </c>
      <c r="B46" t="s">
        <v>20</v>
      </c>
      <c r="C46" t="s">
        <v>24</v>
      </c>
      <c r="D46" s="1">
        <v>12.99</v>
      </c>
      <c r="E46">
        <v>190</v>
      </c>
      <c r="F46" s="20" t="str">
        <f t="shared" si="0"/>
        <v>February</v>
      </c>
      <c r="G46" s="2">
        <v>45343</v>
      </c>
      <c r="H46" s="3" t="s">
        <v>26</v>
      </c>
      <c r="I46">
        <v>6234</v>
      </c>
      <c r="J46" s="3" t="str">
        <f>VLOOKUP(I46,'Customer Details'!$A$2:$C$1001, 3, FALSE)</f>
        <v>35-44</v>
      </c>
      <c r="K46" s="3" t="str">
        <f>VLOOKUP(I46,'Customer Details'!$A$2:$D$1001,4, FALSE)</f>
        <v>Non-binary</v>
      </c>
      <c r="L46" s="3" t="s">
        <v>27</v>
      </c>
      <c r="M46" t="s">
        <v>129</v>
      </c>
      <c r="N46" s="1">
        <v>2468.1</v>
      </c>
      <c r="O46" s="1">
        <v>9.093</v>
      </c>
      <c r="P46" s="1">
        <f>(Product[[#This Row],[Price]]-Product[[#This Row],[Cost of Goods Sold]])*Product[[#This Row],[Units Sold]]</f>
        <v>740.43000000000006</v>
      </c>
    </row>
    <row r="47" spans="1:16" x14ac:dyDescent="0.45">
      <c r="A47" t="s">
        <v>13</v>
      </c>
      <c r="B47" t="s">
        <v>18</v>
      </c>
      <c r="C47" t="s">
        <v>23</v>
      </c>
      <c r="D47" s="1">
        <v>15.75</v>
      </c>
      <c r="E47">
        <v>126</v>
      </c>
      <c r="F47" s="20" t="str">
        <f t="shared" si="0"/>
        <v>February</v>
      </c>
      <c r="G47" s="2">
        <v>45336</v>
      </c>
      <c r="H47" s="3" t="s">
        <v>26</v>
      </c>
      <c r="I47">
        <v>8202</v>
      </c>
      <c r="J47" s="3" t="str">
        <f>VLOOKUP(I47,'Customer Details'!$A$2:$C$1001, 3, FALSE)</f>
        <v>35-44</v>
      </c>
      <c r="K47" s="3" t="str">
        <f>VLOOKUP(I47,'Customer Details'!$A$2:$D$1001,4, FALSE)</f>
        <v>Female</v>
      </c>
      <c r="L47" s="3" t="s">
        <v>31</v>
      </c>
      <c r="M47" t="s">
        <v>129</v>
      </c>
      <c r="N47" s="1">
        <v>1984.5</v>
      </c>
      <c r="O47" s="1">
        <v>11.025</v>
      </c>
      <c r="P47" s="1">
        <f>(Product[[#This Row],[Price]]-Product[[#This Row],[Cost of Goods Sold]])*Product[[#This Row],[Units Sold]]</f>
        <v>595.34999999999991</v>
      </c>
    </row>
    <row r="48" spans="1:16" x14ac:dyDescent="0.45">
      <c r="A48" t="s">
        <v>13</v>
      </c>
      <c r="B48" t="s">
        <v>18</v>
      </c>
      <c r="C48" t="s">
        <v>23</v>
      </c>
      <c r="D48" s="1">
        <v>15.75</v>
      </c>
      <c r="E48">
        <v>20</v>
      </c>
      <c r="F48" s="20" t="str">
        <f t="shared" si="0"/>
        <v>February</v>
      </c>
      <c r="G48" s="2">
        <v>45335</v>
      </c>
      <c r="H48" s="3" t="s">
        <v>25</v>
      </c>
      <c r="I48">
        <v>9832</v>
      </c>
      <c r="J48" s="3" t="str">
        <f>VLOOKUP(I48,'Customer Details'!$A$2:$C$1001, 3, FALSE)</f>
        <v>45-54</v>
      </c>
      <c r="K48" s="3" t="str">
        <f>VLOOKUP(I48,'Customer Details'!$A$2:$D$1001,4, FALSE)</f>
        <v>Non-binary</v>
      </c>
      <c r="L48" s="3" t="s">
        <v>30</v>
      </c>
      <c r="M48" t="s">
        <v>129</v>
      </c>
      <c r="N48" s="1">
        <v>315</v>
      </c>
      <c r="O48" s="1">
        <v>11.025</v>
      </c>
      <c r="P48" s="1">
        <f>(Product[[#This Row],[Price]]-Product[[#This Row],[Cost of Goods Sold]])*Product[[#This Row],[Units Sold]]</f>
        <v>94.5</v>
      </c>
    </row>
    <row r="49" spans="1:16" x14ac:dyDescent="0.45">
      <c r="A49" t="s">
        <v>13</v>
      </c>
      <c r="B49" t="s">
        <v>18</v>
      </c>
      <c r="C49" t="s">
        <v>23</v>
      </c>
      <c r="D49" s="1">
        <v>15.75</v>
      </c>
      <c r="E49">
        <v>27</v>
      </c>
      <c r="F49" s="20" t="str">
        <f t="shared" si="0"/>
        <v>February</v>
      </c>
      <c r="G49" s="2">
        <v>45324</v>
      </c>
      <c r="H49" s="3" t="s">
        <v>26</v>
      </c>
      <c r="I49">
        <v>5477</v>
      </c>
      <c r="J49" s="3" t="str">
        <f>VLOOKUP(I49,'Customer Details'!$A$2:$C$1001, 3, FALSE)</f>
        <v>45-54</v>
      </c>
      <c r="K49" s="3" t="str">
        <f>VLOOKUP(I49,'Customer Details'!$A$2:$D$1001,4, FALSE)</f>
        <v>Female</v>
      </c>
      <c r="L49" s="3" t="s">
        <v>31</v>
      </c>
      <c r="M49" t="s">
        <v>129</v>
      </c>
      <c r="N49" s="1">
        <v>425.25</v>
      </c>
      <c r="O49" s="1">
        <v>11.025</v>
      </c>
      <c r="P49" s="1">
        <f>(Product[[#This Row],[Price]]-Product[[#This Row],[Cost of Goods Sold]])*Product[[#This Row],[Units Sold]]</f>
        <v>127.57499999999999</v>
      </c>
    </row>
    <row r="50" spans="1:16" x14ac:dyDescent="0.45">
      <c r="A50" t="s">
        <v>15</v>
      </c>
      <c r="B50" t="s">
        <v>20</v>
      </c>
      <c r="C50" t="s">
        <v>24</v>
      </c>
      <c r="D50" s="1">
        <v>12.99</v>
      </c>
      <c r="E50">
        <v>178</v>
      </c>
      <c r="F50" s="20" t="str">
        <f t="shared" si="0"/>
        <v>February</v>
      </c>
      <c r="G50" s="2">
        <v>45324</v>
      </c>
      <c r="H50" s="3" t="s">
        <v>26</v>
      </c>
      <c r="I50">
        <v>6862</v>
      </c>
      <c r="J50" s="3" t="str">
        <f>VLOOKUP(I50,'Customer Details'!$A$2:$C$1001, 3, FALSE)</f>
        <v>35-44</v>
      </c>
      <c r="K50" s="3" t="str">
        <f>VLOOKUP(I50,'Customer Details'!$A$2:$D$1001,4, FALSE)</f>
        <v>Male</v>
      </c>
      <c r="L50" s="3" t="s">
        <v>30</v>
      </c>
      <c r="M50" t="s">
        <v>129</v>
      </c>
      <c r="N50" s="1">
        <v>2312.2199999999998</v>
      </c>
      <c r="O50" s="1">
        <v>9.093</v>
      </c>
      <c r="P50" s="1">
        <f>(Product[[#This Row],[Price]]-Product[[#This Row],[Cost of Goods Sold]])*Product[[#This Row],[Units Sold]]</f>
        <v>693.66600000000005</v>
      </c>
    </row>
    <row r="51" spans="1:16" x14ac:dyDescent="0.45">
      <c r="A51" t="s">
        <v>16</v>
      </c>
      <c r="B51" t="s">
        <v>21</v>
      </c>
      <c r="C51" t="s">
        <v>23</v>
      </c>
      <c r="D51" s="1">
        <v>35.5</v>
      </c>
      <c r="E51">
        <v>72</v>
      </c>
      <c r="F51" s="20" t="str">
        <f t="shared" si="0"/>
        <v>February</v>
      </c>
      <c r="G51" s="2">
        <v>45350</v>
      </c>
      <c r="H51" s="3" t="s">
        <v>26</v>
      </c>
      <c r="I51">
        <v>3593</v>
      </c>
      <c r="J51" s="3" t="str">
        <f>VLOOKUP(I51,'Customer Details'!$A$2:$C$1001, 3, FALSE)</f>
        <v>25-34</v>
      </c>
      <c r="K51" s="3" t="str">
        <f>VLOOKUP(I51,'Customer Details'!$A$2:$D$1001,4, FALSE)</f>
        <v>Non-binary</v>
      </c>
      <c r="L51" s="3" t="s">
        <v>30</v>
      </c>
      <c r="M51" t="s">
        <v>129</v>
      </c>
      <c r="N51" s="1">
        <v>2556</v>
      </c>
      <c r="O51" s="1">
        <v>24.85</v>
      </c>
      <c r="P51" s="1">
        <f>(Product[[#This Row],[Price]]-Product[[#This Row],[Cost of Goods Sold]])*Product[[#This Row],[Units Sold]]</f>
        <v>766.8</v>
      </c>
    </row>
    <row r="52" spans="1:16" x14ac:dyDescent="0.45">
      <c r="A52" t="s">
        <v>16</v>
      </c>
      <c r="B52" t="s">
        <v>21</v>
      </c>
      <c r="C52" t="s">
        <v>23</v>
      </c>
      <c r="D52" s="1">
        <v>35.5</v>
      </c>
      <c r="E52">
        <v>96</v>
      </c>
      <c r="F52" s="20" t="str">
        <f t="shared" si="0"/>
        <v>January</v>
      </c>
      <c r="G52" s="2">
        <v>45305</v>
      </c>
      <c r="H52" s="3" t="s">
        <v>26</v>
      </c>
      <c r="I52">
        <v>8103</v>
      </c>
      <c r="J52" s="3" t="str">
        <f>VLOOKUP(I52,'Customer Details'!$A$2:$C$1001, 3, FALSE)</f>
        <v>35-44</v>
      </c>
      <c r="K52" s="3" t="str">
        <f>VLOOKUP(I52,'Customer Details'!$A$2:$D$1001,4, FALSE)</f>
        <v>Female</v>
      </c>
      <c r="L52" s="3" t="s">
        <v>28</v>
      </c>
      <c r="M52" t="s">
        <v>129</v>
      </c>
      <c r="N52" s="1">
        <v>3408</v>
      </c>
      <c r="O52" s="1">
        <v>24.85</v>
      </c>
      <c r="P52" s="1">
        <f>(Product[[#This Row],[Price]]-Product[[#This Row],[Cost of Goods Sold]])*Product[[#This Row],[Units Sold]]</f>
        <v>1022.3999999999999</v>
      </c>
    </row>
    <row r="53" spans="1:16" x14ac:dyDescent="0.45">
      <c r="A53" t="s">
        <v>16</v>
      </c>
      <c r="B53" t="s">
        <v>21</v>
      </c>
      <c r="C53" t="s">
        <v>23</v>
      </c>
      <c r="D53" s="1">
        <v>35.5</v>
      </c>
      <c r="E53">
        <v>258</v>
      </c>
      <c r="F53" s="20" t="str">
        <f t="shared" si="0"/>
        <v>February</v>
      </c>
      <c r="G53" s="2">
        <v>45348</v>
      </c>
      <c r="H53" s="3" t="s">
        <v>25</v>
      </c>
      <c r="I53">
        <v>2145</v>
      </c>
      <c r="J53" s="3" t="str">
        <f>VLOOKUP(I53,'Customer Details'!$A$2:$C$1001, 3, FALSE)</f>
        <v>65+</v>
      </c>
      <c r="K53" s="3" t="str">
        <f>VLOOKUP(I53,'Customer Details'!$A$2:$D$1001,4, FALSE)</f>
        <v>Non-binary</v>
      </c>
      <c r="L53" s="3" t="s">
        <v>28</v>
      </c>
      <c r="M53" t="s">
        <v>129</v>
      </c>
      <c r="N53" s="1">
        <v>9159</v>
      </c>
      <c r="O53" s="1">
        <v>24.85</v>
      </c>
      <c r="P53" s="1">
        <f>(Product[[#This Row],[Price]]-Product[[#This Row],[Cost of Goods Sold]])*Product[[#This Row],[Units Sold]]</f>
        <v>2747.7</v>
      </c>
    </row>
    <row r="54" spans="1:16" x14ac:dyDescent="0.45">
      <c r="A54" t="s">
        <v>13</v>
      </c>
      <c r="B54" t="s">
        <v>18</v>
      </c>
      <c r="C54" t="s">
        <v>23</v>
      </c>
      <c r="D54" s="1">
        <v>15.75</v>
      </c>
      <c r="E54">
        <v>28</v>
      </c>
      <c r="F54" s="20" t="str">
        <f t="shared" si="0"/>
        <v>March</v>
      </c>
      <c r="G54" s="2">
        <v>45375</v>
      </c>
      <c r="H54" s="3" t="s">
        <v>26</v>
      </c>
      <c r="I54">
        <v>3793</v>
      </c>
      <c r="J54" s="3" t="str">
        <f>VLOOKUP(I54,'Customer Details'!$A$2:$C$1001, 3, FALSE)</f>
        <v>55-64</v>
      </c>
      <c r="K54" s="3" t="str">
        <f>VLOOKUP(I54,'Customer Details'!$A$2:$D$1001,4, FALSE)</f>
        <v>Female</v>
      </c>
      <c r="L54" s="3" t="s">
        <v>28</v>
      </c>
      <c r="M54" t="s">
        <v>129</v>
      </c>
      <c r="N54" s="1">
        <v>441</v>
      </c>
      <c r="O54" s="1">
        <v>11.025</v>
      </c>
      <c r="P54" s="1">
        <f>(Product[[#This Row],[Price]]-Product[[#This Row],[Cost of Goods Sold]])*Product[[#This Row],[Units Sold]]</f>
        <v>132.29999999999998</v>
      </c>
    </row>
    <row r="55" spans="1:16" x14ac:dyDescent="0.45">
      <c r="A55" t="s">
        <v>16</v>
      </c>
      <c r="B55" t="s">
        <v>21</v>
      </c>
      <c r="C55" t="s">
        <v>23</v>
      </c>
      <c r="D55" s="1">
        <v>35.5</v>
      </c>
      <c r="E55">
        <v>154</v>
      </c>
      <c r="F55" s="20" t="str">
        <f t="shared" si="0"/>
        <v>March</v>
      </c>
      <c r="G55" s="2">
        <v>45361</v>
      </c>
      <c r="H55" s="3" t="s">
        <v>25</v>
      </c>
      <c r="I55">
        <v>1543</v>
      </c>
      <c r="J55" s="3" t="str">
        <f>VLOOKUP(I55,'Customer Details'!$A$2:$C$1001, 3, FALSE)</f>
        <v>65+</v>
      </c>
      <c r="K55" s="3" t="str">
        <f>VLOOKUP(I55,'Customer Details'!$A$2:$D$1001,4, FALSE)</f>
        <v>Male</v>
      </c>
      <c r="L55" s="3" t="s">
        <v>29</v>
      </c>
      <c r="M55" t="s">
        <v>129</v>
      </c>
      <c r="N55" s="1">
        <v>5467</v>
      </c>
      <c r="O55" s="1">
        <v>24.85</v>
      </c>
      <c r="P55" s="1">
        <f>(Product[[#This Row],[Price]]-Product[[#This Row],[Cost of Goods Sold]])*Product[[#This Row],[Units Sold]]</f>
        <v>1640.0999999999997</v>
      </c>
    </row>
    <row r="56" spans="1:16" x14ac:dyDescent="0.45">
      <c r="A56" t="s">
        <v>12</v>
      </c>
      <c r="B56" t="s">
        <v>17</v>
      </c>
      <c r="C56" t="s">
        <v>22</v>
      </c>
      <c r="D56" s="1">
        <v>5.99</v>
      </c>
      <c r="E56">
        <v>83</v>
      </c>
      <c r="F56" s="20" t="str">
        <f t="shared" si="0"/>
        <v>March</v>
      </c>
      <c r="G56" s="2">
        <v>45366</v>
      </c>
      <c r="H56" s="3" t="s">
        <v>26</v>
      </c>
      <c r="I56">
        <v>5751</v>
      </c>
      <c r="J56" s="3" t="str">
        <f>VLOOKUP(I56,'Customer Details'!$A$2:$C$1001, 3, FALSE)</f>
        <v>35-44</v>
      </c>
      <c r="K56" s="3" t="str">
        <f>VLOOKUP(I56,'Customer Details'!$A$2:$D$1001,4, FALSE)</f>
        <v>Non-binary</v>
      </c>
      <c r="L56" s="3" t="s">
        <v>27</v>
      </c>
      <c r="M56" t="s">
        <v>129</v>
      </c>
      <c r="N56" s="1">
        <v>497.17</v>
      </c>
      <c r="O56" s="1">
        <v>4.1929999999999996</v>
      </c>
      <c r="P56" s="1">
        <f>(Product[[#This Row],[Price]]-Product[[#This Row],[Cost of Goods Sold]])*Product[[#This Row],[Units Sold]]</f>
        <v>149.15100000000004</v>
      </c>
    </row>
    <row r="57" spans="1:16" x14ac:dyDescent="0.45">
      <c r="A57" t="s">
        <v>15</v>
      </c>
      <c r="B57" t="s">
        <v>20</v>
      </c>
      <c r="C57" t="s">
        <v>24</v>
      </c>
      <c r="D57" s="1">
        <v>12.99</v>
      </c>
      <c r="E57">
        <v>46</v>
      </c>
      <c r="F57" s="20" t="str">
        <f t="shared" si="0"/>
        <v>February</v>
      </c>
      <c r="G57" s="2">
        <v>45330</v>
      </c>
      <c r="H57" s="3" t="s">
        <v>26</v>
      </c>
      <c r="I57">
        <v>3433</v>
      </c>
      <c r="J57" s="3" t="str">
        <f>VLOOKUP(I57,'Customer Details'!$A$2:$C$1001, 3, FALSE)</f>
        <v>55-64</v>
      </c>
      <c r="K57" s="3" t="str">
        <f>VLOOKUP(I57,'Customer Details'!$A$2:$D$1001,4, FALSE)</f>
        <v>Female</v>
      </c>
      <c r="L57" s="3" t="s">
        <v>30</v>
      </c>
      <c r="M57" t="s">
        <v>129</v>
      </c>
      <c r="N57" s="1">
        <v>597.54</v>
      </c>
      <c r="O57" s="1">
        <v>9.093</v>
      </c>
      <c r="P57" s="1">
        <f>(Product[[#This Row],[Price]]-Product[[#This Row],[Cost of Goods Sold]])*Product[[#This Row],[Units Sold]]</f>
        <v>179.262</v>
      </c>
    </row>
    <row r="58" spans="1:16" x14ac:dyDescent="0.45">
      <c r="A58" t="s">
        <v>14</v>
      </c>
      <c r="B58" t="s">
        <v>19</v>
      </c>
      <c r="C58" t="s">
        <v>24</v>
      </c>
      <c r="D58" s="1">
        <v>20.99</v>
      </c>
      <c r="E58">
        <v>280</v>
      </c>
      <c r="F58" s="20" t="str">
        <f t="shared" si="0"/>
        <v>February</v>
      </c>
      <c r="G58" s="2">
        <v>45340</v>
      </c>
      <c r="H58" s="3" t="s">
        <v>25</v>
      </c>
      <c r="I58">
        <v>1231</v>
      </c>
      <c r="J58" s="3" t="str">
        <f>VLOOKUP(I58,'Customer Details'!$A$2:$C$1001, 3, FALSE)</f>
        <v>35-44</v>
      </c>
      <c r="K58" s="3" t="str">
        <f>VLOOKUP(I58,'Customer Details'!$A$2:$D$1001,4, FALSE)</f>
        <v>Female</v>
      </c>
      <c r="L58" s="3" t="s">
        <v>27</v>
      </c>
      <c r="M58" t="s">
        <v>129</v>
      </c>
      <c r="N58" s="1">
        <v>5877.2</v>
      </c>
      <c r="O58" s="1">
        <v>14.693</v>
      </c>
      <c r="P58" s="1">
        <f>(Product[[#This Row],[Price]]-Product[[#This Row],[Cost of Goods Sold]])*Product[[#This Row],[Units Sold]]</f>
        <v>1763.1599999999996</v>
      </c>
    </row>
    <row r="59" spans="1:16" x14ac:dyDescent="0.45">
      <c r="A59" t="s">
        <v>16</v>
      </c>
      <c r="B59" t="s">
        <v>21</v>
      </c>
      <c r="C59" t="s">
        <v>23</v>
      </c>
      <c r="D59" s="1">
        <v>35.5</v>
      </c>
      <c r="E59">
        <v>155</v>
      </c>
      <c r="F59" s="20" t="str">
        <f t="shared" si="0"/>
        <v>January</v>
      </c>
      <c r="G59" s="2">
        <v>45311</v>
      </c>
      <c r="H59" s="3" t="s">
        <v>26</v>
      </c>
      <c r="I59">
        <v>5112</v>
      </c>
      <c r="J59" s="3" t="str">
        <f>VLOOKUP(I59,'Customer Details'!$A$2:$C$1001, 3, FALSE)</f>
        <v>25-34</v>
      </c>
      <c r="K59" s="3" t="str">
        <f>VLOOKUP(I59,'Customer Details'!$A$2:$D$1001,4, FALSE)</f>
        <v>Male</v>
      </c>
      <c r="L59" s="3" t="s">
        <v>30</v>
      </c>
      <c r="M59" t="s">
        <v>129</v>
      </c>
      <c r="N59" s="1">
        <v>5502.5</v>
      </c>
      <c r="O59" s="1">
        <v>24.85</v>
      </c>
      <c r="P59" s="1">
        <f>(Product[[#This Row],[Price]]-Product[[#This Row],[Cost of Goods Sold]])*Product[[#This Row],[Units Sold]]</f>
        <v>1650.7499999999998</v>
      </c>
    </row>
    <row r="60" spans="1:16" x14ac:dyDescent="0.45">
      <c r="A60" t="s">
        <v>12</v>
      </c>
      <c r="B60" t="s">
        <v>17</v>
      </c>
      <c r="C60" t="s">
        <v>22</v>
      </c>
      <c r="D60" s="1">
        <v>5.99</v>
      </c>
      <c r="E60">
        <v>164</v>
      </c>
      <c r="F60" s="20" t="str">
        <f t="shared" si="0"/>
        <v>March</v>
      </c>
      <c r="G60" s="2">
        <v>45359</v>
      </c>
      <c r="H60" s="3" t="s">
        <v>25</v>
      </c>
      <c r="I60">
        <v>4904</v>
      </c>
      <c r="J60" s="3" t="str">
        <f>VLOOKUP(I60,'Customer Details'!$A$2:$C$1001, 3, FALSE)</f>
        <v>25-34</v>
      </c>
      <c r="K60" s="3" t="str">
        <f>VLOOKUP(I60,'Customer Details'!$A$2:$D$1001,4, FALSE)</f>
        <v>Male</v>
      </c>
      <c r="L60" s="3" t="s">
        <v>30</v>
      </c>
      <c r="M60" t="s">
        <v>129</v>
      </c>
      <c r="N60" s="1">
        <v>982.36</v>
      </c>
      <c r="O60" s="1">
        <v>4.1929999999999996</v>
      </c>
      <c r="P60" s="1">
        <f>(Product[[#This Row],[Price]]-Product[[#This Row],[Cost of Goods Sold]])*Product[[#This Row],[Units Sold]]</f>
        <v>294.70800000000008</v>
      </c>
    </row>
    <row r="61" spans="1:16" x14ac:dyDescent="0.45">
      <c r="A61" t="s">
        <v>13</v>
      </c>
      <c r="B61" t="s">
        <v>18</v>
      </c>
      <c r="C61" t="s">
        <v>23</v>
      </c>
      <c r="D61" s="1">
        <v>15.75</v>
      </c>
      <c r="E61">
        <v>56</v>
      </c>
      <c r="F61" s="20" t="str">
        <f t="shared" si="0"/>
        <v>January</v>
      </c>
      <c r="G61" s="2">
        <v>45318</v>
      </c>
      <c r="H61" s="3" t="s">
        <v>25</v>
      </c>
      <c r="I61">
        <v>8150</v>
      </c>
      <c r="J61" s="3" t="str">
        <f>VLOOKUP(I61,'Customer Details'!$A$2:$C$1001, 3, FALSE)</f>
        <v>55-64</v>
      </c>
      <c r="K61" s="3" t="str">
        <f>VLOOKUP(I61,'Customer Details'!$A$2:$D$1001,4, FALSE)</f>
        <v>Male</v>
      </c>
      <c r="L61" s="3" t="s">
        <v>29</v>
      </c>
      <c r="M61" t="s">
        <v>130</v>
      </c>
      <c r="N61" s="1">
        <v>882</v>
      </c>
      <c r="O61" s="1">
        <v>11.025</v>
      </c>
      <c r="P61" s="1">
        <f>(Product[[#This Row],[Price]]-Product[[#This Row],[Cost of Goods Sold]])*Product[[#This Row],[Units Sold]]</f>
        <v>264.59999999999997</v>
      </c>
    </row>
    <row r="62" spans="1:16" x14ac:dyDescent="0.45">
      <c r="A62" t="s">
        <v>12</v>
      </c>
      <c r="B62" t="s">
        <v>17</v>
      </c>
      <c r="C62" t="s">
        <v>22</v>
      </c>
      <c r="D62" s="1">
        <v>5.99</v>
      </c>
      <c r="E62">
        <v>35</v>
      </c>
      <c r="F62" s="20" t="str">
        <f t="shared" si="0"/>
        <v>February</v>
      </c>
      <c r="G62" s="2">
        <v>45329</v>
      </c>
      <c r="H62" s="3" t="s">
        <v>25</v>
      </c>
      <c r="I62">
        <v>2160</v>
      </c>
      <c r="J62" s="3" t="str">
        <f>VLOOKUP(I62,'Customer Details'!$A$2:$C$1001, 3, FALSE)</f>
        <v>65+</v>
      </c>
      <c r="K62" s="3" t="str">
        <f>VLOOKUP(I62,'Customer Details'!$A$2:$D$1001,4, FALSE)</f>
        <v>Non-binary</v>
      </c>
      <c r="L62" s="3" t="s">
        <v>27</v>
      </c>
      <c r="M62" t="s">
        <v>130</v>
      </c>
      <c r="N62" s="1">
        <v>209.65</v>
      </c>
      <c r="O62" s="1">
        <v>4.1929999999999996</v>
      </c>
      <c r="P62" s="1">
        <f>(Product[[#This Row],[Price]]-Product[[#This Row],[Cost of Goods Sold]])*Product[[#This Row],[Units Sold]]</f>
        <v>62.895000000000024</v>
      </c>
    </row>
    <row r="63" spans="1:16" x14ac:dyDescent="0.45">
      <c r="A63" t="s">
        <v>14</v>
      </c>
      <c r="B63" t="s">
        <v>19</v>
      </c>
      <c r="C63" t="s">
        <v>24</v>
      </c>
      <c r="D63" s="1">
        <v>20.99</v>
      </c>
      <c r="E63">
        <v>215</v>
      </c>
      <c r="F63" s="20" t="str">
        <f t="shared" si="0"/>
        <v>February</v>
      </c>
      <c r="G63" s="2">
        <v>45344</v>
      </c>
      <c r="H63" s="3" t="s">
        <v>26</v>
      </c>
      <c r="I63">
        <v>9343</v>
      </c>
      <c r="J63" s="3" t="str">
        <f>VLOOKUP(I63,'Customer Details'!$A$2:$C$1001, 3, FALSE)</f>
        <v>55-64</v>
      </c>
      <c r="K63" s="3" t="str">
        <f>VLOOKUP(I63,'Customer Details'!$A$2:$D$1001,4, FALSE)</f>
        <v>Male</v>
      </c>
      <c r="L63" s="3" t="s">
        <v>30</v>
      </c>
      <c r="M63" t="s">
        <v>129</v>
      </c>
      <c r="N63" s="1">
        <v>4512.8499999999995</v>
      </c>
      <c r="O63" s="1">
        <v>14.693</v>
      </c>
      <c r="P63" s="1">
        <f>(Product[[#This Row],[Price]]-Product[[#This Row],[Cost of Goods Sold]])*Product[[#This Row],[Units Sold]]</f>
        <v>1353.8549999999998</v>
      </c>
    </row>
    <row r="64" spans="1:16" x14ac:dyDescent="0.45">
      <c r="A64" t="s">
        <v>15</v>
      </c>
      <c r="B64" t="s">
        <v>20</v>
      </c>
      <c r="C64" t="s">
        <v>24</v>
      </c>
      <c r="D64" s="1">
        <v>12.99</v>
      </c>
      <c r="E64">
        <v>287</v>
      </c>
      <c r="F64" s="20" t="str">
        <f t="shared" si="0"/>
        <v>March</v>
      </c>
      <c r="G64" s="2">
        <v>45367</v>
      </c>
      <c r="H64" s="3" t="s">
        <v>25</v>
      </c>
      <c r="I64">
        <v>3378</v>
      </c>
      <c r="J64" s="3" t="str">
        <f>VLOOKUP(I64,'Customer Details'!$A$2:$C$1001, 3, FALSE)</f>
        <v>45-54</v>
      </c>
      <c r="K64" s="3" t="str">
        <f>VLOOKUP(I64,'Customer Details'!$A$2:$D$1001,4, FALSE)</f>
        <v>Female</v>
      </c>
      <c r="L64" s="3" t="s">
        <v>27</v>
      </c>
      <c r="M64" t="s">
        <v>129</v>
      </c>
      <c r="N64" s="1">
        <v>3728.13</v>
      </c>
      <c r="O64" s="1">
        <v>9.093</v>
      </c>
      <c r="P64" s="1">
        <f>(Product[[#This Row],[Price]]-Product[[#This Row],[Cost of Goods Sold]])*Product[[#This Row],[Units Sold]]</f>
        <v>1118.4390000000001</v>
      </c>
    </row>
    <row r="65" spans="1:16" x14ac:dyDescent="0.45">
      <c r="A65" t="s">
        <v>16</v>
      </c>
      <c r="B65" t="s">
        <v>21</v>
      </c>
      <c r="C65" t="s">
        <v>23</v>
      </c>
      <c r="D65" s="1">
        <v>35.5</v>
      </c>
      <c r="E65">
        <v>21</v>
      </c>
      <c r="F65" s="20" t="str">
        <f t="shared" si="0"/>
        <v>March</v>
      </c>
      <c r="G65" s="2">
        <v>45377</v>
      </c>
      <c r="H65" s="3" t="s">
        <v>25</v>
      </c>
      <c r="I65">
        <v>3426</v>
      </c>
      <c r="J65" s="3" t="str">
        <f>VLOOKUP(I65,'Customer Details'!$A$2:$C$1001, 3, FALSE)</f>
        <v>55-64</v>
      </c>
      <c r="K65" s="3" t="str">
        <f>VLOOKUP(I65,'Customer Details'!$A$2:$D$1001,4, FALSE)</f>
        <v>Male</v>
      </c>
      <c r="L65" s="3" t="s">
        <v>31</v>
      </c>
      <c r="M65" t="s">
        <v>130</v>
      </c>
      <c r="N65" s="1">
        <v>745.5</v>
      </c>
      <c r="O65" s="1">
        <v>24.85</v>
      </c>
      <c r="P65" s="1">
        <f>(Product[[#This Row],[Price]]-Product[[#This Row],[Cost of Goods Sold]])*Product[[#This Row],[Units Sold]]</f>
        <v>223.64999999999998</v>
      </c>
    </row>
    <row r="66" spans="1:16" x14ac:dyDescent="0.45">
      <c r="A66" t="s">
        <v>13</v>
      </c>
      <c r="B66" t="s">
        <v>18</v>
      </c>
      <c r="C66" t="s">
        <v>23</v>
      </c>
      <c r="D66" s="1">
        <v>15.75</v>
      </c>
      <c r="E66">
        <v>226</v>
      </c>
      <c r="F66" s="20" t="str">
        <f t="shared" ref="F66:F129" si="1">TEXT(G66, "mmmm")</f>
        <v>January</v>
      </c>
      <c r="G66" s="2">
        <v>45304</v>
      </c>
      <c r="H66" s="3" t="s">
        <v>25</v>
      </c>
      <c r="I66">
        <v>8749</v>
      </c>
      <c r="J66" s="3" t="str">
        <f>VLOOKUP(I66,'Customer Details'!$A$2:$C$1001, 3, FALSE)</f>
        <v>55-64</v>
      </c>
      <c r="K66" s="3" t="str">
        <f>VLOOKUP(I66,'Customer Details'!$A$2:$D$1001,4, FALSE)</f>
        <v>Male</v>
      </c>
      <c r="L66" s="3" t="s">
        <v>28</v>
      </c>
      <c r="M66" t="s">
        <v>129</v>
      </c>
      <c r="N66" s="1">
        <v>3559.5</v>
      </c>
      <c r="O66" s="1">
        <v>11.025</v>
      </c>
      <c r="P66" s="1">
        <f>(Product[[#This Row],[Price]]-Product[[#This Row],[Cost of Goods Sold]])*Product[[#This Row],[Units Sold]]</f>
        <v>1067.8499999999999</v>
      </c>
    </row>
    <row r="67" spans="1:16" x14ac:dyDescent="0.45">
      <c r="A67" t="s">
        <v>15</v>
      </c>
      <c r="B67" t="s">
        <v>20</v>
      </c>
      <c r="C67" t="s">
        <v>24</v>
      </c>
      <c r="D67" s="1">
        <v>12.99</v>
      </c>
      <c r="E67">
        <v>40</v>
      </c>
      <c r="F67" s="20" t="str">
        <f t="shared" si="1"/>
        <v>February</v>
      </c>
      <c r="G67" s="2">
        <v>45349</v>
      </c>
      <c r="H67" s="3" t="s">
        <v>26</v>
      </c>
      <c r="I67">
        <v>8716</v>
      </c>
      <c r="J67" s="3" t="str">
        <f>VLOOKUP(I67,'Customer Details'!$A$2:$C$1001, 3, FALSE)</f>
        <v>25-34</v>
      </c>
      <c r="K67" s="3" t="str">
        <f>VLOOKUP(I67,'Customer Details'!$A$2:$D$1001,4, FALSE)</f>
        <v>Female</v>
      </c>
      <c r="L67" s="3" t="s">
        <v>29</v>
      </c>
      <c r="M67" t="s">
        <v>129</v>
      </c>
      <c r="N67" s="1">
        <v>519.6</v>
      </c>
      <c r="O67" s="1">
        <v>9.093</v>
      </c>
      <c r="P67" s="1">
        <f>(Product[[#This Row],[Price]]-Product[[#This Row],[Cost of Goods Sold]])*Product[[#This Row],[Units Sold]]</f>
        <v>155.88</v>
      </c>
    </row>
    <row r="68" spans="1:16" x14ac:dyDescent="0.45">
      <c r="A68" t="s">
        <v>13</v>
      </c>
      <c r="B68" t="s">
        <v>18</v>
      </c>
      <c r="C68" t="s">
        <v>23</v>
      </c>
      <c r="D68" s="1">
        <v>15.75</v>
      </c>
      <c r="E68">
        <v>69</v>
      </c>
      <c r="F68" s="20" t="str">
        <f t="shared" si="1"/>
        <v>February</v>
      </c>
      <c r="G68" s="2">
        <v>45330</v>
      </c>
      <c r="H68" s="3" t="s">
        <v>25</v>
      </c>
      <c r="I68">
        <v>8608</v>
      </c>
      <c r="J68" s="3" t="str">
        <f>VLOOKUP(I68,'Customer Details'!$A$2:$C$1001, 3, FALSE)</f>
        <v>55-64</v>
      </c>
      <c r="K68" s="3" t="str">
        <f>VLOOKUP(I68,'Customer Details'!$A$2:$D$1001,4, FALSE)</f>
        <v>Non-binary</v>
      </c>
      <c r="L68" s="3" t="s">
        <v>28</v>
      </c>
      <c r="M68" t="s">
        <v>130</v>
      </c>
      <c r="N68" s="1">
        <v>1086.75</v>
      </c>
      <c r="O68" s="1">
        <v>11.025</v>
      </c>
      <c r="P68" s="1">
        <f>(Product[[#This Row],[Price]]-Product[[#This Row],[Cost of Goods Sold]])*Product[[#This Row],[Units Sold]]</f>
        <v>326.02499999999998</v>
      </c>
    </row>
    <row r="69" spans="1:16" x14ac:dyDescent="0.45">
      <c r="A69" t="s">
        <v>16</v>
      </c>
      <c r="B69" t="s">
        <v>21</v>
      </c>
      <c r="C69" t="s">
        <v>23</v>
      </c>
      <c r="D69" s="1">
        <v>35.5</v>
      </c>
      <c r="E69">
        <v>34</v>
      </c>
      <c r="F69" s="20" t="str">
        <f t="shared" si="1"/>
        <v>March</v>
      </c>
      <c r="G69" s="2">
        <v>45364</v>
      </c>
      <c r="H69" s="3" t="s">
        <v>26</v>
      </c>
      <c r="I69">
        <v>6955</v>
      </c>
      <c r="J69" s="3" t="str">
        <f>VLOOKUP(I69,'Customer Details'!$A$2:$C$1001, 3, FALSE)</f>
        <v>55-64</v>
      </c>
      <c r="K69" s="3" t="str">
        <f>VLOOKUP(I69,'Customer Details'!$A$2:$D$1001,4, FALSE)</f>
        <v>Non-binary</v>
      </c>
      <c r="L69" s="3" t="s">
        <v>29</v>
      </c>
      <c r="M69" t="s">
        <v>130</v>
      </c>
      <c r="N69" s="1">
        <v>1207</v>
      </c>
      <c r="O69" s="1">
        <v>24.85</v>
      </c>
      <c r="P69" s="1">
        <f>(Product[[#This Row],[Price]]-Product[[#This Row],[Cost of Goods Sold]])*Product[[#This Row],[Units Sold]]</f>
        <v>362.09999999999997</v>
      </c>
    </row>
    <row r="70" spans="1:16" x14ac:dyDescent="0.45">
      <c r="A70" t="s">
        <v>16</v>
      </c>
      <c r="B70" t="s">
        <v>21</v>
      </c>
      <c r="C70" t="s">
        <v>23</v>
      </c>
      <c r="D70" s="1">
        <v>35.5</v>
      </c>
      <c r="E70">
        <v>83</v>
      </c>
      <c r="F70" s="20" t="str">
        <f t="shared" si="1"/>
        <v>February</v>
      </c>
      <c r="G70" s="2">
        <v>45351</v>
      </c>
      <c r="H70" s="3" t="s">
        <v>26</v>
      </c>
      <c r="I70">
        <v>5025</v>
      </c>
      <c r="J70" s="3" t="str">
        <f>VLOOKUP(I70,'Customer Details'!$A$2:$C$1001, 3, FALSE)</f>
        <v>55-64</v>
      </c>
      <c r="K70" s="3" t="str">
        <f>VLOOKUP(I70,'Customer Details'!$A$2:$D$1001,4, FALSE)</f>
        <v>Male</v>
      </c>
      <c r="L70" s="3" t="s">
        <v>28</v>
      </c>
      <c r="M70" t="s">
        <v>129</v>
      </c>
      <c r="N70" s="1">
        <v>2946.5</v>
      </c>
      <c r="O70" s="1">
        <v>24.85</v>
      </c>
      <c r="P70" s="1">
        <f>(Product[[#This Row],[Price]]-Product[[#This Row],[Cost of Goods Sold]])*Product[[#This Row],[Units Sold]]</f>
        <v>883.94999999999993</v>
      </c>
    </row>
    <row r="71" spans="1:16" x14ac:dyDescent="0.45">
      <c r="A71" t="s">
        <v>13</v>
      </c>
      <c r="B71" t="s">
        <v>18</v>
      </c>
      <c r="C71" t="s">
        <v>23</v>
      </c>
      <c r="D71" s="1">
        <v>15.75</v>
      </c>
      <c r="E71">
        <v>100</v>
      </c>
      <c r="F71" s="20" t="str">
        <f t="shared" si="1"/>
        <v>February</v>
      </c>
      <c r="G71" s="2">
        <v>45344</v>
      </c>
      <c r="H71" s="3" t="s">
        <v>26</v>
      </c>
      <c r="I71">
        <v>9278</v>
      </c>
      <c r="J71" s="3" t="str">
        <f>VLOOKUP(I71,'Customer Details'!$A$2:$C$1001, 3, FALSE)</f>
        <v>65+</v>
      </c>
      <c r="K71" s="3" t="str">
        <f>VLOOKUP(I71,'Customer Details'!$A$2:$D$1001,4, FALSE)</f>
        <v>Non-binary</v>
      </c>
      <c r="L71" s="3" t="s">
        <v>30</v>
      </c>
      <c r="M71" t="s">
        <v>129</v>
      </c>
      <c r="N71" s="1">
        <v>1575</v>
      </c>
      <c r="O71" s="1">
        <v>11.025</v>
      </c>
      <c r="P71" s="1">
        <f>(Product[[#This Row],[Price]]-Product[[#This Row],[Cost of Goods Sold]])*Product[[#This Row],[Units Sold]]</f>
        <v>472.49999999999994</v>
      </c>
    </row>
    <row r="72" spans="1:16" x14ac:dyDescent="0.45">
      <c r="A72" t="s">
        <v>12</v>
      </c>
      <c r="B72" t="s">
        <v>17</v>
      </c>
      <c r="C72" t="s">
        <v>22</v>
      </c>
      <c r="D72" s="1">
        <v>5.99</v>
      </c>
      <c r="E72">
        <v>40</v>
      </c>
      <c r="F72" s="20" t="str">
        <f t="shared" si="1"/>
        <v>January</v>
      </c>
      <c r="G72" s="2">
        <v>45300</v>
      </c>
      <c r="H72" s="3" t="s">
        <v>26</v>
      </c>
      <c r="I72">
        <v>8253</v>
      </c>
      <c r="J72" s="3" t="str">
        <f>VLOOKUP(I72,'Customer Details'!$A$2:$C$1001, 3, FALSE)</f>
        <v>45-54</v>
      </c>
      <c r="K72" s="3" t="str">
        <f>VLOOKUP(I72,'Customer Details'!$A$2:$D$1001,4, FALSE)</f>
        <v>Female</v>
      </c>
      <c r="L72" s="3" t="s">
        <v>29</v>
      </c>
      <c r="M72" t="s">
        <v>130</v>
      </c>
      <c r="N72" s="1">
        <v>239.6</v>
      </c>
      <c r="O72" s="1">
        <v>4.1929999999999996</v>
      </c>
      <c r="P72" s="1">
        <f>(Product[[#This Row],[Price]]-Product[[#This Row],[Cost of Goods Sold]])*Product[[#This Row],[Units Sold]]</f>
        <v>71.880000000000024</v>
      </c>
    </row>
    <row r="73" spans="1:16" x14ac:dyDescent="0.45">
      <c r="A73" t="s">
        <v>16</v>
      </c>
      <c r="B73" t="s">
        <v>21</v>
      </c>
      <c r="C73" t="s">
        <v>23</v>
      </c>
      <c r="D73" s="1">
        <v>35.5</v>
      </c>
      <c r="E73">
        <v>177</v>
      </c>
      <c r="F73" s="20" t="str">
        <f t="shared" si="1"/>
        <v>March</v>
      </c>
      <c r="G73" s="2">
        <v>45371</v>
      </c>
      <c r="H73" s="3" t="s">
        <v>25</v>
      </c>
      <c r="I73">
        <v>3536</v>
      </c>
      <c r="J73" s="3" t="str">
        <f>VLOOKUP(I73,'Customer Details'!$A$2:$C$1001, 3, FALSE)</f>
        <v>18-24</v>
      </c>
      <c r="K73" s="3" t="str">
        <f>VLOOKUP(I73,'Customer Details'!$A$2:$D$1001,4, FALSE)</f>
        <v>Female</v>
      </c>
      <c r="L73" s="3" t="s">
        <v>29</v>
      </c>
      <c r="M73" t="s">
        <v>129</v>
      </c>
      <c r="N73" s="1">
        <v>6283.5</v>
      </c>
      <c r="O73" s="1">
        <v>24.85</v>
      </c>
      <c r="P73" s="1">
        <f>(Product[[#This Row],[Price]]-Product[[#This Row],[Cost of Goods Sold]])*Product[[#This Row],[Units Sold]]</f>
        <v>1885.0499999999997</v>
      </c>
    </row>
    <row r="74" spans="1:16" x14ac:dyDescent="0.45">
      <c r="A74" t="s">
        <v>12</v>
      </c>
      <c r="B74" t="s">
        <v>17</v>
      </c>
      <c r="C74" t="s">
        <v>22</v>
      </c>
      <c r="D74" s="1">
        <v>5.99</v>
      </c>
      <c r="E74">
        <v>300</v>
      </c>
      <c r="F74" s="20" t="str">
        <f t="shared" si="1"/>
        <v>January</v>
      </c>
      <c r="G74" s="2">
        <v>45303</v>
      </c>
      <c r="H74" s="3" t="s">
        <v>25</v>
      </c>
      <c r="I74">
        <v>5147</v>
      </c>
      <c r="J74" s="3" t="str">
        <f>VLOOKUP(I74,'Customer Details'!$A$2:$C$1001, 3, FALSE)</f>
        <v>55-64</v>
      </c>
      <c r="K74" s="3" t="str">
        <f>VLOOKUP(I74,'Customer Details'!$A$2:$D$1001,4, FALSE)</f>
        <v>Female</v>
      </c>
      <c r="L74" s="3" t="s">
        <v>28</v>
      </c>
      <c r="M74" t="s">
        <v>129</v>
      </c>
      <c r="N74" s="1">
        <v>1797</v>
      </c>
      <c r="O74" s="1">
        <v>4.1929999999999996</v>
      </c>
      <c r="P74" s="1">
        <f>(Product[[#This Row],[Price]]-Product[[#This Row],[Cost of Goods Sold]])*Product[[#This Row],[Units Sold]]</f>
        <v>539.10000000000014</v>
      </c>
    </row>
    <row r="75" spans="1:16" x14ac:dyDescent="0.45">
      <c r="A75" t="s">
        <v>13</v>
      </c>
      <c r="B75" t="s">
        <v>18</v>
      </c>
      <c r="C75" t="s">
        <v>23</v>
      </c>
      <c r="D75" s="1">
        <v>15.75</v>
      </c>
      <c r="E75">
        <v>262</v>
      </c>
      <c r="F75" s="20" t="str">
        <f t="shared" si="1"/>
        <v>March</v>
      </c>
      <c r="G75" s="2">
        <v>45356</v>
      </c>
      <c r="H75" s="3" t="s">
        <v>25</v>
      </c>
      <c r="I75">
        <v>4167</v>
      </c>
      <c r="J75" s="3" t="str">
        <f>VLOOKUP(I75,'Customer Details'!$A$2:$C$1001, 3, FALSE)</f>
        <v>25-34</v>
      </c>
      <c r="K75" s="3" t="str">
        <f>VLOOKUP(I75,'Customer Details'!$A$2:$D$1001,4, FALSE)</f>
        <v>Female</v>
      </c>
      <c r="L75" s="3" t="s">
        <v>29</v>
      </c>
      <c r="M75" t="s">
        <v>129</v>
      </c>
      <c r="N75" s="1">
        <v>4126.5</v>
      </c>
      <c r="O75" s="1">
        <v>11.025</v>
      </c>
      <c r="P75" s="1">
        <f>(Product[[#This Row],[Price]]-Product[[#This Row],[Cost of Goods Sold]])*Product[[#This Row],[Units Sold]]</f>
        <v>1237.9499999999998</v>
      </c>
    </row>
    <row r="76" spans="1:16" x14ac:dyDescent="0.45">
      <c r="A76" t="s">
        <v>16</v>
      </c>
      <c r="B76" t="s">
        <v>21</v>
      </c>
      <c r="C76" t="s">
        <v>23</v>
      </c>
      <c r="D76" s="1">
        <v>35.5</v>
      </c>
      <c r="E76">
        <v>54</v>
      </c>
      <c r="F76" s="20" t="str">
        <f t="shared" si="1"/>
        <v>March</v>
      </c>
      <c r="G76" s="2">
        <v>45378</v>
      </c>
      <c r="H76" s="3" t="s">
        <v>25</v>
      </c>
      <c r="I76">
        <v>7707</v>
      </c>
      <c r="J76" s="3" t="str">
        <f>VLOOKUP(I76,'Customer Details'!$A$2:$C$1001, 3, FALSE)</f>
        <v>55-64</v>
      </c>
      <c r="K76" s="3" t="str">
        <f>VLOOKUP(I76,'Customer Details'!$A$2:$D$1001,4, FALSE)</f>
        <v>Male</v>
      </c>
      <c r="L76" s="3" t="s">
        <v>27</v>
      </c>
      <c r="M76" t="s">
        <v>129</v>
      </c>
      <c r="N76" s="1">
        <v>1917</v>
      </c>
      <c r="O76" s="1">
        <v>24.85</v>
      </c>
      <c r="P76" s="1">
        <f>(Product[[#This Row],[Price]]-Product[[#This Row],[Cost of Goods Sold]])*Product[[#This Row],[Units Sold]]</f>
        <v>575.09999999999991</v>
      </c>
    </row>
    <row r="77" spans="1:16" x14ac:dyDescent="0.45">
      <c r="A77" t="s">
        <v>15</v>
      </c>
      <c r="B77" t="s">
        <v>20</v>
      </c>
      <c r="C77" t="s">
        <v>24</v>
      </c>
      <c r="D77" s="1">
        <v>12.99</v>
      </c>
      <c r="E77">
        <v>168</v>
      </c>
      <c r="F77" s="20" t="str">
        <f t="shared" si="1"/>
        <v>February</v>
      </c>
      <c r="G77" s="2">
        <v>45348</v>
      </c>
      <c r="H77" s="3" t="s">
        <v>25</v>
      </c>
      <c r="I77">
        <v>5814</v>
      </c>
      <c r="J77" s="3" t="str">
        <f>VLOOKUP(I77,'Customer Details'!$A$2:$C$1001, 3, FALSE)</f>
        <v>35-44</v>
      </c>
      <c r="K77" s="3" t="str">
        <f>VLOOKUP(I77,'Customer Details'!$A$2:$D$1001,4, FALSE)</f>
        <v>Female</v>
      </c>
      <c r="L77" s="3" t="s">
        <v>27</v>
      </c>
      <c r="M77" t="s">
        <v>129</v>
      </c>
      <c r="N77" s="1">
        <v>2182.3200000000002</v>
      </c>
      <c r="O77" s="1">
        <v>9.093</v>
      </c>
      <c r="P77" s="1">
        <f>(Product[[#This Row],[Price]]-Product[[#This Row],[Cost of Goods Sold]])*Product[[#This Row],[Units Sold]]</f>
        <v>654.69600000000003</v>
      </c>
    </row>
    <row r="78" spans="1:16" x14ac:dyDescent="0.45">
      <c r="A78" t="s">
        <v>12</v>
      </c>
      <c r="B78" t="s">
        <v>17</v>
      </c>
      <c r="C78" t="s">
        <v>22</v>
      </c>
      <c r="D78" s="1">
        <v>5.99</v>
      </c>
      <c r="E78">
        <v>281</v>
      </c>
      <c r="F78" s="20" t="str">
        <f t="shared" si="1"/>
        <v>February</v>
      </c>
      <c r="G78" s="2">
        <v>45343</v>
      </c>
      <c r="H78" s="3" t="s">
        <v>25</v>
      </c>
      <c r="I78">
        <v>4480</v>
      </c>
      <c r="J78" s="3" t="str">
        <f>VLOOKUP(I78,'Customer Details'!$A$2:$C$1001, 3, FALSE)</f>
        <v>35-44</v>
      </c>
      <c r="K78" s="3" t="str">
        <f>VLOOKUP(I78,'Customer Details'!$A$2:$D$1001,4, FALSE)</f>
        <v>Non-binary</v>
      </c>
      <c r="L78" s="3" t="s">
        <v>29</v>
      </c>
      <c r="M78" t="s">
        <v>129</v>
      </c>
      <c r="N78" s="1">
        <v>1683.19</v>
      </c>
      <c r="O78" s="1">
        <v>4.1929999999999996</v>
      </c>
      <c r="P78" s="1">
        <f>(Product[[#This Row],[Price]]-Product[[#This Row],[Cost of Goods Sold]])*Product[[#This Row],[Units Sold]]</f>
        <v>504.95700000000016</v>
      </c>
    </row>
    <row r="79" spans="1:16" x14ac:dyDescent="0.45">
      <c r="A79" t="s">
        <v>12</v>
      </c>
      <c r="B79" t="s">
        <v>17</v>
      </c>
      <c r="C79" t="s">
        <v>22</v>
      </c>
      <c r="D79" s="1">
        <v>5.99</v>
      </c>
      <c r="E79">
        <v>175</v>
      </c>
      <c r="F79" s="20" t="str">
        <f t="shared" si="1"/>
        <v>March</v>
      </c>
      <c r="G79" s="2">
        <v>45354</v>
      </c>
      <c r="H79" s="3" t="s">
        <v>26</v>
      </c>
      <c r="I79">
        <v>2039</v>
      </c>
      <c r="J79" s="3" t="str">
        <f>VLOOKUP(I79,'Customer Details'!$A$2:$C$1001, 3, FALSE)</f>
        <v>35-44</v>
      </c>
      <c r="K79" s="3" t="str">
        <f>VLOOKUP(I79,'Customer Details'!$A$2:$D$1001,4, FALSE)</f>
        <v>Non-binary</v>
      </c>
      <c r="L79" s="3" t="s">
        <v>30</v>
      </c>
      <c r="M79" t="s">
        <v>129</v>
      </c>
      <c r="N79" s="1">
        <v>1048.25</v>
      </c>
      <c r="O79" s="1">
        <v>4.1929999999999996</v>
      </c>
      <c r="P79" s="1">
        <f>(Product[[#This Row],[Price]]-Product[[#This Row],[Cost of Goods Sold]])*Product[[#This Row],[Units Sold]]</f>
        <v>314.47500000000008</v>
      </c>
    </row>
    <row r="80" spans="1:16" x14ac:dyDescent="0.45">
      <c r="A80" t="s">
        <v>14</v>
      </c>
      <c r="B80" t="s">
        <v>19</v>
      </c>
      <c r="C80" t="s">
        <v>24</v>
      </c>
      <c r="D80" s="1">
        <v>20.99</v>
      </c>
      <c r="E80">
        <v>149</v>
      </c>
      <c r="F80" s="20" t="str">
        <f t="shared" si="1"/>
        <v>February</v>
      </c>
      <c r="G80" s="2">
        <v>45345</v>
      </c>
      <c r="H80" s="3" t="s">
        <v>26</v>
      </c>
      <c r="I80">
        <v>5295</v>
      </c>
      <c r="J80" s="3" t="str">
        <f>VLOOKUP(I80,'Customer Details'!$A$2:$C$1001, 3, FALSE)</f>
        <v>45-54</v>
      </c>
      <c r="K80" s="3" t="str">
        <f>VLOOKUP(I80,'Customer Details'!$A$2:$D$1001,4, FALSE)</f>
        <v>Female</v>
      </c>
      <c r="L80" s="3" t="s">
        <v>30</v>
      </c>
      <c r="M80" t="s">
        <v>129</v>
      </c>
      <c r="N80" s="1">
        <v>3127.51</v>
      </c>
      <c r="O80" s="1">
        <v>14.693</v>
      </c>
      <c r="P80" s="1">
        <f>(Product[[#This Row],[Price]]-Product[[#This Row],[Cost of Goods Sold]])*Product[[#This Row],[Units Sold]]</f>
        <v>938.25299999999982</v>
      </c>
    </row>
    <row r="81" spans="1:16" x14ac:dyDescent="0.45">
      <c r="A81" t="s">
        <v>12</v>
      </c>
      <c r="B81" t="s">
        <v>17</v>
      </c>
      <c r="C81" t="s">
        <v>22</v>
      </c>
      <c r="D81" s="1">
        <v>5.99</v>
      </c>
      <c r="E81">
        <v>59</v>
      </c>
      <c r="F81" s="20" t="str">
        <f t="shared" si="1"/>
        <v>January</v>
      </c>
      <c r="G81" s="2">
        <v>45311</v>
      </c>
      <c r="H81" s="3" t="s">
        <v>25</v>
      </c>
      <c r="I81">
        <v>2883</v>
      </c>
      <c r="J81" s="3" t="str">
        <f>VLOOKUP(I81,'Customer Details'!$A$2:$C$1001, 3, FALSE)</f>
        <v>18-24</v>
      </c>
      <c r="K81" s="3" t="str">
        <f>VLOOKUP(I81,'Customer Details'!$A$2:$D$1001,4, FALSE)</f>
        <v>Female</v>
      </c>
      <c r="L81" s="3" t="s">
        <v>28</v>
      </c>
      <c r="M81" t="s">
        <v>129</v>
      </c>
      <c r="N81" s="1">
        <v>353.41</v>
      </c>
      <c r="O81" s="1">
        <v>4.1929999999999996</v>
      </c>
      <c r="P81" s="1">
        <f>(Product[[#This Row],[Price]]-Product[[#This Row],[Cost of Goods Sold]])*Product[[#This Row],[Units Sold]]</f>
        <v>106.02300000000004</v>
      </c>
    </row>
    <row r="82" spans="1:16" x14ac:dyDescent="0.45">
      <c r="A82" t="s">
        <v>13</v>
      </c>
      <c r="B82" t="s">
        <v>18</v>
      </c>
      <c r="C82" t="s">
        <v>23</v>
      </c>
      <c r="D82" s="1">
        <v>15.75</v>
      </c>
      <c r="E82">
        <v>20</v>
      </c>
      <c r="F82" s="20" t="str">
        <f t="shared" si="1"/>
        <v>January</v>
      </c>
      <c r="G82" s="2">
        <v>45311</v>
      </c>
      <c r="H82" s="3" t="s">
        <v>25</v>
      </c>
      <c r="I82">
        <v>8590</v>
      </c>
      <c r="J82" s="3" t="str">
        <f>VLOOKUP(I82,'Customer Details'!$A$2:$C$1001, 3, FALSE)</f>
        <v>65+</v>
      </c>
      <c r="K82" s="3" t="str">
        <f>VLOOKUP(I82,'Customer Details'!$A$2:$D$1001,4, FALSE)</f>
        <v>Male</v>
      </c>
      <c r="L82" s="3" t="s">
        <v>28</v>
      </c>
      <c r="M82" t="s">
        <v>129</v>
      </c>
      <c r="N82" s="1">
        <v>315</v>
      </c>
      <c r="O82" s="1">
        <v>11.025</v>
      </c>
      <c r="P82" s="1">
        <f>(Product[[#This Row],[Price]]-Product[[#This Row],[Cost of Goods Sold]])*Product[[#This Row],[Units Sold]]</f>
        <v>94.5</v>
      </c>
    </row>
    <row r="83" spans="1:16" x14ac:dyDescent="0.45">
      <c r="A83" t="s">
        <v>12</v>
      </c>
      <c r="B83" t="s">
        <v>17</v>
      </c>
      <c r="C83" t="s">
        <v>22</v>
      </c>
      <c r="D83" s="1">
        <v>5.99</v>
      </c>
      <c r="E83">
        <v>57</v>
      </c>
      <c r="F83" s="20" t="str">
        <f t="shared" si="1"/>
        <v>February</v>
      </c>
      <c r="G83" s="2">
        <v>45332</v>
      </c>
      <c r="H83" s="3" t="s">
        <v>25</v>
      </c>
      <c r="I83">
        <v>3958</v>
      </c>
      <c r="J83" s="3" t="str">
        <f>VLOOKUP(I83,'Customer Details'!$A$2:$C$1001, 3, FALSE)</f>
        <v>45-54</v>
      </c>
      <c r="K83" s="3" t="str">
        <f>VLOOKUP(I83,'Customer Details'!$A$2:$D$1001,4, FALSE)</f>
        <v>Male</v>
      </c>
      <c r="L83" s="3" t="s">
        <v>30</v>
      </c>
      <c r="M83" t="s">
        <v>129</v>
      </c>
      <c r="N83" s="1">
        <v>341.43</v>
      </c>
      <c r="O83" s="1">
        <v>4.1929999999999996</v>
      </c>
      <c r="P83" s="1">
        <f>(Product[[#This Row],[Price]]-Product[[#This Row],[Cost of Goods Sold]])*Product[[#This Row],[Units Sold]]</f>
        <v>102.42900000000003</v>
      </c>
    </row>
    <row r="84" spans="1:16" x14ac:dyDescent="0.45">
      <c r="A84" t="s">
        <v>12</v>
      </c>
      <c r="B84" t="s">
        <v>17</v>
      </c>
      <c r="C84" t="s">
        <v>22</v>
      </c>
      <c r="D84" s="1">
        <v>5.99</v>
      </c>
      <c r="E84">
        <v>173</v>
      </c>
      <c r="F84" s="20" t="str">
        <f t="shared" si="1"/>
        <v>March</v>
      </c>
      <c r="G84" s="2">
        <v>45355</v>
      </c>
      <c r="H84" s="3" t="s">
        <v>26</v>
      </c>
      <c r="I84">
        <v>4937</v>
      </c>
      <c r="J84" s="3" t="str">
        <f>VLOOKUP(I84,'Customer Details'!$A$2:$C$1001, 3, FALSE)</f>
        <v>65+</v>
      </c>
      <c r="K84" s="3" t="str">
        <f>VLOOKUP(I84,'Customer Details'!$A$2:$D$1001,4, FALSE)</f>
        <v>Male</v>
      </c>
      <c r="L84" s="3" t="s">
        <v>30</v>
      </c>
      <c r="M84" t="s">
        <v>129</v>
      </c>
      <c r="N84" s="1">
        <v>1036.27</v>
      </c>
      <c r="O84" s="1">
        <v>4.1929999999999996</v>
      </c>
      <c r="P84" s="1">
        <f>(Product[[#This Row],[Price]]-Product[[#This Row],[Cost of Goods Sold]])*Product[[#This Row],[Units Sold]]</f>
        <v>310.88100000000009</v>
      </c>
    </row>
    <row r="85" spans="1:16" x14ac:dyDescent="0.45">
      <c r="A85" t="s">
        <v>16</v>
      </c>
      <c r="B85" t="s">
        <v>21</v>
      </c>
      <c r="C85" t="s">
        <v>23</v>
      </c>
      <c r="D85" s="1">
        <v>35.5</v>
      </c>
      <c r="E85">
        <v>131</v>
      </c>
      <c r="F85" s="20" t="str">
        <f t="shared" si="1"/>
        <v>March</v>
      </c>
      <c r="G85" s="2">
        <v>45366</v>
      </c>
      <c r="H85" s="3" t="s">
        <v>25</v>
      </c>
      <c r="I85">
        <v>6217</v>
      </c>
      <c r="J85" s="3" t="str">
        <f>VLOOKUP(I85,'Customer Details'!$A$2:$C$1001, 3, FALSE)</f>
        <v>18-24</v>
      </c>
      <c r="K85" s="3" t="str">
        <f>VLOOKUP(I85,'Customer Details'!$A$2:$D$1001,4, FALSE)</f>
        <v>Male</v>
      </c>
      <c r="L85" s="3" t="s">
        <v>31</v>
      </c>
      <c r="M85" t="s">
        <v>129</v>
      </c>
      <c r="N85" s="1">
        <v>4650.5</v>
      </c>
      <c r="O85" s="1">
        <v>24.85</v>
      </c>
      <c r="P85" s="1">
        <f>(Product[[#This Row],[Price]]-Product[[#This Row],[Cost of Goods Sold]])*Product[[#This Row],[Units Sold]]</f>
        <v>1395.1499999999999</v>
      </c>
    </row>
    <row r="86" spans="1:16" x14ac:dyDescent="0.45">
      <c r="A86" t="s">
        <v>16</v>
      </c>
      <c r="B86" t="s">
        <v>21</v>
      </c>
      <c r="C86" t="s">
        <v>23</v>
      </c>
      <c r="D86" s="1">
        <v>35.5</v>
      </c>
      <c r="E86">
        <v>220</v>
      </c>
      <c r="F86" s="20" t="str">
        <f t="shared" si="1"/>
        <v>February</v>
      </c>
      <c r="G86" s="2">
        <v>45338</v>
      </c>
      <c r="H86" s="3" t="s">
        <v>26</v>
      </c>
      <c r="I86">
        <v>6693</v>
      </c>
      <c r="J86" s="3" t="str">
        <f>VLOOKUP(I86,'Customer Details'!$A$2:$C$1001, 3, FALSE)</f>
        <v>18-24</v>
      </c>
      <c r="K86" s="3" t="str">
        <f>VLOOKUP(I86,'Customer Details'!$A$2:$D$1001,4, FALSE)</f>
        <v>Non-binary</v>
      </c>
      <c r="L86" s="3" t="s">
        <v>28</v>
      </c>
      <c r="M86" t="s">
        <v>129</v>
      </c>
      <c r="N86" s="1">
        <v>7810</v>
      </c>
      <c r="O86" s="1">
        <v>24.85</v>
      </c>
      <c r="P86" s="1">
        <f>(Product[[#This Row],[Price]]-Product[[#This Row],[Cost of Goods Sold]])*Product[[#This Row],[Units Sold]]</f>
        <v>2342.9999999999995</v>
      </c>
    </row>
    <row r="87" spans="1:16" x14ac:dyDescent="0.45">
      <c r="A87" t="s">
        <v>16</v>
      </c>
      <c r="B87" t="s">
        <v>21</v>
      </c>
      <c r="C87" t="s">
        <v>23</v>
      </c>
      <c r="D87" s="1">
        <v>35.5</v>
      </c>
      <c r="E87">
        <v>150</v>
      </c>
      <c r="F87" s="20" t="str">
        <f t="shared" si="1"/>
        <v>March</v>
      </c>
      <c r="G87" s="2">
        <v>45364</v>
      </c>
      <c r="H87" s="3" t="s">
        <v>25</v>
      </c>
      <c r="I87">
        <v>5087</v>
      </c>
      <c r="J87" s="3" t="str">
        <f>VLOOKUP(I87,'Customer Details'!$A$2:$C$1001, 3, FALSE)</f>
        <v>18-24</v>
      </c>
      <c r="K87" s="3" t="str">
        <f>VLOOKUP(I87,'Customer Details'!$A$2:$D$1001,4, FALSE)</f>
        <v>Male</v>
      </c>
      <c r="L87" s="3" t="s">
        <v>30</v>
      </c>
      <c r="M87" t="s">
        <v>129</v>
      </c>
      <c r="N87" s="1">
        <v>5325</v>
      </c>
      <c r="O87" s="1">
        <v>24.85</v>
      </c>
      <c r="P87" s="1">
        <f>(Product[[#This Row],[Price]]-Product[[#This Row],[Cost of Goods Sold]])*Product[[#This Row],[Units Sold]]</f>
        <v>1597.4999999999998</v>
      </c>
    </row>
    <row r="88" spans="1:16" x14ac:dyDescent="0.45">
      <c r="A88" t="s">
        <v>15</v>
      </c>
      <c r="B88" t="s">
        <v>20</v>
      </c>
      <c r="C88" t="s">
        <v>24</v>
      </c>
      <c r="D88" s="1">
        <v>12.99</v>
      </c>
      <c r="E88">
        <v>113</v>
      </c>
      <c r="F88" s="20" t="str">
        <f t="shared" si="1"/>
        <v>February</v>
      </c>
      <c r="G88" s="2">
        <v>45348</v>
      </c>
      <c r="H88" s="3" t="s">
        <v>26</v>
      </c>
      <c r="I88">
        <v>2181</v>
      </c>
      <c r="J88" s="3" t="str">
        <f>VLOOKUP(I88,'Customer Details'!$A$2:$C$1001, 3, FALSE)</f>
        <v>18-24</v>
      </c>
      <c r="K88" s="3" t="str">
        <f>VLOOKUP(I88,'Customer Details'!$A$2:$D$1001,4, FALSE)</f>
        <v>Non-binary</v>
      </c>
      <c r="L88" s="3" t="s">
        <v>27</v>
      </c>
      <c r="M88" t="s">
        <v>130</v>
      </c>
      <c r="N88" s="1">
        <v>1467.87</v>
      </c>
      <c r="O88" s="1">
        <v>9.093</v>
      </c>
      <c r="P88" s="1">
        <f>(Product[[#This Row],[Price]]-Product[[#This Row],[Cost of Goods Sold]])*Product[[#This Row],[Units Sold]]</f>
        <v>440.36100000000005</v>
      </c>
    </row>
    <row r="89" spans="1:16" x14ac:dyDescent="0.45">
      <c r="A89" t="s">
        <v>14</v>
      </c>
      <c r="B89" t="s">
        <v>19</v>
      </c>
      <c r="C89" t="s">
        <v>24</v>
      </c>
      <c r="D89" s="1">
        <v>20.99</v>
      </c>
      <c r="E89">
        <v>81</v>
      </c>
      <c r="F89" s="20" t="str">
        <f t="shared" si="1"/>
        <v>January</v>
      </c>
      <c r="G89" s="2">
        <v>45300</v>
      </c>
      <c r="H89" s="3" t="s">
        <v>26</v>
      </c>
      <c r="I89">
        <v>6632</v>
      </c>
      <c r="J89" s="3" t="str">
        <f>VLOOKUP(I89,'Customer Details'!$A$2:$C$1001, 3, FALSE)</f>
        <v>65+</v>
      </c>
      <c r="K89" s="3" t="str">
        <f>VLOOKUP(I89,'Customer Details'!$A$2:$D$1001,4, FALSE)</f>
        <v>Non-binary</v>
      </c>
      <c r="L89" s="3" t="s">
        <v>30</v>
      </c>
      <c r="M89" t="s">
        <v>129</v>
      </c>
      <c r="N89" s="1">
        <v>1700.19</v>
      </c>
      <c r="O89" s="1">
        <v>14.693</v>
      </c>
      <c r="P89" s="1">
        <f>(Product[[#This Row],[Price]]-Product[[#This Row],[Cost of Goods Sold]])*Product[[#This Row],[Units Sold]]</f>
        <v>510.0569999999999</v>
      </c>
    </row>
    <row r="90" spans="1:16" x14ac:dyDescent="0.45">
      <c r="A90" t="s">
        <v>13</v>
      </c>
      <c r="B90" t="s">
        <v>18</v>
      </c>
      <c r="C90" t="s">
        <v>23</v>
      </c>
      <c r="D90" s="1">
        <v>15.75</v>
      </c>
      <c r="E90">
        <v>205</v>
      </c>
      <c r="F90" s="20" t="str">
        <f t="shared" si="1"/>
        <v>February</v>
      </c>
      <c r="G90" s="2">
        <v>45332</v>
      </c>
      <c r="H90" s="3" t="s">
        <v>26</v>
      </c>
      <c r="I90">
        <v>9094</v>
      </c>
      <c r="J90" s="3" t="str">
        <f>VLOOKUP(I90,'Customer Details'!$A$2:$C$1001, 3, FALSE)</f>
        <v>18-24</v>
      </c>
      <c r="K90" s="3" t="str">
        <f>VLOOKUP(I90,'Customer Details'!$A$2:$D$1001,4, FALSE)</f>
        <v>Female</v>
      </c>
      <c r="L90" s="3" t="s">
        <v>31</v>
      </c>
      <c r="M90" t="s">
        <v>129</v>
      </c>
      <c r="N90" s="1">
        <v>3228.75</v>
      </c>
      <c r="O90" s="1">
        <v>11.025</v>
      </c>
      <c r="P90" s="1">
        <f>(Product[[#This Row],[Price]]-Product[[#This Row],[Cost of Goods Sold]])*Product[[#This Row],[Units Sold]]</f>
        <v>968.62499999999989</v>
      </c>
    </row>
    <row r="91" spans="1:16" x14ac:dyDescent="0.45">
      <c r="A91" t="s">
        <v>14</v>
      </c>
      <c r="B91" t="s">
        <v>19</v>
      </c>
      <c r="C91" t="s">
        <v>24</v>
      </c>
      <c r="D91" s="1">
        <v>20.99</v>
      </c>
      <c r="E91">
        <v>8</v>
      </c>
      <c r="F91" s="20" t="str">
        <f t="shared" si="1"/>
        <v>January</v>
      </c>
      <c r="G91" s="2">
        <v>45304</v>
      </c>
      <c r="H91" s="3" t="s">
        <v>26</v>
      </c>
      <c r="I91">
        <v>5546</v>
      </c>
      <c r="J91" s="3" t="str">
        <f>VLOOKUP(I91,'Customer Details'!$A$2:$C$1001, 3, FALSE)</f>
        <v>18-24</v>
      </c>
      <c r="K91" s="3" t="str">
        <f>VLOOKUP(I91,'Customer Details'!$A$2:$D$1001,4, FALSE)</f>
        <v>Female</v>
      </c>
      <c r="L91" s="3" t="s">
        <v>31</v>
      </c>
      <c r="M91" t="s">
        <v>129</v>
      </c>
      <c r="N91" s="1">
        <v>167.92</v>
      </c>
      <c r="O91" s="1">
        <v>14.693</v>
      </c>
      <c r="P91" s="1">
        <f>(Product[[#This Row],[Price]]-Product[[#This Row],[Cost of Goods Sold]])*Product[[#This Row],[Units Sold]]</f>
        <v>50.375999999999991</v>
      </c>
    </row>
    <row r="92" spans="1:16" x14ac:dyDescent="0.45">
      <c r="A92" t="s">
        <v>13</v>
      </c>
      <c r="B92" t="s">
        <v>18</v>
      </c>
      <c r="C92" t="s">
        <v>23</v>
      </c>
      <c r="D92" s="1">
        <v>15.75</v>
      </c>
      <c r="E92">
        <v>271</v>
      </c>
      <c r="F92" s="20" t="str">
        <f t="shared" si="1"/>
        <v>February</v>
      </c>
      <c r="G92" s="2">
        <v>45338</v>
      </c>
      <c r="H92" s="3" t="s">
        <v>25</v>
      </c>
      <c r="I92">
        <v>5436</v>
      </c>
      <c r="J92" s="3" t="str">
        <f>VLOOKUP(I92,'Customer Details'!$A$2:$C$1001, 3, FALSE)</f>
        <v>25-34</v>
      </c>
      <c r="K92" s="3" t="str">
        <f>VLOOKUP(I92,'Customer Details'!$A$2:$D$1001,4, FALSE)</f>
        <v>Non-binary</v>
      </c>
      <c r="L92" s="3" t="s">
        <v>31</v>
      </c>
      <c r="M92" t="s">
        <v>129</v>
      </c>
      <c r="N92" s="1">
        <v>4268.25</v>
      </c>
      <c r="O92" s="1">
        <v>11.025</v>
      </c>
      <c r="P92" s="1">
        <f>(Product[[#This Row],[Price]]-Product[[#This Row],[Cost of Goods Sold]])*Product[[#This Row],[Units Sold]]</f>
        <v>1280.4749999999999</v>
      </c>
    </row>
    <row r="93" spans="1:16" x14ac:dyDescent="0.45">
      <c r="A93" t="s">
        <v>16</v>
      </c>
      <c r="B93" t="s">
        <v>21</v>
      </c>
      <c r="C93" t="s">
        <v>23</v>
      </c>
      <c r="D93" s="1">
        <v>35.5</v>
      </c>
      <c r="E93">
        <v>105</v>
      </c>
      <c r="F93" s="20" t="str">
        <f t="shared" si="1"/>
        <v>March</v>
      </c>
      <c r="G93" s="2">
        <v>45356</v>
      </c>
      <c r="H93" s="3" t="s">
        <v>25</v>
      </c>
      <c r="I93">
        <v>5250</v>
      </c>
      <c r="J93" s="3" t="str">
        <f>VLOOKUP(I93,'Customer Details'!$A$2:$C$1001, 3, FALSE)</f>
        <v>55-64</v>
      </c>
      <c r="K93" s="3" t="str">
        <f>VLOOKUP(I93,'Customer Details'!$A$2:$D$1001,4, FALSE)</f>
        <v>Female</v>
      </c>
      <c r="L93" s="3" t="s">
        <v>30</v>
      </c>
      <c r="M93" t="s">
        <v>129</v>
      </c>
      <c r="N93" s="1">
        <v>3727.5</v>
      </c>
      <c r="O93" s="1">
        <v>24.85</v>
      </c>
      <c r="P93" s="1">
        <f>(Product[[#This Row],[Price]]-Product[[#This Row],[Cost of Goods Sold]])*Product[[#This Row],[Units Sold]]</f>
        <v>1118.2499999999998</v>
      </c>
    </row>
    <row r="94" spans="1:16" x14ac:dyDescent="0.45">
      <c r="A94" t="s">
        <v>15</v>
      </c>
      <c r="B94" t="s">
        <v>20</v>
      </c>
      <c r="C94" t="s">
        <v>24</v>
      </c>
      <c r="D94" s="1">
        <v>12.99</v>
      </c>
      <c r="E94">
        <v>90</v>
      </c>
      <c r="F94" s="20" t="str">
        <f t="shared" si="1"/>
        <v>January</v>
      </c>
      <c r="G94" s="2">
        <v>45319</v>
      </c>
      <c r="H94" s="3" t="s">
        <v>25</v>
      </c>
      <c r="I94">
        <v>9207</v>
      </c>
      <c r="J94" s="3" t="str">
        <f>VLOOKUP(I94,'Customer Details'!$A$2:$C$1001, 3, FALSE)</f>
        <v>55-64</v>
      </c>
      <c r="K94" s="3" t="str">
        <f>VLOOKUP(I94,'Customer Details'!$A$2:$D$1001,4, FALSE)</f>
        <v>Male</v>
      </c>
      <c r="L94" s="3" t="s">
        <v>29</v>
      </c>
      <c r="M94" t="s">
        <v>129</v>
      </c>
      <c r="N94" s="1">
        <v>1169.0999999999999</v>
      </c>
      <c r="O94" s="1">
        <v>9.093</v>
      </c>
      <c r="P94" s="1">
        <f>(Product[[#This Row],[Price]]-Product[[#This Row],[Cost of Goods Sold]])*Product[[#This Row],[Units Sold]]</f>
        <v>350.73</v>
      </c>
    </row>
    <row r="95" spans="1:16" x14ac:dyDescent="0.45">
      <c r="A95" t="s">
        <v>16</v>
      </c>
      <c r="B95" t="s">
        <v>21</v>
      </c>
      <c r="C95" t="s">
        <v>23</v>
      </c>
      <c r="D95" s="1">
        <v>35.5</v>
      </c>
      <c r="E95">
        <v>37</v>
      </c>
      <c r="F95" s="20" t="str">
        <f t="shared" si="1"/>
        <v>February</v>
      </c>
      <c r="G95" s="2">
        <v>45337</v>
      </c>
      <c r="H95" s="3" t="s">
        <v>26</v>
      </c>
      <c r="I95">
        <v>7665</v>
      </c>
      <c r="J95" s="3" t="str">
        <f>VLOOKUP(I95,'Customer Details'!$A$2:$C$1001, 3, FALSE)</f>
        <v>35-44</v>
      </c>
      <c r="K95" s="3" t="str">
        <f>VLOOKUP(I95,'Customer Details'!$A$2:$D$1001,4, FALSE)</f>
        <v>Non-binary</v>
      </c>
      <c r="L95" s="3" t="s">
        <v>29</v>
      </c>
      <c r="M95" t="s">
        <v>129</v>
      </c>
      <c r="N95" s="1">
        <v>1313.5</v>
      </c>
      <c r="O95" s="1">
        <v>24.85</v>
      </c>
      <c r="P95" s="1">
        <f>(Product[[#This Row],[Price]]-Product[[#This Row],[Cost of Goods Sold]])*Product[[#This Row],[Units Sold]]</f>
        <v>394.04999999999995</v>
      </c>
    </row>
    <row r="96" spans="1:16" x14ac:dyDescent="0.45">
      <c r="A96" t="s">
        <v>13</v>
      </c>
      <c r="B96" t="s">
        <v>18</v>
      </c>
      <c r="C96" t="s">
        <v>23</v>
      </c>
      <c r="D96" s="1">
        <v>15.75</v>
      </c>
      <c r="E96">
        <v>102</v>
      </c>
      <c r="F96" s="20" t="str">
        <f t="shared" si="1"/>
        <v>January</v>
      </c>
      <c r="G96" s="2">
        <v>45310</v>
      </c>
      <c r="H96" s="3" t="s">
        <v>26</v>
      </c>
      <c r="I96">
        <v>1166</v>
      </c>
      <c r="J96" s="3" t="str">
        <f>VLOOKUP(I96,'Customer Details'!$A$2:$C$1001, 3, FALSE)</f>
        <v>35-44</v>
      </c>
      <c r="K96" s="3" t="str">
        <f>VLOOKUP(I96,'Customer Details'!$A$2:$D$1001,4, FALSE)</f>
        <v>Female</v>
      </c>
      <c r="L96" s="3" t="s">
        <v>28</v>
      </c>
      <c r="M96" t="s">
        <v>129</v>
      </c>
      <c r="N96" s="1">
        <v>1606.5</v>
      </c>
      <c r="O96" s="1">
        <v>11.025</v>
      </c>
      <c r="P96" s="1">
        <f>(Product[[#This Row],[Price]]-Product[[#This Row],[Cost of Goods Sold]])*Product[[#This Row],[Units Sold]]</f>
        <v>481.95</v>
      </c>
    </row>
    <row r="97" spans="1:16" x14ac:dyDescent="0.45">
      <c r="A97" t="s">
        <v>12</v>
      </c>
      <c r="B97" t="s">
        <v>17</v>
      </c>
      <c r="C97" t="s">
        <v>22</v>
      </c>
      <c r="D97" s="1">
        <v>5.99</v>
      </c>
      <c r="E97">
        <v>9</v>
      </c>
      <c r="F97" s="20" t="str">
        <f t="shared" si="1"/>
        <v>January</v>
      </c>
      <c r="G97" s="2">
        <v>45317</v>
      </c>
      <c r="H97" s="3" t="s">
        <v>26</v>
      </c>
      <c r="I97">
        <v>5350</v>
      </c>
      <c r="J97" s="3" t="str">
        <f>VLOOKUP(I97,'Customer Details'!$A$2:$C$1001, 3, FALSE)</f>
        <v>45-54</v>
      </c>
      <c r="K97" s="3" t="str">
        <f>VLOOKUP(I97,'Customer Details'!$A$2:$D$1001,4, FALSE)</f>
        <v>Female</v>
      </c>
      <c r="L97" s="3" t="s">
        <v>30</v>
      </c>
      <c r="M97" t="s">
        <v>129</v>
      </c>
      <c r="N97" s="1">
        <v>53.91</v>
      </c>
      <c r="O97" s="1">
        <v>4.1929999999999996</v>
      </c>
      <c r="P97" s="1">
        <f>(Product[[#This Row],[Price]]-Product[[#This Row],[Cost of Goods Sold]])*Product[[#This Row],[Units Sold]]</f>
        <v>16.173000000000005</v>
      </c>
    </row>
    <row r="98" spans="1:16" x14ac:dyDescent="0.45">
      <c r="A98" t="s">
        <v>15</v>
      </c>
      <c r="B98" t="s">
        <v>20</v>
      </c>
      <c r="C98" t="s">
        <v>24</v>
      </c>
      <c r="D98" s="1">
        <v>12.99</v>
      </c>
      <c r="E98">
        <v>99</v>
      </c>
      <c r="F98" s="20" t="str">
        <f t="shared" si="1"/>
        <v>January</v>
      </c>
      <c r="G98" s="2">
        <v>45310</v>
      </c>
      <c r="H98" s="3" t="s">
        <v>25</v>
      </c>
      <c r="I98">
        <v>7809</v>
      </c>
      <c r="J98" s="3" t="str">
        <f>VLOOKUP(I98,'Customer Details'!$A$2:$C$1001, 3, FALSE)</f>
        <v>65+</v>
      </c>
      <c r="K98" s="3" t="str">
        <f>VLOOKUP(I98,'Customer Details'!$A$2:$D$1001,4, FALSE)</f>
        <v>Male</v>
      </c>
      <c r="L98" s="3" t="s">
        <v>31</v>
      </c>
      <c r="M98" t="s">
        <v>129</v>
      </c>
      <c r="N98" s="1">
        <v>1286.01</v>
      </c>
      <c r="O98" s="1">
        <v>9.093</v>
      </c>
      <c r="P98" s="1">
        <f>(Product[[#This Row],[Price]]-Product[[#This Row],[Cost of Goods Sold]])*Product[[#This Row],[Units Sold]]</f>
        <v>385.803</v>
      </c>
    </row>
    <row r="99" spans="1:16" x14ac:dyDescent="0.45">
      <c r="A99" t="s">
        <v>14</v>
      </c>
      <c r="B99" t="s">
        <v>19</v>
      </c>
      <c r="C99" t="s">
        <v>24</v>
      </c>
      <c r="D99" s="1">
        <v>20.99</v>
      </c>
      <c r="E99">
        <v>297</v>
      </c>
      <c r="F99" s="20" t="str">
        <f t="shared" si="1"/>
        <v>January</v>
      </c>
      <c r="G99" s="2">
        <v>45297</v>
      </c>
      <c r="H99" s="3" t="s">
        <v>26</v>
      </c>
      <c r="I99">
        <v>7115</v>
      </c>
      <c r="J99" s="3" t="str">
        <f>VLOOKUP(I99,'Customer Details'!$A$2:$C$1001, 3, FALSE)</f>
        <v>35-44</v>
      </c>
      <c r="K99" s="3" t="str">
        <f>VLOOKUP(I99,'Customer Details'!$A$2:$D$1001,4, FALSE)</f>
        <v>Female</v>
      </c>
      <c r="L99" s="3" t="s">
        <v>27</v>
      </c>
      <c r="M99" t="s">
        <v>129</v>
      </c>
      <c r="N99" s="1">
        <v>6234.03</v>
      </c>
      <c r="O99" s="1">
        <v>14.693</v>
      </c>
      <c r="P99" s="1">
        <f>(Product[[#This Row],[Price]]-Product[[#This Row],[Cost of Goods Sold]])*Product[[#This Row],[Units Sold]]</f>
        <v>1870.2089999999996</v>
      </c>
    </row>
    <row r="100" spans="1:16" x14ac:dyDescent="0.45">
      <c r="A100" t="s">
        <v>13</v>
      </c>
      <c r="B100" t="s">
        <v>18</v>
      </c>
      <c r="C100" t="s">
        <v>23</v>
      </c>
      <c r="D100" s="1">
        <v>15.75</v>
      </c>
      <c r="E100">
        <v>225</v>
      </c>
      <c r="F100" s="20" t="str">
        <f t="shared" si="1"/>
        <v>March</v>
      </c>
      <c r="G100" s="2">
        <v>45370</v>
      </c>
      <c r="H100" s="3" t="s">
        <v>26</v>
      </c>
      <c r="I100">
        <v>3038</v>
      </c>
      <c r="J100" s="3" t="str">
        <f>VLOOKUP(I100,'Customer Details'!$A$2:$C$1001, 3, FALSE)</f>
        <v>25-34</v>
      </c>
      <c r="K100" s="3" t="str">
        <f>VLOOKUP(I100,'Customer Details'!$A$2:$D$1001,4, FALSE)</f>
        <v>Non-binary</v>
      </c>
      <c r="L100" s="3" t="s">
        <v>27</v>
      </c>
      <c r="M100" t="s">
        <v>129</v>
      </c>
      <c r="N100" s="1">
        <v>3543.75</v>
      </c>
      <c r="O100" s="1">
        <v>11.025</v>
      </c>
      <c r="P100" s="1">
        <f>(Product[[#This Row],[Price]]-Product[[#This Row],[Cost of Goods Sold]])*Product[[#This Row],[Units Sold]]</f>
        <v>1063.125</v>
      </c>
    </row>
    <row r="101" spans="1:16" x14ac:dyDescent="0.45">
      <c r="A101" t="s">
        <v>14</v>
      </c>
      <c r="B101" t="s">
        <v>19</v>
      </c>
      <c r="C101" t="s">
        <v>24</v>
      </c>
      <c r="D101" s="1">
        <v>20.99</v>
      </c>
      <c r="E101">
        <v>296</v>
      </c>
      <c r="F101" s="20" t="str">
        <f t="shared" si="1"/>
        <v>February</v>
      </c>
      <c r="G101" s="2">
        <v>45333</v>
      </c>
      <c r="H101" s="3" t="s">
        <v>25</v>
      </c>
      <c r="I101">
        <v>3403</v>
      </c>
      <c r="J101" s="3" t="str">
        <f>VLOOKUP(I101,'Customer Details'!$A$2:$C$1001, 3, FALSE)</f>
        <v>65+</v>
      </c>
      <c r="K101" s="3" t="str">
        <f>VLOOKUP(I101,'Customer Details'!$A$2:$D$1001,4, FALSE)</f>
        <v>Male</v>
      </c>
      <c r="L101" s="3" t="s">
        <v>28</v>
      </c>
      <c r="M101" t="s">
        <v>129</v>
      </c>
      <c r="N101" s="1">
        <v>6213.04</v>
      </c>
      <c r="O101" s="1">
        <v>14.693</v>
      </c>
      <c r="P101" s="1">
        <f>(Product[[#This Row],[Price]]-Product[[#This Row],[Cost of Goods Sold]])*Product[[#This Row],[Units Sold]]</f>
        <v>1863.9119999999996</v>
      </c>
    </row>
    <row r="102" spans="1:16" x14ac:dyDescent="0.45">
      <c r="A102" t="s">
        <v>13</v>
      </c>
      <c r="B102" t="s">
        <v>18</v>
      </c>
      <c r="C102" t="s">
        <v>23</v>
      </c>
      <c r="D102" s="1">
        <v>15.75</v>
      </c>
      <c r="E102">
        <v>300</v>
      </c>
      <c r="F102" s="20" t="str">
        <f t="shared" si="1"/>
        <v>March</v>
      </c>
      <c r="G102" s="2">
        <v>45361</v>
      </c>
      <c r="H102" s="3" t="s">
        <v>26</v>
      </c>
      <c r="I102">
        <v>4718</v>
      </c>
      <c r="J102" s="3" t="str">
        <f>VLOOKUP(I102,'Customer Details'!$A$2:$C$1001, 3, FALSE)</f>
        <v>65+</v>
      </c>
      <c r="K102" s="3" t="str">
        <f>VLOOKUP(I102,'Customer Details'!$A$2:$D$1001,4, FALSE)</f>
        <v>Non-binary</v>
      </c>
      <c r="L102" s="3" t="s">
        <v>30</v>
      </c>
      <c r="M102" t="s">
        <v>129</v>
      </c>
      <c r="N102" s="1">
        <v>4725</v>
      </c>
      <c r="O102" s="1">
        <v>11.025</v>
      </c>
      <c r="P102" s="1">
        <f>(Product[[#This Row],[Price]]-Product[[#This Row],[Cost of Goods Sold]])*Product[[#This Row],[Units Sold]]</f>
        <v>1417.5</v>
      </c>
    </row>
    <row r="103" spans="1:16" x14ac:dyDescent="0.45">
      <c r="A103" t="s">
        <v>13</v>
      </c>
      <c r="B103" t="s">
        <v>18</v>
      </c>
      <c r="C103" t="s">
        <v>23</v>
      </c>
      <c r="D103" s="1">
        <v>15.75</v>
      </c>
      <c r="E103">
        <v>16</v>
      </c>
      <c r="F103" s="20" t="str">
        <f t="shared" si="1"/>
        <v>February</v>
      </c>
      <c r="G103" s="2">
        <v>45351</v>
      </c>
      <c r="H103" s="3" t="s">
        <v>25</v>
      </c>
      <c r="I103">
        <v>2160</v>
      </c>
      <c r="J103" s="3" t="str">
        <f>VLOOKUP(I103,'Customer Details'!$A$2:$C$1001, 3, FALSE)</f>
        <v>65+</v>
      </c>
      <c r="K103" s="3" t="str">
        <f>VLOOKUP(I103,'Customer Details'!$A$2:$D$1001,4, FALSE)</f>
        <v>Non-binary</v>
      </c>
      <c r="L103" s="3" t="s">
        <v>28</v>
      </c>
      <c r="M103" t="s">
        <v>130</v>
      </c>
      <c r="N103" s="1">
        <v>252</v>
      </c>
      <c r="O103" s="1">
        <v>11.025</v>
      </c>
      <c r="P103" s="1">
        <f>(Product[[#This Row],[Price]]-Product[[#This Row],[Cost of Goods Sold]])*Product[[#This Row],[Units Sold]]</f>
        <v>75.599999999999994</v>
      </c>
    </row>
    <row r="104" spans="1:16" x14ac:dyDescent="0.45">
      <c r="A104" t="s">
        <v>15</v>
      </c>
      <c r="B104" t="s">
        <v>20</v>
      </c>
      <c r="C104" t="s">
        <v>24</v>
      </c>
      <c r="D104" s="1">
        <v>12.99</v>
      </c>
      <c r="E104">
        <v>268</v>
      </c>
      <c r="F104" s="20" t="str">
        <f t="shared" si="1"/>
        <v>February</v>
      </c>
      <c r="G104" s="2">
        <v>45332</v>
      </c>
      <c r="H104" s="3" t="s">
        <v>25</v>
      </c>
      <c r="I104">
        <v>2211</v>
      </c>
      <c r="J104" s="3" t="str">
        <f>VLOOKUP(I104,'Customer Details'!$A$2:$C$1001, 3, FALSE)</f>
        <v>25-34</v>
      </c>
      <c r="K104" s="3" t="str">
        <f>VLOOKUP(I104,'Customer Details'!$A$2:$D$1001,4, FALSE)</f>
        <v>Male</v>
      </c>
      <c r="L104" s="3" t="s">
        <v>29</v>
      </c>
      <c r="M104" t="s">
        <v>129</v>
      </c>
      <c r="N104" s="1">
        <v>3481.32</v>
      </c>
      <c r="O104" s="1">
        <v>9.093</v>
      </c>
      <c r="P104" s="1">
        <f>(Product[[#This Row],[Price]]-Product[[#This Row],[Cost of Goods Sold]])*Product[[#This Row],[Units Sold]]</f>
        <v>1044.396</v>
      </c>
    </row>
    <row r="105" spans="1:16" x14ac:dyDescent="0.45">
      <c r="A105" t="s">
        <v>13</v>
      </c>
      <c r="B105" t="s">
        <v>18</v>
      </c>
      <c r="C105" t="s">
        <v>23</v>
      </c>
      <c r="D105" s="1">
        <v>15.75</v>
      </c>
      <c r="E105">
        <v>205</v>
      </c>
      <c r="F105" s="20" t="str">
        <f t="shared" si="1"/>
        <v>March</v>
      </c>
      <c r="G105" s="2">
        <v>45357</v>
      </c>
      <c r="H105" s="3" t="s">
        <v>25</v>
      </c>
      <c r="I105">
        <v>8639</v>
      </c>
      <c r="J105" s="3" t="str">
        <f>VLOOKUP(I105,'Customer Details'!$A$2:$C$1001, 3, FALSE)</f>
        <v>65+</v>
      </c>
      <c r="K105" s="3" t="str">
        <f>VLOOKUP(I105,'Customer Details'!$A$2:$D$1001,4, FALSE)</f>
        <v>Non-binary</v>
      </c>
      <c r="L105" s="3" t="s">
        <v>29</v>
      </c>
      <c r="M105" t="s">
        <v>129</v>
      </c>
      <c r="N105" s="1">
        <v>3228.75</v>
      </c>
      <c r="O105" s="1">
        <v>11.025</v>
      </c>
      <c r="P105" s="1">
        <f>(Product[[#This Row],[Price]]-Product[[#This Row],[Cost of Goods Sold]])*Product[[#This Row],[Units Sold]]</f>
        <v>968.62499999999989</v>
      </c>
    </row>
    <row r="106" spans="1:16" x14ac:dyDescent="0.45">
      <c r="A106" t="s">
        <v>15</v>
      </c>
      <c r="B106" t="s">
        <v>20</v>
      </c>
      <c r="C106" t="s">
        <v>24</v>
      </c>
      <c r="D106" s="1">
        <v>12.99</v>
      </c>
      <c r="E106">
        <v>138</v>
      </c>
      <c r="F106" s="20" t="str">
        <f t="shared" si="1"/>
        <v>January</v>
      </c>
      <c r="G106" s="2">
        <v>45300</v>
      </c>
      <c r="H106" s="3" t="s">
        <v>26</v>
      </c>
      <c r="I106">
        <v>5970</v>
      </c>
      <c r="J106" s="3" t="str">
        <f>VLOOKUP(I106,'Customer Details'!$A$2:$C$1001, 3, FALSE)</f>
        <v>45-54</v>
      </c>
      <c r="K106" s="3" t="str">
        <f>VLOOKUP(I106,'Customer Details'!$A$2:$D$1001,4, FALSE)</f>
        <v>Female</v>
      </c>
      <c r="L106" s="3" t="s">
        <v>27</v>
      </c>
      <c r="M106" t="s">
        <v>129</v>
      </c>
      <c r="N106" s="1">
        <v>1792.62</v>
      </c>
      <c r="O106" s="1">
        <v>9.093</v>
      </c>
      <c r="P106" s="1">
        <f>(Product[[#This Row],[Price]]-Product[[#This Row],[Cost of Goods Sold]])*Product[[#This Row],[Units Sold]]</f>
        <v>537.78600000000006</v>
      </c>
    </row>
    <row r="107" spans="1:16" x14ac:dyDescent="0.45">
      <c r="A107" t="s">
        <v>12</v>
      </c>
      <c r="B107" t="s">
        <v>17</v>
      </c>
      <c r="C107" t="s">
        <v>22</v>
      </c>
      <c r="D107" s="1">
        <v>5.99</v>
      </c>
      <c r="E107">
        <v>18</v>
      </c>
      <c r="F107" s="20" t="str">
        <f t="shared" si="1"/>
        <v>March</v>
      </c>
      <c r="G107" s="2">
        <v>45369</v>
      </c>
      <c r="H107" s="3" t="s">
        <v>25</v>
      </c>
      <c r="I107">
        <v>6305</v>
      </c>
      <c r="J107" s="3" t="str">
        <f>VLOOKUP(I107,'Customer Details'!$A$2:$C$1001, 3, FALSE)</f>
        <v>55-64</v>
      </c>
      <c r="K107" s="3" t="str">
        <f>VLOOKUP(I107,'Customer Details'!$A$2:$D$1001,4, FALSE)</f>
        <v>Female</v>
      </c>
      <c r="L107" s="3" t="s">
        <v>31</v>
      </c>
      <c r="M107" t="s">
        <v>129</v>
      </c>
      <c r="N107" s="1">
        <v>107.82</v>
      </c>
      <c r="O107" s="1">
        <v>4.1929999999999996</v>
      </c>
      <c r="P107" s="1">
        <f>(Product[[#This Row],[Price]]-Product[[#This Row],[Cost of Goods Sold]])*Product[[#This Row],[Units Sold]]</f>
        <v>32.346000000000011</v>
      </c>
    </row>
    <row r="108" spans="1:16" x14ac:dyDescent="0.45">
      <c r="A108" t="s">
        <v>12</v>
      </c>
      <c r="B108" t="s">
        <v>17</v>
      </c>
      <c r="C108" t="s">
        <v>22</v>
      </c>
      <c r="D108" s="1">
        <v>5.99</v>
      </c>
      <c r="E108">
        <v>102</v>
      </c>
      <c r="F108" s="20" t="str">
        <f t="shared" si="1"/>
        <v>March</v>
      </c>
      <c r="G108" s="2">
        <v>45359</v>
      </c>
      <c r="H108" s="3" t="s">
        <v>26</v>
      </c>
      <c r="I108">
        <v>4843</v>
      </c>
      <c r="J108" s="3" t="str">
        <f>VLOOKUP(I108,'Customer Details'!$A$2:$C$1001, 3, FALSE)</f>
        <v>65+</v>
      </c>
      <c r="K108" s="3" t="str">
        <f>VLOOKUP(I108,'Customer Details'!$A$2:$D$1001,4, FALSE)</f>
        <v>Non-binary</v>
      </c>
      <c r="L108" s="3" t="s">
        <v>29</v>
      </c>
      <c r="M108" t="s">
        <v>129</v>
      </c>
      <c r="N108" s="1">
        <v>610.98</v>
      </c>
      <c r="O108" s="1">
        <v>4.1929999999999996</v>
      </c>
      <c r="P108" s="1">
        <f>(Product[[#This Row],[Price]]-Product[[#This Row],[Cost of Goods Sold]])*Product[[#This Row],[Units Sold]]</f>
        <v>183.29400000000007</v>
      </c>
    </row>
    <row r="109" spans="1:16" x14ac:dyDescent="0.45">
      <c r="A109" t="s">
        <v>12</v>
      </c>
      <c r="B109" t="s">
        <v>17</v>
      </c>
      <c r="C109" t="s">
        <v>22</v>
      </c>
      <c r="D109" s="1">
        <v>5.99</v>
      </c>
      <c r="E109">
        <v>61</v>
      </c>
      <c r="F109" s="20" t="str">
        <f t="shared" si="1"/>
        <v>January</v>
      </c>
      <c r="G109" s="2">
        <v>45292</v>
      </c>
      <c r="H109" s="3" t="s">
        <v>25</v>
      </c>
      <c r="I109">
        <v>2745</v>
      </c>
      <c r="J109" s="3" t="str">
        <f>VLOOKUP(I109,'Customer Details'!$A$2:$C$1001, 3, FALSE)</f>
        <v>45-54</v>
      </c>
      <c r="K109" s="3" t="str">
        <f>VLOOKUP(I109,'Customer Details'!$A$2:$D$1001,4, FALSE)</f>
        <v>Male</v>
      </c>
      <c r="L109" s="3" t="s">
        <v>28</v>
      </c>
      <c r="M109" t="s">
        <v>130</v>
      </c>
      <c r="N109" s="1">
        <v>365.39</v>
      </c>
      <c r="O109" s="1">
        <v>4.1929999999999996</v>
      </c>
      <c r="P109" s="1">
        <f>(Product[[#This Row],[Price]]-Product[[#This Row],[Cost of Goods Sold]])*Product[[#This Row],[Units Sold]]</f>
        <v>109.61700000000003</v>
      </c>
    </row>
    <row r="110" spans="1:16" x14ac:dyDescent="0.45">
      <c r="A110" t="s">
        <v>13</v>
      </c>
      <c r="B110" t="s">
        <v>18</v>
      </c>
      <c r="C110" t="s">
        <v>23</v>
      </c>
      <c r="D110" s="1">
        <v>15.75</v>
      </c>
      <c r="E110">
        <v>254</v>
      </c>
      <c r="F110" s="20" t="str">
        <f t="shared" si="1"/>
        <v>March</v>
      </c>
      <c r="G110" s="2">
        <v>45362</v>
      </c>
      <c r="H110" s="3" t="s">
        <v>25</v>
      </c>
      <c r="I110">
        <v>4716</v>
      </c>
      <c r="J110" s="3" t="str">
        <f>VLOOKUP(I110,'Customer Details'!$A$2:$C$1001, 3, FALSE)</f>
        <v>18-24</v>
      </c>
      <c r="K110" s="3" t="str">
        <f>VLOOKUP(I110,'Customer Details'!$A$2:$D$1001,4, FALSE)</f>
        <v>Non-binary</v>
      </c>
      <c r="L110" s="3" t="s">
        <v>28</v>
      </c>
      <c r="M110" t="s">
        <v>129</v>
      </c>
      <c r="N110" s="1">
        <v>4000.5</v>
      </c>
      <c r="O110" s="1">
        <v>11.025</v>
      </c>
      <c r="P110" s="1">
        <f>(Product[[#This Row],[Price]]-Product[[#This Row],[Cost of Goods Sold]])*Product[[#This Row],[Units Sold]]</f>
        <v>1200.1499999999999</v>
      </c>
    </row>
    <row r="111" spans="1:16" x14ac:dyDescent="0.45">
      <c r="A111" t="s">
        <v>13</v>
      </c>
      <c r="B111" t="s">
        <v>18</v>
      </c>
      <c r="C111" t="s">
        <v>23</v>
      </c>
      <c r="D111" s="1">
        <v>15.75</v>
      </c>
      <c r="E111">
        <v>65</v>
      </c>
      <c r="F111" s="20" t="str">
        <f t="shared" si="1"/>
        <v>March</v>
      </c>
      <c r="G111" s="2">
        <v>45361</v>
      </c>
      <c r="H111" s="3" t="s">
        <v>25</v>
      </c>
      <c r="I111">
        <v>7403</v>
      </c>
      <c r="J111" s="3" t="str">
        <f>VLOOKUP(I111,'Customer Details'!$A$2:$C$1001, 3, FALSE)</f>
        <v>35-44</v>
      </c>
      <c r="K111" s="3" t="str">
        <f>VLOOKUP(I111,'Customer Details'!$A$2:$D$1001,4, FALSE)</f>
        <v>Non-binary</v>
      </c>
      <c r="L111" s="3" t="s">
        <v>29</v>
      </c>
      <c r="M111" t="s">
        <v>129</v>
      </c>
      <c r="N111" s="1">
        <v>1023.75</v>
      </c>
      <c r="O111" s="1">
        <v>11.025</v>
      </c>
      <c r="P111" s="1">
        <f>(Product[[#This Row],[Price]]-Product[[#This Row],[Cost of Goods Sold]])*Product[[#This Row],[Units Sold]]</f>
        <v>307.125</v>
      </c>
    </row>
    <row r="112" spans="1:16" x14ac:dyDescent="0.45">
      <c r="A112" t="s">
        <v>16</v>
      </c>
      <c r="B112" t="s">
        <v>21</v>
      </c>
      <c r="C112" t="s">
        <v>23</v>
      </c>
      <c r="D112" s="1">
        <v>35.5</v>
      </c>
      <c r="E112">
        <v>55</v>
      </c>
      <c r="F112" s="20" t="str">
        <f t="shared" si="1"/>
        <v>March</v>
      </c>
      <c r="G112" s="2">
        <v>45374</v>
      </c>
      <c r="H112" s="3" t="s">
        <v>25</v>
      </c>
      <c r="I112">
        <v>8178</v>
      </c>
      <c r="J112" s="3" t="str">
        <f>VLOOKUP(I112,'Customer Details'!$A$2:$C$1001, 3, FALSE)</f>
        <v>18-24</v>
      </c>
      <c r="K112" s="3" t="str">
        <f>VLOOKUP(I112,'Customer Details'!$A$2:$D$1001,4, FALSE)</f>
        <v>Non-binary</v>
      </c>
      <c r="L112" s="3" t="s">
        <v>27</v>
      </c>
      <c r="M112" t="s">
        <v>130</v>
      </c>
      <c r="N112" s="1">
        <v>1952.5</v>
      </c>
      <c r="O112" s="1">
        <v>24.85</v>
      </c>
      <c r="P112" s="1">
        <f>(Product[[#This Row],[Price]]-Product[[#This Row],[Cost of Goods Sold]])*Product[[#This Row],[Units Sold]]</f>
        <v>585.74999999999989</v>
      </c>
    </row>
    <row r="113" spans="1:16" x14ac:dyDescent="0.45">
      <c r="A113" t="s">
        <v>15</v>
      </c>
      <c r="B113" t="s">
        <v>20</v>
      </c>
      <c r="C113" t="s">
        <v>24</v>
      </c>
      <c r="D113" s="1">
        <v>12.99</v>
      </c>
      <c r="E113">
        <v>106</v>
      </c>
      <c r="F113" s="20" t="str">
        <f t="shared" si="1"/>
        <v>March</v>
      </c>
      <c r="G113" s="2">
        <v>45357</v>
      </c>
      <c r="H113" s="3" t="s">
        <v>26</v>
      </c>
      <c r="I113">
        <v>1621</v>
      </c>
      <c r="J113" s="3" t="str">
        <f>VLOOKUP(I113,'Customer Details'!$A$2:$C$1001, 3, FALSE)</f>
        <v>35-44</v>
      </c>
      <c r="K113" s="3" t="str">
        <f>VLOOKUP(I113,'Customer Details'!$A$2:$D$1001,4, FALSE)</f>
        <v>Female</v>
      </c>
      <c r="L113" s="3" t="s">
        <v>27</v>
      </c>
      <c r="M113" t="s">
        <v>129</v>
      </c>
      <c r="N113" s="1">
        <v>1376.94</v>
      </c>
      <c r="O113" s="1">
        <v>9.093</v>
      </c>
      <c r="P113" s="1">
        <f>(Product[[#This Row],[Price]]-Product[[#This Row],[Cost of Goods Sold]])*Product[[#This Row],[Units Sold]]</f>
        <v>413.08200000000005</v>
      </c>
    </row>
    <row r="114" spans="1:16" x14ac:dyDescent="0.45">
      <c r="A114" t="s">
        <v>12</v>
      </c>
      <c r="B114" t="s">
        <v>17</v>
      </c>
      <c r="C114" t="s">
        <v>22</v>
      </c>
      <c r="D114" s="1">
        <v>5.99</v>
      </c>
      <c r="E114">
        <v>139</v>
      </c>
      <c r="F114" s="20" t="str">
        <f t="shared" si="1"/>
        <v>January</v>
      </c>
      <c r="G114" s="2">
        <v>45302</v>
      </c>
      <c r="H114" s="3" t="s">
        <v>26</v>
      </c>
      <c r="I114">
        <v>7015</v>
      </c>
      <c r="J114" s="3" t="str">
        <f>VLOOKUP(I114,'Customer Details'!$A$2:$C$1001, 3, FALSE)</f>
        <v>45-54</v>
      </c>
      <c r="K114" s="3" t="str">
        <f>VLOOKUP(I114,'Customer Details'!$A$2:$D$1001,4, FALSE)</f>
        <v>Non-binary</v>
      </c>
      <c r="L114" s="3" t="s">
        <v>31</v>
      </c>
      <c r="M114" t="s">
        <v>129</v>
      </c>
      <c r="N114" s="1">
        <v>832.61</v>
      </c>
      <c r="O114" s="1">
        <v>4.1929999999999996</v>
      </c>
      <c r="P114" s="1">
        <f>(Product[[#This Row],[Price]]-Product[[#This Row],[Cost of Goods Sold]])*Product[[#This Row],[Units Sold]]</f>
        <v>249.78300000000007</v>
      </c>
    </row>
    <row r="115" spans="1:16" x14ac:dyDescent="0.45">
      <c r="A115" t="s">
        <v>15</v>
      </c>
      <c r="B115" t="s">
        <v>20</v>
      </c>
      <c r="C115" t="s">
        <v>24</v>
      </c>
      <c r="D115" s="1">
        <v>12.99</v>
      </c>
      <c r="E115">
        <v>180</v>
      </c>
      <c r="F115" s="20" t="str">
        <f t="shared" si="1"/>
        <v>January</v>
      </c>
      <c r="G115" s="2">
        <v>45302</v>
      </c>
      <c r="H115" s="3" t="s">
        <v>25</v>
      </c>
      <c r="I115">
        <v>6709</v>
      </c>
      <c r="J115" s="3" t="str">
        <f>VLOOKUP(I115,'Customer Details'!$A$2:$C$1001, 3, FALSE)</f>
        <v>65+</v>
      </c>
      <c r="K115" s="3" t="str">
        <f>VLOOKUP(I115,'Customer Details'!$A$2:$D$1001,4, FALSE)</f>
        <v>Non-binary</v>
      </c>
      <c r="L115" s="3" t="s">
        <v>27</v>
      </c>
      <c r="M115" t="s">
        <v>129</v>
      </c>
      <c r="N115" s="1">
        <v>2338.1999999999998</v>
      </c>
      <c r="O115" s="1">
        <v>9.093</v>
      </c>
      <c r="P115" s="1">
        <f>(Product[[#This Row],[Price]]-Product[[#This Row],[Cost of Goods Sold]])*Product[[#This Row],[Units Sold]]</f>
        <v>701.46</v>
      </c>
    </row>
    <row r="116" spans="1:16" x14ac:dyDescent="0.45">
      <c r="A116" t="s">
        <v>12</v>
      </c>
      <c r="B116" t="s">
        <v>17</v>
      </c>
      <c r="C116" t="s">
        <v>22</v>
      </c>
      <c r="D116" s="1">
        <v>5.99</v>
      </c>
      <c r="E116">
        <v>234</v>
      </c>
      <c r="F116" s="20" t="str">
        <f t="shared" si="1"/>
        <v>March</v>
      </c>
      <c r="G116" s="2">
        <v>45373</v>
      </c>
      <c r="H116" s="3" t="s">
        <v>26</v>
      </c>
      <c r="I116">
        <v>5757</v>
      </c>
      <c r="J116" s="3" t="str">
        <f>VLOOKUP(I116,'Customer Details'!$A$2:$C$1001, 3, FALSE)</f>
        <v>35-44</v>
      </c>
      <c r="K116" s="3" t="str">
        <f>VLOOKUP(I116,'Customer Details'!$A$2:$D$1001,4, FALSE)</f>
        <v>Male</v>
      </c>
      <c r="L116" s="3" t="s">
        <v>30</v>
      </c>
      <c r="M116" t="s">
        <v>129</v>
      </c>
      <c r="N116" s="1">
        <v>1401.66</v>
      </c>
      <c r="O116" s="1">
        <v>4.1929999999999996</v>
      </c>
      <c r="P116" s="1">
        <f>(Product[[#This Row],[Price]]-Product[[#This Row],[Cost of Goods Sold]])*Product[[#This Row],[Units Sold]]</f>
        <v>420.49800000000016</v>
      </c>
    </row>
    <row r="117" spans="1:16" x14ac:dyDescent="0.45">
      <c r="A117" t="s">
        <v>15</v>
      </c>
      <c r="B117" t="s">
        <v>20</v>
      </c>
      <c r="C117" t="s">
        <v>24</v>
      </c>
      <c r="D117" s="1">
        <v>12.99</v>
      </c>
      <c r="E117">
        <v>199</v>
      </c>
      <c r="F117" s="20" t="str">
        <f t="shared" si="1"/>
        <v>March</v>
      </c>
      <c r="G117" s="2">
        <v>45366</v>
      </c>
      <c r="H117" s="3" t="s">
        <v>25</v>
      </c>
      <c r="I117">
        <v>5039</v>
      </c>
      <c r="J117" s="3" t="str">
        <f>VLOOKUP(I117,'Customer Details'!$A$2:$C$1001, 3, FALSE)</f>
        <v>55-64</v>
      </c>
      <c r="K117" s="3" t="str">
        <f>VLOOKUP(I117,'Customer Details'!$A$2:$D$1001,4, FALSE)</f>
        <v>Non-binary</v>
      </c>
      <c r="L117" s="3" t="s">
        <v>30</v>
      </c>
      <c r="M117" t="s">
        <v>129</v>
      </c>
      <c r="N117" s="1">
        <v>2585.0100000000002</v>
      </c>
      <c r="O117" s="1">
        <v>9.093</v>
      </c>
      <c r="P117" s="1">
        <f>(Product[[#This Row],[Price]]-Product[[#This Row],[Cost of Goods Sold]])*Product[[#This Row],[Units Sold]]</f>
        <v>775.50300000000004</v>
      </c>
    </row>
    <row r="118" spans="1:16" x14ac:dyDescent="0.45">
      <c r="A118" t="s">
        <v>16</v>
      </c>
      <c r="B118" t="s">
        <v>21</v>
      </c>
      <c r="C118" t="s">
        <v>23</v>
      </c>
      <c r="D118" s="1">
        <v>35.5</v>
      </c>
      <c r="E118">
        <v>286</v>
      </c>
      <c r="F118" s="20" t="str">
        <f t="shared" si="1"/>
        <v>February</v>
      </c>
      <c r="G118" s="2">
        <v>45349</v>
      </c>
      <c r="H118" s="3" t="s">
        <v>26</v>
      </c>
      <c r="I118">
        <v>2615</v>
      </c>
      <c r="J118" s="3" t="str">
        <f>VLOOKUP(I118,'Customer Details'!$A$2:$C$1001, 3, FALSE)</f>
        <v>35-44</v>
      </c>
      <c r="K118" s="3" t="str">
        <f>VLOOKUP(I118,'Customer Details'!$A$2:$D$1001,4, FALSE)</f>
        <v>Non-binary</v>
      </c>
      <c r="L118" s="3" t="s">
        <v>30</v>
      </c>
      <c r="M118" t="s">
        <v>129</v>
      </c>
      <c r="N118" s="1">
        <v>10153</v>
      </c>
      <c r="O118" s="1">
        <v>24.85</v>
      </c>
      <c r="P118" s="1">
        <f>(Product[[#This Row],[Price]]-Product[[#This Row],[Cost of Goods Sold]])*Product[[#This Row],[Units Sold]]</f>
        <v>3045.8999999999996</v>
      </c>
    </row>
    <row r="119" spans="1:16" x14ac:dyDescent="0.45">
      <c r="A119" t="s">
        <v>13</v>
      </c>
      <c r="B119" t="s">
        <v>18</v>
      </c>
      <c r="C119" t="s">
        <v>23</v>
      </c>
      <c r="D119" s="1">
        <v>15.75</v>
      </c>
      <c r="E119">
        <v>178</v>
      </c>
      <c r="F119" s="20" t="str">
        <f t="shared" si="1"/>
        <v>February</v>
      </c>
      <c r="G119" s="2">
        <v>45327</v>
      </c>
      <c r="H119" s="3" t="s">
        <v>26</v>
      </c>
      <c r="I119">
        <v>7981</v>
      </c>
      <c r="J119" s="3" t="str">
        <f>VLOOKUP(I119,'Customer Details'!$A$2:$C$1001, 3, FALSE)</f>
        <v>25-34</v>
      </c>
      <c r="K119" s="3" t="str">
        <f>VLOOKUP(I119,'Customer Details'!$A$2:$D$1001,4, FALSE)</f>
        <v>Female</v>
      </c>
      <c r="L119" s="3" t="s">
        <v>28</v>
      </c>
      <c r="M119" t="s">
        <v>129</v>
      </c>
      <c r="N119" s="1">
        <v>2803.5</v>
      </c>
      <c r="O119" s="1">
        <v>11.025</v>
      </c>
      <c r="P119" s="1">
        <f>(Product[[#This Row],[Price]]-Product[[#This Row],[Cost of Goods Sold]])*Product[[#This Row],[Units Sold]]</f>
        <v>841.05</v>
      </c>
    </row>
    <row r="120" spans="1:16" x14ac:dyDescent="0.45">
      <c r="A120" t="s">
        <v>14</v>
      </c>
      <c r="B120" t="s">
        <v>19</v>
      </c>
      <c r="C120" t="s">
        <v>24</v>
      </c>
      <c r="D120" s="1">
        <v>20.99</v>
      </c>
      <c r="E120">
        <v>49</v>
      </c>
      <c r="F120" s="20" t="str">
        <f t="shared" si="1"/>
        <v>February</v>
      </c>
      <c r="G120" s="2">
        <v>45340</v>
      </c>
      <c r="H120" s="3" t="s">
        <v>25</v>
      </c>
      <c r="I120">
        <v>8780</v>
      </c>
      <c r="J120" s="3" t="str">
        <f>VLOOKUP(I120,'Customer Details'!$A$2:$C$1001, 3, FALSE)</f>
        <v>35-44</v>
      </c>
      <c r="K120" s="3" t="str">
        <f>VLOOKUP(I120,'Customer Details'!$A$2:$D$1001,4, FALSE)</f>
        <v>Male</v>
      </c>
      <c r="L120" s="3" t="s">
        <v>28</v>
      </c>
      <c r="M120" t="s">
        <v>129</v>
      </c>
      <c r="N120" s="1">
        <v>1028.51</v>
      </c>
      <c r="O120" s="1">
        <v>14.693</v>
      </c>
      <c r="P120" s="1">
        <f>(Product[[#This Row],[Price]]-Product[[#This Row],[Cost of Goods Sold]])*Product[[#This Row],[Units Sold]]</f>
        <v>308.55299999999994</v>
      </c>
    </row>
    <row r="121" spans="1:16" x14ac:dyDescent="0.45">
      <c r="A121" t="s">
        <v>16</v>
      </c>
      <c r="B121" t="s">
        <v>21</v>
      </c>
      <c r="C121" t="s">
        <v>23</v>
      </c>
      <c r="D121" s="1">
        <v>35.5</v>
      </c>
      <c r="E121">
        <v>112</v>
      </c>
      <c r="F121" s="20" t="str">
        <f t="shared" si="1"/>
        <v>January</v>
      </c>
      <c r="G121" s="2">
        <v>45298</v>
      </c>
      <c r="H121" s="3" t="s">
        <v>25</v>
      </c>
      <c r="I121">
        <v>9857</v>
      </c>
      <c r="J121" s="3" t="str">
        <f>VLOOKUP(I121,'Customer Details'!$A$2:$C$1001, 3, FALSE)</f>
        <v>35-44</v>
      </c>
      <c r="K121" s="3" t="str">
        <f>VLOOKUP(I121,'Customer Details'!$A$2:$D$1001,4, FALSE)</f>
        <v>Female</v>
      </c>
      <c r="L121" s="3" t="s">
        <v>30</v>
      </c>
      <c r="M121" t="s">
        <v>129</v>
      </c>
      <c r="N121" s="1">
        <v>3976</v>
      </c>
      <c r="O121" s="1">
        <v>24.85</v>
      </c>
      <c r="P121" s="1">
        <f>(Product[[#This Row],[Price]]-Product[[#This Row],[Cost of Goods Sold]])*Product[[#This Row],[Units Sold]]</f>
        <v>1192.7999999999997</v>
      </c>
    </row>
    <row r="122" spans="1:16" x14ac:dyDescent="0.45">
      <c r="A122" t="s">
        <v>13</v>
      </c>
      <c r="B122" t="s">
        <v>18</v>
      </c>
      <c r="C122" t="s">
        <v>23</v>
      </c>
      <c r="D122" s="1">
        <v>15.75</v>
      </c>
      <c r="E122">
        <v>54</v>
      </c>
      <c r="F122" s="20" t="str">
        <f t="shared" si="1"/>
        <v>February</v>
      </c>
      <c r="G122" s="2">
        <v>45323</v>
      </c>
      <c r="H122" s="3" t="s">
        <v>25</v>
      </c>
      <c r="I122">
        <v>1067</v>
      </c>
      <c r="J122" s="3" t="str">
        <f>VLOOKUP(I122,'Customer Details'!$A$2:$C$1001, 3, FALSE)</f>
        <v>25-34</v>
      </c>
      <c r="K122" s="3" t="str">
        <f>VLOOKUP(I122,'Customer Details'!$A$2:$D$1001,4, FALSE)</f>
        <v>Male</v>
      </c>
      <c r="L122" s="3" t="s">
        <v>27</v>
      </c>
      <c r="M122" t="s">
        <v>129</v>
      </c>
      <c r="N122" s="1">
        <v>850.5</v>
      </c>
      <c r="O122" s="1">
        <v>11.025</v>
      </c>
      <c r="P122" s="1">
        <f>(Product[[#This Row],[Price]]-Product[[#This Row],[Cost of Goods Sold]])*Product[[#This Row],[Units Sold]]</f>
        <v>255.14999999999998</v>
      </c>
    </row>
    <row r="123" spans="1:16" x14ac:dyDescent="0.45">
      <c r="A123" t="s">
        <v>13</v>
      </c>
      <c r="B123" t="s">
        <v>18</v>
      </c>
      <c r="C123" t="s">
        <v>23</v>
      </c>
      <c r="D123" s="1">
        <v>15.75</v>
      </c>
      <c r="E123">
        <v>284</v>
      </c>
      <c r="F123" s="20" t="str">
        <f t="shared" si="1"/>
        <v>February</v>
      </c>
      <c r="G123" s="2">
        <v>45323</v>
      </c>
      <c r="H123" s="3" t="s">
        <v>26</v>
      </c>
      <c r="I123">
        <v>8161</v>
      </c>
      <c r="J123" s="3" t="str">
        <f>VLOOKUP(I123,'Customer Details'!$A$2:$C$1001, 3, FALSE)</f>
        <v>18-24</v>
      </c>
      <c r="K123" s="3" t="str">
        <f>VLOOKUP(I123,'Customer Details'!$A$2:$D$1001,4, FALSE)</f>
        <v>Male</v>
      </c>
      <c r="L123" s="3" t="s">
        <v>31</v>
      </c>
      <c r="M123" t="s">
        <v>129</v>
      </c>
      <c r="N123" s="1">
        <v>4473</v>
      </c>
      <c r="O123" s="1">
        <v>11.025</v>
      </c>
      <c r="P123" s="1">
        <f>(Product[[#This Row],[Price]]-Product[[#This Row],[Cost of Goods Sold]])*Product[[#This Row],[Units Sold]]</f>
        <v>1341.8999999999999</v>
      </c>
    </row>
    <row r="124" spans="1:16" x14ac:dyDescent="0.45">
      <c r="A124" t="s">
        <v>16</v>
      </c>
      <c r="B124" t="s">
        <v>21</v>
      </c>
      <c r="C124" t="s">
        <v>23</v>
      </c>
      <c r="D124" s="1">
        <v>35.5</v>
      </c>
      <c r="E124">
        <v>272</v>
      </c>
      <c r="F124" s="20" t="str">
        <f t="shared" si="1"/>
        <v>January</v>
      </c>
      <c r="G124" s="2">
        <v>45317</v>
      </c>
      <c r="H124" s="3" t="s">
        <v>26</v>
      </c>
      <c r="I124">
        <v>4636</v>
      </c>
      <c r="J124" s="3" t="str">
        <f>VLOOKUP(I124,'Customer Details'!$A$2:$C$1001, 3, FALSE)</f>
        <v>55-64</v>
      </c>
      <c r="K124" s="3" t="str">
        <f>VLOOKUP(I124,'Customer Details'!$A$2:$D$1001,4, FALSE)</f>
        <v>Non-binary</v>
      </c>
      <c r="L124" s="3" t="s">
        <v>27</v>
      </c>
      <c r="M124" t="s">
        <v>129</v>
      </c>
      <c r="N124" s="1">
        <v>9656</v>
      </c>
      <c r="O124" s="1">
        <v>24.85</v>
      </c>
      <c r="P124" s="1">
        <f>(Product[[#This Row],[Price]]-Product[[#This Row],[Cost of Goods Sold]])*Product[[#This Row],[Units Sold]]</f>
        <v>2896.7999999999997</v>
      </c>
    </row>
    <row r="125" spans="1:16" x14ac:dyDescent="0.45">
      <c r="A125" t="s">
        <v>14</v>
      </c>
      <c r="B125" t="s">
        <v>19</v>
      </c>
      <c r="C125" t="s">
        <v>24</v>
      </c>
      <c r="D125" s="1">
        <v>20.99</v>
      </c>
      <c r="E125">
        <v>104</v>
      </c>
      <c r="F125" s="20" t="str">
        <f t="shared" si="1"/>
        <v>January</v>
      </c>
      <c r="G125" s="2">
        <v>45294</v>
      </c>
      <c r="H125" s="3" t="s">
        <v>26</v>
      </c>
      <c r="I125">
        <v>7604</v>
      </c>
      <c r="J125" s="3" t="str">
        <f>VLOOKUP(I125,'Customer Details'!$A$2:$C$1001, 3, FALSE)</f>
        <v>35-44</v>
      </c>
      <c r="K125" s="3" t="str">
        <f>VLOOKUP(I125,'Customer Details'!$A$2:$D$1001,4, FALSE)</f>
        <v>Male</v>
      </c>
      <c r="L125" s="3" t="s">
        <v>27</v>
      </c>
      <c r="M125" t="s">
        <v>129</v>
      </c>
      <c r="N125" s="1">
        <v>2182.96</v>
      </c>
      <c r="O125" s="1">
        <v>14.693</v>
      </c>
      <c r="P125" s="1">
        <f>(Product[[#This Row],[Price]]-Product[[#This Row],[Cost of Goods Sold]])*Product[[#This Row],[Units Sold]]</f>
        <v>654.88799999999992</v>
      </c>
    </row>
    <row r="126" spans="1:16" x14ac:dyDescent="0.45">
      <c r="A126" t="s">
        <v>13</v>
      </c>
      <c r="B126" t="s">
        <v>18</v>
      </c>
      <c r="C126" t="s">
        <v>23</v>
      </c>
      <c r="D126" s="1">
        <v>15.75</v>
      </c>
      <c r="E126">
        <v>132</v>
      </c>
      <c r="F126" s="20" t="str">
        <f t="shared" si="1"/>
        <v>March</v>
      </c>
      <c r="G126" s="2">
        <v>45376</v>
      </c>
      <c r="H126" s="3" t="s">
        <v>25</v>
      </c>
      <c r="I126">
        <v>5961</v>
      </c>
      <c r="J126" s="3" t="str">
        <f>VLOOKUP(I126,'Customer Details'!$A$2:$C$1001, 3, FALSE)</f>
        <v>65+</v>
      </c>
      <c r="K126" s="3" t="str">
        <f>VLOOKUP(I126,'Customer Details'!$A$2:$D$1001,4, FALSE)</f>
        <v>Male</v>
      </c>
      <c r="L126" s="3" t="s">
        <v>30</v>
      </c>
      <c r="M126" t="s">
        <v>129</v>
      </c>
      <c r="N126" s="1">
        <v>2079</v>
      </c>
      <c r="O126" s="1">
        <v>11.025</v>
      </c>
      <c r="P126" s="1">
        <f>(Product[[#This Row],[Price]]-Product[[#This Row],[Cost of Goods Sold]])*Product[[#This Row],[Units Sold]]</f>
        <v>623.69999999999993</v>
      </c>
    </row>
    <row r="127" spans="1:16" x14ac:dyDescent="0.45">
      <c r="A127" t="s">
        <v>14</v>
      </c>
      <c r="B127" t="s">
        <v>19</v>
      </c>
      <c r="C127" t="s">
        <v>24</v>
      </c>
      <c r="D127" s="1">
        <v>20.99</v>
      </c>
      <c r="E127">
        <v>17</v>
      </c>
      <c r="F127" s="20" t="str">
        <f t="shared" si="1"/>
        <v>January</v>
      </c>
      <c r="G127" s="2">
        <v>45298</v>
      </c>
      <c r="H127" s="3" t="s">
        <v>25</v>
      </c>
      <c r="I127">
        <v>8549</v>
      </c>
      <c r="J127" s="3" t="str">
        <f>VLOOKUP(I127,'Customer Details'!$A$2:$C$1001, 3, FALSE)</f>
        <v>35-44</v>
      </c>
      <c r="K127" s="3" t="str">
        <f>VLOOKUP(I127,'Customer Details'!$A$2:$D$1001,4, FALSE)</f>
        <v>Female</v>
      </c>
      <c r="L127" s="3" t="s">
        <v>29</v>
      </c>
      <c r="M127" t="s">
        <v>129</v>
      </c>
      <c r="N127" s="1">
        <v>356.83</v>
      </c>
      <c r="O127" s="1">
        <v>14.693</v>
      </c>
      <c r="P127" s="1">
        <f>(Product[[#This Row],[Price]]-Product[[#This Row],[Cost of Goods Sold]])*Product[[#This Row],[Units Sold]]</f>
        <v>107.04899999999998</v>
      </c>
    </row>
    <row r="128" spans="1:16" x14ac:dyDescent="0.45">
      <c r="A128" t="s">
        <v>16</v>
      </c>
      <c r="B128" t="s">
        <v>21</v>
      </c>
      <c r="C128" t="s">
        <v>23</v>
      </c>
      <c r="D128" s="1">
        <v>35.5</v>
      </c>
      <c r="E128">
        <v>59</v>
      </c>
      <c r="F128" s="20" t="str">
        <f t="shared" si="1"/>
        <v>March</v>
      </c>
      <c r="G128" s="2">
        <v>45358</v>
      </c>
      <c r="H128" s="3" t="s">
        <v>25</v>
      </c>
      <c r="I128">
        <v>3393</v>
      </c>
      <c r="J128" s="3" t="str">
        <f>VLOOKUP(I128,'Customer Details'!$A$2:$C$1001, 3, FALSE)</f>
        <v>55-64</v>
      </c>
      <c r="K128" s="3" t="str">
        <f>VLOOKUP(I128,'Customer Details'!$A$2:$D$1001,4, FALSE)</f>
        <v>Male</v>
      </c>
      <c r="L128" s="3" t="s">
        <v>31</v>
      </c>
      <c r="M128" t="s">
        <v>129</v>
      </c>
      <c r="N128" s="1">
        <v>2094.5</v>
      </c>
      <c r="O128" s="1">
        <v>24.85</v>
      </c>
      <c r="P128" s="1">
        <f>(Product[[#This Row],[Price]]-Product[[#This Row],[Cost of Goods Sold]])*Product[[#This Row],[Units Sold]]</f>
        <v>628.34999999999991</v>
      </c>
    </row>
    <row r="129" spans="1:16" x14ac:dyDescent="0.45">
      <c r="A129" t="s">
        <v>16</v>
      </c>
      <c r="B129" t="s">
        <v>21</v>
      </c>
      <c r="C129" t="s">
        <v>23</v>
      </c>
      <c r="D129" s="1">
        <v>35.5</v>
      </c>
      <c r="E129">
        <v>217</v>
      </c>
      <c r="F129" s="20" t="str">
        <f t="shared" si="1"/>
        <v>February</v>
      </c>
      <c r="G129" s="2">
        <v>45346</v>
      </c>
      <c r="H129" s="3" t="s">
        <v>26</v>
      </c>
      <c r="I129">
        <v>1781</v>
      </c>
      <c r="J129" s="3" t="str">
        <f>VLOOKUP(I129,'Customer Details'!$A$2:$C$1001, 3, FALSE)</f>
        <v>45-54</v>
      </c>
      <c r="K129" s="3" t="str">
        <f>VLOOKUP(I129,'Customer Details'!$A$2:$D$1001,4, FALSE)</f>
        <v>Female</v>
      </c>
      <c r="L129" s="3" t="s">
        <v>29</v>
      </c>
      <c r="M129" t="s">
        <v>129</v>
      </c>
      <c r="N129" s="1">
        <v>7703.5</v>
      </c>
      <c r="O129" s="1">
        <v>24.85</v>
      </c>
      <c r="P129" s="1">
        <f>(Product[[#This Row],[Price]]-Product[[#This Row],[Cost of Goods Sold]])*Product[[#This Row],[Units Sold]]</f>
        <v>2311.0499999999997</v>
      </c>
    </row>
    <row r="130" spans="1:16" x14ac:dyDescent="0.45">
      <c r="A130" t="s">
        <v>13</v>
      </c>
      <c r="B130" t="s">
        <v>18</v>
      </c>
      <c r="C130" t="s">
        <v>23</v>
      </c>
      <c r="D130" s="1">
        <v>15.75</v>
      </c>
      <c r="E130">
        <v>223</v>
      </c>
      <c r="F130" s="20" t="str">
        <f t="shared" ref="F130:F193" si="2">TEXT(G130, "mmmm")</f>
        <v>March</v>
      </c>
      <c r="G130" s="2">
        <v>45355</v>
      </c>
      <c r="H130" s="3" t="s">
        <v>25</v>
      </c>
      <c r="I130">
        <v>8124</v>
      </c>
      <c r="J130" s="3" t="str">
        <f>VLOOKUP(I130,'Customer Details'!$A$2:$C$1001, 3, FALSE)</f>
        <v>35-44</v>
      </c>
      <c r="K130" s="3" t="str">
        <f>VLOOKUP(I130,'Customer Details'!$A$2:$D$1001,4, FALSE)</f>
        <v>Male</v>
      </c>
      <c r="L130" s="3" t="s">
        <v>27</v>
      </c>
      <c r="M130" t="s">
        <v>129</v>
      </c>
      <c r="N130" s="1">
        <v>3512.25</v>
      </c>
      <c r="O130" s="1">
        <v>11.025</v>
      </c>
      <c r="P130" s="1">
        <f>(Product[[#This Row],[Price]]-Product[[#This Row],[Cost of Goods Sold]])*Product[[#This Row],[Units Sold]]</f>
        <v>1053.675</v>
      </c>
    </row>
    <row r="131" spans="1:16" x14ac:dyDescent="0.45">
      <c r="A131" t="s">
        <v>14</v>
      </c>
      <c r="B131" t="s">
        <v>19</v>
      </c>
      <c r="C131" t="s">
        <v>24</v>
      </c>
      <c r="D131" s="1">
        <v>20.99</v>
      </c>
      <c r="E131">
        <v>24</v>
      </c>
      <c r="F131" s="20" t="str">
        <f t="shared" si="2"/>
        <v>January</v>
      </c>
      <c r="G131" s="2">
        <v>45294</v>
      </c>
      <c r="H131" s="3" t="s">
        <v>25</v>
      </c>
      <c r="I131">
        <v>9765</v>
      </c>
      <c r="J131" s="3" t="str">
        <f>VLOOKUP(I131,'Customer Details'!$A$2:$C$1001, 3, FALSE)</f>
        <v>55-64</v>
      </c>
      <c r="K131" s="3" t="str">
        <f>VLOOKUP(I131,'Customer Details'!$A$2:$D$1001,4, FALSE)</f>
        <v>Non-binary</v>
      </c>
      <c r="L131" s="3" t="s">
        <v>31</v>
      </c>
      <c r="M131" t="s">
        <v>129</v>
      </c>
      <c r="N131" s="1">
        <v>503.76</v>
      </c>
      <c r="O131" s="1">
        <v>14.693</v>
      </c>
      <c r="P131" s="1">
        <f>(Product[[#This Row],[Price]]-Product[[#This Row],[Cost of Goods Sold]])*Product[[#This Row],[Units Sold]]</f>
        <v>151.12799999999999</v>
      </c>
    </row>
    <row r="132" spans="1:16" x14ac:dyDescent="0.45">
      <c r="A132" t="s">
        <v>12</v>
      </c>
      <c r="B132" t="s">
        <v>17</v>
      </c>
      <c r="C132" t="s">
        <v>22</v>
      </c>
      <c r="D132" s="1">
        <v>5.99</v>
      </c>
      <c r="E132">
        <v>175</v>
      </c>
      <c r="F132" s="20" t="str">
        <f t="shared" si="2"/>
        <v>February</v>
      </c>
      <c r="G132" s="2">
        <v>45347</v>
      </c>
      <c r="H132" s="3" t="s">
        <v>25</v>
      </c>
      <c r="I132">
        <v>9754</v>
      </c>
      <c r="J132" s="3" t="str">
        <f>VLOOKUP(I132,'Customer Details'!$A$2:$C$1001, 3, FALSE)</f>
        <v>35-44</v>
      </c>
      <c r="K132" s="3" t="str">
        <f>VLOOKUP(I132,'Customer Details'!$A$2:$D$1001,4, FALSE)</f>
        <v>Male</v>
      </c>
      <c r="L132" s="3" t="s">
        <v>28</v>
      </c>
      <c r="M132" t="s">
        <v>129</v>
      </c>
      <c r="N132" s="1">
        <v>1048.25</v>
      </c>
      <c r="O132" s="1">
        <v>4.1929999999999996</v>
      </c>
      <c r="P132" s="1">
        <f>(Product[[#This Row],[Price]]-Product[[#This Row],[Cost of Goods Sold]])*Product[[#This Row],[Units Sold]]</f>
        <v>314.47500000000008</v>
      </c>
    </row>
    <row r="133" spans="1:16" x14ac:dyDescent="0.45">
      <c r="A133" t="s">
        <v>14</v>
      </c>
      <c r="B133" t="s">
        <v>19</v>
      </c>
      <c r="C133" t="s">
        <v>24</v>
      </c>
      <c r="D133" s="1">
        <v>20.99</v>
      </c>
      <c r="E133">
        <v>140</v>
      </c>
      <c r="F133" s="20" t="str">
        <f t="shared" si="2"/>
        <v>January</v>
      </c>
      <c r="G133" s="2">
        <v>45295</v>
      </c>
      <c r="H133" s="3" t="s">
        <v>26</v>
      </c>
      <c r="I133">
        <v>1356</v>
      </c>
      <c r="J133" s="3" t="str">
        <f>VLOOKUP(I133,'Customer Details'!$A$2:$C$1001, 3, FALSE)</f>
        <v>35-44</v>
      </c>
      <c r="K133" s="3" t="str">
        <f>VLOOKUP(I133,'Customer Details'!$A$2:$D$1001,4, FALSE)</f>
        <v>Female</v>
      </c>
      <c r="L133" s="3" t="s">
        <v>28</v>
      </c>
      <c r="M133" t="s">
        <v>129</v>
      </c>
      <c r="N133" s="1">
        <v>2938.6</v>
      </c>
      <c r="O133" s="1">
        <v>14.693</v>
      </c>
      <c r="P133" s="1">
        <f>(Product[[#This Row],[Price]]-Product[[#This Row],[Cost of Goods Sold]])*Product[[#This Row],[Units Sold]]</f>
        <v>881.57999999999981</v>
      </c>
    </row>
    <row r="134" spans="1:16" x14ac:dyDescent="0.45">
      <c r="A134" t="s">
        <v>12</v>
      </c>
      <c r="B134" t="s">
        <v>17</v>
      </c>
      <c r="C134" t="s">
        <v>22</v>
      </c>
      <c r="D134" s="1">
        <v>5.99</v>
      </c>
      <c r="E134">
        <v>10</v>
      </c>
      <c r="F134" s="20" t="str">
        <f t="shared" si="2"/>
        <v>January</v>
      </c>
      <c r="G134" s="2">
        <v>45303</v>
      </c>
      <c r="H134" s="3" t="s">
        <v>25</v>
      </c>
      <c r="I134">
        <v>3961</v>
      </c>
      <c r="J134" s="3" t="str">
        <f>VLOOKUP(I134,'Customer Details'!$A$2:$C$1001, 3, FALSE)</f>
        <v>45-54</v>
      </c>
      <c r="K134" s="3" t="str">
        <f>VLOOKUP(I134,'Customer Details'!$A$2:$D$1001,4, FALSE)</f>
        <v>Female</v>
      </c>
      <c r="L134" s="3" t="s">
        <v>30</v>
      </c>
      <c r="M134" t="s">
        <v>129</v>
      </c>
      <c r="N134" s="1">
        <v>59.900000000000013</v>
      </c>
      <c r="O134" s="1">
        <v>4.1929999999999996</v>
      </c>
      <c r="P134" s="1">
        <f>(Product[[#This Row],[Price]]-Product[[#This Row],[Cost of Goods Sold]])*Product[[#This Row],[Units Sold]]</f>
        <v>17.970000000000006</v>
      </c>
    </row>
    <row r="135" spans="1:16" x14ac:dyDescent="0.45">
      <c r="A135" t="s">
        <v>13</v>
      </c>
      <c r="B135" t="s">
        <v>18</v>
      </c>
      <c r="C135" t="s">
        <v>23</v>
      </c>
      <c r="D135" s="1">
        <v>15.75</v>
      </c>
      <c r="E135">
        <v>124</v>
      </c>
      <c r="F135" s="20" t="str">
        <f t="shared" si="2"/>
        <v>January</v>
      </c>
      <c r="G135" s="2">
        <v>45292</v>
      </c>
      <c r="H135" s="3" t="s">
        <v>26</v>
      </c>
      <c r="I135">
        <v>7670</v>
      </c>
      <c r="J135" s="3" t="str">
        <f>VLOOKUP(I135,'Customer Details'!$A$2:$C$1001, 3, FALSE)</f>
        <v>25-34</v>
      </c>
      <c r="K135" s="3" t="str">
        <f>VLOOKUP(I135,'Customer Details'!$A$2:$D$1001,4, FALSE)</f>
        <v>Male</v>
      </c>
      <c r="L135" s="3" t="s">
        <v>30</v>
      </c>
      <c r="M135" t="s">
        <v>129</v>
      </c>
      <c r="N135" s="1">
        <v>1953</v>
      </c>
      <c r="O135" s="1">
        <v>11.025</v>
      </c>
      <c r="P135" s="1">
        <f>(Product[[#This Row],[Price]]-Product[[#This Row],[Cost of Goods Sold]])*Product[[#This Row],[Units Sold]]</f>
        <v>585.9</v>
      </c>
    </row>
    <row r="136" spans="1:16" x14ac:dyDescent="0.45">
      <c r="A136" t="s">
        <v>14</v>
      </c>
      <c r="B136" t="s">
        <v>19</v>
      </c>
      <c r="C136" t="s">
        <v>24</v>
      </c>
      <c r="D136" s="1">
        <v>20.99</v>
      </c>
      <c r="E136">
        <v>137</v>
      </c>
      <c r="F136" s="20" t="str">
        <f t="shared" si="2"/>
        <v>March</v>
      </c>
      <c r="G136" s="2">
        <v>45367</v>
      </c>
      <c r="H136" s="3" t="s">
        <v>25</v>
      </c>
      <c r="I136">
        <v>8757</v>
      </c>
      <c r="J136" s="3" t="str">
        <f>VLOOKUP(I136,'Customer Details'!$A$2:$C$1001, 3, FALSE)</f>
        <v>18-24</v>
      </c>
      <c r="K136" s="3" t="str">
        <f>VLOOKUP(I136,'Customer Details'!$A$2:$D$1001,4, FALSE)</f>
        <v>Male</v>
      </c>
      <c r="L136" s="3" t="s">
        <v>31</v>
      </c>
      <c r="M136" t="s">
        <v>129</v>
      </c>
      <c r="N136" s="1">
        <v>2875.63</v>
      </c>
      <c r="O136" s="1">
        <v>14.693</v>
      </c>
      <c r="P136" s="1">
        <f>(Product[[#This Row],[Price]]-Product[[#This Row],[Cost of Goods Sold]])*Product[[#This Row],[Units Sold]]</f>
        <v>862.68899999999985</v>
      </c>
    </row>
    <row r="137" spans="1:16" x14ac:dyDescent="0.45">
      <c r="A137" t="s">
        <v>12</v>
      </c>
      <c r="B137" t="s">
        <v>17</v>
      </c>
      <c r="C137" t="s">
        <v>22</v>
      </c>
      <c r="D137" s="1">
        <v>5.99</v>
      </c>
      <c r="E137">
        <v>133</v>
      </c>
      <c r="F137" s="20" t="str">
        <f t="shared" si="2"/>
        <v>January</v>
      </c>
      <c r="G137" s="2">
        <v>45319</v>
      </c>
      <c r="H137" s="3" t="s">
        <v>26</v>
      </c>
      <c r="I137">
        <v>9260</v>
      </c>
      <c r="J137" s="3" t="str">
        <f>VLOOKUP(I137,'Customer Details'!$A$2:$C$1001, 3, FALSE)</f>
        <v>35-44</v>
      </c>
      <c r="K137" s="3" t="str">
        <f>VLOOKUP(I137,'Customer Details'!$A$2:$D$1001,4, FALSE)</f>
        <v>Male</v>
      </c>
      <c r="L137" s="3" t="s">
        <v>30</v>
      </c>
      <c r="M137" t="s">
        <v>129</v>
      </c>
      <c r="N137" s="1">
        <v>796.67000000000007</v>
      </c>
      <c r="O137" s="1">
        <v>4.1929999999999996</v>
      </c>
      <c r="P137" s="1">
        <f>(Product[[#This Row],[Price]]-Product[[#This Row],[Cost of Goods Sold]])*Product[[#This Row],[Units Sold]]</f>
        <v>239.00100000000009</v>
      </c>
    </row>
    <row r="138" spans="1:16" x14ac:dyDescent="0.45">
      <c r="A138" t="s">
        <v>13</v>
      </c>
      <c r="B138" t="s">
        <v>18</v>
      </c>
      <c r="C138" t="s">
        <v>23</v>
      </c>
      <c r="D138" s="1">
        <v>15.75</v>
      </c>
      <c r="E138">
        <v>192</v>
      </c>
      <c r="F138" s="20" t="str">
        <f t="shared" si="2"/>
        <v>February</v>
      </c>
      <c r="G138" s="2">
        <v>45345</v>
      </c>
      <c r="H138" s="3" t="s">
        <v>25</v>
      </c>
      <c r="I138">
        <v>1097</v>
      </c>
      <c r="J138" s="3" t="str">
        <f>VLOOKUP(I138,'Customer Details'!$A$2:$C$1001, 3, FALSE)</f>
        <v>65+</v>
      </c>
      <c r="K138" s="3" t="str">
        <f>VLOOKUP(I138,'Customer Details'!$A$2:$D$1001,4, FALSE)</f>
        <v>Female</v>
      </c>
      <c r="L138" s="3" t="s">
        <v>27</v>
      </c>
      <c r="M138" t="s">
        <v>129</v>
      </c>
      <c r="N138" s="1">
        <v>3024</v>
      </c>
      <c r="O138" s="1">
        <v>11.025</v>
      </c>
      <c r="P138" s="1">
        <f>(Product[[#This Row],[Price]]-Product[[#This Row],[Cost of Goods Sold]])*Product[[#This Row],[Units Sold]]</f>
        <v>907.19999999999993</v>
      </c>
    </row>
    <row r="139" spans="1:16" x14ac:dyDescent="0.45">
      <c r="A139" t="s">
        <v>16</v>
      </c>
      <c r="B139" t="s">
        <v>21</v>
      </c>
      <c r="C139" t="s">
        <v>23</v>
      </c>
      <c r="D139" s="1">
        <v>35.5</v>
      </c>
      <c r="E139">
        <v>226</v>
      </c>
      <c r="F139" s="20" t="str">
        <f t="shared" si="2"/>
        <v>January</v>
      </c>
      <c r="G139" s="2">
        <v>45296</v>
      </c>
      <c r="H139" s="3" t="s">
        <v>25</v>
      </c>
      <c r="I139">
        <v>9159</v>
      </c>
      <c r="J139" s="3" t="str">
        <f>VLOOKUP(I139,'Customer Details'!$A$2:$C$1001, 3, FALSE)</f>
        <v>45-54</v>
      </c>
      <c r="K139" s="3" t="str">
        <f>VLOOKUP(I139,'Customer Details'!$A$2:$D$1001,4, FALSE)</f>
        <v>Female</v>
      </c>
      <c r="L139" s="3" t="s">
        <v>28</v>
      </c>
      <c r="M139" t="s">
        <v>129</v>
      </c>
      <c r="N139" s="1">
        <v>8023</v>
      </c>
      <c r="O139" s="1">
        <v>24.85</v>
      </c>
      <c r="P139" s="1">
        <f>(Product[[#This Row],[Price]]-Product[[#This Row],[Cost of Goods Sold]])*Product[[#This Row],[Units Sold]]</f>
        <v>2406.8999999999996</v>
      </c>
    </row>
    <row r="140" spans="1:16" x14ac:dyDescent="0.45">
      <c r="A140" t="s">
        <v>14</v>
      </c>
      <c r="B140" t="s">
        <v>19</v>
      </c>
      <c r="C140" t="s">
        <v>24</v>
      </c>
      <c r="D140" s="1">
        <v>20.99</v>
      </c>
      <c r="E140">
        <v>168</v>
      </c>
      <c r="F140" s="20" t="str">
        <f t="shared" si="2"/>
        <v>January</v>
      </c>
      <c r="G140" s="2">
        <v>45297</v>
      </c>
      <c r="H140" s="3" t="s">
        <v>26</v>
      </c>
      <c r="I140">
        <v>7406</v>
      </c>
      <c r="J140" s="3" t="str">
        <f>VLOOKUP(I140,'Customer Details'!$A$2:$C$1001, 3, FALSE)</f>
        <v>35-44</v>
      </c>
      <c r="K140" s="3" t="str">
        <f>VLOOKUP(I140,'Customer Details'!$A$2:$D$1001,4, FALSE)</f>
        <v>Non-binary</v>
      </c>
      <c r="L140" s="3" t="s">
        <v>27</v>
      </c>
      <c r="M140" t="s">
        <v>129</v>
      </c>
      <c r="N140" s="1">
        <v>3526.32</v>
      </c>
      <c r="O140" s="1">
        <v>14.693</v>
      </c>
      <c r="P140" s="1">
        <f>(Product[[#This Row],[Price]]-Product[[#This Row],[Cost of Goods Sold]])*Product[[#This Row],[Units Sold]]</f>
        <v>1057.8959999999997</v>
      </c>
    </row>
    <row r="141" spans="1:16" x14ac:dyDescent="0.45">
      <c r="A141" t="s">
        <v>16</v>
      </c>
      <c r="B141" t="s">
        <v>21</v>
      </c>
      <c r="C141" t="s">
        <v>23</v>
      </c>
      <c r="D141" s="1">
        <v>35.5</v>
      </c>
      <c r="E141">
        <v>74</v>
      </c>
      <c r="F141" s="20" t="str">
        <f t="shared" si="2"/>
        <v>March</v>
      </c>
      <c r="G141" s="2">
        <v>45352</v>
      </c>
      <c r="H141" s="3" t="s">
        <v>26</v>
      </c>
      <c r="I141">
        <v>8659</v>
      </c>
      <c r="J141" s="3" t="str">
        <f>VLOOKUP(I141,'Customer Details'!$A$2:$C$1001, 3, FALSE)</f>
        <v>25-34</v>
      </c>
      <c r="K141" s="3" t="str">
        <f>VLOOKUP(I141,'Customer Details'!$A$2:$D$1001,4, FALSE)</f>
        <v>Female</v>
      </c>
      <c r="L141" s="3" t="s">
        <v>30</v>
      </c>
      <c r="M141" t="s">
        <v>129</v>
      </c>
      <c r="N141" s="1">
        <v>2627</v>
      </c>
      <c r="O141" s="1">
        <v>24.85</v>
      </c>
      <c r="P141" s="1">
        <f>(Product[[#This Row],[Price]]-Product[[#This Row],[Cost of Goods Sold]])*Product[[#This Row],[Units Sold]]</f>
        <v>788.09999999999991</v>
      </c>
    </row>
    <row r="142" spans="1:16" x14ac:dyDescent="0.45">
      <c r="A142" t="s">
        <v>15</v>
      </c>
      <c r="B142" t="s">
        <v>20</v>
      </c>
      <c r="C142" t="s">
        <v>24</v>
      </c>
      <c r="D142" s="1">
        <v>12.99</v>
      </c>
      <c r="E142">
        <v>33</v>
      </c>
      <c r="F142" s="20" t="str">
        <f t="shared" si="2"/>
        <v>February</v>
      </c>
      <c r="G142" s="2">
        <v>45336</v>
      </c>
      <c r="H142" s="3" t="s">
        <v>25</v>
      </c>
      <c r="I142">
        <v>3503</v>
      </c>
      <c r="J142" s="3" t="str">
        <f>VLOOKUP(I142,'Customer Details'!$A$2:$C$1001, 3, FALSE)</f>
        <v>65+</v>
      </c>
      <c r="K142" s="3" t="str">
        <f>VLOOKUP(I142,'Customer Details'!$A$2:$D$1001,4, FALSE)</f>
        <v>Non-binary</v>
      </c>
      <c r="L142" s="3" t="s">
        <v>28</v>
      </c>
      <c r="M142" t="s">
        <v>129</v>
      </c>
      <c r="N142" s="1">
        <v>428.67</v>
      </c>
      <c r="O142" s="1">
        <v>9.093</v>
      </c>
      <c r="P142" s="1">
        <f>(Product[[#This Row],[Price]]-Product[[#This Row],[Cost of Goods Sold]])*Product[[#This Row],[Units Sold]]</f>
        <v>128.601</v>
      </c>
    </row>
    <row r="143" spans="1:16" x14ac:dyDescent="0.45">
      <c r="A143" t="s">
        <v>16</v>
      </c>
      <c r="B143" t="s">
        <v>21</v>
      </c>
      <c r="C143" t="s">
        <v>23</v>
      </c>
      <c r="D143" s="1">
        <v>35.5</v>
      </c>
      <c r="E143">
        <v>171</v>
      </c>
      <c r="F143" s="20" t="str">
        <f t="shared" si="2"/>
        <v>March</v>
      </c>
      <c r="G143" s="2">
        <v>45361</v>
      </c>
      <c r="H143" s="3" t="s">
        <v>26</v>
      </c>
      <c r="I143">
        <v>4252</v>
      </c>
      <c r="J143" s="3" t="str">
        <f>VLOOKUP(I143,'Customer Details'!$A$2:$C$1001, 3, FALSE)</f>
        <v>45-54</v>
      </c>
      <c r="K143" s="3" t="str">
        <f>VLOOKUP(I143,'Customer Details'!$A$2:$D$1001,4, FALSE)</f>
        <v>Female</v>
      </c>
      <c r="L143" s="3" t="s">
        <v>27</v>
      </c>
      <c r="M143" t="s">
        <v>129</v>
      </c>
      <c r="N143" s="1">
        <v>6070.5</v>
      </c>
      <c r="O143" s="1">
        <v>24.85</v>
      </c>
      <c r="P143" s="1">
        <f>(Product[[#This Row],[Price]]-Product[[#This Row],[Cost of Goods Sold]])*Product[[#This Row],[Units Sold]]</f>
        <v>1821.1499999999999</v>
      </c>
    </row>
    <row r="144" spans="1:16" x14ac:dyDescent="0.45">
      <c r="A144" t="s">
        <v>16</v>
      </c>
      <c r="B144" t="s">
        <v>21</v>
      </c>
      <c r="C144" t="s">
        <v>23</v>
      </c>
      <c r="D144" s="1">
        <v>35.5</v>
      </c>
      <c r="E144">
        <v>111</v>
      </c>
      <c r="F144" s="20" t="str">
        <f t="shared" si="2"/>
        <v>March</v>
      </c>
      <c r="G144" s="2">
        <v>45367</v>
      </c>
      <c r="H144" s="3" t="s">
        <v>26</v>
      </c>
      <c r="I144">
        <v>2658</v>
      </c>
      <c r="J144" s="3" t="str">
        <f>VLOOKUP(I144,'Customer Details'!$A$2:$C$1001, 3, FALSE)</f>
        <v>45-54</v>
      </c>
      <c r="K144" s="3" t="str">
        <f>VLOOKUP(I144,'Customer Details'!$A$2:$D$1001,4, FALSE)</f>
        <v>Female</v>
      </c>
      <c r="L144" s="3" t="s">
        <v>27</v>
      </c>
      <c r="M144" t="s">
        <v>129</v>
      </c>
      <c r="N144" s="1">
        <v>3940.5</v>
      </c>
      <c r="O144" s="1">
        <v>24.85</v>
      </c>
      <c r="P144" s="1">
        <f>(Product[[#This Row],[Price]]-Product[[#This Row],[Cost of Goods Sold]])*Product[[#This Row],[Units Sold]]</f>
        <v>1182.1499999999999</v>
      </c>
    </row>
    <row r="145" spans="1:16" x14ac:dyDescent="0.45">
      <c r="A145" t="s">
        <v>13</v>
      </c>
      <c r="B145" t="s">
        <v>18</v>
      </c>
      <c r="C145" t="s">
        <v>23</v>
      </c>
      <c r="D145" s="1">
        <v>15.75</v>
      </c>
      <c r="E145">
        <v>234</v>
      </c>
      <c r="F145" s="20" t="str">
        <f t="shared" si="2"/>
        <v>March</v>
      </c>
      <c r="G145" s="2">
        <v>45353</v>
      </c>
      <c r="H145" s="3" t="s">
        <v>26</v>
      </c>
      <c r="I145">
        <v>5366</v>
      </c>
      <c r="J145" s="3" t="str">
        <f>VLOOKUP(I145,'Customer Details'!$A$2:$C$1001, 3, FALSE)</f>
        <v>65+</v>
      </c>
      <c r="K145" s="3" t="str">
        <f>VLOOKUP(I145,'Customer Details'!$A$2:$D$1001,4, FALSE)</f>
        <v>Non-binary</v>
      </c>
      <c r="L145" s="3" t="s">
        <v>30</v>
      </c>
      <c r="M145" t="s">
        <v>129</v>
      </c>
      <c r="N145" s="1">
        <v>3685.5</v>
      </c>
      <c r="O145" s="1">
        <v>11.025</v>
      </c>
      <c r="P145" s="1">
        <f>(Product[[#This Row],[Price]]-Product[[#This Row],[Cost of Goods Sold]])*Product[[#This Row],[Units Sold]]</f>
        <v>1105.6499999999999</v>
      </c>
    </row>
    <row r="146" spans="1:16" x14ac:dyDescent="0.45">
      <c r="A146" t="s">
        <v>15</v>
      </c>
      <c r="B146" t="s">
        <v>20</v>
      </c>
      <c r="C146" t="s">
        <v>24</v>
      </c>
      <c r="D146" s="1">
        <v>12.99</v>
      </c>
      <c r="E146">
        <v>106</v>
      </c>
      <c r="F146" s="20" t="str">
        <f t="shared" si="2"/>
        <v>January</v>
      </c>
      <c r="G146" s="2">
        <v>45304</v>
      </c>
      <c r="H146" s="3" t="s">
        <v>26</v>
      </c>
      <c r="I146">
        <v>4277</v>
      </c>
      <c r="J146" s="3" t="str">
        <f>VLOOKUP(I146,'Customer Details'!$A$2:$C$1001, 3, FALSE)</f>
        <v>25-34</v>
      </c>
      <c r="K146" s="3" t="str">
        <f>VLOOKUP(I146,'Customer Details'!$A$2:$D$1001,4, FALSE)</f>
        <v>Male</v>
      </c>
      <c r="L146" s="3" t="s">
        <v>31</v>
      </c>
      <c r="M146" t="s">
        <v>129</v>
      </c>
      <c r="N146" s="1">
        <v>1376.94</v>
      </c>
      <c r="O146" s="1">
        <v>9.093</v>
      </c>
      <c r="P146" s="1">
        <f>(Product[[#This Row],[Price]]-Product[[#This Row],[Cost of Goods Sold]])*Product[[#This Row],[Units Sold]]</f>
        <v>413.08200000000005</v>
      </c>
    </row>
    <row r="147" spans="1:16" x14ac:dyDescent="0.45">
      <c r="A147" t="s">
        <v>16</v>
      </c>
      <c r="B147" t="s">
        <v>21</v>
      </c>
      <c r="C147" t="s">
        <v>23</v>
      </c>
      <c r="D147" s="1">
        <v>35.5</v>
      </c>
      <c r="E147">
        <v>175</v>
      </c>
      <c r="F147" s="20" t="str">
        <f t="shared" si="2"/>
        <v>March</v>
      </c>
      <c r="G147" s="2">
        <v>45381</v>
      </c>
      <c r="H147" s="3" t="s">
        <v>25</v>
      </c>
      <c r="I147">
        <v>9144</v>
      </c>
      <c r="J147" s="3" t="str">
        <f>VLOOKUP(I147,'Customer Details'!$A$2:$C$1001, 3, FALSE)</f>
        <v>65+</v>
      </c>
      <c r="K147" s="3" t="str">
        <f>VLOOKUP(I147,'Customer Details'!$A$2:$D$1001,4, FALSE)</f>
        <v>Female</v>
      </c>
      <c r="L147" s="3" t="s">
        <v>30</v>
      </c>
      <c r="M147" t="s">
        <v>129</v>
      </c>
      <c r="N147" s="1">
        <v>6212.5</v>
      </c>
      <c r="O147" s="1">
        <v>24.85</v>
      </c>
      <c r="P147" s="1">
        <f>(Product[[#This Row],[Price]]-Product[[#This Row],[Cost of Goods Sold]])*Product[[#This Row],[Units Sold]]</f>
        <v>1863.7499999999998</v>
      </c>
    </row>
    <row r="148" spans="1:16" x14ac:dyDescent="0.45">
      <c r="A148" t="s">
        <v>13</v>
      </c>
      <c r="B148" t="s">
        <v>18</v>
      </c>
      <c r="C148" t="s">
        <v>23</v>
      </c>
      <c r="D148" s="1">
        <v>15.75</v>
      </c>
      <c r="E148">
        <v>300</v>
      </c>
      <c r="F148" s="20" t="str">
        <f t="shared" si="2"/>
        <v>March</v>
      </c>
      <c r="G148" s="2">
        <v>45354</v>
      </c>
      <c r="H148" s="3" t="s">
        <v>25</v>
      </c>
      <c r="I148">
        <v>6219</v>
      </c>
      <c r="J148" s="3" t="str">
        <f>VLOOKUP(I148,'Customer Details'!$A$2:$C$1001, 3, FALSE)</f>
        <v>45-54</v>
      </c>
      <c r="K148" s="3" t="str">
        <f>VLOOKUP(I148,'Customer Details'!$A$2:$D$1001,4, FALSE)</f>
        <v>Female</v>
      </c>
      <c r="L148" s="3" t="s">
        <v>29</v>
      </c>
      <c r="M148" t="s">
        <v>129</v>
      </c>
      <c r="N148" s="1">
        <v>4725</v>
      </c>
      <c r="O148" s="1">
        <v>11.025</v>
      </c>
      <c r="P148" s="1">
        <f>(Product[[#This Row],[Price]]-Product[[#This Row],[Cost of Goods Sold]])*Product[[#This Row],[Units Sold]]</f>
        <v>1417.5</v>
      </c>
    </row>
    <row r="149" spans="1:16" x14ac:dyDescent="0.45">
      <c r="A149" t="s">
        <v>13</v>
      </c>
      <c r="B149" t="s">
        <v>18</v>
      </c>
      <c r="C149" t="s">
        <v>23</v>
      </c>
      <c r="D149" s="1">
        <v>15.75</v>
      </c>
      <c r="E149">
        <v>299</v>
      </c>
      <c r="F149" s="20" t="str">
        <f t="shared" si="2"/>
        <v>February</v>
      </c>
      <c r="G149" s="2">
        <v>45330</v>
      </c>
      <c r="H149" s="3" t="s">
        <v>25</v>
      </c>
      <c r="I149">
        <v>6271</v>
      </c>
      <c r="J149" s="3" t="str">
        <f>VLOOKUP(I149,'Customer Details'!$A$2:$C$1001, 3, FALSE)</f>
        <v>65+</v>
      </c>
      <c r="K149" s="3" t="str">
        <f>VLOOKUP(I149,'Customer Details'!$A$2:$D$1001,4, FALSE)</f>
        <v>Female</v>
      </c>
      <c r="L149" s="3" t="s">
        <v>29</v>
      </c>
      <c r="M149" t="s">
        <v>129</v>
      </c>
      <c r="N149" s="1">
        <v>4709.25</v>
      </c>
      <c r="O149" s="1">
        <v>11.025</v>
      </c>
      <c r="P149" s="1">
        <f>(Product[[#This Row],[Price]]-Product[[#This Row],[Cost of Goods Sold]])*Product[[#This Row],[Units Sold]]</f>
        <v>1412.7749999999999</v>
      </c>
    </row>
    <row r="150" spans="1:16" x14ac:dyDescent="0.45">
      <c r="A150" t="s">
        <v>14</v>
      </c>
      <c r="B150" t="s">
        <v>19</v>
      </c>
      <c r="C150" t="s">
        <v>24</v>
      </c>
      <c r="D150" s="1">
        <v>20.99</v>
      </c>
      <c r="E150">
        <v>15</v>
      </c>
      <c r="F150" s="20" t="str">
        <f t="shared" si="2"/>
        <v>February</v>
      </c>
      <c r="G150" s="2">
        <v>45343</v>
      </c>
      <c r="H150" s="3" t="s">
        <v>25</v>
      </c>
      <c r="I150">
        <v>4262</v>
      </c>
      <c r="J150" s="3" t="str">
        <f>VLOOKUP(I150,'Customer Details'!$A$2:$C$1001, 3, FALSE)</f>
        <v>25-34</v>
      </c>
      <c r="K150" s="3" t="str">
        <f>VLOOKUP(I150,'Customer Details'!$A$2:$D$1001,4, FALSE)</f>
        <v>Non-binary</v>
      </c>
      <c r="L150" s="3" t="s">
        <v>30</v>
      </c>
      <c r="M150" t="s">
        <v>129</v>
      </c>
      <c r="N150" s="1">
        <v>314.85000000000002</v>
      </c>
      <c r="O150" s="1">
        <v>14.693</v>
      </c>
      <c r="P150" s="1">
        <f>(Product[[#This Row],[Price]]-Product[[#This Row],[Cost of Goods Sold]])*Product[[#This Row],[Units Sold]]</f>
        <v>94.454999999999984</v>
      </c>
    </row>
    <row r="151" spans="1:16" x14ac:dyDescent="0.45">
      <c r="A151" t="s">
        <v>12</v>
      </c>
      <c r="B151" t="s">
        <v>17</v>
      </c>
      <c r="C151" t="s">
        <v>22</v>
      </c>
      <c r="D151" s="1">
        <v>5.99</v>
      </c>
      <c r="E151">
        <v>243</v>
      </c>
      <c r="F151" s="20" t="str">
        <f t="shared" si="2"/>
        <v>March</v>
      </c>
      <c r="G151" s="2">
        <v>45355</v>
      </c>
      <c r="H151" s="3" t="s">
        <v>25</v>
      </c>
      <c r="I151">
        <v>8276</v>
      </c>
      <c r="J151" s="3" t="str">
        <f>VLOOKUP(I151,'Customer Details'!$A$2:$C$1001, 3, FALSE)</f>
        <v>55-64</v>
      </c>
      <c r="K151" s="3" t="str">
        <f>VLOOKUP(I151,'Customer Details'!$A$2:$D$1001,4, FALSE)</f>
        <v>Female</v>
      </c>
      <c r="L151" s="3" t="s">
        <v>28</v>
      </c>
      <c r="M151" t="s">
        <v>129</v>
      </c>
      <c r="N151" s="1">
        <v>1455.57</v>
      </c>
      <c r="O151" s="1">
        <v>4.1929999999999996</v>
      </c>
      <c r="P151" s="1">
        <f>(Product[[#This Row],[Price]]-Product[[#This Row],[Cost of Goods Sold]])*Product[[#This Row],[Units Sold]]</f>
        <v>436.67100000000016</v>
      </c>
    </row>
    <row r="152" spans="1:16" x14ac:dyDescent="0.45">
      <c r="A152" t="s">
        <v>12</v>
      </c>
      <c r="B152" t="s">
        <v>17</v>
      </c>
      <c r="C152" t="s">
        <v>22</v>
      </c>
      <c r="D152" s="1">
        <v>5.99</v>
      </c>
      <c r="E152">
        <v>65</v>
      </c>
      <c r="F152" s="20" t="str">
        <f t="shared" si="2"/>
        <v>January</v>
      </c>
      <c r="G152" s="2">
        <v>45299</v>
      </c>
      <c r="H152" s="3" t="s">
        <v>25</v>
      </c>
      <c r="I152">
        <v>7241</v>
      </c>
      <c r="J152" s="3" t="str">
        <f>VLOOKUP(I152,'Customer Details'!$A$2:$C$1001, 3, FALSE)</f>
        <v>55-64</v>
      </c>
      <c r="K152" s="3" t="str">
        <f>VLOOKUP(I152,'Customer Details'!$A$2:$D$1001,4, FALSE)</f>
        <v>Female</v>
      </c>
      <c r="L152" s="3" t="s">
        <v>27</v>
      </c>
      <c r="M152" t="s">
        <v>129</v>
      </c>
      <c r="N152" s="1">
        <v>389.35</v>
      </c>
      <c r="O152" s="1">
        <v>4.1929999999999996</v>
      </c>
      <c r="P152" s="1">
        <f>(Product[[#This Row],[Price]]-Product[[#This Row],[Cost of Goods Sold]])*Product[[#This Row],[Units Sold]]</f>
        <v>116.80500000000004</v>
      </c>
    </row>
    <row r="153" spans="1:16" x14ac:dyDescent="0.45">
      <c r="A153" t="s">
        <v>12</v>
      </c>
      <c r="B153" t="s">
        <v>17</v>
      </c>
      <c r="C153" t="s">
        <v>22</v>
      </c>
      <c r="D153" s="1">
        <v>5.99</v>
      </c>
      <c r="E153">
        <v>54</v>
      </c>
      <c r="F153" s="20" t="str">
        <f t="shared" si="2"/>
        <v>January</v>
      </c>
      <c r="G153" s="2">
        <v>45297</v>
      </c>
      <c r="H153" s="3" t="s">
        <v>26</v>
      </c>
      <c r="I153">
        <v>9089</v>
      </c>
      <c r="J153" s="3" t="str">
        <f>VLOOKUP(I153,'Customer Details'!$A$2:$C$1001, 3, FALSE)</f>
        <v>45-54</v>
      </c>
      <c r="K153" s="3" t="str">
        <f>VLOOKUP(I153,'Customer Details'!$A$2:$D$1001,4, FALSE)</f>
        <v>Female</v>
      </c>
      <c r="L153" s="3" t="s">
        <v>29</v>
      </c>
      <c r="M153" t="s">
        <v>129</v>
      </c>
      <c r="N153" s="1">
        <v>323.45999999999998</v>
      </c>
      <c r="O153" s="1">
        <v>4.1929999999999996</v>
      </c>
      <c r="P153" s="1">
        <f>(Product[[#This Row],[Price]]-Product[[#This Row],[Cost of Goods Sold]])*Product[[#This Row],[Units Sold]]</f>
        <v>97.038000000000039</v>
      </c>
    </row>
    <row r="154" spans="1:16" x14ac:dyDescent="0.45">
      <c r="A154" t="s">
        <v>12</v>
      </c>
      <c r="B154" t="s">
        <v>17</v>
      </c>
      <c r="C154" t="s">
        <v>22</v>
      </c>
      <c r="D154" s="1">
        <v>5.99</v>
      </c>
      <c r="E154">
        <v>291</v>
      </c>
      <c r="F154" s="20" t="str">
        <f t="shared" si="2"/>
        <v>March</v>
      </c>
      <c r="G154" s="2">
        <v>45362</v>
      </c>
      <c r="H154" s="3" t="s">
        <v>25</v>
      </c>
      <c r="I154">
        <v>3400</v>
      </c>
      <c r="J154" s="3" t="str">
        <f>VLOOKUP(I154,'Customer Details'!$A$2:$C$1001, 3, FALSE)</f>
        <v>25-34</v>
      </c>
      <c r="K154" s="3" t="str">
        <f>VLOOKUP(I154,'Customer Details'!$A$2:$D$1001,4, FALSE)</f>
        <v>Male</v>
      </c>
      <c r="L154" s="3" t="s">
        <v>27</v>
      </c>
      <c r="M154" t="s">
        <v>129</v>
      </c>
      <c r="N154" s="1">
        <v>1743.09</v>
      </c>
      <c r="O154" s="1">
        <v>4.1929999999999996</v>
      </c>
      <c r="P154" s="1">
        <f>(Product[[#This Row],[Price]]-Product[[#This Row],[Cost of Goods Sold]])*Product[[#This Row],[Units Sold]]</f>
        <v>522.92700000000013</v>
      </c>
    </row>
    <row r="155" spans="1:16" x14ac:dyDescent="0.45">
      <c r="A155" t="s">
        <v>15</v>
      </c>
      <c r="B155" t="s">
        <v>20</v>
      </c>
      <c r="C155" t="s">
        <v>24</v>
      </c>
      <c r="D155" s="1">
        <v>12.99</v>
      </c>
      <c r="E155">
        <v>77</v>
      </c>
      <c r="F155" s="20" t="str">
        <f t="shared" si="2"/>
        <v>February</v>
      </c>
      <c r="G155" s="2">
        <v>45337</v>
      </c>
      <c r="H155" s="3" t="s">
        <v>26</v>
      </c>
      <c r="I155">
        <v>3120</v>
      </c>
      <c r="J155" s="3" t="str">
        <f>VLOOKUP(I155,'Customer Details'!$A$2:$C$1001, 3, FALSE)</f>
        <v>35-44</v>
      </c>
      <c r="K155" s="3" t="str">
        <f>VLOOKUP(I155,'Customer Details'!$A$2:$D$1001,4, FALSE)</f>
        <v>Non-binary</v>
      </c>
      <c r="L155" s="3" t="s">
        <v>31</v>
      </c>
      <c r="M155" t="s">
        <v>129</v>
      </c>
      <c r="N155" s="1">
        <v>1000.23</v>
      </c>
      <c r="O155" s="1">
        <v>9.093</v>
      </c>
      <c r="P155" s="1">
        <f>(Product[[#This Row],[Price]]-Product[[#This Row],[Cost of Goods Sold]])*Product[[#This Row],[Units Sold]]</f>
        <v>300.06900000000002</v>
      </c>
    </row>
    <row r="156" spans="1:16" x14ac:dyDescent="0.45">
      <c r="A156" t="s">
        <v>16</v>
      </c>
      <c r="B156" t="s">
        <v>21</v>
      </c>
      <c r="C156" t="s">
        <v>23</v>
      </c>
      <c r="D156" s="1">
        <v>35.5</v>
      </c>
      <c r="E156">
        <v>45</v>
      </c>
      <c r="F156" s="20" t="str">
        <f t="shared" si="2"/>
        <v>January</v>
      </c>
      <c r="G156" s="2">
        <v>45296</v>
      </c>
      <c r="H156" s="3" t="s">
        <v>26</v>
      </c>
      <c r="I156">
        <v>9943</v>
      </c>
      <c r="J156" s="3" t="str">
        <f>VLOOKUP(I156,'Customer Details'!$A$2:$C$1001, 3, FALSE)</f>
        <v>55-64</v>
      </c>
      <c r="K156" s="3" t="str">
        <f>VLOOKUP(I156,'Customer Details'!$A$2:$D$1001,4, FALSE)</f>
        <v>Female</v>
      </c>
      <c r="L156" s="3" t="s">
        <v>27</v>
      </c>
      <c r="M156" t="s">
        <v>129</v>
      </c>
      <c r="N156" s="1">
        <v>1597.5</v>
      </c>
      <c r="O156" s="1">
        <v>24.85</v>
      </c>
      <c r="P156" s="1">
        <f>(Product[[#This Row],[Price]]-Product[[#This Row],[Cost of Goods Sold]])*Product[[#This Row],[Units Sold]]</f>
        <v>479.24999999999994</v>
      </c>
    </row>
    <row r="157" spans="1:16" x14ac:dyDescent="0.45">
      <c r="A157" t="s">
        <v>16</v>
      </c>
      <c r="B157" t="s">
        <v>21</v>
      </c>
      <c r="C157" t="s">
        <v>23</v>
      </c>
      <c r="D157" s="1">
        <v>35.5</v>
      </c>
      <c r="E157">
        <v>123</v>
      </c>
      <c r="F157" s="20" t="str">
        <f t="shared" si="2"/>
        <v>January</v>
      </c>
      <c r="G157" s="2">
        <v>45319</v>
      </c>
      <c r="H157" s="3" t="s">
        <v>25</v>
      </c>
      <c r="I157">
        <v>6861</v>
      </c>
      <c r="J157" s="3" t="str">
        <f>VLOOKUP(I157,'Customer Details'!$A$2:$C$1001, 3, FALSE)</f>
        <v>25-34</v>
      </c>
      <c r="K157" s="3" t="str">
        <f>VLOOKUP(I157,'Customer Details'!$A$2:$D$1001,4, FALSE)</f>
        <v>Male</v>
      </c>
      <c r="L157" s="3" t="s">
        <v>30</v>
      </c>
      <c r="M157" t="s">
        <v>129</v>
      </c>
      <c r="N157" s="1">
        <v>4366.5</v>
      </c>
      <c r="O157" s="1">
        <v>24.85</v>
      </c>
      <c r="P157" s="1">
        <f>(Product[[#This Row],[Price]]-Product[[#This Row],[Cost of Goods Sold]])*Product[[#This Row],[Units Sold]]</f>
        <v>1309.9499999999998</v>
      </c>
    </row>
    <row r="158" spans="1:16" x14ac:dyDescent="0.45">
      <c r="A158" t="s">
        <v>13</v>
      </c>
      <c r="B158" t="s">
        <v>18</v>
      </c>
      <c r="C158" t="s">
        <v>23</v>
      </c>
      <c r="D158" s="1">
        <v>15.75</v>
      </c>
      <c r="E158">
        <v>173</v>
      </c>
      <c r="F158" s="20" t="str">
        <f t="shared" si="2"/>
        <v>January</v>
      </c>
      <c r="G158" s="2">
        <v>45296</v>
      </c>
      <c r="H158" s="3" t="s">
        <v>25</v>
      </c>
      <c r="I158">
        <v>7961</v>
      </c>
      <c r="J158" s="3" t="str">
        <f>VLOOKUP(I158,'Customer Details'!$A$2:$C$1001, 3, FALSE)</f>
        <v>55-64</v>
      </c>
      <c r="K158" s="3" t="str">
        <f>VLOOKUP(I158,'Customer Details'!$A$2:$D$1001,4, FALSE)</f>
        <v>Male</v>
      </c>
      <c r="L158" s="3" t="s">
        <v>28</v>
      </c>
      <c r="M158" t="s">
        <v>129</v>
      </c>
      <c r="N158" s="1">
        <v>2724.75</v>
      </c>
      <c r="O158" s="1">
        <v>11.025</v>
      </c>
      <c r="P158" s="1">
        <f>(Product[[#This Row],[Price]]-Product[[#This Row],[Cost of Goods Sold]])*Product[[#This Row],[Units Sold]]</f>
        <v>817.42499999999995</v>
      </c>
    </row>
    <row r="159" spans="1:16" x14ac:dyDescent="0.45">
      <c r="A159" t="s">
        <v>16</v>
      </c>
      <c r="B159" t="s">
        <v>21</v>
      </c>
      <c r="C159" t="s">
        <v>23</v>
      </c>
      <c r="D159" s="1">
        <v>35.5</v>
      </c>
      <c r="E159">
        <v>44</v>
      </c>
      <c r="F159" s="20" t="str">
        <f t="shared" si="2"/>
        <v>March</v>
      </c>
      <c r="G159" s="2">
        <v>45363</v>
      </c>
      <c r="H159" s="3" t="s">
        <v>26</v>
      </c>
      <c r="I159">
        <v>3446</v>
      </c>
      <c r="J159" s="3" t="str">
        <f>VLOOKUP(I159,'Customer Details'!$A$2:$C$1001, 3, FALSE)</f>
        <v>35-44</v>
      </c>
      <c r="K159" s="3" t="str">
        <f>VLOOKUP(I159,'Customer Details'!$A$2:$D$1001,4, FALSE)</f>
        <v>Non-binary</v>
      </c>
      <c r="L159" s="3" t="s">
        <v>31</v>
      </c>
      <c r="M159" t="s">
        <v>129</v>
      </c>
      <c r="N159" s="1">
        <v>1562</v>
      </c>
      <c r="O159" s="1">
        <v>24.85</v>
      </c>
      <c r="P159" s="1">
        <f>(Product[[#This Row],[Price]]-Product[[#This Row],[Cost of Goods Sold]])*Product[[#This Row],[Units Sold]]</f>
        <v>468.59999999999991</v>
      </c>
    </row>
    <row r="160" spans="1:16" x14ac:dyDescent="0.45">
      <c r="A160" t="s">
        <v>16</v>
      </c>
      <c r="B160" t="s">
        <v>21</v>
      </c>
      <c r="C160" t="s">
        <v>23</v>
      </c>
      <c r="D160" s="1">
        <v>35.5</v>
      </c>
      <c r="E160">
        <v>140</v>
      </c>
      <c r="F160" s="20" t="str">
        <f t="shared" si="2"/>
        <v>February</v>
      </c>
      <c r="G160" s="2">
        <v>45340</v>
      </c>
      <c r="H160" s="3" t="s">
        <v>25</v>
      </c>
      <c r="I160">
        <v>4831</v>
      </c>
      <c r="J160" s="3" t="str">
        <f>VLOOKUP(I160,'Customer Details'!$A$2:$C$1001, 3, FALSE)</f>
        <v>55-64</v>
      </c>
      <c r="K160" s="3" t="str">
        <f>VLOOKUP(I160,'Customer Details'!$A$2:$D$1001,4, FALSE)</f>
        <v>Male</v>
      </c>
      <c r="L160" s="3" t="s">
        <v>30</v>
      </c>
      <c r="M160" t="s">
        <v>129</v>
      </c>
      <c r="N160" s="1">
        <v>4970</v>
      </c>
      <c r="O160" s="1">
        <v>24.85</v>
      </c>
      <c r="P160" s="1">
        <f>(Product[[#This Row],[Price]]-Product[[#This Row],[Cost of Goods Sold]])*Product[[#This Row],[Units Sold]]</f>
        <v>1490.9999999999998</v>
      </c>
    </row>
    <row r="161" spans="1:16" x14ac:dyDescent="0.45">
      <c r="A161" t="s">
        <v>16</v>
      </c>
      <c r="B161" t="s">
        <v>21</v>
      </c>
      <c r="C161" t="s">
        <v>23</v>
      </c>
      <c r="D161" s="1">
        <v>35.5</v>
      </c>
      <c r="E161">
        <v>226</v>
      </c>
      <c r="F161" s="20" t="str">
        <f t="shared" si="2"/>
        <v>January</v>
      </c>
      <c r="G161" s="2">
        <v>45292</v>
      </c>
      <c r="H161" s="3" t="s">
        <v>26</v>
      </c>
      <c r="I161">
        <v>2028</v>
      </c>
      <c r="J161" s="3" t="str">
        <f>VLOOKUP(I161,'Customer Details'!$A$2:$C$1001, 3, FALSE)</f>
        <v>65+</v>
      </c>
      <c r="K161" s="3" t="str">
        <f>VLOOKUP(I161,'Customer Details'!$A$2:$D$1001,4, FALSE)</f>
        <v>Non-binary</v>
      </c>
      <c r="L161" s="3" t="s">
        <v>29</v>
      </c>
      <c r="M161" t="s">
        <v>129</v>
      </c>
      <c r="N161" s="1">
        <v>8023</v>
      </c>
      <c r="O161" s="1">
        <v>24.85</v>
      </c>
      <c r="P161" s="1">
        <f>(Product[[#This Row],[Price]]-Product[[#This Row],[Cost of Goods Sold]])*Product[[#This Row],[Units Sold]]</f>
        <v>2406.8999999999996</v>
      </c>
    </row>
    <row r="162" spans="1:16" x14ac:dyDescent="0.45">
      <c r="A162" t="s">
        <v>12</v>
      </c>
      <c r="B162" t="s">
        <v>17</v>
      </c>
      <c r="C162" t="s">
        <v>22</v>
      </c>
      <c r="D162" s="1">
        <v>5.99</v>
      </c>
      <c r="E162">
        <v>143</v>
      </c>
      <c r="F162" s="20" t="str">
        <f t="shared" si="2"/>
        <v>January</v>
      </c>
      <c r="G162" s="2">
        <v>45301</v>
      </c>
      <c r="H162" s="3" t="s">
        <v>25</v>
      </c>
      <c r="I162">
        <v>8003</v>
      </c>
      <c r="J162" s="3" t="str">
        <f>VLOOKUP(I162,'Customer Details'!$A$2:$C$1001, 3, FALSE)</f>
        <v>55-64</v>
      </c>
      <c r="K162" s="3" t="str">
        <f>VLOOKUP(I162,'Customer Details'!$A$2:$D$1001,4, FALSE)</f>
        <v>Non-binary</v>
      </c>
      <c r="L162" s="3" t="s">
        <v>29</v>
      </c>
      <c r="M162" t="s">
        <v>129</v>
      </c>
      <c r="N162" s="1">
        <v>856.57</v>
      </c>
      <c r="O162" s="1">
        <v>4.1929999999999996</v>
      </c>
      <c r="P162" s="1">
        <f>(Product[[#This Row],[Price]]-Product[[#This Row],[Cost of Goods Sold]])*Product[[#This Row],[Units Sold]]</f>
        <v>256.97100000000006</v>
      </c>
    </row>
    <row r="163" spans="1:16" x14ac:dyDescent="0.45">
      <c r="A163" t="s">
        <v>16</v>
      </c>
      <c r="B163" t="s">
        <v>21</v>
      </c>
      <c r="C163" t="s">
        <v>23</v>
      </c>
      <c r="D163" s="1">
        <v>35.5</v>
      </c>
      <c r="E163">
        <v>6</v>
      </c>
      <c r="F163" s="20" t="str">
        <f t="shared" si="2"/>
        <v>March</v>
      </c>
      <c r="G163" s="2">
        <v>45356</v>
      </c>
      <c r="H163" s="3" t="s">
        <v>25</v>
      </c>
      <c r="I163">
        <v>7985</v>
      </c>
      <c r="J163" s="3" t="str">
        <f>VLOOKUP(I163,'Customer Details'!$A$2:$C$1001, 3, FALSE)</f>
        <v>45-54</v>
      </c>
      <c r="K163" s="3" t="str">
        <f>VLOOKUP(I163,'Customer Details'!$A$2:$D$1001,4, FALSE)</f>
        <v>Male</v>
      </c>
      <c r="L163" s="3" t="s">
        <v>27</v>
      </c>
      <c r="M163" t="s">
        <v>129</v>
      </c>
      <c r="N163" s="1">
        <v>213</v>
      </c>
      <c r="O163" s="1">
        <v>24.85</v>
      </c>
      <c r="P163" s="1">
        <f>(Product[[#This Row],[Price]]-Product[[#This Row],[Cost of Goods Sold]])*Product[[#This Row],[Units Sold]]</f>
        <v>63.899999999999991</v>
      </c>
    </row>
    <row r="164" spans="1:16" x14ac:dyDescent="0.45">
      <c r="A164" t="s">
        <v>14</v>
      </c>
      <c r="B164" t="s">
        <v>19</v>
      </c>
      <c r="C164" t="s">
        <v>24</v>
      </c>
      <c r="D164" s="1">
        <v>20.99</v>
      </c>
      <c r="E164">
        <v>20</v>
      </c>
      <c r="F164" s="20" t="str">
        <f t="shared" si="2"/>
        <v>January</v>
      </c>
      <c r="G164" s="2">
        <v>45316</v>
      </c>
      <c r="H164" s="3" t="s">
        <v>25</v>
      </c>
      <c r="I164">
        <v>7175</v>
      </c>
      <c r="J164" s="3" t="str">
        <f>VLOOKUP(I164,'Customer Details'!$A$2:$C$1001, 3, FALSE)</f>
        <v>35-44</v>
      </c>
      <c r="K164" s="3" t="str">
        <f>VLOOKUP(I164,'Customer Details'!$A$2:$D$1001,4, FALSE)</f>
        <v>Non-binary</v>
      </c>
      <c r="L164" s="3" t="s">
        <v>30</v>
      </c>
      <c r="M164" t="s">
        <v>129</v>
      </c>
      <c r="N164" s="1">
        <v>419.8</v>
      </c>
      <c r="O164" s="1">
        <v>14.693</v>
      </c>
      <c r="P164" s="1">
        <f>(Product[[#This Row],[Price]]-Product[[#This Row],[Cost of Goods Sold]])*Product[[#This Row],[Units Sold]]</f>
        <v>125.93999999999997</v>
      </c>
    </row>
    <row r="165" spans="1:16" x14ac:dyDescent="0.45">
      <c r="A165" t="s">
        <v>12</v>
      </c>
      <c r="B165" t="s">
        <v>17</v>
      </c>
      <c r="C165" t="s">
        <v>22</v>
      </c>
      <c r="D165" s="1">
        <v>5.99</v>
      </c>
      <c r="E165">
        <v>217</v>
      </c>
      <c r="F165" s="20" t="str">
        <f t="shared" si="2"/>
        <v>January</v>
      </c>
      <c r="G165" s="2">
        <v>45295</v>
      </c>
      <c r="H165" s="3" t="s">
        <v>25</v>
      </c>
      <c r="I165">
        <v>9776</v>
      </c>
      <c r="J165" s="3" t="str">
        <f>VLOOKUP(I165,'Customer Details'!$A$2:$C$1001, 3, FALSE)</f>
        <v>35-44</v>
      </c>
      <c r="K165" s="3" t="str">
        <f>VLOOKUP(I165,'Customer Details'!$A$2:$D$1001,4, FALSE)</f>
        <v>Female</v>
      </c>
      <c r="L165" s="3" t="s">
        <v>28</v>
      </c>
      <c r="M165" t="s">
        <v>129</v>
      </c>
      <c r="N165" s="1">
        <v>1299.83</v>
      </c>
      <c r="O165" s="1">
        <v>4.1929999999999996</v>
      </c>
      <c r="P165" s="1">
        <f>(Product[[#This Row],[Price]]-Product[[#This Row],[Cost of Goods Sold]])*Product[[#This Row],[Units Sold]]</f>
        <v>389.94900000000013</v>
      </c>
    </row>
    <row r="166" spans="1:16" x14ac:dyDescent="0.45">
      <c r="A166" t="s">
        <v>14</v>
      </c>
      <c r="B166" t="s">
        <v>19</v>
      </c>
      <c r="C166" t="s">
        <v>24</v>
      </c>
      <c r="D166" s="1">
        <v>20.99</v>
      </c>
      <c r="E166">
        <v>78</v>
      </c>
      <c r="F166" s="20" t="str">
        <f t="shared" si="2"/>
        <v>January</v>
      </c>
      <c r="G166" s="2">
        <v>45314</v>
      </c>
      <c r="H166" s="3" t="s">
        <v>26</v>
      </c>
      <c r="I166">
        <v>9021</v>
      </c>
      <c r="J166" s="3" t="str">
        <f>VLOOKUP(I166,'Customer Details'!$A$2:$C$1001, 3, FALSE)</f>
        <v>65+</v>
      </c>
      <c r="K166" s="3" t="str">
        <f>VLOOKUP(I166,'Customer Details'!$A$2:$D$1001,4, FALSE)</f>
        <v>Male</v>
      </c>
      <c r="L166" s="3" t="s">
        <v>30</v>
      </c>
      <c r="M166" t="s">
        <v>129</v>
      </c>
      <c r="N166" s="1">
        <v>1637.22</v>
      </c>
      <c r="O166" s="1">
        <v>14.693</v>
      </c>
      <c r="P166" s="1">
        <f>(Product[[#This Row],[Price]]-Product[[#This Row],[Cost of Goods Sold]])*Product[[#This Row],[Units Sold]]</f>
        <v>491.16599999999988</v>
      </c>
    </row>
    <row r="167" spans="1:16" x14ac:dyDescent="0.45">
      <c r="A167" t="s">
        <v>15</v>
      </c>
      <c r="B167" t="s">
        <v>20</v>
      </c>
      <c r="C167" t="s">
        <v>24</v>
      </c>
      <c r="D167" s="1">
        <v>12.99</v>
      </c>
      <c r="E167">
        <v>124</v>
      </c>
      <c r="F167" s="20" t="str">
        <f t="shared" si="2"/>
        <v>March</v>
      </c>
      <c r="G167" s="2">
        <v>45366</v>
      </c>
      <c r="H167" s="3" t="s">
        <v>26</v>
      </c>
      <c r="I167">
        <v>9508</v>
      </c>
      <c r="J167" s="3" t="str">
        <f>VLOOKUP(I167,'Customer Details'!$A$2:$C$1001, 3, FALSE)</f>
        <v>35-44</v>
      </c>
      <c r="K167" s="3" t="str">
        <f>VLOOKUP(I167,'Customer Details'!$A$2:$D$1001,4, FALSE)</f>
        <v>Female</v>
      </c>
      <c r="L167" s="3" t="s">
        <v>28</v>
      </c>
      <c r="M167" t="s">
        <v>129</v>
      </c>
      <c r="N167" s="1">
        <v>1610.76</v>
      </c>
      <c r="O167" s="1">
        <v>9.093</v>
      </c>
      <c r="P167" s="1">
        <f>(Product[[#This Row],[Price]]-Product[[#This Row],[Cost of Goods Sold]])*Product[[#This Row],[Units Sold]]</f>
        <v>483.22800000000001</v>
      </c>
    </row>
    <row r="168" spans="1:16" x14ac:dyDescent="0.45">
      <c r="A168" t="s">
        <v>12</v>
      </c>
      <c r="B168" t="s">
        <v>17</v>
      </c>
      <c r="C168" t="s">
        <v>22</v>
      </c>
      <c r="D168" s="1">
        <v>5.99</v>
      </c>
      <c r="E168">
        <v>122</v>
      </c>
      <c r="F168" s="20" t="str">
        <f t="shared" si="2"/>
        <v>March</v>
      </c>
      <c r="G168" s="2">
        <v>45368</v>
      </c>
      <c r="H168" s="3" t="s">
        <v>26</v>
      </c>
      <c r="I168">
        <v>9608</v>
      </c>
      <c r="J168" s="3" t="str">
        <f>VLOOKUP(I168,'Customer Details'!$A$2:$C$1001, 3, FALSE)</f>
        <v>65+</v>
      </c>
      <c r="K168" s="3" t="str">
        <f>VLOOKUP(I168,'Customer Details'!$A$2:$D$1001,4, FALSE)</f>
        <v>Non-binary</v>
      </c>
      <c r="L168" s="3" t="s">
        <v>31</v>
      </c>
      <c r="M168" t="s">
        <v>129</v>
      </c>
      <c r="N168" s="1">
        <v>730.78</v>
      </c>
      <c r="O168" s="1">
        <v>4.1929999999999996</v>
      </c>
      <c r="P168" s="1">
        <f>(Product[[#This Row],[Price]]-Product[[#This Row],[Cost of Goods Sold]])*Product[[#This Row],[Units Sold]]</f>
        <v>219.23400000000007</v>
      </c>
    </row>
    <row r="169" spans="1:16" x14ac:dyDescent="0.45">
      <c r="A169" t="s">
        <v>12</v>
      </c>
      <c r="B169" t="s">
        <v>17</v>
      </c>
      <c r="C169" t="s">
        <v>22</v>
      </c>
      <c r="D169" s="1">
        <v>5.99</v>
      </c>
      <c r="E169">
        <v>211</v>
      </c>
      <c r="F169" s="20" t="str">
        <f t="shared" si="2"/>
        <v>February</v>
      </c>
      <c r="G169" s="2">
        <v>45330</v>
      </c>
      <c r="H169" s="3" t="s">
        <v>26</v>
      </c>
      <c r="I169">
        <v>2951</v>
      </c>
      <c r="J169" s="3" t="str">
        <f>VLOOKUP(I169,'Customer Details'!$A$2:$C$1001, 3, FALSE)</f>
        <v>45-54</v>
      </c>
      <c r="K169" s="3" t="str">
        <f>VLOOKUP(I169,'Customer Details'!$A$2:$D$1001,4, FALSE)</f>
        <v>Female</v>
      </c>
      <c r="L169" s="3" t="s">
        <v>27</v>
      </c>
      <c r="M169" t="s">
        <v>129</v>
      </c>
      <c r="N169" s="1">
        <v>1263.8900000000001</v>
      </c>
      <c r="O169" s="1">
        <v>4.1929999999999996</v>
      </c>
      <c r="P169" s="1">
        <f>(Product[[#This Row],[Price]]-Product[[#This Row],[Cost of Goods Sold]])*Product[[#This Row],[Units Sold]]</f>
        <v>379.16700000000014</v>
      </c>
    </row>
    <row r="170" spans="1:16" x14ac:dyDescent="0.45">
      <c r="A170" t="s">
        <v>14</v>
      </c>
      <c r="B170" t="s">
        <v>19</v>
      </c>
      <c r="C170" t="s">
        <v>24</v>
      </c>
      <c r="D170" s="1">
        <v>20.99</v>
      </c>
      <c r="E170">
        <v>203</v>
      </c>
      <c r="F170" s="20" t="str">
        <f t="shared" si="2"/>
        <v>February</v>
      </c>
      <c r="G170" s="2">
        <v>45331</v>
      </c>
      <c r="H170" s="3" t="s">
        <v>25</v>
      </c>
      <c r="I170">
        <v>6285</v>
      </c>
      <c r="J170" s="3" t="str">
        <f>VLOOKUP(I170,'Customer Details'!$A$2:$C$1001, 3, FALSE)</f>
        <v>35-44</v>
      </c>
      <c r="K170" s="3" t="str">
        <f>VLOOKUP(I170,'Customer Details'!$A$2:$D$1001,4, FALSE)</f>
        <v>Female</v>
      </c>
      <c r="L170" s="3" t="s">
        <v>28</v>
      </c>
      <c r="M170" t="s">
        <v>130</v>
      </c>
      <c r="N170" s="1">
        <v>4260.9699999999993</v>
      </c>
      <c r="O170" s="1">
        <v>14.693</v>
      </c>
      <c r="P170" s="1">
        <f>(Product[[#This Row],[Price]]-Product[[#This Row],[Cost of Goods Sold]])*Product[[#This Row],[Units Sold]]</f>
        <v>1278.2909999999997</v>
      </c>
    </row>
    <row r="171" spans="1:16" x14ac:dyDescent="0.45">
      <c r="A171" t="s">
        <v>14</v>
      </c>
      <c r="B171" t="s">
        <v>19</v>
      </c>
      <c r="C171" t="s">
        <v>24</v>
      </c>
      <c r="D171" s="1">
        <v>20.99</v>
      </c>
      <c r="E171">
        <v>208</v>
      </c>
      <c r="F171" s="20" t="str">
        <f t="shared" si="2"/>
        <v>January</v>
      </c>
      <c r="G171" s="2">
        <v>45321</v>
      </c>
      <c r="H171" s="3" t="s">
        <v>25</v>
      </c>
      <c r="I171">
        <v>2667</v>
      </c>
      <c r="J171" s="3" t="str">
        <f>VLOOKUP(I171,'Customer Details'!$A$2:$C$1001, 3, FALSE)</f>
        <v>25-34</v>
      </c>
      <c r="K171" s="3" t="str">
        <f>VLOOKUP(I171,'Customer Details'!$A$2:$D$1001,4, FALSE)</f>
        <v>Male</v>
      </c>
      <c r="L171" s="3" t="s">
        <v>31</v>
      </c>
      <c r="M171" t="s">
        <v>129</v>
      </c>
      <c r="N171" s="1">
        <v>4365.92</v>
      </c>
      <c r="O171" s="1">
        <v>14.693</v>
      </c>
      <c r="P171" s="1">
        <f>(Product[[#This Row],[Price]]-Product[[#This Row],[Cost of Goods Sold]])*Product[[#This Row],[Units Sold]]</f>
        <v>1309.7759999999998</v>
      </c>
    </row>
    <row r="172" spans="1:16" x14ac:dyDescent="0.45">
      <c r="A172" t="s">
        <v>14</v>
      </c>
      <c r="B172" t="s">
        <v>19</v>
      </c>
      <c r="C172" t="s">
        <v>24</v>
      </c>
      <c r="D172" s="1">
        <v>20.99</v>
      </c>
      <c r="E172">
        <v>294</v>
      </c>
      <c r="F172" s="20" t="str">
        <f t="shared" si="2"/>
        <v>March</v>
      </c>
      <c r="G172" s="2">
        <v>45364</v>
      </c>
      <c r="H172" s="3" t="s">
        <v>25</v>
      </c>
      <c r="I172">
        <v>7317</v>
      </c>
      <c r="J172" s="3" t="str">
        <f>VLOOKUP(I172,'Customer Details'!$A$2:$C$1001, 3, FALSE)</f>
        <v>35-44</v>
      </c>
      <c r="K172" s="3" t="str">
        <f>VLOOKUP(I172,'Customer Details'!$A$2:$D$1001,4, FALSE)</f>
        <v>Female</v>
      </c>
      <c r="L172" s="3" t="s">
        <v>27</v>
      </c>
      <c r="M172" t="s">
        <v>129</v>
      </c>
      <c r="N172" s="1">
        <v>6171.0599999999986</v>
      </c>
      <c r="O172" s="1">
        <v>14.693</v>
      </c>
      <c r="P172" s="1">
        <f>(Product[[#This Row],[Price]]-Product[[#This Row],[Cost of Goods Sold]])*Product[[#This Row],[Units Sold]]</f>
        <v>1851.3179999999998</v>
      </c>
    </row>
    <row r="173" spans="1:16" x14ac:dyDescent="0.45">
      <c r="A173" t="s">
        <v>16</v>
      </c>
      <c r="B173" t="s">
        <v>21</v>
      </c>
      <c r="C173" t="s">
        <v>23</v>
      </c>
      <c r="D173" s="1">
        <v>35.5</v>
      </c>
      <c r="E173">
        <v>80</v>
      </c>
      <c r="F173" s="20" t="str">
        <f t="shared" si="2"/>
        <v>January</v>
      </c>
      <c r="G173" s="2">
        <v>45294</v>
      </c>
      <c r="H173" s="3" t="s">
        <v>25</v>
      </c>
      <c r="I173">
        <v>8275</v>
      </c>
      <c r="J173" s="3" t="str">
        <f>VLOOKUP(I173,'Customer Details'!$A$2:$C$1001, 3, FALSE)</f>
        <v>25-34</v>
      </c>
      <c r="K173" s="3" t="str">
        <f>VLOOKUP(I173,'Customer Details'!$A$2:$D$1001,4, FALSE)</f>
        <v>Non-binary</v>
      </c>
      <c r="L173" s="3" t="s">
        <v>27</v>
      </c>
      <c r="M173" t="s">
        <v>129</v>
      </c>
      <c r="N173" s="1">
        <v>2840</v>
      </c>
      <c r="O173" s="1">
        <v>24.85</v>
      </c>
      <c r="P173" s="1">
        <f>(Product[[#This Row],[Price]]-Product[[#This Row],[Cost of Goods Sold]])*Product[[#This Row],[Units Sold]]</f>
        <v>851.99999999999989</v>
      </c>
    </row>
    <row r="174" spans="1:16" x14ac:dyDescent="0.45">
      <c r="A174" t="s">
        <v>16</v>
      </c>
      <c r="B174" t="s">
        <v>21</v>
      </c>
      <c r="C174" t="s">
        <v>23</v>
      </c>
      <c r="D174" s="1">
        <v>35.5</v>
      </c>
      <c r="E174">
        <v>270</v>
      </c>
      <c r="F174" s="20" t="str">
        <f t="shared" si="2"/>
        <v>February</v>
      </c>
      <c r="G174" s="2">
        <v>45337</v>
      </c>
      <c r="H174" s="3" t="s">
        <v>25</v>
      </c>
      <c r="I174">
        <v>2721</v>
      </c>
      <c r="J174" s="3" t="str">
        <f>VLOOKUP(I174,'Customer Details'!$A$2:$C$1001, 3, FALSE)</f>
        <v>65+</v>
      </c>
      <c r="K174" s="3" t="str">
        <f>VLOOKUP(I174,'Customer Details'!$A$2:$D$1001,4, FALSE)</f>
        <v>Non-binary</v>
      </c>
      <c r="L174" s="3" t="s">
        <v>30</v>
      </c>
      <c r="M174" t="s">
        <v>129</v>
      </c>
      <c r="N174" s="1">
        <v>9585</v>
      </c>
      <c r="O174" s="1">
        <v>24.85</v>
      </c>
      <c r="P174" s="1">
        <f>(Product[[#This Row],[Price]]-Product[[#This Row],[Cost of Goods Sold]])*Product[[#This Row],[Units Sold]]</f>
        <v>2875.4999999999995</v>
      </c>
    </row>
    <row r="175" spans="1:16" x14ac:dyDescent="0.45">
      <c r="A175" t="s">
        <v>15</v>
      </c>
      <c r="B175" t="s">
        <v>20</v>
      </c>
      <c r="C175" t="s">
        <v>24</v>
      </c>
      <c r="D175" s="1">
        <v>12.99</v>
      </c>
      <c r="E175">
        <v>253</v>
      </c>
      <c r="F175" s="20" t="str">
        <f t="shared" si="2"/>
        <v>January</v>
      </c>
      <c r="G175" s="2">
        <v>45312</v>
      </c>
      <c r="H175" s="3" t="s">
        <v>25</v>
      </c>
      <c r="I175">
        <v>1750</v>
      </c>
      <c r="J175" s="3" t="str">
        <f>VLOOKUP(I175,'Customer Details'!$A$2:$C$1001, 3, FALSE)</f>
        <v>55-64</v>
      </c>
      <c r="K175" s="3" t="str">
        <f>VLOOKUP(I175,'Customer Details'!$A$2:$D$1001,4, FALSE)</f>
        <v>Female</v>
      </c>
      <c r="L175" s="3" t="s">
        <v>27</v>
      </c>
      <c r="M175" t="s">
        <v>129</v>
      </c>
      <c r="N175" s="1">
        <v>3286.47</v>
      </c>
      <c r="O175" s="1">
        <v>9.093</v>
      </c>
      <c r="P175" s="1">
        <f>(Product[[#This Row],[Price]]-Product[[#This Row],[Cost of Goods Sold]])*Product[[#This Row],[Units Sold]]</f>
        <v>985.94100000000003</v>
      </c>
    </row>
    <row r="176" spans="1:16" x14ac:dyDescent="0.45">
      <c r="A176" t="s">
        <v>13</v>
      </c>
      <c r="B176" t="s">
        <v>18</v>
      </c>
      <c r="C176" t="s">
        <v>23</v>
      </c>
      <c r="D176" s="1">
        <v>15.75</v>
      </c>
      <c r="E176">
        <v>43</v>
      </c>
      <c r="F176" s="20" t="str">
        <f t="shared" si="2"/>
        <v>January</v>
      </c>
      <c r="G176" s="2">
        <v>45307</v>
      </c>
      <c r="H176" s="3" t="s">
        <v>25</v>
      </c>
      <c r="I176">
        <v>3313</v>
      </c>
      <c r="J176" s="3" t="str">
        <f>VLOOKUP(I176,'Customer Details'!$A$2:$C$1001, 3, FALSE)</f>
        <v>45-54</v>
      </c>
      <c r="K176" s="3" t="str">
        <f>VLOOKUP(I176,'Customer Details'!$A$2:$D$1001,4, FALSE)</f>
        <v>Non-binary</v>
      </c>
      <c r="L176" s="3" t="s">
        <v>30</v>
      </c>
      <c r="M176" t="s">
        <v>130</v>
      </c>
      <c r="N176" s="1">
        <v>677.25</v>
      </c>
      <c r="O176" s="1">
        <v>11.025</v>
      </c>
      <c r="P176" s="1">
        <f>(Product[[#This Row],[Price]]-Product[[#This Row],[Cost of Goods Sold]])*Product[[#This Row],[Units Sold]]</f>
        <v>203.17499999999998</v>
      </c>
    </row>
    <row r="177" spans="1:16" x14ac:dyDescent="0.45">
      <c r="A177" t="s">
        <v>13</v>
      </c>
      <c r="B177" t="s">
        <v>18</v>
      </c>
      <c r="C177" t="s">
        <v>23</v>
      </c>
      <c r="D177" s="1">
        <v>15.75</v>
      </c>
      <c r="E177">
        <v>106</v>
      </c>
      <c r="F177" s="20" t="str">
        <f t="shared" si="2"/>
        <v>March</v>
      </c>
      <c r="G177" s="2">
        <v>45356</v>
      </c>
      <c r="H177" s="3" t="s">
        <v>26</v>
      </c>
      <c r="I177">
        <v>3534</v>
      </c>
      <c r="J177" s="3" t="str">
        <f>VLOOKUP(I177,'Customer Details'!$A$2:$C$1001, 3, FALSE)</f>
        <v>45-54</v>
      </c>
      <c r="K177" s="3" t="str">
        <f>VLOOKUP(I177,'Customer Details'!$A$2:$D$1001,4, FALSE)</f>
        <v>Male</v>
      </c>
      <c r="L177" s="3" t="s">
        <v>27</v>
      </c>
      <c r="M177" t="s">
        <v>129</v>
      </c>
      <c r="N177" s="1">
        <v>1669.5</v>
      </c>
      <c r="O177" s="1">
        <v>11.025</v>
      </c>
      <c r="P177" s="1">
        <f>(Product[[#This Row],[Price]]-Product[[#This Row],[Cost of Goods Sold]])*Product[[#This Row],[Units Sold]]</f>
        <v>500.84999999999997</v>
      </c>
    </row>
    <row r="178" spans="1:16" x14ac:dyDescent="0.45">
      <c r="A178" t="s">
        <v>12</v>
      </c>
      <c r="B178" t="s">
        <v>17</v>
      </c>
      <c r="C178" t="s">
        <v>22</v>
      </c>
      <c r="D178" s="1">
        <v>5.99</v>
      </c>
      <c r="E178">
        <v>277</v>
      </c>
      <c r="F178" s="20" t="str">
        <f t="shared" si="2"/>
        <v>January</v>
      </c>
      <c r="G178" s="2">
        <v>45298</v>
      </c>
      <c r="H178" s="3" t="s">
        <v>26</v>
      </c>
      <c r="I178">
        <v>8892</v>
      </c>
      <c r="J178" s="3" t="str">
        <f>VLOOKUP(I178,'Customer Details'!$A$2:$C$1001, 3, FALSE)</f>
        <v>55-64</v>
      </c>
      <c r="K178" s="3" t="str">
        <f>VLOOKUP(I178,'Customer Details'!$A$2:$D$1001,4, FALSE)</f>
        <v>Male</v>
      </c>
      <c r="L178" s="3" t="s">
        <v>31</v>
      </c>
      <c r="M178" t="s">
        <v>129</v>
      </c>
      <c r="N178" s="1">
        <v>1659.23</v>
      </c>
      <c r="O178" s="1">
        <v>4.1929999999999996</v>
      </c>
      <c r="P178" s="1">
        <f>(Product[[#This Row],[Price]]-Product[[#This Row],[Cost of Goods Sold]])*Product[[#This Row],[Units Sold]]</f>
        <v>497.76900000000018</v>
      </c>
    </row>
    <row r="179" spans="1:16" x14ac:dyDescent="0.45">
      <c r="A179" t="s">
        <v>12</v>
      </c>
      <c r="B179" t="s">
        <v>17</v>
      </c>
      <c r="C179" t="s">
        <v>22</v>
      </c>
      <c r="D179" s="1">
        <v>5.99</v>
      </c>
      <c r="E179">
        <v>282</v>
      </c>
      <c r="F179" s="20" t="str">
        <f t="shared" si="2"/>
        <v>March</v>
      </c>
      <c r="G179" s="2">
        <v>45356</v>
      </c>
      <c r="H179" s="3" t="s">
        <v>26</v>
      </c>
      <c r="I179">
        <v>1906</v>
      </c>
      <c r="J179" s="3" t="str">
        <f>VLOOKUP(I179,'Customer Details'!$A$2:$C$1001, 3, FALSE)</f>
        <v>25-34</v>
      </c>
      <c r="K179" s="3" t="str">
        <f>VLOOKUP(I179,'Customer Details'!$A$2:$D$1001,4, FALSE)</f>
        <v>Male</v>
      </c>
      <c r="L179" s="3" t="s">
        <v>27</v>
      </c>
      <c r="M179" t="s">
        <v>129</v>
      </c>
      <c r="N179" s="1">
        <v>1689.18</v>
      </c>
      <c r="O179" s="1">
        <v>4.1929999999999996</v>
      </c>
      <c r="P179" s="1">
        <f>(Product[[#This Row],[Price]]-Product[[#This Row],[Cost of Goods Sold]])*Product[[#This Row],[Units Sold]]</f>
        <v>506.75400000000019</v>
      </c>
    </row>
    <row r="180" spans="1:16" x14ac:dyDescent="0.45">
      <c r="A180" t="s">
        <v>15</v>
      </c>
      <c r="B180" t="s">
        <v>20</v>
      </c>
      <c r="C180" t="s">
        <v>24</v>
      </c>
      <c r="D180" s="1">
        <v>12.99</v>
      </c>
      <c r="E180">
        <v>38</v>
      </c>
      <c r="F180" s="20" t="str">
        <f t="shared" si="2"/>
        <v>January</v>
      </c>
      <c r="G180" s="2">
        <v>45295</v>
      </c>
      <c r="H180" s="3" t="s">
        <v>25</v>
      </c>
      <c r="I180">
        <v>3645</v>
      </c>
      <c r="J180" s="3" t="str">
        <f>VLOOKUP(I180,'Customer Details'!$A$2:$C$1001, 3, FALSE)</f>
        <v>55-64</v>
      </c>
      <c r="K180" s="3" t="str">
        <f>VLOOKUP(I180,'Customer Details'!$A$2:$D$1001,4, FALSE)</f>
        <v>Female</v>
      </c>
      <c r="L180" s="3" t="s">
        <v>28</v>
      </c>
      <c r="M180" t="s">
        <v>129</v>
      </c>
      <c r="N180" s="1">
        <v>493.62</v>
      </c>
      <c r="O180" s="1">
        <v>9.093</v>
      </c>
      <c r="P180" s="1">
        <f>(Product[[#This Row],[Price]]-Product[[#This Row],[Cost of Goods Sold]])*Product[[#This Row],[Units Sold]]</f>
        <v>148.08600000000001</v>
      </c>
    </row>
    <row r="181" spans="1:16" x14ac:dyDescent="0.45">
      <c r="A181" t="s">
        <v>16</v>
      </c>
      <c r="B181" t="s">
        <v>21</v>
      </c>
      <c r="C181" t="s">
        <v>23</v>
      </c>
      <c r="D181" s="1">
        <v>35.5</v>
      </c>
      <c r="E181">
        <v>275</v>
      </c>
      <c r="F181" s="20" t="str">
        <f t="shared" si="2"/>
        <v>February</v>
      </c>
      <c r="G181" s="2">
        <v>45348</v>
      </c>
      <c r="H181" s="3" t="s">
        <v>25</v>
      </c>
      <c r="I181">
        <v>5432</v>
      </c>
      <c r="J181" s="3" t="str">
        <f>VLOOKUP(I181,'Customer Details'!$A$2:$C$1001, 3, FALSE)</f>
        <v>25-34</v>
      </c>
      <c r="K181" s="3" t="str">
        <f>VLOOKUP(I181,'Customer Details'!$A$2:$D$1001,4, FALSE)</f>
        <v>Male</v>
      </c>
      <c r="L181" s="3" t="s">
        <v>31</v>
      </c>
      <c r="M181" t="s">
        <v>129</v>
      </c>
      <c r="N181" s="1">
        <v>9762.5</v>
      </c>
      <c r="O181" s="1">
        <v>24.85</v>
      </c>
      <c r="P181" s="1">
        <f>(Product[[#This Row],[Price]]-Product[[#This Row],[Cost of Goods Sold]])*Product[[#This Row],[Units Sold]]</f>
        <v>2928.7499999999995</v>
      </c>
    </row>
    <row r="182" spans="1:16" x14ac:dyDescent="0.45">
      <c r="A182" t="s">
        <v>13</v>
      </c>
      <c r="B182" t="s">
        <v>18</v>
      </c>
      <c r="C182" t="s">
        <v>23</v>
      </c>
      <c r="D182" s="1">
        <v>15.75</v>
      </c>
      <c r="E182">
        <v>207</v>
      </c>
      <c r="F182" s="20" t="str">
        <f t="shared" si="2"/>
        <v>February</v>
      </c>
      <c r="G182" s="2">
        <v>45345</v>
      </c>
      <c r="H182" s="3" t="s">
        <v>25</v>
      </c>
      <c r="I182">
        <v>4170</v>
      </c>
      <c r="J182" s="3" t="str">
        <f>VLOOKUP(I182,'Customer Details'!$A$2:$C$1001, 3, FALSE)</f>
        <v>18-24</v>
      </c>
      <c r="K182" s="3" t="str">
        <f>VLOOKUP(I182,'Customer Details'!$A$2:$D$1001,4, FALSE)</f>
        <v>Male</v>
      </c>
      <c r="L182" s="3" t="s">
        <v>31</v>
      </c>
      <c r="M182" t="s">
        <v>129</v>
      </c>
      <c r="N182" s="1">
        <v>3260.25</v>
      </c>
      <c r="O182" s="1">
        <v>11.025</v>
      </c>
      <c r="P182" s="1">
        <f>(Product[[#This Row],[Price]]-Product[[#This Row],[Cost of Goods Sold]])*Product[[#This Row],[Units Sold]]</f>
        <v>978.07499999999993</v>
      </c>
    </row>
    <row r="183" spans="1:16" x14ac:dyDescent="0.45">
      <c r="A183" t="s">
        <v>15</v>
      </c>
      <c r="B183" t="s">
        <v>20</v>
      </c>
      <c r="C183" t="s">
        <v>24</v>
      </c>
      <c r="D183" s="1">
        <v>12.99</v>
      </c>
      <c r="E183">
        <v>110</v>
      </c>
      <c r="F183" s="20" t="str">
        <f t="shared" si="2"/>
        <v>January</v>
      </c>
      <c r="G183" s="2">
        <v>45296</v>
      </c>
      <c r="H183" s="3" t="s">
        <v>26</v>
      </c>
      <c r="I183">
        <v>1638</v>
      </c>
      <c r="J183" s="3" t="str">
        <f>VLOOKUP(I183,'Customer Details'!$A$2:$C$1001, 3, FALSE)</f>
        <v>18-24</v>
      </c>
      <c r="K183" s="3" t="str">
        <f>VLOOKUP(I183,'Customer Details'!$A$2:$D$1001,4, FALSE)</f>
        <v>Male</v>
      </c>
      <c r="L183" s="3" t="s">
        <v>28</v>
      </c>
      <c r="M183" t="s">
        <v>129</v>
      </c>
      <c r="N183" s="1">
        <v>1428.9</v>
      </c>
      <c r="O183" s="1">
        <v>9.093</v>
      </c>
      <c r="P183" s="1">
        <f>(Product[[#This Row],[Price]]-Product[[#This Row],[Cost of Goods Sold]])*Product[[#This Row],[Units Sold]]</f>
        <v>428.67</v>
      </c>
    </row>
    <row r="184" spans="1:16" x14ac:dyDescent="0.45">
      <c r="A184" t="s">
        <v>15</v>
      </c>
      <c r="B184" t="s">
        <v>20</v>
      </c>
      <c r="C184" t="s">
        <v>24</v>
      </c>
      <c r="D184" s="1">
        <v>12.99</v>
      </c>
      <c r="E184">
        <v>261</v>
      </c>
      <c r="F184" s="20" t="str">
        <f t="shared" si="2"/>
        <v>January</v>
      </c>
      <c r="G184" s="2">
        <v>45299</v>
      </c>
      <c r="H184" s="3" t="s">
        <v>26</v>
      </c>
      <c r="I184">
        <v>7029</v>
      </c>
      <c r="J184" s="3" t="str">
        <f>VLOOKUP(I184,'Customer Details'!$A$2:$C$1001, 3, FALSE)</f>
        <v>65+</v>
      </c>
      <c r="K184" s="3" t="str">
        <f>VLOOKUP(I184,'Customer Details'!$A$2:$D$1001,4, FALSE)</f>
        <v>Male</v>
      </c>
      <c r="L184" s="3" t="s">
        <v>27</v>
      </c>
      <c r="M184" t="s">
        <v>129</v>
      </c>
      <c r="N184" s="1">
        <v>3390.39</v>
      </c>
      <c r="O184" s="1">
        <v>9.093</v>
      </c>
      <c r="P184" s="1">
        <f>(Product[[#This Row],[Price]]-Product[[#This Row],[Cost of Goods Sold]])*Product[[#This Row],[Units Sold]]</f>
        <v>1017.1170000000001</v>
      </c>
    </row>
    <row r="185" spans="1:16" x14ac:dyDescent="0.45">
      <c r="A185" t="s">
        <v>13</v>
      </c>
      <c r="B185" t="s">
        <v>18</v>
      </c>
      <c r="C185" t="s">
        <v>23</v>
      </c>
      <c r="D185" s="1">
        <v>15.75</v>
      </c>
      <c r="E185">
        <v>126</v>
      </c>
      <c r="F185" s="20" t="str">
        <f t="shared" si="2"/>
        <v>March</v>
      </c>
      <c r="G185" s="2">
        <v>45378</v>
      </c>
      <c r="H185" s="3" t="s">
        <v>25</v>
      </c>
      <c r="I185">
        <v>5827</v>
      </c>
      <c r="J185" s="3" t="str">
        <f>VLOOKUP(I185,'Customer Details'!$A$2:$C$1001, 3, FALSE)</f>
        <v>65+</v>
      </c>
      <c r="K185" s="3" t="str">
        <f>VLOOKUP(I185,'Customer Details'!$A$2:$D$1001,4, FALSE)</f>
        <v>Non-binary</v>
      </c>
      <c r="L185" s="3" t="s">
        <v>31</v>
      </c>
      <c r="M185" t="s">
        <v>129</v>
      </c>
      <c r="N185" s="1">
        <v>1984.5</v>
      </c>
      <c r="O185" s="1">
        <v>11.025</v>
      </c>
      <c r="P185" s="1">
        <f>(Product[[#This Row],[Price]]-Product[[#This Row],[Cost of Goods Sold]])*Product[[#This Row],[Units Sold]]</f>
        <v>595.34999999999991</v>
      </c>
    </row>
    <row r="186" spans="1:16" x14ac:dyDescent="0.45">
      <c r="A186" t="s">
        <v>16</v>
      </c>
      <c r="B186" t="s">
        <v>21</v>
      </c>
      <c r="C186" t="s">
        <v>23</v>
      </c>
      <c r="D186" s="1">
        <v>35.5</v>
      </c>
      <c r="E186">
        <v>4</v>
      </c>
      <c r="F186" s="20" t="str">
        <f t="shared" si="2"/>
        <v>January</v>
      </c>
      <c r="G186" s="2">
        <v>45301</v>
      </c>
      <c r="H186" s="3" t="s">
        <v>26</v>
      </c>
      <c r="I186">
        <v>3728</v>
      </c>
      <c r="J186" s="3" t="str">
        <f>VLOOKUP(I186,'Customer Details'!$A$2:$C$1001, 3, FALSE)</f>
        <v>18-24</v>
      </c>
      <c r="K186" s="3" t="str">
        <f>VLOOKUP(I186,'Customer Details'!$A$2:$D$1001,4, FALSE)</f>
        <v>Male</v>
      </c>
      <c r="L186" s="3" t="s">
        <v>29</v>
      </c>
      <c r="M186" t="s">
        <v>129</v>
      </c>
      <c r="N186" s="1">
        <v>142</v>
      </c>
      <c r="O186" s="1">
        <v>24.85</v>
      </c>
      <c r="P186" s="1">
        <f>(Product[[#This Row],[Price]]-Product[[#This Row],[Cost of Goods Sold]])*Product[[#This Row],[Units Sold]]</f>
        <v>42.599999999999994</v>
      </c>
    </row>
    <row r="187" spans="1:16" x14ac:dyDescent="0.45">
      <c r="A187" t="s">
        <v>16</v>
      </c>
      <c r="B187" t="s">
        <v>21</v>
      </c>
      <c r="C187" t="s">
        <v>23</v>
      </c>
      <c r="D187" s="1">
        <v>35.5</v>
      </c>
      <c r="E187">
        <v>67</v>
      </c>
      <c r="F187" s="20" t="str">
        <f t="shared" si="2"/>
        <v>February</v>
      </c>
      <c r="G187" s="2">
        <v>45345</v>
      </c>
      <c r="H187" s="3" t="s">
        <v>26</v>
      </c>
      <c r="I187">
        <v>5315</v>
      </c>
      <c r="J187" s="3" t="str">
        <f>VLOOKUP(I187,'Customer Details'!$A$2:$C$1001, 3, FALSE)</f>
        <v>25-34</v>
      </c>
      <c r="K187" s="3" t="str">
        <f>VLOOKUP(I187,'Customer Details'!$A$2:$D$1001,4, FALSE)</f>
        <v>Female</v>
      </c>
      <c r="L187" s="3" t="s">
        <v>31</v>
      </c>
      <c r="M187" t="s">
        <v>129</v>
      </c>
      <c r="N187" s="1">
        <v>2378.5</v>
      </c>
      <c r="O187" s="1">
        <v>24.85</v>
      </c>
      <c r="P187" s="1">
        <f>(Product[[#This Row],[Price]]-Product[[#This Row],[Cost of Goods Sold]])*Product[[#This Row],[Units Sold]]</f>
        <v>713.55</v>
      </c>
    </row>
    <row r="188" spans="1:16" x14ac:dyDescent="0.45">
      <c r="A188" t="s">
        <v>12</v>
      </c>
      <c r="B188" t="s">
        <v>17</v>
      </c>
      <c r="C188" t="s">
        <v>22</v>
      </c>
      <c r="D188" s="1">
        <v>5.99</v>
      </c>
      <c r="E188">
        <v>275</v>
      </c>
      <c r="F188" s="20" t="str">
        <f t="shared" si="2"/>
        <v>March</v>
      </c>
      <c r="G188" s="2">
        <v>45355</v>
      </c>
      <c r="H188" s="3" t="s">
        <v>25</v>
      </c>
      <c r="I188">
        <v>9778</v>
      </c>
      <c r="J188" s="3" t="str">
        <f>VLOOKUP(I188,'Customer Details'!$A$2:$C$1001, 3, FALSE)</f>
        <v>55-64</v>
      </c>
      <c r="K188" s="3" t="str">
        <f>VLOOKUP(I188,'Customer Details'!$A$2:$D$1001,4, FALSE)</f>
        <v>Non-binary</v>
      </c>
      <c r="L188" s="3" t="s">
        <v>30</v>
      </c>
      <c r="M188" t="s">
        <v>129</v>
      </c>
      <c r="N188" s="1">
        <v>1647.25</v>
      </c>
      <c r="O188" s="1">
        <v>4.1929999999999996</v>
      </c>
      <c r="P188" s="1">
        <f>(Product[[#This Row],[Price]]-Product[[#This Row],[Cost of Goods Sold]])*Product[[#This Row],[Units Sold]]</f>
        <v>494.17500000000018</v>
      </c>
    </row>
    <row r="189" spans="1:16" x14ac:dyDescent="0.45">
      <c r="A189" t="s">
        <v>14</v>
      </c>
      <c r="B189" t="s">
        <v>19</v>
      </c>
      <c r="C189" t="s">
        <v>24</v>
      </c>
      <c r="D189" s="1">
        <v>20.99</v>
      </c>
      <c r="E189">
        <v>17</v>
      </c>
      <c r="F189" s="20" t="str">
        <f t="shared" si="2"/>
        <v>January</v>
      </c>
      <c r="G189" s="2">
        <v>45301</v>
      </c>
      <c r="H189" s="3" t="s">
        <v>25</v>
      </c>
      <c r="I189">
        <v>4153</v>
      </c>
      <c r="J189" s="3" t="str">
        <f>VLOOKUP(I189,'Customer Details'!$A$2:$C$1001, 3, FALSE)</f>
        <v>25-34</v>
      </c>
      <c r="K189" s="3" t="str">
        <f>VLOOKUP(I189,'Customer Details'!$A$2:$D$1001,4, FALSE)</f>
        <v>Female</v>
      </c>
      <c r="L189" s="3" t="s">
        <v>30</v>
      </c>
      <c r="M189" t="s">
        <v>129</v>
      </c>
      <c r="N189" s="1">
        <v>356.83</v>
      </c>
      <c r="O189" s="1">
        <v>14.693</v>
      </c>
      <c r="P189" s="1">
        <f>(Product[[#This Row],[Price]]-Product[[#This Row],[Cost of Goods Sold]])*Product[[#This Row],[Units Sold]]</f>
        <v>107.04899999999998</v>
      </c>
    </row>
    <row r="190" spans="1:16" x14ac:dyDescent="0.45">
      <c r="A190" t="s">
        <v>15</v>
      </c>
      <c r="B190" t="s">
        <v>20</v>
      </c>
      <c r="C190" t="s">
        <v>24</v>
      </c>
      <c r="D190" s="1">
        <v>12.99</v>
      </c>
      <c r="E190">
        <v>222</v>
      </c>
      <c r="F190" s="20" t="str">
        <f t="shared" si="2"/>
        <v>March</v>
      </c>
      <c r="G190" s="2">
        <v>45373</v>
      </c>
      <c r="H190" s="3" t="s">
        <v>25</v>
      </c>
      <c r="I190">
        <v>9430</v>
      </c>
      <c r="J190" s="3" t="str">
        <f>VLOOKUP(I190,'Customer Details'!$A$2:$C$1001, 3, FALSE)</f>
        <v>25-34</v>
      </c>
      <c r="K190" s="3" t="str">
        <f>VLOOKUP(I190,'Customer Details'!$A$2:$D$1001,4, FALSE)</f>
        <v>Non-binary</v>
      </c>
      <c r="L190" s="3" t="s">
        <v>30</v>
      </c>
      <c r="M190" t="s">
        <v>129</v>
      </c>
      <c r="N190" s="1">
        <v>2883.78</v>
      </c>
      <c r="O190" s="1">
        <v>9.093</v>
      </c>
      <c r="P190" s="1">
        <f>(Product[[#This Row],[Price]]-Product[[#This Row],[Cost of Goods Sold]])*Product[[#This Row],[Units Sold]]</f>
        <v>865.13400000000001</v>
      </c>
    </row>
    <row r="191" spans="1:16" x14ac:dyDescent="0.45">
      <c r="A191" t="s">
        <v>12</v>
      </c>
      <c r="B191" t="s">
        <v>17</v>
      </c>
      <c r="C191" t="s">
        <v>22</v>
      </c>
      <c r="D191" s="1">
        <v>5.99</v>
      </c>
      <c r="E191">
        <v>246</v>
      </c>
      <c r="F191" s="20" t="str">
        <f t="shared" si="2"/>
        <v>March</v>
      </c>
      <c r="G191" s="2">
        <v>45376</v>
      </c>
      <c r="H191" s="3" t="s">
        <v>26</v>
      </c>
      <c r="I191">
        <v>6572</v>
      </c>
      <c r="J191" s="3" t="str">
        <f>VLOOKUP(I191,'Customer Details'!$A$2:$C$1001, 3, FALSE)</f>
        <v>25-34</v>
      </c>
      <c r="K191" s="3" t="str">
        <f>VLOOKUP(I191,'Customer Details'!$A$2:$D$1001,4, FALSE)</f>
        <v>Non-binary</v>
      </c>
      <c r="L191" s="3" t="s">
        <v>28</v>
      </c>
      <c r="M191" t="s">
        <v>129</v>
      </c>
      <c r="N191" s="1">
        <v>1473.54</v>
      </c>
      <c r="O191" s="1">
        <v>4.1929999999999996</v>
      </c>
      <c r="P191" s="1">
        <f>(Product[[#This Row],[Price]]-Product[[#This Row],[Cost of Goods Sold]])*Product[[#This Row],[Units Sold]]</f>
        <v>442.06200000000013</v>
      </c>
    </row>
    <row r="192" spans="1:16" x14ac:dyDescent="0.45">
      <c r="A192" t="s">
        <v>13</v>
      </c>
      <c r="B192" t="s">
        <v>18</v>
      </c>
      <c r="C192" t="s">
        <v>23</v>
      </c>
      <c r="D192" s="1">
        <v>15.75</v>
      </c>
      <c r="E192">
        <v>122</v>
      </c>
      <c r="F192" s="20" t="str">
        <f t="shared" si="2"/>
        <v>February</v>
      </c>
      <c r="G192" s="2">
        <v>45346</v>
      </c>
      <c r="H192" s="3" t="s">
        <v>26</v>
      </c>
      <c r="I192">
        <v>3147</v>
      </c>
      <c r="J192" s="3" t="str">
        <f>VLOOKUP(I192,'Customer Details'!$A$2:$C$1001, 3, FALSE)</f>
        <v>45-54</v>
      </c>
      <c r="K192" s="3" t="str">
        <f>VLOOKUP(I192,'Customer Details'!$A$2:$D$1001,4, FALSE)</f>
        <v>Male</v>
      </c>
      <c r="L192" s="3" t="s">
        <v>28</v>
      </c>
      <c r="M192" t="s">
        <v>129</v>
      </c>
      <c r="N192" s="1">
        <v>1921.5</v>
      </c>
      <c r="O192" s="1">
        <v>11.025</v>
      </c>
      <c r="P192" s="1">
        <f>(Product[[#This Row],[Price]]-Product[[#This Row],[Cost of Goods Sold]])*Product[[#This Row],[Units Sold]]</f>
        <v>576.44999999999993</v>
      </c>
    </row>
    <row r="193" spans="1:16" x14ac:dyDescent="0.45">
      <c r="A193" t="s">
        <v>14</v>
      </c>
      <c r="B193" t="s">
        <v>19</v>
      </c>
      <c r="C193" t="s">
        <v>24</v>
      </c>
      <c r="D193" s="1">
        <v>20.99</v>
      </c>
      <c r="E193">
        <v>298</v>
      </c>
      <c r="F193" s="20" t="str">
        <f t="shared" si="2"/>
        <v>January</v>
      </c>
      <c r="G193" s="2">
        <v>45322</v>
      </c>
      <c r="H193" s="3" t="s">
        <v>26</v>
      </c>
      <c r="I193">
        <v>2287</v>
      </c>
      <c r="J193" s="3" t="str">
        <f>VLOOKUP(I193,'Customer Details'!$A$2:$C$1001, 3, FALSE)</f>
        <v>65+</v>
      </c>
      <c r="K193" s="3" t="str">
        <f>VLOOKUP(I193,'Customer Details'!$A$2:$D$1001,4, FALSE)</f>
        <v>Female</v>
      </c>
      <c r="L193" s="3" t="s">
        <v>30</v>
      </c>
      <c r="M193" t="s">
        <v>129</v>
      </c>
      <c r="N193" s="1">
        <v>6255.02</v>
      </c>
      <c r="O193" s="1">
        <v>14.693</v>
      </c>
      <c r="P193" s="1">
        <f>(Product[[#This Row],[Price]]-Product[[#This Row],[Cost of Goods Sold]])*Product[[#This Row],[Units Sold]]</f>
        <v>1876.5059999999996</v>
      </c>
    </row>
    <row r="194" spans="1:16" x14ac:dyDescent="0.45">
      <c r="A194" t="s">
        <v>12</v>
      </c>
      <c r="B194" t="s">
        <v>17</v>
      </c>
      <c r="C194" t="s">
        <v>22</v>
      </c>
      <c r="D194" s="1">
        <v>5.99</v>
      </c>
      <c r="E194">
        <v>59</v>
      </c>
      <c r="F194" s="20" t="str">
        <f t="shared" ref="F194:F257" si="3">TEXT(G194, "mmmm")</f>
        <v>February</v>
      </c>
      <c r="G194" s="2">
        <v>45344</v>
      </c>
      <c r="H194" s="3" t="s">
        <v>26</v>
      </c>
      <c r="I194">
        <v>2235</v>
      </c>
      <c r="J194" s="3" t="str">
        <f>VLOOKUP(I194,'Customer Details'!$A$2:$C$1001, 3, FALSE)</f>
        <v>65+</v>
      </c>
      <c r="K194" s="3" t="str">
        <f>VLOOKUP(I194,'Customer Details'!$A$2:$D$1001,4, FALSE)</f>
        <v>Male</v>
      </c>
      <c r="L194" s="3" t="s">
        <v>31</v>
      </c>
      <c r="M194" t="s">
        <v>129</v>
      </c>
      <c r="N194" s="1">
        <v>353.41</v>
      </c>
      <c r="O194" s="1">
        <v>4.1929999999999996</v>
      </c>
      <c r="P194" s="1">
        <f>(Product[[#This Row],[Price]]-Product[[#This Row],[Cost of Goods Sold]])*Product[[#This Row],[Units Sold]]</f>
        <v>106.02300000000004</v>
      </c>
    </row>
    <row r="195" spans="1:16" x14ac:dyDescent="0.45">
      <c r="A195" t="s">
        <v>15</v>
      </c>
      <c r="B195" t="s">
        <v>20</v>
      </c>
      <c r="C195" t="s">
        <v>24</v>
      </c>
      <c r="D195" s="1">
        <v>12.99</v>
      </c>
      <c r="E195">
        <v>76</v>
      </c>
      <c r="F195" s="20" t="str">
        <f t="shared" si="3"/>
        <v>February</v>
      </c>
      <c r="G195" s="2">
        <v>45339</v>
      </c>
      <c r="H195" s="3" t="s">
        <v>26</v>
      </c>
      <c r="I195">
        <v>3802</v>
      </c>
      <c r="J195" s="3" t="str">
        <f>VLOOKUP(I195,'Customer Details'!$A$2:$C$1001, 3, FALSE)</f>
        <v>35-44</v>
      </c>
      <c r="K195" s="3" t="str">
        <f>VLOOKUP(I195,'Customer Details'!$A$2:$D$1001,4, FALSE)</f>
        <v>Male</v>
      </c>
      <c r="L195" s="3" t="s">
        <v>30</v>
      </c>
      <c r="M195" t="s">
        <v>129</v>
      </c>
      <c r="N195" s="1">
        <v>987.24</v>
      </c>
      <c r="O195" s="1">
        <v>9.093</v>
      </c>
      <c r="P195" s="1">
        <f>(Product[[#This Row],[Price]]-Product[[#This Row],[Cost of Goods Sold]])*Product[[#This Row],[Units Sold]]</f>
        <v>296.17200000000003</v>
      </c>
    </row>
    <row r="196" spans="1:16" x14ac:dyDescent="0.45">
      <c r="A196" t="s">
        <v>12</v>
      </c>
      <c r="B196" t="s">
        <v>17</v>
      </c>
      <c r="C196" t="s">
        <v>22</v>
      </c>
      <c r="D196" s="1">
        <v>5.99</v>
      </c>
      <c r="E196">
        <v>235</v>
      </c>
      <c r="F196" s="20" t="str">
        <f t="shared" si="3"/>
        <v>March</v>
      </c>
      <c r="G196" s="2">
        <v>45370</v>
      </c>
      <c r="H196" s="3" t="s">
        <v>26</v>
      </c>
      <c r="I196">
        <v>5155</v>
      </c>
      <c r="J196" s="3" t="str">
        <f>VLOOKUP(I196,'Customer Details'!$A$2:$C$1001, 3, FALSE)</f>
        <v>25-34</v>
      </c>
      <c r="K196" s="3" t="str">
        <f>VLOOKUP(I196,'Customer Details'!$A$2:$D$1001,4, FALSE)</f>
        <v>Female</v>
      </c>
      <c r="L196" s="3" t="s">
        <v>27</v>
      </c>
      <c r="M196" t="s">
        <v>129</v>
      </c>
      <c r="N196" s="1">
        <v>1407.65</v>
      </c>
      <c r="O196" s="1">
        <v>4.1929999999999996</v>
      </c>
      <c r="P196" s="1">
        <f>(Product[[#This Row],[Price]]-Product[[#This Row],[Cost of Goods Sold]])*Product[[#This Row],[Units Sold]]</f>
        <v>422.29500000000013</v>
      </c>
    </row>
    <row r="197" spans="1:16" x14ac:dyDescent="0.45">
      <c r="A197" t="s">
        <v>13</v>
      </c>
      <c r="B197" t="s">
        <v>18</v>
      </c>
      <c r="C197" t="s">
        <v>23</v>
      </c>
      <c r="D197" s="1">
        <v>15.75</v>
      </c>
      <c r="E197">
        <v>226</v>
      </c>
      <c r="F197" s="20" t="str">
        <f t="shared" si="3"/>
        <v>February</v>
      </c>
      <c r="G197" s="2">
        <v>45351</v>
      </c>
      <c r="H197" s="3" t="s">
        <v>25</v>
      </c>
      <c r="I197">
        <v>4892</v>
      </c>
      <c r="J197" s="3" t="str">
        <f>VLOOKUP(I197,'Customer Details'!$A$2:$C$1001, 3, FALSE)</f>
        <v>45-54</v>
      </c>
      <c r="K197" s="3" t="str">
        <f>VLOOKUP(I197,'Customer Details'!$A$2:$D$1001,4, FALSE)</f>
        <v>Male</v>
      </c>
      <c r="L197" s="3" t="s">
        <v>27</v>
      </c>
      <c r="M197" t="s">
        <v>129</v>
      </c>
      <c r="N197" s="1">
        <v>3559.5</v>
      </c>
      <c r="O197" s="1">
        <v>11.025</v>
      </c>
      <c r="P197" s="1">
        <f>(Product[[#This Row],[Price]]-Product[[#This Row],[Cost of Goods Sold]])*Product[[#This Row],[Units Sold]]</f>
        <v>1067.8499999999999</v>
      </c>
    </row>
    <row r="198" spans="1:16" x14ac:dyDescent="0.45">
      <c r="A198" t="s">
        <v>13</v>
      </c>
      <c r="B198" t="s">
        <v>18</v>
      </c>
      <c r="C198" t="s">
        <v>23</v>
      </c>
      <c r="D198" s="1">
        <v>15.75</v>
      </c>
      <c r="E198">
        <v>86</v>
      </c>
      <c r="F198" s="20" t="str">
        <f t="shared" si="3"/>
        <v>February</v>
      </c>
      <c r="G198" s="2">
        <v>45328</v>
      </c>
      <c r="H198" s="3" t="s">
        <v>25</v>
      </c>
      <c r="I198">
        <v>3168</v>
      </c>
      <c r="J198" s="3" t="str">
        <f>VLOOKUP(I198,'Customer Details'!$A$2:$C$1001, 3, FALSE)</f>
        <v>35-44</v>
      </c>
      <c r="K198" s="3" t="str">
        <f>VLOOKUP(I198,'Customer Details'!$A$2:$D$1001,4, FALSE)</f>
        <v>Male</v>
      </c>
      <c r="L198" s="3" t="s">
        <v>30</v>
      </c>
      <c r="M198" t="s">
        <v>129</v>
      </c>
      <c r="N198" s="1">
        <v>1354.5</v>
      </c>
      <c r="O198" s="1">
        <v>11.025</v>
      </c>
      <c r="P198" s="1">
        <f>(Product[[#This Row],[Price]]-Product[[#This Row],[Cost of Goods Sold]])*Product[[#This Row],[Units Sold]]</f>
        <v>406.34999999999997</v>
      </c>
    </row>
    <row r="199" spans="1:16" x14ac:dyDescent="0.45">
      <c r="A199" t="s">
        <v>16</v>
      </c>
      <c r="B199" t="s">
        <v>21</v>
      </c>
      <c r="C199" t="s">
        <v>23</v>
      </c>
      <c r="D199" s="1">
        <v>35.5</v>
      </c>
      <c r="E199">
        <v>19</v>
      </c>
      <c r="F199" s="20" t="str">
        <f t="shared" si="3"/>
        <v>January</v>
      </c>
      <c r="G199" s="2">
        <v>45296</v>
      </c>
      <c r="H199" s="3" t="s">
        <v>26</v>
      </c>
      <c r="I199">
        <v>8321</v>
      </c>
      <c r="J199" s="3" t="str">
        <f>VLOOKUP(I199,'Customer Details'!$A$2:$C$1001, 3, FALSE)</f>
        <v>45-54</v>
      </c>
      <c r="K199" s="3" t="str">
        <f>VLOOKUP(I199,'Customer Details'!$A$2:$D$1001,4, FALSE)</f>
        <v>Non-binary</v>
      </c>
      <c r="L199" s="3" t="s">
        <v>29</v>
      </c>
      <c r="M199" t="s">
        <v>129</v>
      </c>
      <c r="N199" s="1">
        <v>674.5</v>
      </c>
      <c r="O199" s="1">
        <v>24.85</v>
      </c>
      <c r="P199" s="1">
        <f>(Product[[#This Row],[Price]]-Product[[#This Row],[Cost of Goods Sold]])*Product[[#This Row],[Units Sold]]</f>
        <v>202.34999999999997</v>
      </c>
    </row>
    <row r="200" spans="1:16" x14ac:dyDescent="0.45">
      <c r="A200" t="s">
        <v>12</v>
      </c>
      <c r="B200" t="s">
        <v>17</v>
      </c>
      <c r="C200" t="s">
        <v>22</v>
      </c>
      <c r="D200" s="1">
        <v>5.99</v>
      </c>
      <c r="E200">
        <v>115</v>
      </c>
      <c r="F200" s="20" t="str">
        <f t="shared" si="3"/>
        <v>February</v>
      </c>
      <c r="G200" s="2">
        <v>45338</v>
      </c>
      <c r="H200" s="3" t="s">
        <v>25</v>
      </c>
      <c r="I200">
        <v>1265</v>
      </c>
      <c r="J200" s="3" t="str">
        <f>VLOOKUP(I200,'Customer Details'!$A$2:$C$1001, 3, FALSE)</f>
        <v>35-44</v>
      </c>
      <c r="K200" s="3" t="str">
        <f>VLOOKUP(I200,'Customer Details'!$A$2:$D$1001,4, FALSE)</f>
        <v>Non-binary</v>
      </c>
      <c r="L200" s="3" t="s">
        <v>30</v>
      </c>
      <c r="M200" t="s">
        <v>130</v>
      </c>
      <c r="N200" s="1">
        <v>688.85</v>
      </c>
      <c r="O200" s="1">
        <v>4.1929999999999996</v>
      </c>
      <c r="P200" s="1">
        <f>(Product[[#This Row],[Price]]-Product[[#This Row],[Cost of Goods Sold]])*Product[[#This Row],[Units Sold]]</f>
        <v>206.65500000000006</v>
      </c>
    </row>
    <row r="201" spans="1:16" x14ac:dyDescent="0.45">
      <c r="A201" t="s">
        <v>14</v>
      </c>
      <c r="B201" t="s">
        <v>19</v>
      </c>
      <c r="C201" t="s">
        <v>24</v>
      </c>
      <c r="D201" s="1">
        <v>20.99</v>
      </c>
      <c r="E201">
        <v>254</v>
      </c>
      <c r="F201" s="20" t="str">
        <f t="shared" si="3"/>
        <v>March</v>
      </c>
      <c r="G201" s="2">
        <v>45376</v>
      </c>
      <c r="H201" s="3" t="s">
        <v>25</v>
      </c>
      <c r="I201">
        <v>2186</v>
      </c>
      <c r="J201" s="3" t="str">
        <f>VLOOKUP(I201,'Customer Details'!$A$2:$C$1001, 3, FALSE)</f>
        <v>25-34</v>
      </c>
      <c r="K201" s="3" t="str">
        <f>VLOOKUP(I201,'Customer Details'!$A$2:$D$1001,4, FALSE)</f>
        <v>Female</v>
      </c>
      <c r="L201" s="3" t="s">
        <v>31</v>
      </c>
      <c r="M201" t="s">
        <v>130</v>
      </c>
      <c r="N201" s="1">
        <v>5331.46</v>
      </c>
      <c r="O201" s="1">
        <v>14.693</v>
      </c>
      <c r="P201" s="1">
        <f>(Product[[#This Row],[Price]]-Product[[#This Row],[Cost of Goods Sold]])*Product[[#This Row],[Units Sold]]</f>
        <v>1599.4379999999996</v>
      </c>
    </row>
    <row r="202" spans="1:16" x14ac:dyDescent="0.45">
      <c r="A202" t="s">
        <v>16</v>
      </c>
      <c r="B202" t="s">
        <v>21</v>
      </c>
      <c r="C202" t="s">
        <v>23</v>
      </c>
      <c r="D202" s="1">
        <v>35.5</v>
      </c>
      <c r="E202">
        <v>117</v>
      </c>
      <c r="F202" s="20" t="str">
        <f t="shared" si="3"/>
        <v>February</v>
      </c>
      <c r="G202" s="2">
        <v>45328</v>
      </c>
      <c r="H202" s="3" t="s">
        <v>25</v>
      </c>
      <c r="I202">
        <v>1451</v>
      </c>
      <c r="J202" s="3" t="str">
        <f>VLOOKUP(I202,'Customer Details'!$A$2:$C$1001, 3, FALSE)</f>
        <v>65+</v>
      </c>
      <c r="K202" s="3" t="str">
        <f>VLOOKUP(I202,'Customer Details'!$A$2:$D$1001,4, FALSE)</f>
        <v>Non-binary</v>
      </c>
      <c r="L202" s="3" t="s">
        <v>31</v>
      </c>
      <c r="M202" t="s">
        <v>129</v>
      </c>
      <c r="N202" s="1">
        <v>4153.5</v>
      </c>
      <c r="O202" s="1">
        <v>24.85</v>
      </c>
      <c r="P202" s="1">
        <f>(Product[[#This Row],[Price]]-Product[[#This Row],[Cost of Goods Sold]])*Product[[#This Row],[Units Sold]]</f>
        <v>1246.0499999999997</v>
      </c>
    </row>
    <row r="203" spans="1:16" x14ac:dyDescent="0.45">
      <c r="A203" t="s">
        <v>14</v>
      </c>
      <c r="B203" t="s">
        <v>19</v>
      </c>
      <c r="C203" t="s">
        <v>24</v>
      </c>
      <c r="D203" s="1">
        <v>20.99</v>
      </c>
      <c r="E203">
        <v>162</v>
      </c>
      <c r="F203" s="20" t="str">
        <f t="shared" si="3"/>
        <v>February</v>
      </c>
      <c r="G203" s="2">
        <v>45325</v>
      </c>
      <c r="H203" s="3" t="s">
        <v>26</v>
      </c>
      <c r="I203">
        <v>1236</v>
      </c>
      <c r="J203" s="3" t="str">
        <f>VLOOKUP(I203,'Customer Details'!$A$2:$C$1001, 3, FALSE)</f>
        <v>65+</v>
      </c>
      <c r="K203" s="3" t="str">
        <f>VLOOKUP(I203,'Customer Details'!$A$2:$D$1001,4, FALSE)</f>
        <v>Female</v>
      </c>
      <c r="L203" s="3" t="s">
        <v>27</v>
      </c>
      <c r="M203" t="s">
        <v>129</v>
      </c>
      <c r="N203" s="1">
        <v>3400.38</v>
      </c>
      <c r="O203" s="1">
        <v>14.693</v>
      </c>
      <c r="P203" s="1">
        <f>(Product[[#This Row],[Price]]-Product[[#This Row],[Cost of Goods Sold]])*Product[[#This Row],[Units Sold]]</f>
        <v>1020.1139999999998</v>
      </c>
    </row>
    <row r="204" spans="1:16" x14ac:dyDescent="0.45">
      <c r="A204" t="s">
        <v>15</v>
      </c>
      <c r="B204" t="s">
        <v>20</v>
      </c>
      <c r="C204" t="s">
        <v>24</v>
      </c>
      <c r="D204" s="1">
        <v>12.99</v>
      </c>
      <c r="E204">
        <v>51</v>
      </c>
      <c r="F204" s="20" t="str">
        <f t="shared" si="3"/>
        <v>March</v>
      </c>
      <c r="G204" s="2">
        <v>45363</v>
      </c>
      <c r="H204" s="3" t="s">
        <v>26</v>
      </c>
      <c r="I204">
        <v>2174</v>
      </c>
      <c r="J204" s="3" t="str">
        <f>VLOOKUP(I204,'Customer Details'!$A$2:$C$1001, 3, FALSE)</f>
        <v>65+</v>
      </c>
      <c r="K204" s="3" t="str">
        <f>VLOOKUP(I204,'Customer Details'!$A$2:$D$1001,4, FALSE)</f>
        <v>Male</v>
      </c>
      <c r="L204" s="3" t="s">
        <v>30</v>
      </c>
      <c r="M204" t="s">
        <v>129</v>
      </c>
      <c r="N204" s="1">
        <v>662.49</v>
      </c>
      <c r="O204" s="1">
        <v>9.093</v>
      </c>
      <c r="P204" s="1">
        <f>(Product[[#This Row],[Price]]-Product[[#This Row],[Cost of Goods Sold]])*Product[[#This Row],[Units Sold]]</f>
        <v>198.74700000000001</v>
      </c>
    </row>
    <row r="205" spans="1:16" x14ac:dyDescent="0.45">
      <c r="A205" t="s">
        <v>16</v>
      </c>
      <c r="B205" t="s">
        <v>21</v>
      </c>
      <c r="C205" t="s">
        <v>23</v>
      </c>
      <c r="D205" s="1">
        <v>35.5</v>
      </c>
      <c r="E205">
        <v>227</v>
      </c>
      <c r="F205" s="20" t="str">
        <f t="shared" si="3"/>
        <v>January</v>
      </c>
      <c r="G205" s="2">
        <v>45310</v>
      </c>
      <c r="H205" s="3" t="s">
        <v>25</v>
      </c>
      <c r="I205">
        <v>8555</v>
      </c>
      <c r="J205" s="3" t="str">
        <f>VLOOKUP(I205,'Customer Details'!$A$2:$C$1001, 3, FALSE)</f>
        <v>18-24</v>
      </c>
      <c r="K205" s="3" t="str">
        <f>VLOOKUP(I205,'Customer Details'!$A$2:$D$1001,4, FALSE)</f>
        <v>Male</v>
      </c>
      <c r="L205" s="3" t="s">
        <v>31</v>
      </c>
      <c r="M205" t="s">
        <v>129</v>
      </c>
      <c r="N205" s="1">
        <v>8058.5</v>
      </c>
      <c r="O205" s="1">
        <v>24.85</v>
      </c>
      <c r="P205" s="1">
        <f>(Product[[#This Row],[Price]]-Product[[#This Row],[Cost of Goods Sold]])*Product[[#This Row],[Units Sold]]</f>
        <v>2417.5499999999997</v>
      </c>
    </row>
    <row r="206" spans="1:16" x14ac:dyDescent="0.45">
      <c r="A206" t="s">
        <v>15</v>
      </c>
      <c r="B206" t="s">
        <v>20</v>
      </c>
      <c r="C206" t="s">
        <v>24</v>
      </c>
      <c r="D206" s="1">
        <v>12.99</v>
      </c>
      <c r="E206">
        <v>217</v>
      </c>
      <c r="F206" s="20" t="str">
        <f t="shared" si="3"/>
        <v>February</v>
      </c>
      <c r="G206" s="2">
        <v>45348</v>
      </c>
      <c r="H206" s="3" t="s">
        <v>25</v>
      </c>
      <c r="I206">
        <v>2848</v>
      </c>
      <c r="J206" s="3" t="str">
        <f>VLOOKUP(I206,'Customer Details'!$A$2:$C$1001, 3, FALSE)</f>
        <v>18-24</v>
      </c>
      <c r="K206" s="3" t="str">
        <f>VLOOKUP(I206,'Customer Details'!$A$2:$D$1001,4, FALSE)</f>
        <v>Non-binary</v>
      </c>
      <c r="L206" s="3" t="s">
        <v>29</v>
      </c>
      <c r="M206" t="s">
        <v>129</v>
      </c>
      <c r="N206" s="1">
        <v>2818.83</v>
      </c>
      <c r="O206" s="1">
        <v>9.093</v>
      </c>
      <c r="P206" s="1">
        <f>(Product[[#This Row],[Price]]-Product[[#This Row],[Cost of Goods Sold]])*Product[[#This Row],[Units Sold]]</f>
        <v>845.649</v>
      </c>
    </row>
    <row r="207" spans="1:16" x14ac:dyDescent="0.45">
      <c r="A207" t="s">
        <v>16</v>
      </c>
      <c r="B207" t="s">
        <v>21</v>
      </c>
      <c r="C207" t="s">
        <v>23</v>
      </c>
      <c r="D207" s="1">
        <v>35.5</v>
      </c>
      <c r="E207">
        <v>243</v>
      </c>
      <c r="F207" s="20" t="str">
        <f t="shared" si="3"/>
        <v>January</v>
      </c>
      <c r="G207" s="2">
        <v>45298</v>
      </c>
      <c r="H207" s="3" t="s">
        <v>26</v>
      </c>
      <c r="I207">
        <v>9212</v>
      </c>
      <c r="J207" s="3" t="str">
        <f>VLOOKUP(I207,'Customer Details'!$A$2:$C$1001, 3, FALSE)</f>
        <v>18-24</v>
      </c>
      <c r="K207" s="3" t="str">
        <f>VLOOKUP(I207,'Customer Details'!$A$2:$D$1001,4, FALSE)</f>
        <v>Non-binary</v>
      </c>
      <c r="L207" s="3" t="s">
        <v>31</v>
      </c>
      <c r="M207" t="s">
        <v>129</v>
      </c>
      <c r="N207" s="1">
        <v>8626.5</v>
      </c>
      <c r="O207" s="1">
        <v>24.85</v>
      </c>
      <c r="P207" s="1">
        <f>(Product[[#This Row],[Price]]-Product[[#This Row],[Cost of Goods Sold]])*Product[[#This Row],[Units Sold]]</f>
        <v>2587.9499999999998</v>
      </c>
    </row>
    <row r="208" spans="1:16" x14ac:dyDescent="0.45">
      <c r="A208" t="s">
        <v>16</v>
      </c>
      <c r="B208" t="s">
        <v>21</v>
      </c>
      <c r="C208" t="s">
        <v>23</v>
      </c>
      <c r="D208" s="1">
        <v>35.5</v>
      </c>
      <c r="E208">
        <v>238</v>
      </c>
      <c r="F208" s="20" t="str">
        <f t="shared" si="3"/>
        <v>February</v>
      </c>
      <c r="G208" s="2">
        <v>45330</v>
      </c>
      <c r="H208" s="3" t="s">
        <v>26</v>
      </c>
      <c r="I208">
        <v>2339</v>
      </c>
      <c r="J208" s="3" t="str">
        <f>VLOOKUP(I208,'Customer Details'!$A$2:$C$1001, 3, FALSE)</f>
        <v>18-24</v>
      </c>
      <c r="K208" s="3" t="str">
        <f>VLOOKUP(I208,'Customer Details'!$A$2:$D$1001,4, FALSE)</f>
        <v>Male</v>
      </c>
      <c r="L208" s="3" t="s">
        <v>30</v>
      </c>
      <c r="M208" t="s">
        <v>129</v>
      </c>
      <c r="N208" s="1">
        <v>8449</v>
      </c>
      <c r="O208" s="1">
        <v>24.85</v>
      </c>
      <c r="P208" s="1">
        <f>(Product[[#This Row],[Price]]-Product[[#This Row],[Cost of Goods Sold]])*Product[[#This Row],[Units Sold]]</f>
        <v>2534.6999999999998</v>
      </c>
    </row>
    <row r="209" spans="1:16" x14ac:dyDescent="0.45">
      <c r="A209" t="s">
        <v>14</v>
      </c>
      <c r="B209" t="s">
        <v>19</v>
      </c>
      <c r="C209" t="s">
        <v>24</v>
      </c>
      <c r="D209" s="1">
        <v>20.99</v>
      </c>
      <c r="E209">
        <v>143</v>
      </c>
      <c r="F209" s="20" t="str">
        <f t="shared" si="3"/>
        <v>March</v>
      </c>
      <c r="G209" s="2">
        <v>45366</v>
      </c>
      <c r="H209" s="3" t="s">
        <v>26</v>
      </c>
      <c r="I209">
        <v>4248</v>
      </c>
      <c r="J209" s="3" t="str">
        <f>VLOOKUP(I209,'Customer Details'!$A$2:$C$1001, 3, FALSE)</f>
        <v>18-24</v>
      </c>
      <c r="K209" s="3" t="str">
        <f>VLOOKUP(I209,'Customer Details'!$A$2:$D$1001,4, FALSE)</f>
        <v>Non-binary</v>
      </c>
      <c r="L209" s="3" t="s">
        <v>28</v>
      </c>
      <c r="M209" t="s">
        <v>129</v>
      </c>
      <c r="N209" s="1">
        <v>3001.57</v>
      </c>
      <c r="O209" s="1">
        <v>14.693</v>
      </c>
      <c r="P209" s="1">
        <f>(Product[[#This Row],[Price]]-Product[[#This Row],[Cost of Goods Sold]])*Product[[#This Row],[Units Sold]]</f>
        <v>900.47099999999978</v>
      </c>
    </row>
    <row r="210" spans="1:16" x14ac:dyDescent="0.45">
      <c r="A210" t="s">
        <v>13</v>
      </c>
      <c r="B210" t="s">
        <v>18</v>
      </c>
      <c r="C210" t="s">
        <v>23</v>
      </c>
      <c r="D210" s="1">
        <v>15.75</v>
      </c>
      <c r="E210">
        <v>134</v>
      </c>
      <c r="F210" s="20" t="str">
        <f t="shared" si="3"/>
        <v>January</v>
      </c>
      <c r="G210" s="2">
        <v>45305</v>
      </c>
      <c r="H210" s="3" t="s">
        <v>26</v>
      </c>
      <c r="I210">
        <v>5587</v>
      </c>
      <c r="J210" s="3" t="str">
        <f>VLOOKUP(I210,'Customer Details'!$A$2:$C$1001, 3, FALSE)</f>
        <v>65+</v>
      </c>
      <c r="K210" s="3" t="str">
        <f>VLOOKUP(I210,'Customer Details'!$A$2:$D$1001,4, FALSE)</f>
        <v>Non-binary</v>
      </c>
      <c r="L210" s="3" t="s">
        <v>29</v>
      </c>
      <c r="M210" t="s">
        <v>129</v>
      </c>
      <c r="N210" s="1">
        <v>2110.5</v>
      </c>
      <c r="O210" s="1">
        <v>11.025</v>
      </c>
      <c r="P210" s="1">
        <f>(Product[[#This Row],[Price]]-Product[[#This Row],[Cost of Goods Sold]])*Product[[#This Row],[Units Sold]]</f>
        <v>633.15</v>
      </c>
    </row>
    <row r="211" spans="1:16" x14ac:dyDescent="0.45">
      <c r="A211" t="s">
        <v>12</v>
      </c>
      <c r="B211" t="s">
        <v>17</v>
      </c>
      <c r="C211" t="s">
        <v>22</v>
      </c>
      <c r="D211" s="1">
        <v>5.99</v>
      </c>
      <c r="E211">
        <v>119</v>
      </c>
      <c r="F211" s="20" t="str">
        <f t="shared" si="3"/>
        <v>March</v>
      </c>
      <c r="G211" s="2">
        <v>45375</v>
      </c>
      <c r="H211" s="3" t="s">
        <v>25</v>
      </c>
      <c r="I211">
        <v>7424</v>
      </c>
      <c r="J211" s="3" t="str">
        <f>VLOOKUP(I211,'Customer Details'!$A$2:$C$1001, 3, FALSE)</f>
        <v>25-34</v>
      </c>
      <c r="K211" s="3" t="str">
        <f>VLOOKUP(I211,'Customer Details'!$A$2:$D$1001,4, FALSE)</f>
        <v>Male</v>
      </c>
      <c r="L211" s="3" t="s">
        <v>30</v>
      </c>
      <c r="M211" t="s">
        <v>129</v>
      </c>
      <c r="N211" s="1">
        <v>712.81000000000006</v>
      </c>
      <c r="O211" s="1">
        <v>4.1929999999999996</v>
      </c>
      <c r="P211" s="1">
        <f>(Product[[#This Row],[Price]]-Product[[#This Row],[Cost of Goods Sold]])*Product[[#This Row],[Units Sold]]</f>
        <v>213.84300000000007</v>
      </c>
    </row>
    <row r="212" spans="1:16" x14ac:dyDescent="0.45">
      <c r="A212" t="s">
        <v>16</v>
      </c>
      <c r="B212" t="s">
        <v>21</v>
      </c>
      <c r="C212" t="s">
        <v>23</v>
      </c>
      <c r="D212" s="1">
        <v>35.5</v>
      </c>
      <c r="E212">
        <v>130</v>
      </c>
      <c r="F212" s="20" t="str">
        <f t="shared" si="3"/>
        <v>March</v>
      </c>
      <c r="G212" s="2">
        <v>45368</v>
      </c>
      <c r="H212" s="3" t="s">
        <v>25</v>
      </c>
      <c r="I212">
        <v>2965</v>
      </c>
      <c r="J212" s="3" t="str">
        <f>VLOOKUP(I212,'Customer Details'!$A$2:$C$1001, 3, FALSE)</f>
        <v>25-34</v>
      </c>
      <c r="K212" s="3" t="str">
        <f>VLOOKUP(I212,'Customer Details'!$A$2:$D$1001,4, FALSE)</f>
        <v>Female</v>
      </c>
      <c r="L212" s="3" t="s">
        <v>28</v>
      </c>
      <c r="M212" t="s">
        <v>129</v>
      </c>
      <c r="N212" s="1">
        <v>4615</v>
      </c>
      <c r="O212" s="1">
        <v>24.85</v>
      </c>
      <c r="P212" s="1">
        <f>(Product[[#This Row],[Price]]-Product[[#This Row],[Cost of Goods Sold]])*Product[[#This Row],[Units Sold]]</f>
        <v>1384.4999999999998</v>
      </c>
    </row>
    <row r="213" spans="1:16" x14ac:dyDescent="0.45">
      <c r="A213" t="s">
        <v>12</v>
      </c>
      <c r="B213" t="s">
        <v>17</v>
      </c>
      <c r="C213" t="s">
        <v>22</v>
      </c>
      <c r="D213" s="1">
        <v>5.99</v>
      </c>
      <c r="E213">
        <v>290</v>
      </c>
      <c r="F213" s="20" t="str">
        <f t="shared" si="3"/>
        <v>January</v>
      </c>
      <c r="G213" s="2">
        <v>45316</v>
      </c>
      <c r="H213" s="3" t="s">
        <v>25</v>
      </c>
      <c r="I213">
        <v>5647</v>
      </c>
      <c r="J213" s="3" t="str">
        <f>VLOOKUP(I213,'Customer Details'!$A$2:$C$1001, 3, FALSE)</f>
        <v>45-54</v>
      </c>
      <c r="K213" s="3" t="str">
        <f>VLOOKUP(I213,'Customer Details'!$A$2:$D$1001,4, FALSE)</f>
        <v>Male</v>
      </c>
      <c r="L213" s="3" t="s">
        <v>31</v>
      </c>
      <c r="M213" t="s">
        <v>129</v>
      </c>
      <c r="N213" s="1">
        <v>1737.1</v>
      </c>
      <c r="O213" s="1">
        <v>4.1929999999999996</v>
      </c>
      <c r="P213" s="1">
        <f>(Product[[#This Row],[Price]]-Product[[#This Row],[Cost of Goods Sold]])*Product[[#This Row],[Units Sold]]</f>
        <v>521.13000000000022</v>
      </c>
    </row>
    <row r="214" spans="1:16" x14ac:dyDescent="0.45">
      <c r="A214" t="s">
        <v>15</v>
      </c>
      <c r="B214" t="s">
        <v>20</v>
      </c>
      <c r="C214" t="s">
        <v>24</v>
      </c>
      <c r="D214" s="1">
        <v>12.99</v>
      </c>
      <c r="E214">
        <v>243</v>
      </c>
      <c r="F214" s="20" t="str">
        <f t="shared" si="3"/>
        <v>February</v>
      </c>
      <c r="G214" s="2">
        <v>45343</v>
      </c>
      <c r="H214" s="3" t="s">
        <v>25</v>
      </c>
      <c r="I214">
        <v>3741</v>
      </c>
      <c r="J214" s="3" t="str">
        <f>VLOOKUP(I214,'Customer Details'!$A$2:$C$1001, 3, FALSE)</f>
        <v>65+</v>
      </c>
      <c r="K214" s="3" t="str">
        <f>VLOOKUP(I214,'Customer Details'!$A$2:$D$1001,4, FALSE)</f>
        <v>Male</v>
      </c>
      <c r="L214" s="3" t="s">
        <v>29</v>
      </c>
      <c r="M214" t="s">
        <v>129</v>
      </c>
      <c r="N214" s="1">
        <v>3156.57</v>
      </c>
      <c r="O214" s="1">
        <v>9.093</v>
      </c>
      <c r="P214" s="1">
        <f>(Product[[#This Row],[Price]]-Product[[#This Row],[Cost of Goods Sold]])*Product[[#This Row],[Units Sold]]</f>
        <v>946.971</v>
      </c>
    </row>
    <row r="215" spans="1:16" x14ac:dyDescent="0.45">
      <c r="A215" t="s">
        <v>13</v>
      </c>
      <c r="B215" t="s">
        <v>18</v>
      </c>
      <c r="C215" t="s">
        <v>23</v>
      </c>
      <c r="D215" s="1">
        <v>15.75</v>
      </c>
      <c r="E215">
        <v>130</v>
      </c>
      <c r="F215" s="20" t="str">
        <f t="shared" si="3"/>
        <v>March</v>
      </c>
      <c r="G215" s="2">
        <v>45359</v>
      </c>
      <c r="H215" s="3" t="s">
        <v>26</v>
      </c>
      <c r="I215">
        <v>9001</v>
      </c>
      <c r="J215" s="3" t="str">
        <f>VLOOKUP(I215,'Customer Details'!$A$2:$C$1001, 3, FALSE)</f>
        <v>35-44</v>
      </c>
      <c r="K215" s="3" t="str">
        <f>VLOOKUP(I215,'Customer Details'!$A$2:$D$1001,4, FALSE)</f>
        <v>Male</v>
      </c>
      <c r="L215" s="3" t="s">
        <v>28</v>
      </c>
      <c r="M215" t="s">
        <v>130</v>
      </c>
      <c r="N215" s="1">
        <v>2047.5</v>
      </c>
      <c r="O215" s="1">
        <v>11.025</v>
      </c>
      <c r="P215" s="1">
        <f>(Product[[#This Row],[Price]]-Product[[#This Row],[Cost of Goods Sold]])*Product[[#This Row],[Units Sold]]</f>
        <v>614.25</v>
      </c>
    </row>
    <row r="216" spans="1:16" x14ac:dyDescent="0.45">
      <c r="A216" t="s">
        <v>13</v>
      </c>
      <c r="B216" t="s">
        <v>18</v>
      </c>
      <c r="C216" t="s">
        <v>23</v>
      </c>
      <c r="D216" s="1">
        <v>15.75</v>
      </c>
      <c r="E216">
        <v>196</v>
      </c>
      <c r="F216" s="20" t="str">
        <f t="shared" si="3"/>
        <v>February</v>
      </c>
      <c r="G216" s="2">
        <v>45343</v>
      </c>
      <c r="H216" s="3" t="s">
        <v>25</v>
      </c>
      <c r="I216">
        <v>6163</v>
      </c>
      <c r="J216" s="3" t="str">
        <f>VLOOKUP(I216,'Customer Details'!$A$2:$C$1001, 3, FALSE)</f>
        <v>35-44</v>
      </c>
      <c r="K216" s="3" t="str">
        <f>VLOOKUP(I216,'Customer Details'!$A$2:$D$1001,4, FALSE)</f>
        <v>Non-binary</v>
      </c>
      <c r="L216" s="3" t="s">
        <v>30</v>
      </c>
      <c r="M216" t="s">
        <v>129</v>
      </c>
      <c r="N216" s="1">
        <v>3087</v>
      </c>
      <c r="O216" s="1">
        <v>11.025</v>
      </c>
      <c r="P216" s="1">
        <f>(Product[[#This Row],[Price]]-Product[[#This Row],[Cost of Goods Sold]])*Product[[#This Row],[Units Sold]]</f>
        <v>926.09999999999991</v>
      </c>
    </row>
    <row r="217" spans="1:16" x14ac:dyDescent="0.45">
      <c r="A217" t="s">
        <v>14</v>
      </c>
      <c r="B217" t="s">
        <v>19</v>
      </c>
      <c r="C217" t="s">
        <v>24</v>
      </c>
      <c r="D217" s="1">
        <v>20.99</v>
      </c>
      <c r="E217">
        <v>47</v>
      </c>
      <c r="F217" s="20" t="str">
        <f t="shared" si="3"/>
        <v>January</v>
      </c>
      <c r="G217" s="2">
        <v>45319</v>
      </c>
      <c r="H217" s="3" t="s">
        <v>26</v>
      </c>
      <c r="I217">
        <v>8150</v>
      </c>
      <c r="J217" s="3" t="str">
        <f>VLOOKUP(I217,'Customer Details'!$A$2:$C$1001, 3, FALSE)</f>
        <v>55-64</v>
      </c>
      <c r="K217" s="3" t="str">
        <f>VLOOKUP(I217,'Customer Details'!$A$2:$D$1001,4, FALSE)</f>
        <v>Male</v>
      </c>
      <c r="L217" s="3" t="s">
        <v>30</v>
      </c>
      <c r="M217" t="s">
        <v>130</v>
      </c>
      <c r="N217" s="1">
        <v>986.53</v>
      </c>
      <c r="O217" s="1">
        <v>14.693</v>
      </c>
      <c r="P217" s="1">
        <f>(Product[[#This Row],[Price]]-Product[[#This Row],[Cost of Goods Sold]])*Product[[#This Row],[Units Sold]]</f>
        <v>295.95899999999995</v>
      </c>
    </row>
    <row r="218" spans="1:16" x14ac:dyDescent="0.45">
      <c r="A218" t="s">
        <v>12</v>
      </c>
      <c r="B218" t="s">
        <v>17</v>
      </c>
      <c r="C218" t="s">
        <v>22</v>
      </c>
      <c r="D218" s="1">
        <v>5.99</v>
      </c>
      <c r="E218">
        <v>257</v>
      </c>
      <c r="F218" s="20" t="str">
        <f t="shared" si="3"/>
        <v>February</v>
      </c>
      <c r="G218" s="2">
        <v>45342</v>
      </c>
      <c r="H218" s="3" t="s">
        <v>26</v>
      </c>
      <c r="I218">
        <v>2094</v>
      </c>
      <c r="J218" s="3" t="str">
        <f>VLOOKUP(I218,'Customer Details'!$A$2:$C$1001, 3, FALSE)</f>
        <v>65+</v>
      </c>
      <c r="K218" s="3" t="str">
        <f>VLOOKUP(I218,'Customer Details'!$A$2:$D$1001,4, FALSE)</f>
        <v>Non-binary</v>
      </c>
      <c r="L218" s="3" t="s">
        <v>31</v>
      </c>
      <c r="M218" t="s">
        <v>129</v>
      </c>
      <c r="N218" s="1">
        <v>1539.43</v>
      </c>
      <c r="O218" s="1">
        <v>4.1929999999999996</v>
      </c>
      <c r="P218" s="1">
        <f>(Product[[#This Row],[Price]]-Product[[#This Row],[Cost of Goods Sold]])*Product[[#This Row],[Units Sold]]</f>
        <v>461.82900000000018</v>
      </c>
    </row>
    <row r="219" spans="1:16" x14ac:dyDescent="0.45">
      <c r="A219" t="s">
        <v>14</v>
      </c>
      <c r="B219" t="s">
        <v>19</v>
      </c>
      <c r="C219" t="s">
        <v>24</v>
      </c>
      <c r="D219" s="1">
        <v>20.99</v>
      </c>
      <c r="E219">
        <v>295</v>
      </c>
      <c r="F219" s="20" t="str">
        <f t="shared" si="3"/>
        <v>February</v>
      </c>
      <c r="G219" s="2">
        <v>45346</v>
      </c>
      <c r="H219" s="3" t="s">
        <v>26</v>
      </c>
      <c r="I219">
        <v>8778</v>
      </c>
      <c r="J219" s="3" t="str">
        <f>VLOOKUP(I219,'Customer Details'!$A$2:$C$1001, 3, FALSE)</f>
        <v>25-34</v>
      </c>
      <c r="K219" s="3" t="str">
        <f>VLOOKUP(I219,'Customer Details'!$A$2:$D$1001,4, FALSE)</f>
        <v>Non-binary</v>
      </c>
      <c r="L219" s="3" t="s">
        <v>29</v>
      </c>
      <c r="M219" t="s">
        <v>129</v>
      </c>
      <c r="N219" s="1">
        <v>6192.0499999999993</v>
      </c>
      <c r="O219" s="1">
        <v>14.693</v>
      </c>
      <c r="P219" s="1">
        <f>(Product[[#This Row],[Price]]-Product[[#This Row],[Cost of Goods Sold]])*Product[[#This Row],[Units Sold]]</f>
        <v>1857.6149999999996</v>
      </c>
    </row>
    <row r="220" spans="1:16" x14ac:dyDescent="0.45">
      <c r="A220" t="s">
        <v>13</v>
      </c>
      <c r="B220" t="s">
        <v>18</v>
      </c>
      <c r="C220" t="s">
        <v>23</v>
      </c>
      <c r="D220" s="1">
        <v>15.75</v>
      </c>
      <c r="E220">
        <v>221</v>
      </c>
      <c r="F220" s="20" t="str">
        <f t="shared" si="3"/>
        <v>January</v>
      </c>
      <c r="G220" s="2">
        <v>45322</v>
      </c>
      <c r="H220" s="3" t="s">
        <v>26</v>
      </c>
      <c r="I220">
        <v>2181</v>
      </c>
      <c r="J220" s="3" t="str">
        <f>VLOOKUP(I220,'Customer Details'!$A$2:$C$1001, 3, FALSE)</f>
        <v>18-24</v>
      </c>
      <c r="K220" s="3" t="str">
        <f>VLOOKUP(I220,'Customer Details'!$A$2:$D$1001,4, FALSE)</f>
        <v>Non-binary</v>
      </c>
      <c r="L220" s="3" t="s">
        <v>30</v>
      </c>
      <c r="M220" t="s">
        <v>130</v>
      </c>
      <c r="N220" s="1">
        <v>3480.75</v>
      </c>
      <c r="O220" s="1">
        <v>11.025</v>
      </c>
      <c r="P220" s="1">
        <f>(Product[[#This Row],[Price]]-Product[[#This Row],[Cost of Goods Sold]])*Product[[#This Row],[Units Sold]]</f>
        <v>1044.2249999999999</v>
      </c>
    </row>
    <row r="221" spans="1:16" x14ac:dyDescent="0.45">
      <c r="A221" t="s">
        <v>13</v>
      </c>
      <c r="B221" t="s">
        <v>18</v>
      </c>
      <c r="C221" t="s">
        <v>23</v>
      </c>
      <c r="D221" s="1">
        <v>15.75</v>
      </c>
      <c r="E221">
        <v>88</v>
      </c>
      <c r="F221" s="20" t="str">
        <f t="shared" si="3"/>
        <v>February</v>
      </c>
      <c r="G221" s="2">
        <v>45342</v>
      </c>
      <c r="H221" s="3" t="s">
        <v>26</v>
      </c>
      <c r="I221">
        <v>6974</v>
      </c>
      <c r="J221" s="3" t="str">
        <f>VLOOKUP(I221,'Customer Details'!$A$2:$C$1001, 3, FALSE)</f>
        <v>35-44</v>
      </c>
      <c r="K221" s="3" t="str">
        <f>VLOOKUP(I221,'Customer Details'!$A$2:$D$1001,4, FALSE)</f>
        <v>Female</v>
      </c>
      <c r="L221" s="3" t="s">
        <v>30</v>
      </c>
      <c r="M221" t="s">
        <v>129</v>
      </c>
      <c r="N221" s="1">
        <v>1386</v>
      </c>
      <c r="O221" s="1">
        <v>11.025</v>
      </c>
      <c r="P221" s="1">
        <f>(Product[[#This Row],[Price]]-Product[[#This Row],[Cost of Goods Sold]])*Product[[#This Row],[Units Sold]]</f>
        <v>415.79999999999995</v>
      </c>
    </row>
    <row r="222" spans="1:16" x14ac:dyDescent="0.45">
      <c r="A222" t="s">
        <v>15</v>
      </c>
      <c r="B222" t="s">
        <v>20</v>
      </c>
      <c r="C222" t="s">
        <v>24</v>
      </c>
      <c r="D222" s="1">
        <v>12.99</v>
      </c>
      <c r="E222">
        <v>157</v>
      </c>
      <c r="F222" s="20" t="str">
        <f t="shared" si="3"/>
        <v>February</v>
      </c>
      <c r="G222" s="2">
        <v>45340</v>
      </c>
      <c r="H222" s="3" t="s">
        <v>26</v>
      </c>
      <c r="I222">
        <v>6926</v>
      </c>
      <c r="J222" s="3" t="str">
        <f>VLOOKUP(I222,'Customer Details'!$A$2:$C$1001, 3, FALSE)</f>
        <v>18-24</v>
      </c>
      <c r="K222" s="3" t="str">
        <f>VLOOKUP(I222,'Customer Details'!$A$2:$D$1001,4, FALSE)</f>
        <v>Non-binary</v>
      </c>
      <c r="L222" s="3" t="s">
        <v>28</v>
      </c>
      <c r="M222" t="s">
        <v>129</v>
      </c>
      <c r="N222" s="1">
        <v>2039.43</v>
      </c>
      <c r="O222" s="1">
        <v>9.093</v>
      </c>
      <c r="P222" s="1">
        <f>(Product[[#This Row],[Price]]-Product[[#This Row],[Cost of Goods Sold]])*Product[[#This Row],[Units Sold]]</f>
        <v>611.82900000000006</v>
      </c>
    </row>
    <row r="223" spans="1:16" x14ac:dyDescent="0.45">
      <c r="A223" t="s">
        <v>16</v>
      </c>
      <c r="B223" t="s">
        <v>21</v>
      </c>
      <c r="C223" t="s">
        <v>23</v>
      </c>
      <c r="D223" s="1">
        <v>35.5</v>
      </c>
      <c r="E223">
        <v>65</v>
      </c>
      <c r="F223" s="20" t="str">
        <f t="shared" si="3"/>
        <v>March</v>
      </c>
      <c r="G223" s="2">
        <v>45370</v>
      </c>
      <c r="H223" s="3" t="s">
        <v>26</v>
      </c>
      <c r="I223">
        <v>3373</v>
      </c>
      <c r="J223" s="3" t="str">
        <f>VLOOKUP(I223,'Customer Details'!$A$2:$C$1001, 3, FALSE)</f>
        <v>65+</v>
      </c>
      <c r="K223" s="3" t="str">
        <f>VLOOKUP(I223,'Customer Details'!$A$2:$D$1001,4, FALSE)</f>
        <v>Female</v>
      </c>
      <c r="L223" s="3" t="s">
        <v>29</v>
      </c>
      <c r="M223" t="s">
        <v>129</v>
      </c>
      <c r="N223" s="1">
        <v>2307.5</v>
      </c>
      <c r="O223" s="1">
        <v>24.85</v>
      </c>
      <c r="P223" s="1">
        <f>(Product[[#This Row],[Price]]-Product[[#This Row],[Cost of Goods Sold]])*Product[[#This Row],[Units Sold]]</f>
        <v>692.24999999999989</v>
      </c>
    </row>
    <row r="224" spans="1:16" x14ac:dyDescent="0.45">
      <c r="A224" t="s">
        <v>12</v>
      </c>
      <c r="B224" t="s">
        <v>17</v>
      </c>
      <c r="C224" t="s">
        <v>22</v>
      </c>
      <c r="D224" s="1">
        <v>5.99</v>
      </c>
      <c r="E224">
        <v>108</v>
      </c>
      <c r="F224" s="20" t="str">
        <f t="shared" si="3"/>
        <v>March</v>
      </c>
      <c r="G224" s="2">
        <v>45362</v>
      </c>
      <c r="H224" s="3" t="s">
        <v>25</v>
      </c>
      <c r="I224">
        <v>6246</v>
      </c>
      <c r="J224" s="3" t="str">
        <f>VLOOKUP(I224,'Customer Details'!$A$2:$C$1001, 3, FALSE)</f>
        <v>45-54</v>
      </c>
      <c r="K224" s="3" t="str">
        <f>VLOOKUP(I224,'Customer Details'!$A$2:$D$1001,4, FALSE)</f>
        <v>Non-binary</v>
      </c>
      <c r="L224" s="3" t="s">
        <v>27</v>
      </c>
      <c r="M224" t="s">
        <v>129</v>
      </c>
      <c r="N224" s="1">
        <v>646.92000000000007</v>
      </c>
      <c r="O224" s="1">
        <v>4.1929999999999996</v>
      </c>
      <c r="P224" s="1">
        <f>(Product[[#This Row],[Price]]-Product[[#This Row],[Cost of Goods Sold]])*Product[[#This Row],[Units Sold]]</f>
        <v>194.07600000000008</v>
      </c>
    </row>
    <row r="225" spans="1:16" x14ac:dyDescent="0.45">
      <c r="A225" t="s">
        <v>14</v>
      </c>
      <c r="B225" t="s">
        <v>19</v>
      </c>
      <c r="C225" t="s">
        <v>24</v>
      </c>
      <c r="D225" s="1">
        <v>20.99</v>
      </c>
      <c r="E225">
        <v>19</v>
      </c>
      <c r="F225" s="20" t="str">
        <f t="shared" si="3"/>
        <v>March</v>
      </c>
      <c r="G225" s="2">
        <v>45368</v>
      </c>
      <c r="H225" s="3" t="s">
        <v>26</v>
      </c>
      <c r="I225">
        <v>6930</v>
      </c>
      <c r="J225" s="3" t="str">
        <f>VLOOKUP(I225,'Customer Details'!$A$2:$C$1001, 3, FALSE)</f>
        <v>18-24</v>
      </c>
      <c r="K225" s="3" t="str">
        <f>VLOOKUP(I225,'Customer Details'!$A$2:$D$1001,4, FALSE)</f>
        <v>Female</v>
      </c>
      <c r="L225" s="3" t="s">
        <v>29</v>
      </c>
      <c r="M225" t="s">
        <v>129</v>
      </c>
      <c r="N225" s="1">
        <v>398.80999999999989</v>
      </c>
      <c r="O225" s="1">
        <v>14.693</v>
      </c>
      <c r="P225" s="1">
        <f>(Product[[#This Row],[Price]]-Product[[#This Row],[Cost of Goods Sold]])*Product[[#This Row],[Units Sold]]</f>
        <v>119.64299999999997</v>
      </c>
    </row>
    <row r="226" spans="1:16" x14ac:dyDescent="0.45">
      <c r="A226" t="s">
        <v>15</v>
      </c>
      <c r="B226" t="s">
        <v>20</v>
      </c>
      <c r="C226" t="s">
        <v>24</v>
      </c>
      <c r="D226" s="1">
        <v>12.99</v>
      </c>
      <c r="E226">
        <v>205</v>
      </c>
      <c r="F226" s="20" t="str">
        <f t="shared" si="3"/>
        <v>January</v>
      </c>
      <c r="G226" s="2">
        <v>45310</v>
      </c>
      <c r="H226" s="3" t="s">
        <v>25</v>
      </c>
      <c r="I226">
        <v>3195</v>
      </c>
      <c r="J226" s="3" t="str">
        <f>VLOOKUP(I226,'Customer Details'!$A$2:$C$1001, 3, FALSE)</f>
        <v>65+</v>
      </c>
      <c r="K226" s="3" t="str">
        <f>VLOOKUP(I226,'Customer Details'!$A$2:$D$1001,4, FALSE)</f>
        <v>Female</v>
      </c>
      <c r="L226" s="3" t="s">
        <v>29</v>
      </c>
      <c r="M226" t="s">
        <v>129</v>
      </c>
      <c r="N226" s="1">
        <v>2662.95</v>
      </c>
      <c r="O226" s="1">
        <v>9.093</v>
      </c>
      <c r="P226" s="1">
        <f>(Product[[#This Row],[Price]]-Product[[#This Row],[Cost of Goods Sold]])*Product[[#This Row],[Units Sold]]</f>
        <v>798.8850000000001</v>
      </c>
    </row>
    <row r="227" spans="1:16" x14ac:dyDescent="0.45">
      <c r="A227" t="s">
        <v>16</v>
      </c>
      <c r="B227" t="s">
        <v>21</v>
      </c>
      <c r="C227" t="s">
        <v>23</v>
      </c>
      <c r="D227" s="1">
        <v>35.5</v>
      </c>
      <c r="E227">
        <v>105</v>
      </c>
      <c r="F227" s="20" t="str">
        <f t="shared" si="3"/>
        <v>January</v>
      </c>
      <c r="G227" s="2">
        <v>45298</v>
      </c>
      <c r="H227" s="3" t="s">
        <v>26</v>
      </c>
      <c r="I227">
        <v>3311</v>
      </c>
      <c r="J227" s="3" t="str">
        <f>VLOOKUP(I227,'Customer Details'!$A$2:$C$1001, 3, FALSE)</f>
        <v>18-24</v>
      </c>
      <c r="K227" s="3" t="str">
        <f>VLOOKUP(I227,'Customer Details'!$A$2:$D$1001,4, FALSE)</f>
        <v>Non-binary</v>
      </c>
      <c r="L227" s="3" t="s">
        <v>27</v>
      </c>
      <c r="M227" t="s">
        <v>129</v>
      </c>
      <c r="N227" s="1">
        <v>3727.5</v>
      </c>
      <c r="O227" s="1">
        <v>24.85</v>
      </c>
      <c r="P227" s="1">
        <f>(Product[[#This Row],[Price]]-Product[[#This Row],[Cost of Goods Sold]])*Product[[#This Row],[Units Sold]]</f>
        <v>1118.2499999999998</v>
      </c>
    </row>
    <row r="228" spans="1:16" x14ac:dyDescent="0.45">
      <c r="A228" t="s">
        <v>14</v>
      </c>
      <c r="B228" t="s">
        <v>19</v>
      </c>
      <c r="C228" t="s">
        <v>24</v>
      </c>
      <c r="D228" s="1">
        <v>20.99</v>
      </c>
      <c r="E228">
        <v>252</v>
      </c>
      <c r="F228" s="20" t="str">
        <f t="shared" si="3"/>
        <v>February</v>
      </c>
      <c r="G228" s="2">
        <v>45334</v>
      </c>
      <c r="H228" s="3" t="s">
        <v>25</v>
      </c>
      <c r="I228">
        <v>7603</v>
      </c>
      <c r="J228" s="3" t="str">
        <f>VLOOKUP(I228,'Customer Details'!$A$2:$C$1001, 3, FALSE)</f>
        <v>35-44</v>
      </c>
      <c r="K228" s="3" t="str">
        <f>VLOOKUP(I228,'Customer Details'!$A$2:$D$1001,4, FALSE)</f>
        <v>Non-binary</v>
      </c>
      <c r="L228" s="3" t="s">
        <v>27</v>
      </c>
      <c r="M228" t="s">
        <v>129</v>
      </c>
      <c r="N228" s="1">
        <v>5289.48</v>
      </c>
      <c r="O228" s="1">
        <v>14.693</v>
      </c>
      <c r="P228" s="1">
        <f>(Product[[#This Row],[Price]]-Product[[#This Row],[Cost of Goods Sold]])*Product[[#This Row],[Units Sold]]</f>
        <v>1586.8439999999996</v>
      </c>
    </row>
    <row r="229" spans="1:16" x14ac:dyDescent="0.45">
      <c r="A229" t="s">
        <v>13</v>
      </c>
      <c r="B229" t="s">
        <v>18</v>
      </c>
      <c r="C229" t="s">
        <v>23</v>
      </c>
      <c r="D229" s="1">
        <v>15.75</v>
      </c>
      <c r="E229">
        <v>297</v>
      </c>
      <c r="F229" s="20" t="str">
        <f t="shared" si="3"/>
        <v>February</v>
      </c>
      <c r="G229" s="2">
        <v>45349</v>
      </c>
      <c r="H229" s="3" t="s">
        <v>26</v>
      </c>
      <c r="I229">
        <v>2867</v>
      </c>
      <c r="J229" s="3" t="str">
        <f>VLOOKUP(I229,'Customer Details'!$A$2:$C$1001, 3, FALSE)</f>
        <v>35-44</v>
      </c>
      <c r="K229" s="3" t="str">
        <f>VLOOKUP(I229,'Customer Details'!$A$2:$D$1001,4, FALSE)</f>
        <v>Male</v>
      </c>
      <c r="L229" s="3" t="s">
        <v>27</v>
      </c>
      <c r="M229" t="s">
        <v>129</v>
      </c>
      <c r="N229" s="1">
        <v>4677.75</v>
      </c>
      <c r="O229" s="1">
        <v>11.025</v>
      </c>
      <c r="P229" s="1">
        <f>(Product[[#This Row],[Price]]-Product[[#This Row],[Cost of Goods Sold]])*Product[[#This Row],[Units Sold]]</f>
        <v>1403.3249999999998</v>
      </c>
    </row>
    <row r="230" spans="1:16" x14ac:dyDescent="0.45">
      <c r="A230" t="s">
        <v>15</v>
      </c>
      <c r="B230" t="s">
        <v>20</v>
      </c>
      <c r="C230" t="s">
        <v>24</v>
      </c>
      <c r="D230" s="1">
        <v>12.99</v>
      </c>
      <c r="E230">
        <v>150</v>
      </c>
      <c r="F230" s="20" t="str">
        <f t="shared" si="3"/>
        <v>January</v>
      </c>
      <c r="G230" s="2">
        <v>45322</v>
      </c>
      <c r="H230" s="3" t="s">
        <v>25</v>
      </c>
      <c r="I230">
        <v>8013</v>
      </c>
      <c r="J230" s="3" t="str">
        <f>VLOOKUP(I230,'Customer Details'!$A$2:$C$1001, 3, FALSE)</f>
        <v>25-34</v>
      </c>
      <c r="K230" s="3" t="str">
        <f>VLOOKUP(I230,'Customer Details'!$A$2:$D$1001,4, FALSE)</f>
        <v>Female</v>
      </c>
      <c r="L230" s="3" t="s">
        <v>27</v>
      </c>
      <c r="M230" t="s">
        <v>129</v>
      </c>
      <c r="N230" s="1">
        <v>1948.5</v>
      </c>
      <c r="O230" s="1">
        <v>9.093</v>
      </c>
      <c r="P230" s="1">
        <f>(Product[[#This Row],[Price]]-Product[[#This Row],[Cost of Goods Sold]])*Product[[#This Row],[Units Sold]]</f>
        <v>584.55000000000007</v>
      </c>
    </row>
    <row r="231" spans="1:16" x14ac:dyDescent="0.45">
      <c r="A231" t="s">
        <v>14</v>
      </c>
      <c r="B231" t="s">
        <v>19</v>
      </c>
      <c r="C231" t="s">
        <v>24</v>
      </c>
      <c r="D231" s="1">
        <v>20.99</v>
      </c>
      <c r="E231">
        <v>278</v>
      </c>
      <c r="F231" s="20" t="str">
        <f t="shared" si="3"/>
        <v>February</v>
      </c>
      <c r="G231" s="2">
        <v>45346</v>
      </c>
      <c r="H231" s="3" t="s">
        <v>25</v>
      </c>
      <c r="I231">
        <v>5121</v>
      </c>
      <c r="J231" s="3" t="str">
        <f>VLOOKUP(I231,'Customer Details'!$A$2:$C$1001, 3, FALSE)</f>
        <v>45-54</v>
      </c>
      <c r="K231" s="3" t="str">
        <f>VLOOKUP(I231,'Customer Details'!$A$2:$D$1001,4, FALSE)</f>
        <v>Female</v>
      </c>
      <c r="L231" s="3" t="s">
        <v>28</v>
      </c>
      <c r="M231" t="s">
        <v>129</v>
      </c>
      <c r="N231" s="1">
        <v>5835.2199999999993</v>
      </c>
      <c r="O231" s="1">
        <v>14.693</v>
      </c>
      <c r="P231" s="1">
        <f>(Product[[#This Row],[Price]]-Product[[#This Row],[Cost of Goods Sold]])*Product[[#This Row],[Units Sold]]</f>
        <v>1750.5659999999996</v>
      </c>
    </row>
    <row r="232" spans="1:16" x14ac:dyDescent="0.45">
      <c r="A232" t="s">
        <v>13</v>
      </c>
      <c r="B232" t="s">
        <v>18</v>
      </c>
      <c r="C232" t="s">
        <v>23</v>
      </c>
      <c r="D232" s="1">
        <v>15.75</v>
      </c>
      <c r="E232">
        <v>91</v>
      </c>
      <c r="F232" s="20" t="str">
        <f t="shared" si="3"/>
        <v>January</v>
      </c>
      <c r="G232" s="2">
        <v>45317</v>
      </c>
      <c r="H232" s="3" t="s">
        <v>25</v>
      </c>
      <c r="I232">
        <v>1586</v>
      </c>
      <c r="J232" s="3" t="str">
        <f>VLOOKUP(I232,'Customer Details'!$A$2:$C$1001, 3, FALSE)</f>
        <v>18-24</v>
      </c>
      <c r="K232" s="3" t="str">
        <f>VLOOKUP(I232,'Customer Details'!$A$2:$D$1001,4, FALSE)</f>
        <v>Non-binary</v>
      </c>
      <c r="L232" s="3" t="s">
        <v>31</v>
      </c>
      <c r="M232" t="s">
        <v>129</v>
      </c>
      <c r="N232" s="1">
        <v>1433.25</v>
      </c>
      <c r="O232" s="1">
        <v>11.025</v>
      </c>
      <c r="P232" s="1">
        <f>(Product[[#This Row],[Price]]-Product[[#This Row],[Cost of Goods Sold]])*Product[[#This Row],[Units Sold]]</f>
        <v>429.97499999999997</v>
      </c>
    </row>
    <row r="233" spans="1:16" x14ac:dyDescent="0.45">
      <c r="A233" t="s">
        <v>13</v>
      </c>
      <c r="B233" t="s">
        <v>18</v>
      </c>
      <c r="C233" t="s">
        <v>23</v>
      </c>
      <c r="D233" s="1">
        <v>15.75</v>
      </c>
      <c r="E233">
        <v>39</v>
      </c>
      <c r="F233" s="20" t="str">
        <f t="shared" si="3"/>
        <v>January</v>
      </c>
      <c r="G233" s="2">
        <v>45318</v>
      </c>
      <c r="H233" s="3" t="s">
        <v>26</v>
      </c>
      <c r="I233">
        <v>1079</v>
      </c>
      <c r="J233" s="3" t="str">
        <f>VLOOKUP(I233,'Customer Details'!$A$2:$C$1001, 3, FALSE)</f>
        <v>18-24</v>
      </c>
      <c r="K233" s="3" t="str">
        <f>VLOOKUP(I233,'Customer Details'!$A$2:$D$1001,4, FALSE)</f>
        <v>Non-binary</v>
      </c>
      <c r="L233" s="3" t="s">
        <v>31</v>
      </c>
      <c r="M233" t="s">
        <v>129</v>
      </c>
      <c r="N233" s="1">
        <v>614.25</v>
      </c>
      <c r="O233" s="1">
        <v>11.025</v>
      </c>
      <c r="P233" s="1">
        <f>(Product[[#This Row],[Price]]-Product[[#This Row],[Cost of Goods Sold]])*Product[[#This Row],[Units Sold]]</f>
        <v>184.27499999999998</v>
      </c>
    </row>
    <row r="234" spans="1:16" x14ac:dyDescent="0.45">
      <c r="A234" t="s">
        <v>14</v>
      </c>
      <c r="B234" t="s">
        <v>19</v>
      </c>
      <c r="C234" t="s">
        <v>24</v>
      </c>
      <c r="D234" s="1">
        <v>20.99</v>
      </c>
      <c r="E234">
        <v>165</v>
      </c>
      <c r="F234" s="20" t="str">
        <f t="shared" si="3"/>
        <v>March</v>
      </c>
      <c r="G234" s="2">
        <v>45379</v>
      </c>
      <c r="H234" s="3" t="s">
        <v>25</v>
      </c>
      <c r="I234">
        <v>6651</v>
      </c>
      <c r="J234" s="3" t="str">
        <f>VLOOKUP(I234,'Customer Details'!$A$2:$C$1001, 3, FALSE)</f>
        <v>35-44</v>
      </c>
      <c r="K234" s="3" t="str">
        <f>VLOOKUP(I234,'Customer Details'!$A$2:$D$1001,4, FALSE)</f>
        <v>Non-binary</v>
      </c>
      <c r="L234" s="3" t="s">
        <v>29</v>
      </c>
      <c r="M234" t="s">
        <v>129</v>
      </c>
      <c r="N234" s="1">
        <v>3463.35</v>
      </c>
      <c r="O234" s="1">
        <v>14.693</v>
      </c>
      <c r="P234" s="1">
        <f>(Product[[#This Row],[Price]]-Product[[#This Row],[Cost of Goods Sold]])*Product[[#This Row],[Units Sold]]</f>
        <v>1039.0049999999999</v>
      </c>
    </row>
    <row r="235" spans="1:16" x14ac:dyDescent="0.45">
      <c r="A235" t="s">
        <v>16</v>
      </c>
      <c r="B235" t="s">
        <v>21</v>
      </c>
      <c r="C235" t="s">
        <v>23</v>
      </c>
      <c r="D235" s="1">
        <v>35.5</v>
      </c>
      <c r="E235">
        <v>160</v>
      </c>
      <c r="F235" s="20" t="str">
        <f t="shared" si="3"/>
        <v>February</v>
      </c>
      <c r="G235" s="2">
        <v>45339</v>
      </c>
      <c r="H235" s="3" t="s">
        <v>26</v>
      </c>
      <c r="I235">
        <v>9028</v>
      </c>
      <c r="J235" s="3" t="str">
        <f>VLOOKUP(I235,'Customer Details'!$A$2:$C$1001, 3, FALSE)</f>
        <v>55-64</v>
      </c>
      <c r="K235" s="3" t="str">
        <f>VLOOKUP(I235,'Customer Details'!$A$2:$D$1001,4, FALSE)</f>
        <v>Male</v>
      </c>
      <c r="L235" s="3" t="s">
        <v>29</v>
      </c>
      <c r="M235" t="s">
        <v>129</v>
      </c>
      <c r="N235" s="1">
        <v>5680</v>
      </c>
      <c r="O235" s="1">
        <v>24.85</v>
      </c>
      <c r="P235" s="1">
        <f>(Product[[#This Row],[Price]]-Product[[#This Row],[Cost of Goods Sold]])*Product[[#This Row],[Units Sold]]</f>
        <v>1703.9999999999998</v>
      </c>
    </row>
    <row r="236" spans="1:16" x14ac:dyDescent="0.45">
      <c r="A236" t="s">
        <v>16</v>
      </c>
      <c r="B236" t="s">
        <v>21</v>
      </c>
      <c r="C236" t="s">
        <v>23</v>
      </c>
      <c r="D236" s="1">
        <v>35.5</v>
      </c>
      <c r="E236">
        <v>126</v>
      </c>
      <c r="F236" s="20" t="str">
        <f t="shared" si="3"/>
        <v>February</v>
      </c>
      <c r="G236" s="2">
        <v>45333</v>
      </c>
      <c r="H236" s="3" t="s">
        <v>25</v>
      </c>
      <c r="I236">
        <v>1239</v>
      </c>
      <c r="J236" s="3" t="str">
        <f>VLOOKUP(I236,'Customer Details'!$A$2:$C$1001, 3, FALSE)</f>
        <v>45-54</v>
      </c>
      <c r="K236" s="3" t="str">
        <f>VLOOKUP(I236,'Customer Details'!$A$2:$D$1001,4, FALSE)</f>
        <v>Female</v>
      </c>
      <c r="L236" s="3" t="s">
        <v>31</v>
      </c>
      <c r="M236" t="s">
        <v>129</v>
      </c>
      <c r="N236" s="1">
        <v>4473</v>
      </c>
      <c r="O236" s="1">
        <v>24.85</v>
      </c>
      <c r="P236" s="1">
        <f>(Product[[#This Row],[Price]]-Product[[#This Row],[Cost of Goods Sold]])*Product[[#This Row],[Units Sold]]</f>
        <v>1341.8999999999999</v>
      </c>
    </row>
    <row r="237" spans="1:16" x14ac:dyDescent="0.45">
      <c r="A237" t="s">
        <v>13</v>
      </c>
      <c r="B237" t="s">
        <v>18</v>
      </c>
      <c r="C237" t="s">
        <v>23</v>
      </c>
      <c r="D237" s="1">
        <v>15.75</v>
      </c>
      <c r="E237">
        <v>129</v>
      </c>
      <c r="F237" s="20" t="str">
        <f t="shared" si="3"/>
        <v>February</v>
      </c>
      <c r="G237" s="2">
        <v>45350</v>
      </c>
      <c r="H237" s="3" t="s">
        <v>26</v>
      </c>
      <c r="I237">
        <v>8820</v>
      </c>
      <c r="J237" s="3" t="str">
        <f>VLOOKUP(I237,'Customer Details'!$A$2:$C$1001, 3, FALSE)</f>
        <v>45-54</v>
      </c>
      <c r="K237" s="3" t="str">
        <f>VLOOKUP(I237,'Customer Details'!$A$2:$D$1001,4, FALSE)</f>
        <v>Non-binary</v>
      </c>
      <c r="L237" s="3" t="s">
        <v>30</v>
      </c>
      <c r="M237" t="s">
        <v>129</v>
      </c>
      <c r="N237" s="1">
        <v>2031.75</v>
      </c>
      <c r="O237" s="1">
        <v>11.025</v>
      </c>
      <c r="P237" s="1">
        <f>(Product[[#This Row],[Price]]-Product[[#This Row],[Cost of Goods Sold]])*Product[[#This Row],[Units Sold]]</f>
        <v>609.52499999999998</v>
      </c>
    </row>
    <row r="238" spans="1:16" x14ac:dyDescent="0.45">
      <c r="A238" t="s">
        <v>15</v>
      </c>
      <c r="B238" t="s">
        <v>20</v>
      </c>
      <c r="C238" t="s">
        <v>24</v>
      </c>
      <c r="D238" s="1">
        <v>12.99</v>
      </c>
      <c r="E238">
        <v>88</v>
      </c>
      <c r="F238" s="20" t="str">
        <f t="shared" si="3"/>
        <v>February</v>
      </c>
      <c r="G238" s="2">
        <v>45331</v>
      </c>
      <c r="H238" s="3" t="s">
        <v>26</v>
      </c>
      <c r="I238">
        <v>4984</v>
      </c>
      <c r="J238" s="3" t="str">
        <f>VLOOKUP(I238,'Customer Details'!$A$2:$C$1001, 3, FALSE)</f>
        <v>25-34</v>
      </c>
      <c r="K238" s="3" t="str">
        <f>VLOOKUP(I238,'Customer Details'!$A$2:$D$1001,4, FALSE)</f>
        <v>Non-binary</v>
      </c>
      <c r="L238" s="3" t="s">
        <v>30</v>
      </c>
      <c r="M238" t="s">
        <v>129</v>
      </c>
      <c r="N238" s="1">
        <v>1143.1199999999999</v>
      </c>
      <c r="O238" s="1">
        <v>9.093</v>
      </c>
      <c r="P238" s="1">
        <f>(Product[[#This Row],[Price]]-Product[[#This Row],[Cost of Goods Sold]])*Product[[#This Row],[Units Sold]]</f>
        <v>342.93600000000004</v>
      </c>
    </row>
    <row r="239" spans="1:16" x14ac:dyDescent="0.45">
      <c r="A239" t="s">
        <v>15</v>
      </c>
      <c r="B239" t="s">
        <v>20</v>
      </c>
      <c r="C239" t="s">
        <v>24</v>
      </c>
      <c r="D239" s="1">
        <v>12.99</v>
      </c>
      <c r="E239">
        <v>91</v>
      </c>
      <c r="F239" s="20" t="str">
        <f t="shared" si="3"/>
        <v>January</v>
      </c>
      <c r="G239" s="2">
        <v>45317</v>
      </c>
      <c r="H239" s="3" t="s">
        <v>26</v>
      </c>
      <c r="I239">
        <v>8038</v>
      </c>
      <c r="J239" s="3" t="str">
        <f>VLOOKUP(I239,'Customer Details'!$A$2:$C$1001, 3, FALSE)</f>
        <v>25-34</v>
      </c>
      <c r="K239" s="3" t="str">
        <f>VLOOKUP(I239,'Customer Details'!$A$2:$D$1001,4, FALSE)</f>
        <v>Male</v>
      </c>
      <c r="L239" s="3" t="s">
        <v>28</v>
      </c>
      <c r="M239" t="s">
        <v>129</v>
      </c>
      <c r="N239" s="1">
        <v>1182.0899999999999</v>
      </c>
      <c r="O239" s="1">
        <v>9.093</v>
      </c>
      <c r="P239" s="1">
        <f>(Product[[#This Row],[Price]]-Product[[#This Row],[Cost of Goods Sold]])*Product[[#This Row],[Units Sold]]</f>
        <v>354.62700000000001</v>
      </c>
    </row>
    <row r="240" spans="1:16" x14ac:dyDescent="0.45">
      <c r="A240" t="s">
        <v>13</v>
      </c>
      <c r="B240" t="s">
        <v>18</v>
      </c>
      <c r="C240" t="s">
        <v>23</v>
      </c>
      <c r="D240" s="1">
        <v>15.75</v>
      </c>
      <c r="E240">
        <v>170</v>
      </c>
      <c r="F240" s="20" t="str">
        <f t="shared" si="3"/>
        <v>January</v>
      </c>
      <c r="G240" s="2">
        <v>45311</v>
      </c>
      <c r="H240" s="3" t="s">
        <v>25</v>
      </c>
      <c r="I240">
        <v>2661</v>
      </c>
      <c r="J240" s="3" t="str">
        <f>VLOOKUP(I240,'Customer Details'!$A$2:$C$1001, 3, FALSE)</f>
        <v>65+</v>
      </c>
      <c r="K240" s="3" t="str">
        <f>VLOOKUP(I240,'Customer Details'!$A$2:$D$1001,4, FALSE)</f>
        <v>Male</v>
      </c>
      <c r="L240" s="3" t="s">
        <v>29</v>
      </c>
      <c r="M240" t="s">
        <v>129</v>
      </c>
      <c r="N240" s="1">
        <v>2677.5</v>
      </c>
      <c r="O240" s="1">
        <v>11.025</v>
      </c>
      <c r="P240" s="1">
        <f>(Product[[#This Row],[Price]]-Product[[#This Row],[Cost of Goods Sold]])*Product[[#This Row],[Units Sold]]</f>
        <v>803.24999999999989</v>
      </c>
    </row>
    <row r="241" spans="1:16" x14ac:dyDescent="0.45">
      <c r="A241" t="s">
        <v>13</v>
      </c>
      <c r="B241" t="s">
        <v>18</v>
      </c>
      <c r="C241" t="s">
        <v>23</v>
      </c>
      <c r="D241" s="1">
        <v>15.75</v>
      </c>
      <c r="E241">
        <v>189</v>
      </c>
      <c r="F241" s="20" t="str">
        <f t="shared" si="3"/>
        <v>January</v>
      </c>
      <c r="G241" s="2">
        <v>45302</v>
      </c>
      <c r="H241" s="3" t="s">
        <v>26</v>
      </c>
      <c r="I241">
        <v>9236</v>
      </c>
      <c r="J241" s="3" t="str">
        <f>VLOOKUP(I241,'Customer Details'!$A$2:$C$1001, 3, FALSE)</f>
        <v>35-44</v>
      </c>
      <c r="K241" s="3" t="str">
        <f>VLOOKUP(I241,'Customer Details'!$A$2:$D$1001,4, FALSE)</f>
        <v>Non-binary</v>
      </c>
      <c r="L241" s="3" t="s">
        <v>28</v>
      </c>
      <c r="M241" t="s">
        <v>129</v>
      </c>
      <c r="N241" s="1">
        <v>2976.75</v>
      </c>
      <c r="O241" s="1">
        <v>11.025</v>
      </c>
      <c r="P241" s="1">
        <f>(Product[[#This Row],[Price]]-Product[[#This Row],[Cost of Goods Sold]])*Product[[#This Row],[Units Sold]]</f>
        <v>893.02499999999998</v>
      </c>
    </row>
    <row r="242" spans="1:16" x14ac:dyDescent="0.45">
      <c r="A242" t="s">
        <v>16</v>
      </c>
      <c r="B242" t="s">
        <v>21</v>
      </c>
      <c r="C242" t="s">
        <v>23</v>
      </c>
      <c r="D242" s="1">
        <v>35.5</v>
      </c>
      <c r="E242">
        <v>83</v>
      </c>
      <c r="F242" s="20" t="str">
        <f t="shared" si="3"/>
        <v>January</v>
      </c>
      <c r="G242" s="2">
        <v>45293</v>
      </c>
      <c r="H242" s="3" t="s">
        <v>25</v>
      </c>
      <c r="I242">
        <v>4621</v>
      </c>
      <c r="J242" s="3" t="str">
        <f>VLOOKUP(I242,'Customer Details'!$A$2:$C$1001, 3, FALSE)</f>
        <v>55-64</v>
      </c>
      <c r="K242" s="3" t="str">
        <f>VLOOKUP(I242,'Customer Details'!$A$2:$D$1001,4, FALSE)</f>
        <v>Female</v>
      </c>
      <c r="L242" s="3" t="s">
        <v>30</v>
      </c>
      <c r="M242" t="s">
        <v>129</v>
      </c>
      <c r="N242" s="1">
        <v>2946.5</v>
      </c>
      <c r="O242" s="1">
        <v>24.85</v>
      </c>
      <c r="P242" s="1">
        <f>(Product[[#This Row],[Price]]-Product[[#This Row],[Cost of Goods Sold]])*Product[[#This Row],[Units Sold]]</f>
        <v>883.94999999999993</v>
      </c>
    </row>
    <row r="243" spans="1:16" x14ac:dyDescent="0.45">
      <c r="A243" t="s">
        <v>14</v>
      </c>
      <c r="B243" t="s">
        <v>19</v>
      </c>
      <c r="C243" t="s">
        <v>24</v>
      </c>
      <c r="D243" s="1">
        <v>20.99</v>
      </c>
      <c r="E243">
        <v>14</v>
      </c>
      <c r="F243" s="20" t="str">
        <f t="shared" si="3"/>
        <v>February</v>
      </c>
      <c r="G243" s="2">
        <v>45337</v>
      </c>
      <c r="H243" s="3" t="s">
        <v>25</v>
      </c>
      <c r="I243">
        <v>9134</v>
      </c>
      <c r="J243" s="3" t="str">
        <f>VLOOKUP(I243,'Customer Details'!$A$2:$C$1001, 3, FALSE)</f>
        <v>65+</v>
      </c>
      <c r="K243" s="3" t="str">
        <f>VLOOKUP(I243,'Customer Details'!$A$2:$D$1001,4, FALSE)</f>
        <v>Female</v>
      </c>
      <c r="L243" s="3" t="s">
        <v>31</v>
      </c>
      <c r="M243" t="s">
        <v>129</v>
      </c>
      <c r="N243" s="1">
        <v>293.86</v>
      </c>
      <c r="O243" s="1">
        <v>14.693</v>
      </c>
      <c r="P243" s="1">
        <f>(Product[[#This Row],[Price]]-Product[[#This Row],[Cost of Goods Sold]])*Product[[#This Row],[Units Sold]]</f>
        <v>88.157999999999987</v>
      </c>
    </row>
    <row r="244" spans="1:16" x14ac:dyDescent="0.45">
      <c r="A244" t="s">
        <v>15</v>
      </c>
      <c r="B244" t="s">
        <v>20</v>
      </c>
      <c r="C244" t="s">
        <v>24</v>
      </c>
      <c r="D244" s="1">
        <v>12.99</v>
      </c>
      <c r="E244">
        <v>81</v>
      </c>
      <c r="F244" s="20" t="str">
        <f t="shared" si="3"/>
        <v>February</v>
      </c>
      <c r="G244" s="2">
        <v>45342</v>
      </c>
      <c r="H244" s="3" t="s">
        <v>25</v>
      </c>
      <c r="I244">
        <v>4722</v>
      </c>
      <c r="J244" s="3" t="str">
        <f>VLOOKUP(I244,'Customer Details'!$A$2:$C$1001, 3, FALSE)</f>
        <v>25-34</v>
      </c>
      <c r="K244" s="3" t="str">
        <f>VLOOKUP(I244,'Customer Details'!$A$2:$D$1001,4, FALSE)</f>
        <v>Non-binary</v>
      </c>
      <c r="L244" s="3" t="s">
        <v>30</v>
      </c>
      <c r="M244" t="s">
        <v>129</v>
      </c>
      <c r="N244" s="1">
        <v>1052.19</v>
      </c>
      <c r="O244" s="1">
        <v>9.093</v>
      </c>
      <c r="P244" s="1">
        <f>(Product[[#This Row],[Price]]-Product[[#This Row],[Cost of Goods Sold]])*Product[[#This Row],[Units Sold]]</f>
        <v>315.65700000000004</v>
      </c>
    </row>
    <row r="245" spans="1:16" x14ac:dyDescent="0.45">
      <c r="A245" t="s">
        <v>16</v>
      </c>
      <c r="B245" t="s">
        <v>21</v>
      </c>
      <c r="C245" t="s">
        <v>23</v>
      </c>
      <c r="D245" s="1">
        <v>35.5</v>
      </c>
      <c r="E245">
        <v>199</v>
      </c>
      <c r="F245" s="20" t="str">
        <f t="shared" si="3"/>
        <v>March</v>
      </c>
      <c r="G245" s="2">
        <v>45359</v>
      </c>
      <c r="H245" s="3" t="s">
        <v>26</v>
      </c>
      <c r="I245">
        <v>3362</v>
      </c>
      <c r="J245" s="3" t="str">
        <f>VLOOKUP(I245,'Customer Details'!$A$2:$C$1001, 3, FALSE)</f>
        <v>35-44</v>
      </c>
      <c r="K245" s="3" t="str">
        <f>VLOOKUP(I245,'Customer Details'!$A$2:$D$1001,4, FALSE)</f>
        <v>Male</v>
      </c>
      <c r="L245" s="3" t="s">
        <v>28</v>
      </c>
      <c r="M245" t="s">
        <v>129</v>
      </c>
      <c r="N245" s="1">
        <v>7064.5</v>
      </c>
      <c r="O245" s="1">
        <v>24.85</v>
      </c>
      <c r="P245" s="1">
        <f>(Product[[#This Row],[Price]]-Product[[#This Row],[Cost of Goods Sold]])*Product[[#This Row],[Units Sold]]</f>
        <v>2119.35</v>
      </c>
    </row>
    <row r="246" spans="1:16" x14ac:dyDescent="0.45">
      <c r="A246" t="s">
        <v>16</v>
      </c>
      <c r="B246" t="s">
        <v>21</v>
      </c>
      <c r="C246" t="s">
        <v>23</v>
      </c>
      <c r="D246" s="1">
        <v>35.5</v>
      </c>
      <c r="E246">
        <v>152</v>
      </c>
      <c r="F246" s="20" t="str">
        <f t="shared" si="3"/>
        <v>January</v>
      </c>
      <c r="G246" s="2">
        <v>45310</v>
      </c>
      <c r="H246" s="3" t="s">
        <v>26</v>
      </c>
      <c r="I246">
        <v>1424</v>
      </c>
      <c r="J246" s="3" t="str">
        <f>VLOOKUP(I246,'Customer Details'!$A$2:$C$1001, 3, FALSE)</f>
        <v>45-54</v>
      </c>
      <c r="K246" s="3" t="str">
        <f>VLOOKUP(I246,'Customer Details'!$A$2:$D$1001,4, FALSE)</f>
        <v>Female</v>
      </c>
      <c r="L246" s="3" t="s">
        <v>27</v>
      </c>
      <c r="M246" t="s">
        <v>130</v>
      </c>
      <c r="N246" s="1">
        <v>5396</v>
      </c>
      <c r="O246" s="1">
        <v>24.85</v>
      </c>
      <c r="P246" s="1">
        <f>(Product[[#This Row],[Price]]-Product[[#This Row],[Cost of Goods Sold]])*Product[[#This Row],[Units Sold]]</f>
        <v>1618.7999999999997</v>
      </c>
    </row>
    <row r="247" spans="1:16" x14ac:dyDescent="0.45">
      <c r="A247" t="s">
        <v>16</v>
      </c>
      <c r="B247" t="s">
        <v>21</v>
      </c>
      <c r="C247" t="s">
        <v>23</v>
      </c>
      <c r="D247" s="1">
        <v>35.5</v>
      </c>
      <c r="E247">
        <v>251</v>
      </c>
      <c r="F247" s="20" t="str">
        <f t="shared" si="3"/>
        <v>February</v>
      </c>
      <c r="G247" s="2">
        <v>45343</v>
      </c>
      <c r="H247" s="3" t="s">
        <v>26</v>
      </c>
      <c r="I247">
        <v>3947</v>
      </c>
      <c r="J247" s="3" t="str">
        <f>VLOOKUP(I247,'Customer Details'!$A$2:$C$1001, 3, FALSE)</f>
        <v>55-64</v>
      </c>
      <c r="K247" s="3" t="str">
        <f>VLOOKUP(I247,'Customer Details'!$A$2:$D$1001,4, FALSE)</f>
        <v>Female</v>
      </c>
      <c r="L247" s="3" t="s">
        <v>29</v>
      </c>
      <c r="M247" t="s">
        <v>129</v>
      </c>
      <c r="N247" s="1">
        <v>8910.5</v>
      </c>
      <c r="O247" s="1">
        <v>24.85</v>
      </c>
      <c r="P247" s="1">
        <f>(Product[[#This Row],[Price]]-Product[[#This Row],[Cost of Goods Sold]])*Product[[#This Row],[Units Sold]]</f>
        <v>2673.1499999999996</v>
      </c>
    </row>
    <row r="248" spans="1:16" x14ac:dyDescent="0.45">
      <c r="A248" t="s">
        <v>13</v>
      </c>
      <c r="B248" t="s">
        <v>18</v>
      </c>
      <c r="C248" t="s">
        <v>23</v>
      </c>
      <c r="D248" s="1">
        <v>15.75</v>
      </c>
      <c r="E248">
        <v>193</v>
      </c>
      <c r="F248" s="20" t="str">
        <f t="shared" si="3"/>
        <v>February</v>
      </c>
      <c r="G248" s="2">
        <v>45334</v>
      </c>
      <c r="H248" s="3" t="s">
        <v>26</v>
      </c>
      <c r="I248">
        <v>1558</v>
      </c>
      <c r="J248" s="3" t="str">
        <f>VLOOKUP(I248,'Customer Details'!$A$2:$C$1001, 3, FALSE)</f>
        <v>25-34</v>
      </c>
      <c r="K248" s="3" t="str">
        <f>VLOOKUP(I248,'Customer Details'!$A$2:$D$1001,4, FALSE)</f>
        <v>Female</v>
      </c>
      <c r="L248" s="3" t="s">
        <v>29</v>
      </c>
      <c r="M248" t="s">
        <v>129</v>
      </c>
      <c r="N248" s="1">
        <v>3039.75</v>
      </c>
      <c r="O248" s="1">
        <v>11.025</v>
      </c>
      <c r="P248" s="1">
        <f>(Product[[#This Row],[Price]]-Product[[#This Row],[Cost of Goods Sold]])*Product[[#This Row],[Units Sold]]</f>
        <v>911.92499999999995</v>
      </c>
    </row>
    <row r="249" spans="1:16" x14ac:dyDescent="0.45">
      <c r="A249" t="s">
        <v>13</v>
      </c>
      <c r="B249" t="s">
        <v>18</v>
      </c>
      <c r="C249" t="s">
        <v>23</v>
      </c>
      <c r="D249" s="1">
        <v>15.75</v>
      </c>
      <c r="E249">
        <v>55</v>
      </c>
      <c r="F249" s="20" t="str">
        <f t="shared" si="3"/>
        <v>February</v>
      </c>
      <c r="G249" s="2">
        <v>45327</v>
      </c>
      <c r="H249" s="3" t="s">
        <v>25</v>
      </c>
      <c r="I249">
        <v>2060</v>
      </c>
      <c r="J249" s="3" t="str">
        <f>VLOOKUP(I249,'Customer Details'!$A$2:$C$1001, 3, FALSE)</f>
        <v>18-24</v>
      </c>
      <c r="K249" s="3" t="str">
        <f>VLOOKUP(I249,'Customer Details'!$A$2:$D$1001,4, FALSE)</f>
        <v>Male</v>
      </c>
      <c r="L249" s="3" t="s">
        <v>28</v>
      </c>
      <c r="M249" t="s">
        <v>130</v>
      </c>
      <c r="N249" s="1">
        <v>866.25</v>
      </c>
      <c r="O249" s="1">
        <v>11.025</v>
      </c>
      <c r="P249" s="1">
        <f>(Product[[#This Row],[Price]]-Product[[#This Row],[Cost of Goods Sold]])*Product[[#This Row],[Units Sold]]</f>
        <v>259.875</v>
      </c>
    </row>
    <row r="250" spans="1:16" x14ac:dyDescent="0.45">
      <c r="A250" t="s">
        <v>12</v>
      </c>
      <c r="B250" t="s">
        <v>17</v>
      </c>
      <c r="C250" t="s">
        <v>22</v>
      </c>
      <c r="D250" s="1">
        <v>5.99</v>
      </c>
      <c r="E250">
        <v>64</v>
      </c>
      <c r="F250" s="20" t="str">
        <f t="shared" si="3"/>
        <v>January</v>
      </c>
      <c r="G250" s="2">
        <v>45314</v>
      </c>
      <c r="H250" s="3" t="s">
        <v>26</v>
      </c>
      <c r="I250">
        <v>6713</v>
      </c>
      <c r="J250" s="3" t="str">
        <f>VLOOKUP(I250,'Customer Details'!$A$2:$C$1001, 3, FALSE)</f>
        <v>55-64</v>
      </c>
      <c r="K250" s="3" t="str">
        <f>VLOOKUP(I250,'Customer Details'!$A$2:$D$1001,4, FALSE)</f>
        <v>Male</v>
      </c>
      <c r="L250" s="3" t="s">
        <v>27</v>
      </c>
      <c r="M250" t="s">
        <v>129</v>
      </c>
      <c r="N250" s="1">
        <v>383.36</v>
      </c>
      <c r="O250" s="1">
        <v>4.1929999999999996</v>
      </c>
      <c r="P250" s="1">
        <f>(Product[[#This Row],[Price]]-Product[[#This Row],[Cost of Goods Sold]])*Product[[#This Row],[Units Sold]]</f>
        <v>115.00800000000004</v>
      </c>
    </row>
    <row r="251" spans="1:16" x14ac:dyDescent="0.45">
      <c r="A251" t="s">
        <v>14</v>
      </c>
      <c r="B251" t="s">
        <v>19</v>
      </c>
      <c r="C251" t="s">
        <v>24</v>
      </c>
      <c r="D251" s="1">
        <v>20.99</v>
      </c>
      <c r="E251">
        <v>25</v>
      </c>
      <c r="F251" s="20" t="str">
        <f t="shared" si="3"/>
        <v>January</v>
      </c>
      <c r="G251" s="2">
        <v>45294</v>
      </c>
      <c r="H251" s="3" t="s">
        <v>26</v>
      </c>
      <c r="I251">
        <v>5074</v>
      </c>
      <c r="J251" s="3" t="str">
        <f>VLOOKUP(I251,'Customer Details'!$A$2:$C$1001, 3, FALSE)</f>
        <v>18-24</v>
      </c>
      <c r="K251" s="3" t="str">
        <f>VLOOKUP(I251,'Customer Details'!$A$2:$D$1001,4, FALSE)</f>
        <v>Female</v>
      </c>
      <c r="L251" s="3" t="s">
        <v>31</v>
      </c>
      <c r="M251" t="s">
        <v>129</v>
      </c>
      <c r="N251" s="1">
        <v>524.75</v>
      </c>
      <c r="O251" s="1">
        <v>14.693</v>
      </c>
      <c r="P251" s="1">
        <f>(Product[[#This Row],[Price]]-Product[[#This Row],[Cost of Goods Sold]])*Product[[#This Row],[Units Sold]]</f>
        <v>157.42499999999998</v>
      </c>
    </row>
    <row r="252" spans="1:16" x14ac:dyDescent="0.45">
      <c r="A252" t="s">
        <v>12</v>
      </c>
      <c r="B252" t="s">
        <v>17</v>
      </c>
      <c r="C252" t="s">
        <v>22</v>
      </c>
      <c r="D252" s="1">
        <v>5.99</v>
      </c>
      <c r="E252">
        <v>90</v>
      </c>
      <c r="F252" s="20" t="str">
        <f t="shared" si="3"/>
        <v>February</v>
      </c>
      <c r="G252" s="2">
        <v>45327</v>
      </c>
      <c r="H252" s="3" t="s">
        <v>26</v>
      </c>
      <c r="I252">
        <v>7397</v>
      </c>
      <c r="J252" s="3" t="str">
        <f>VLOOKUP(I252,'Customer Details'!$A$2:$C$1001, 3, FALSE)</f>
        <v>25-34</v>
      </c>
      <c r="K252" s="3" t="str">
        <f>VLOOKUP(I252,'Customer Details'!$A$2:$D$1001,4, FALSE)</f>
        <v>Non-binary</v>
      </c>
      <c r="L252" s="3" t="s">
        <v>30</v>
      </c>
      <c r="M252" t="s">
        <v>129</v>
      </c>
      <c r="N252" s="1">
        <v>539.1</v>
      </c>
      <c r="O252" s="1">
        <v>4.1929999999999996</v>
      </c>
      <c r="P252" s="1">
        <f>(Product[[#This Row],[Price]]-Product[[#This Row],[Cost of Goods Sold]])*Product[[#This Row],[Units Sold]]</f>
        <v>161.73000000000005</v>
      </c>
    </row>
    <row r="253" spans="1:16" x14ac:dyDescent="0.45">
      <c r="A253" t="s">
        <v>12</v>
      </c>
      <c r="B253" t="s">
        <v>17</v>
      </c>
      <c r="C253" t="s">
        <v>22</v>
      </c>
      <c r="D253" s="1">
        <v>5.99</v>
      </c>
      <c r="E253">
        <v>284</v>
      </c>
      <c r="F253" s="20" t="str">
        <f t="shared" si="3"/>
        <v>February</v>
      </c>
      <c r="G253" s="2">
        <v>45338</v>
      </c>
      <c r="H253" s="3" t="s">
        <v>26</v>
      </c>
      <c r="I253">
        <v>3732</v>
      </c>
      <c r="J253" s="3" t="str">
        <f>VLOOKUP(I253,'Customer Details'!$A$2:$C$1001, 3, FALSE)</f>
        <v>35-44</v>
      </c>
      <c r="K253" s="3" t="str">
        <f>VLOOKUP(I253,'Customer Details'!$A$2:$D$1001,4, FALSE)</f>
        <v>Male</v>
      </c>
      <c r="L253" s="3" t="s">
        <v>29</v>
      </c>
      <c r="M253" t="s">
        <v>129</v>
      </c>
      <c r="N253" s="1">
        <v>1701.16</v>
      </c>
      <c r="O253" s="1">
        <v>4.1929999999999996</v>
      </c>
      <c r="P253" s="1">
        <f>(Product[[#This Row],[Price]]-Product[[#This Row],[Cost of Goods Sold]])*Product[[#This Row],[Units Sold]]</f>
        <v>510.34800000000018</v>
      </c>
    </row>
    <row r="254" spans="1:16" x14ac:dyDescent="0.45">
      <c r="A254" t="s">
        <v>16</v>
      </c>
      <c r="B254" t="s">
        <v>21</v>
      </c>
      <c r="C254" t="s">
        <v>23</v>
      </c>
      <c r="D254" s="1">
        <v>35.5</v>
      </c>
      <c r="E254">
        <v>242</v>
      </c>
      <c r="F254" s="20" t="str">
        <f t="shared" si="3"/>
        <v>January</v>
      </c>
      <c r="G254" s="2">
        <v>45293</v>
      </c>
      <c r="H254" s="3" t="s">
        <v>25</v>
      </c>
      <c r="I254">
        <v>7704</v>
      </c>
      <c r="J254" s="3" t="str">
        <f>VLOOKUP(I254,'Customer Details'!$A$2:$C$1001, 3, FALSE)</f>
        <v>65+</v>
      </c>
      <c r="K254" s="3" t="str">
        <f>VLOOKUP(I254,'Customer Details'!$A$2:$D$1001,4, FALSE)</f>
        <v>Non-binary</v>
      </c>
      <c r="L254" s="3" t="s">
        <v>29</v>
      </c>
      <c r="M254" t="s">
        <v>129</v>
      </c>
      <c r="N254" s="1">
        <v>8591</v>
      </c>
      <c r="O254" s="1">
        <v>24.85</v>
      </c>
      <c r="P254" s="1">
        <f>(Product[[#This Row],[Price]]-Product[[#This Row],[Cost of Goods Sold]])*Product[[#This Row],[Units Sold]]</f>
        <v>2577.2999999999997</v>
      </c>
    </row>
    <row r="255" spans="1:16" x14ac:dyDescent="0.45">
      <c r="A255" t="s">
        <v>12</v>
      </c>
      <c r="B255" t="s">
        <v>17</v>
      </c>
      <c r="C255" t="s">
        <v>22</v>
      </c>
      <c r="D255" s="1">
        <v>5.99</v>
      </c>
      <c r="E255">
        <v>77</v>
      </c>
      <c r="F255" s="20" t="str">
        <f t="shared" si="3"/>
        <v>February</v>
      </c>
      <c r="G255" s="2">
        <v>45343</v>
      </c>
      <c r="H255" s="3" t="s">
        <v>25</v>
      </c>
      <c r="I255">
        <v>2136</v>
      </c>
      <c r="J255" s="3" t="str">
        <f>VLOOKUP(I255,'Customer Details'!$A$2:$C$1001, 3, FALSE)</f>
        <v>25-34</v>
      </c>
      <c r="K255" s="3" t="str">
        <f>VLOOKUP(I255,'Customer Details'!$A$2:$D$1001,4, FALSE)</f>
        <v>Male</v>
      </c>
      <c r="L255" s="3" t="s">
        <v>28</v>
      </c>
      <c r="M255" t="s">
        <v>129</v>
      </c>
      <c r="N255" s="1">
        <v>461.23</v>
      </c>
      <c r="O255" s="1">
        <v>4.1929999999999996</v>
      </c>
      <c r="P255" s="1">
        <f>(Product[[#This Row],[Price]]-Product[[#This Row],[Cost of Goods Sold]])*Product[[#This Row],[Units Sold]]</f>
        <v>138.36900000000006</v>
      </c>
    </row>
    <row r="256" spans="1:16" x14ac:dyDescent="0.45">
      <c r="A256" t="s">
        <v>14</v>
      </c>
      <c r="B256" t="s">
        <v>19</v>
      </c>
      <c r="C256" t="s">
        <v>24</v>
      </c>
      <c r="D256" s="1">
        <v>20.99</v>
      </c>
      <c r="E256">
        <v>20</v>
      </c>
      <c r="F256" s="20" t="str">
        <f t="shared" si="3"/>
        <v>March</v>
      </c>
      <c r="G256" s="2">
        <v>45380</v>
      </c>
      <c r="H256" s="3" t="s">
        <v>26</v>
      </c>
      <c r="I256">
        <v>9902</v>
      </c>
      <c r="J256" s="3" t="str">
        <f>VLOOKUP(I256,'Customer Details'!$A$2:$C$1001, 3, FALSE)</f>
        <v>35-44</v>
      </c>
      <c r="K256" s="3" t="str">
        <f>VLOOKUP(I256,'Customer Details'!$A$2:$D$1001,4, FALSE)</f>
        <v>Female</v>
      </c>
      <c r="L256" s="3" t="s">
        <v>31</v>
      </c>
      <c r="M256" t="s">
        <v>130</v>
      </c>
      <c r="N256" s="1">
        <v>419.8</v>
      </c>
      <c r="O256" s="1">
        <v>14.693</v>
      </c>
      <c r="P256" s="1">
        <f>(Product[[#This Row],[Price]]-Product[[#This Row],[Cost of Goods Sold]])*Product[[#This Row],[Units Sold]]</f>
        <v>125.93999999999997</v>
      </c>
    </row>
    <row r="257" spans="1:16" x14ac:dyDescent="0.45">
      <c r="A257" t="s">
        <v>12</v>
      </c>
      <c r="B257" t="s">
        <v>17</v>
      </c>
      <c r="C257" t="s">
        <v>22</v>
      </c>
      <c r="D257" s="1">
        <v>5.99</v>
      </c>
      <c r="E257">
        <v>126</v>
      </c>
      <c r="F257" s="20" t="str">
        <f t="shared" si="3"/>
        <v>February</v>
      </c>
      <c r="G257" s="2">
        <v>45345</v>
      </c>
      <c r="H257" s="3" t="s">
        <v>25</v>
      </c>
      <c r="I257">
        <v>6524</v>
      </c>
      <c r="J257" s="3" t="str">
        <f>VLOOKUP(I257,'Customer Details'!$A$2:$C$1001, 3, FALSE)</f>
        <v>45-54</v>
      </c>
      <c r="K257" s="3" t="str">
        <f>VLOOKUP(I257,'Customer Details'!$A$2:$D$1001,4, FALSE)</f>
        <v>Female</v>
      </c>
      <c r="L257" s="3" t="s">
        <v>30</v>
      </c>
      <c r="M257" t="s">
        <v>129</v>
      </c>
      <c r="N257" s="1">
        <v>754.74</v>
      </c>
      <c r="O257" s="1">
        <v>4.1929999999999996</v>
      </c>
      <c r="P257" s="1">
        <f>(Product[[#This Row],[Price]]-Product[[#This Row],[Cost of Goods Sold]])*Product[[#This Row],[Units Sold]]</f>
        <v>226.42200000000008</v>
      </c>
    </row>
    <row r="258" spans="1:16" x14ac:dyDescent="0.45">
      <c r="A258" t="s">
        <v>16</v>
      </c>
      <c r="B258" t="s">
        <v>21</v>
      </c>
      <c r="C258" t="s">
        <v>23</v>
      </c>
      <c r="D258" s="1">
        <v>35.5</v>
      </c>
      <c r="E258">
        <v>219</v>
      </c>
      <c r="F258" s="20" t="str">
        <f t="shared" ref="F258:F321" si="4">TEXT(G258, "mmmm")</f>
        <v>January</v>
      </c>
      <c r="G258" s="2">
        <v>45300</v>
      </c>
      <c r="H258" s="3" t="s">
        <v>26</v>
      </c>
      <c r="I258">
        <v>8913</v>
      </c>
      <c r="J258" s="3" t="str">
        <f>VLOOKUP(I258,'Customer Details'!$A$2:$C$1001, 3, FALSE)</f>
        <v>55-64</v>
      </c>
      <c r="K258" s="3" t="str">
        <f>VLOOKUP(I258,'Customer Details'!$A$2:$D$1001,4, FALSE)</f>
        <v>Female</v>
      </c>
      <c r="L258" s="3" t="s">
        <v>30</v>
      </c>
      <c r="M258" t="s">
        <v>129</v>
      </c>
      <c r="N258" s="1">
        <v>7774.5</v>
      </c>
      <c r="O258" s="1">
        <v>24.85</v>
      </c>
      <c r="P258" s="1">
        <f>(Product[[#This Row],[Price]]-Product[[#This Row],[Cost of Goods Sold]])*Product[[#This Row],[Units Sold]]</f>
        <v>2332.35</v>
      </c>
    </row>
    <row r="259" spans="1:16" x14ac:dyDescent="0.45">
      <c r="A259" t="s">
        <v>12</v>
      </c>
      <c r="B259" t="s">
        <v>17</v>
      </c>
      <c r="C259" t="s">
        <v>22</v>
      </c>
      <c r="D259" s="1">
        <v>5.99</v>
      </c>
      <c r="E259">
        <v>297</v>
      </c>
      <c r="F259" s="20" t="str">
        <f t="shared" si="4"/>
        <v>January</v>
      </c>
      <c r="G259" s="2">
        <v>45309</v>
      </c>
      <c r="H259" s="3" t="s">
        <v>26</v>
      </c>
      <c r="I259">
        <v>4376</v>
      </c>
      <c r="J259" s="3" t="str">
        <f>VLOOKUP(I259,'Customer Details'!$A$2:$C$1001, 3, FALSE)</f>
        <v>65+</v>
      </c>
      <c r="K259" s="3" t="str">
        <f>VLOOKUP(I259,'Customer Details'!$A$2:$D$1001,4, FALSE)</f>
        <v>Female</v>
      </c>
      <c r="L259" s="3" t="s">
        <v>28</v>
      </c>
      <c r="M259" t="s">
        <v>129</v>
      </c>
      <c r="N259" s="1">
        <v>1779.03</v>
      </c>
      <c r="O259" s="1">
        <v>4.1929999999999996</v>
      </c>
      <c r="P259" s="1">
        <f>(Product[[#This Row],[Price]]-Product[[#This Row],[Cost of Goods Sold]])*Product[[#This Row],[Units Sold]]</f>
        <v>533.70900000000017</v>
      </c>
    </row>
    <row r="260" spans="1:16" x14ac:dyDescent="0.45">
      <c r="A260" t="s">
        <v>13</v>
      </c>
      <c r="B260" t="s">
        <v>18</v>
      </c>
      <c r="C260" t="s">
        <v>23</v>
      </c>
      <c r="D260" s="1">
        <v>15.75</v>
      </c>
      <c r="E260">
        <v>71</v>
      </c>
      <c r="F260" s="20" t="str">
        <f t="shared" si="4"/>
        <v>March</v>
      </c>
      <c r="G260" s="2">
        <v>45364</v>
      </c>
      <c r="H260" s="3" t="s">
        <v>26</v>
      </c>
      <c r="I260">
        <v>4361</v>
      </c>
      <c r="J260" s="3" t="str">
        <f>VLOOKUP(I260,'Customer Details'!$A$2:$C$1001, 3, FALSE)</f>
        <v>18-24</v>
      </c>
      <c r="K260" s="3" t="str">
        <f>VLOOKUP(I260,'Customer Details'!$A$2:$D$1001,4, FALSE)</f>
        <v>Non-binary</v>
      </c>
      <c r="L260" s="3" t="s">
        <v>29</v>
      </c>
      <c r="M260" t="s">
        <v>129</v>
      </c>
      <c r="N260" s="1">
        <v>1118.25</v>
      </c>
      <c r="O260" s="1">
        <v>11.025</v>
      </c>
      <c r="P260" s="1">
        <f>(Product[[#This Row],[Price]]-Product[[#This Row],[Cost of Goods Sold]])*Product[[#This Row],[Units Sold]]</f>
        <v>335.47499999999997</v>
      </c>
    </row>
    <row r="261" spans="1:16" x14ac:dyDescent="0.45">
      <c r="A261" t="s">
        <v>12</v>
      </c>
      <c r="B261" t="s">
        <v>17</v>
      </c>
      <c r="C261" t="s">
        <v>22</v>
      </c>
      <c r="D261" s="1">
        <v>5.99</v>
      </c>
      <c r="E261">
        <v>147</v>
      </c>
      <c r="F261" s="20" t="str">
        <f t="shared" si="4"/>
        <v>January</v>
      </c>
      <c r="G261" s="2">
        <v>45322</v>
      </c>
      <c r="H261" s="3" t="s">
        <v>26</v>
      </c>
      <c r="I261">
        <v>8447</v>
      </c>
      <c r="J261" s="3" t="str">
        <f>VLOOKUP(I261,'Customer Details'!$A$2:$C$1001, 3, FALSE)</f>
        <v>18-24</v>
      </c>
      <c r="K261" s="3" t="str">
        <f>VLOOKUP(I261,'Customer Details'!$A$2:$D$1001,4, FALSE)</f>
        <v>Non-binary</v>
      </c>
      <c r="L261" s="3" t="s">
        <v>28</v>
      </c>
      <c r="M261" t="s">
        <v>129</v>
      </c>
      <c r="N261" s="1">
        <v>880.53000000000009</v>
      </c>
      <c r="O261" s="1">
        <v>4.1929999999999996</v>
      </c>
      <c r="P261" s="1">
        <f>(Product[[#This Row],[Price]]-Product[[#This Row],[Cost of Goods Sold]])*Product[[#This Row],[Units Sold]]</f>
        <v>264.15900000000011</v>
      </c>
    </row>
    <row r="262" spans="1:16" x14ac:dyDescent="0.45">
      <c r="A262" t="s">
        <v>16</v>
      </c>
      <c r="B262" t="s">
        <v>21</v>
      </c>
      <c r="C262" t="s">
        <v>23</v>
      </c>
      <c r="D262" s="1">
        <v>35.5</v>
      </c>
      <c r="E262">
        <v>151</v>
      </c>
      <c r="F262" s="20" t="str">
        <f t="shared" si="4"/>
        <v>February</v>
      </c>
      <c r="G262" s="2">
        <v>45337</v>
      </c>
      <c r="H262" s="3" t="s">
        <v>26</v>
      </c>
      <c r="I262">
        <v>8595</v>
      </c>
      <c r="J262" s="3" t="str">
        <f>VLOOKUP(I262,'Customer Details'!$A$2:$C$1001, 3, FALSE)</f>
        <v>25-34</v>
      </c>
      <c r="K262" s="3" t="str">
        <f>VLOOKUP(I262,'Customer Details'!$A$2:$D$1001,4, FALSE)</f>
        <v>Non-binary</v>
      </c>
      <c r="L262" s="3" t="s">
        <v>29</v>
      </c>
      <c r="M262" t="s">
        <v>130</v>
      </c>
      <c r="N262" s="1">
        <v>5360.5</v>
      </c>
      <c r="O262" s="1">
        <v>24.85</v>
      </c>
      <c r="P262" s="1">
        <f>(Product[[#This Row],[Price]]-Product[[#This Row],[Cost of Goods Sold]])*Product[[#This Row],[Units Sold]]</f>
        <v>1608.1499999999999</v>
      </c>
    </row>
    <row r="263" spans="1:16" x14ac:dyDescent="0.45">
      <c r="A263" t="s">
        <v>15</v>
      </c>
      <c r="B263" t="s">
        <v>20</v>
      </c>
      <c r="C263" t="s">
        <v>24</v>
      </c>
      <c r="D263" s="1">
        <v>12.99</v>
      </c>
      <c r="E263">
        <v>172</v>
      </c>
      <c r="F263" s="20" t="str">
        <f t="shared" si="4"/>
        <v>February</v>
      </c>
      <c r="G263" s="2">
        <v>45345</v>
      </c>
      <c r="H263" s="3" t="s">
        <v>25</v>
      </c>
      <c r="I263">
        <v>8823</v>
      </c>
      <c r="J263" s="3" t="str">
        <f>VLOOKUP(I263,'Customer Details'!$A$2:$C$1001, 3, FALSE)</f>
        <v>45-54</v>
      </c>
      <c r="K263" s="3" t="str">
        <f>VLOOKUP(I263,'Customer Details'!$A$2:$D$1001,4, FALSE)</f>
        <v>Non-binary</v>
      </c>
      <c r="L263" s="3" t="s">
        <v>27</v>
      </c>
      <c r="M263" t="s">
        <v>130</v>
      </c>
      <c r="N263" s="1">
        <v>2234.2800000000002</v>
      </c>
      <c r="O263" s="1">
        <v>9.093</v>
      </c>
      <c r="P263" s="1">
        <f>(Product[[#This Row],[Price]]-Product[[#This Row],[Cost of Goods Sold]])*Product[[#This Row],[Units Sold]]</f>
        <v>670.28399999999999</v>
      </c>
    </row>
    <row r="264" spans="1:16" x14ac:dyDescent="0.45">
      <c r="A264" t="s">
        <v>15</v>
      </c>
      <c r="B264" t="s">
        <v>20</v>
      </c>
      <c r="C264" t="s">
        <v>24</v>
      </c>
      <c r="D264" s="1">
        <v>12.99</v>
      </c>
      <c r="E264">
        <v>72</v>
      </c>
      <c r="F264" s="20" t="str">
        <f t="shared" si="4"/>
        <v>February</v>
      </c>
      <c r="G264" s="2">
        <v>45324</v>
      </c>
      <c r="H264" s="3" t="s">
        <v>26</v>
      </c>
      <c r="I264">
        <v>2638</v>
      </c>
      <c r="J264" s="3" t="str">
        <f>VLOOKUP(I264,'Customer Details'!$A$2:$C$1001, 3, FALSE)</f>
        <v>55-64</v>
      </c>
      <c r="K264" s="3" t="str">
        <f>VLOOKUP(I264,'Customer Details'!$A$2:$D$1001,4, FALSE)</f>
        <v>Non-binary</v>
      </c>
      <c r="L264" s="3" t="s">
        <v>28</v>
      </c>
      <c r="M264" t="s">
        <v>129</v>
      </c>
      <c r="N264" s="1">
        <v>935.28</v>
      </c>
      <c r="O264" s="1">
        <v>9.093</v>
      </c>
      <c r="P264" s="1">
        <f>(Product[[#This Row],[Price]]-Product[[#This Row],[Cost of Goods Sold]])*Product[[#This Row],[Units Sold]]</f>
        <v>280.584</v>
      </c>
    </row>
    <row r="265" spans="1:16" x14ac:dyDescent="0.45">
      <c r="A265" t="s">
        <v>16</v>
      </c>
      <c r="B265" t="s">
        <v>21</v>
      </c>
      <c r="C265" t="s">
        <v>23</v>
      </c>
      <c r="D265" s="1">
        <v>35.5</v>
      </c>
      <c r="E265">
        <v>192</v>
      </c>
      <c r="F265" s="20" t="str">
        <f t="shared" si="4"/>
        <v>February</v>
      </c>
      <c r="G265" s="2">
        <v>45344</v>
      </c>
      <c r="H265" s="3" t="s">
        <v>26</v>
      </c>
      <c r="I265">
        <v>2349</v>
      </c>
      <c r="J265" s="3" t="str">
        <f>VLOOKUP(I265,'Customer Details'!$A$2:$C$1001, 3, FALSE)</f>
        <v>35-44</v>
      </c>
      <c r="K265" s="3" t="str">
        <f>VLOOKUP(I265,'Customer Details'!$A$2:$D$1001,4, FALSE)</f>
        <v>Male</v>
      </c>
      <c r="L265" s="3" t="s">
        <v>27</v>
      </c>
      <c r="M265" t="s">
        <v>129</v>
      </c>
      <c r="N265" s="1">
        <v>6816</v>
      </c>
      <c r="O265" s="1">
        <v>24.85</v>
      </c>
      <c r="P265" s="1">
        <f>(Product[[#This Row],[Price]]-Product[[#This Row],[Cost of Goods Sold]])*Product[[#This Row],[Units Sold]]</f>
        <v>2044.7999999999997</v>
      </c>
    </row>
    <row r="266" spans="1:16" x14ac:dyDescent="0.45">
      <c r="A266" t="s">
        <v>12</v>
      </c>
      <c r="B266" t="s">
        <v>17</v>
      </c>
      <c r="C266" t="s">
        <v>22</v>
      </c>
      <c r="D266" s="1">
        <v>5.99</v>
      </c>
      <c r="E266">
        <v>282</v>
      </c>
      <c r="F266" s="20" t="str">
        <f t="shared" si="4"/>
        <v>January</v>
      </c>
      <c r="G266" s="2">
        <v>45322</v>
      </c>
      <c r="H266" s="3" t="s">
        <v>26</v>
      </c>
      <c r="I266">
        <v>3083</v>
      </c>
      <c r="J266" s="3" t="str">
        <f>VLOOKUP(I266,'Customer Details'!$A$2:$C$1001, 3, FALSE)</f>
        <v>45-54</v>
      </c>
      <c r="K266" s="3" t="str">
        <f>VLOOKUP(I266,'Customer Details'!$A$2:$D$1001,4, FALSE)</f>
        <v>Female</v>
      </c>
      <c r="L266" s="3" t="s">
        <v>28</v>
      </c>
      <c r="M266" t="s">
        <v>129</v>
      </c>
      <c r="N266" s="1">
        <v>1689.18</v>
      </c>
      <c r="O266" s="1">
        <v>4.1929999999999996</v>
      </c>
      <c r="P266" s="1">
        <f>(Product[[#This Row],[Price]]-Product[[#This Row],[Cost of Goods Sold]])*Product[[#This Row],[Units Sold]]</f>
        <v>506.75400000000019</v>
      </c>
    </row>
    <row r="267" spans="1:16" x14ac:dyDescent="0.45">
      <c r="A267" t="s">
        <v>14</v>
      </c>
      <c r="B267" t="s">
        <v>19</v>
      </c>
      <c r="C267" t="s">
        <v>24</v>
      </c>
      <c r="D267" s="1">
        <v>20.99</v>
      </c>
      <c r="E267">
        <v>100</v>
      </c>
      <c r="F267" s="20" t="str">
        <f t="shared" si="4"/>
        <v>January</v>
      </c>
      <c r="G267" s="2">
        <v>45297</v>
      </c>
      <c r="H267" s="3" t="s">
        <v>25</v>
      </c>
      <c r="I267">
        <v>8823</v>
      </c>
      <c r="J267" s="3" t="str">
        <f>VLOOKUP(I267,'Customer Details'!$A$2:$C$1001, 3, FALSE)</f>
        <v>45-54</v>
      </c>
      <c r="K267" s="3" t="str">
        <f>VLOOKUP(I267,'Customer Details'!$A$2:$D$1001,4, FALSE)</f>
        <v>Non-binary</v>
      </c>
      <c r="L267" s="3" t="s">
        <v>31</v>
      </c>
      <c r="M267" t="s">
        <v>130</v>
      </c>
      <c r="N267" s="1">
        <v>2099</v>
      </c>
      <c r="O267" s="1">
        <v>14.693</v>
      </c>
      <c r="P267" s="1">
        <f>(Product[[#This Row],[Price]]-Product[[#This Row],[Cost of Goods Sold]])*Product[[#This Row],[Units Sold]]</f>
        <v>629.69999999999993</v>
      </c>
    </row>
    <row r="268" spans="1:16" x14ac:dyDescent="0.45">
      <c r="A268" t="s">
        <v>14</v>
      </c>
      <c r="B268" t="s">
        <v>19</v>
      </c>
      <c r="C268" t="s">
        <v>24</v>
      </c>
      <c r="D268" s="1">
        <v>20.99</v>
      </c>
      <c r="E268">
        <v>216</v>
      </c>
      <c r="F268" s="20" t="str">
        <f t="shared" si="4"/>
        <v>March</v>
      </c>
      <c r="G268" s="2">
        <v>45356</v>
      </c>
      <c r="H268" s="3" t="s">
        <v>26</v>
      </c>
      <c r="I268">
        <v>6032</v>
      </c>
      <c r="J268" s="3" t="str">
        <f>VLOOKUP(I268,'Customer Details'!$A$2:$C$1001, 3, FALSE)</f>
        <v>35-44</v>
      </c>
      <c r="K268" s="3" t="str">
        <f>VLOOKUP(I268,'Customer Details'!$A$2:$D$1001,4, FALSE)</f>
        <v>Non-binary</v>
      </c>
      <c r="L268" s="3" t="s">
        <v>27</v>
      </c>
      <c r="M268" t="s">
        <v>129</v>
      </c>
      <c r="N268" s="1">
        <v>4533.8399999999992</v>
      </c>
      <c r="O268" s="1">
        <v>14.693</v>
      </c>
      <c r="P268" s="1">
        <f>(Product[[#This Row],[Price]]-Product[[#This Row],[Cost of Goods Sold]])*Product[[#This Row],[Units Sold]]</f>
        <v>1360.1519999999998</v>
      </c>
    </row>
    <row r="269" spans="1:16" x14ac:dyDescent="0.45">
      <c r="A269" t="s">
        <v>15</v>
      </c>
      <c r="B269" t="s">
        <v>20</v>
      </c>
      <c r="C269" t="s">
        <v>24</v>
      </c>
      <c r="D269" s="1">
        <v>12.99</v>
      </c>
      <c r="E269">
        <v>121</v>
      </c>
      <c r="F269" s="20" t="str">
        <f t="shared" si="4"/>
        <v>January</v>
      </c>
      <c r="G269" s="2">
        <v>45295</v>
      </c>
      <c r="H269" s="3" t="s">
        <v>25</v>
      </c>
      <c r="I269">
        <v>3847</v>
      </c>
      <c r="J269" s="3" t="str">
        <f>VLOOKUP(I269,'Customer Details'!$A$2:$C$1001, 3, FALSE)</f>
        <v>65+</v>
      </c>
      <c r="K269" s="3" t="str">
        <f>VLOOKUP(I269,'Customer Details'!$A$2:$D$1001,4, FALSE)</f>
        <v>Non-binary</v>
      </c>
      <c r="L269" s="3" t="s">
        <v>31</v>
      </c>
      <c r="M269" t="s">
        <v>129</v>
      </c>
      <c r="N269" s="1">
        <v>1571.79</v>
      </c>
      <c r="O269" s="1">
        <v>9.093</v>
      </c>
      <c r="P269" s="1">
        <f>(Product[[#This Row],[Price]]-Product[[#This Row],[Cost of Goods Sold]])*Product[[#This Row],[Units Sold]]</f>
        <v>471.53700000000003</v>
      </c>
    </row>
    <row r="270" spans="1:16" x14ac:dyDescent="0.45">
      <c r="A270" t="s">
        <v>13</v>
      </c>
      <c r="B270" t="s">
        <v>18</v>
      </c>
      <c r="C270" t="s">
        <v>23</v>
      </c>
      <c r="D270" s="1">
        <v>15.75</v>
      </c>
      <c r="E270">
        <v>289</v>
      </c>
      <c r="F270" s="20" t="str">
        <f t="shared" si="4"/>
        <v>March</v>
      </c>
      <c r="G270" s="2">
        <v>45380</v>
      </c>
      <c r="H270" s="3" t="s">
        <v>25</v>
      </c>
      <c r="I270">
        <v>9830</v>
      </c>
      <c r="J270" s="3" t="str">
        <f>VLOOKUP(I270,'Customer Details'!$A$2:$C$1001, 3, FALSE)</f>
        <v>35-44</v>
      </c>
      <c r="K270" s="3" t="str">
        <f>VLOOKUP(I270,'Customer Details'!$A$2:$D$1001,4, FALSE)</f>
        <v>Female</v>
      </c>
      <c r="L270" s="3" t="s">
        <v>30</v>
      </c>
      <c r="M270" t="s">
        <v>129</v>
      </c>
      <c r="N270" s="1">
        <v>4551.75</v>
      </c>
      <c r="O270" s="1">
        <v>11.025</v>
      </c>
      <c r="P270" s="1">
        <f>(Product[[#This Row],[Price]]-Product[[#This Row],[Cost of Goods Sold]])*Product[[#This Row],[Units Sold]]</f>
        <v>1365.5249999999999</v>
      </c>
    </row>
    <row r="271" spans="1:16" x14ac:dyDescent="0.45">
      <c r="A271" t="s">
        <v>15</v>
      </c>
      <c r="B271" t="s">
        <v>20</v>
      </c>
      <c r="C271" t="s">
        <v>24</v>
      </c>
      <c r="D271" s="1">
        <v>12.99</v>
      </c>
      <c r="E271">
        <v>153</v>
      </c>
      <c r="F271" s="20" t="str">
        <f t="shared" si="4"/>
        <v>February</v>
      </c>
      <c r="G271" s="2">
        <v>45326</v>
      </c>
      <c r="H271" s="3" t="s">
        <v>25</v>
      </c>
      <c r="I271">
        <v>6982</v>
      </c>
      <c r="J271" s="3" t="str">
        <f>VLOOKUP(I271,'Customer Details'!$A$2:$C$1001, 3, FALSE)</f>
        <v>35-44</v>
      </c>
      <c r="K271" s="3" t="str">
        <f>VLOOKUP(I271,'Customer Details'!$A$2:$D$1001,4, FALSE)</f>
        <v>Female</v>
      </c>
      <c r="L271" s="3" t="s">
        <v>28</v>
      </c>
      <c r="M271" t="s">
        <v>129</v>
      </c>
      <c r="N271" s="1">
        <v>1987.47</v>
      </c>
      <c r="O271" s="1">
        <v>9.093</v>
      </c>
      <c r="P271" s="1">
        <f>(Product[[#This Row],[Price]]-Product[[#This Row],[Cost of Goods Sold]])*Product[[#This Row],[Units Sold]]</f>
        <v>596.24099999999999</v>
      </c>
    </row>
    <row r="272" spans="1:16" x14ac:dyDescent="0.45">
      <c r="A272" t="s">
        <v>16</v>
      </c>
      <c r="B272" t="s">
        <v>21</v>
      </c>
      <c r="C272" t="s">
        <v>23</v>
      </c>
      <c r="D272" s="1">
        <v>35.5</v>
      </c>
      <c r="E272">
        <v>203</v>
      </c>
      <c r="F272" s="20" t="str">
        <f t="shared" si="4"/>
        <v>March</v>
      </c>
      <c r="G272" s="2">
        <v>45364</v>
      </c>
      <c r="H272" s="3" t="s">
        <v>25</v>
      </c>
      <c r="I272">
        <v>6013</v>
      </c>
      <c r="J272" s="3" t="str">
        <f>VLOOKUP(I272,'Customer Details'!$A$2:$C$1001, 3, FALSE)</f>
        <v>35-44</v>
      </c>
      <c r="K272" s="3" t="str">
        <f>VLOOKUP(I272,'Customer Details'!$A$2:$D$1001,4, FALSE)</f>
        <v>Female</v>
      </c>
      <c r="L272" s="3" t="s">
        <v>27</v>
      </c>
      <c r="M272" t="s">
        <v>129</v>
      </c>
      <c r="N272" s="1">
        <v>7206.5</v>
      </c>
      <c r="O272" s="1">
        <v>24.85</v>
      </c>
      <c r="P272" s="1">
        <f>(Product[[#This Row],[Price]]-Product[[#This Row],[Cost of Goods Sold]])*Product[[#This Row],[Units Sold]]</f>
        <v>2161.9499999999998</v>
      </c>
    </row>
    <row r="273" spans="1:16" x14ac:dyDescent="0.45">
      <c r="A273" t="s">
        <v>13</v>
      </c>
      <c r="B273" t="s">
        <v>18</v>
      </c>
      <c r="C273" t="s">
        <v>23</v>
      </c>
      <c r="D273" s="1">
        <v>15.75</v>
      </c>
      <c r="E273">
        <v>34</v>
      </c>
      <c r="F273" s="20" t="str">
        <f t="shared" si="4"/>
        <v>March</v>
      </c>
      <c r="G273" s="2">
        <v>45369</v>
      </c>
      <c r="H273" s="3" t="s">
        <v>26</v>
      </c>
      <c r="I273">
        <v>5012</v>
      </c>
      <c r="J273" s="3" t="str">
        <f>VLOOKUP(I273,'Customer Details'!$A$2:$C$1001, 3, FALSE)</f>
        <v>18-24</v>
      </c>
      <c r="K273" s="3" t="str">
        <f>VLOOKUP(I273,'Customer Details'!$A$2:$D$1001,4, FALSE)</f>
        <v>Non-binary</v>
      </c>
      <c r="L273" s="3" t="s">
        <v>27</v>
      </c>
      <c r="M273" t="s">
        <v>129</v>
      </c>
      <c r="N273" s="1">
        <v>535.5</v>
      </c>
      <c r="O273" s="1">
        <v>11.025</v>
      </c>
      <c r="P273" s="1">
        <f>(Product[[#This Row],[Price]]-Product[[#This Row],[Cost of Goods Sold]])*Product[[#This Row],[Units Sold]]</f>
        <v>160.64999999999998</v>
      </c>
    </row>
    <row r="274" spans="1:16" x14ac:dyDescent="0.45">
      <c r="A274" t="s">
        <v>16</v>
      </c>
      <c r="B274" t="s">
        <v>21</v>
      </c>
      <c r="C274" t="s">
        <v>23</v>
      </c>
      <c r="D274" s="1">
        <v>35.5</v>
      </c>
      <c r="E274">
        <v>79</v>
      </c>
      <c r="F274" s="20" t="str">
        <f t="shared" si="4"/>
        <v>January</v>
      </c>
      <c r="G274" s="2">
        <v>45292</v>
      </c>
      <c r="H274" s="3" t="s">
        <v>26</v>
      </c>
      <c r="I274">
        <v>8944</v>
      </c>
      <c r="J274" s="3" t="str">
        <f>VLOOKUP(I274,'Customer Details'!$A$2:$C$1001, 3, FALSE)</f>
        <v>45-54</v>
      </c>
      <c r="K274" s="3" t="str">
        <f>VLOOKUP(I274,'Customer Details'!$A$2:$D$1001,4, FALSE)</f>
        <v>Male</v>
      </c>
      <c r="L274" s="3" t="s">
        <v>30</v>
      </c>
      <c r="M274" t="s">
        <v>129</v>
      </c>
      <c r="N274" s="1">
        <v>2804.5</v>
      </c>
      <c r="O274" s="1">
        <v>24.85</v>
      </c>
      <c r="P274" s="1">
        <f>(Product[[#This Row],[Price]]-Product[[#This Row],[Cost of Goods Sold]])*Product[[#This Row],[Units Sold]]</f>
        <v>841.34999999999991</v>
      </c>
    </row>
    <row r="275" spans="1:16" x14ac:dyDescent="0.45">
      <c r="A275" t="s">
        <v>12</v>
      </c>
      <c r="B275" t="s">
        <v>17</v>
      </c>
      <c r="C275" t="s">
        <v>22</v>
      </c>
      <c r="D275" s="1">
        <v>5.99</v>
      </c>
      <c r="E275">
        <v>47</v>
      </c>
      <c r="F275" s="20" t="str">
        <f t="shared" si="4"/>
        <v>January</v>
      </c>
      <c r="G275" s="2">
        <v>45308</v>
      </c>
      <c r="H275" s="3" t="s">
        <v>26</v>
      </c>
      <c r="I275">
        <v>1333</v>
      </c>
      <c r="J275" s="3" t="str">
        <f>VLOOKUP(I275,'Customer Details'!$A$2:$C$1001, 3, FALSE)</f>
        <v>55-64</v>
      </c>
      <c r="K275" s="3" t="str">
        <f>VLOOKUP(I275,'Customer Details'!$A$2:$D$1001,4, FALSE)</f>
        <v>Male</v>
      </c>
      <c r="L275" s="3" t="s">
        <v>27</v>
      </c>
      <c r="M275" t="s">
        <v>129</v>
      </c>
      <c r="N275" s="1">
        <v>281.52999999999997</v>
      </c>
      <c r="O275" s="1">
        <v>4.1929999999999996</v>
      </c>
      <c r="P275" s="1">
        <f>(Product[[#This Row],[Price]]-Product[[#This Row],[Cost of Goods Sold]])*Product[[#This Row],[Units Sold]]</f>
        <v>84.459000000000032</v>
      </c>
    </row>
    <row r="276" spans="1:16" x14ac:dyDescent="0.45">
      <c r="A276" t="s">
        <v>13</v>
      </c>
      <c r="B276" t="s">
        <v>18</v>
      </c>
      <c r="C276" t="s">
        <v>23</v>
      </c>
      <c r="D276" s="1">
        <v>15.75</v>
      </c>
      <c r="E276">
        <v>269</v>
      </c>
      <c r="F276" s="20" t="str">
        <f t="shared" si="4"/>
        <v>February</v>
      </c>
      <c r="G276" s="2">
        <v>45324</v>
      </c>
      <c r="H276" s="3" t="s">
        <v>25</v>
      </c>
      <c r="I276">
        <v>4746</v>
      </c>
      <c r="J276" s="3" t="str">
        <f>VLOOKUP(I276,'Customer Details'!$A$2:$C$1001, 3, FALSE)</f>
        <v>25-34</v>
      </c>
      <c r="K276" s="3" t="str">
        <f>VLOOKUP(I276,'Customer Details'!$A$2:$D$1001,4, FALSE)</f>
        <v>Male</v>
      </c>
      <c r="L276" s="3" t="s">
        <v>30</v>
      </c>
      <c r="M276" t="s">
        <v>129</v>
      </c>
      <c r="N276" s="1">
        <v>4236.75</v>
      </c>
      <c r="O276" s="1">
        <v>11.025</v>
      </c>
      <c r="P276" s="1">
        <f>(Product[[#This Row],[Price]]-Product[[#This Row],[Cost of Goods Sold]])*Product[[#This Row],[Units Sold]]</f>
        <v>1271.0249999999999</v>
      </c>
    </row>
    <row r="277" spans="1:16" x14ac:dyDescent="0.45">
      <c r="A277" t="s">
        <v>13</v>
      </c>
      <c r="B277" t="s">
        <v>18</v>
      </c>
      <c r="C277" t="s">
        <v>23</v>
      </c>
      <c r="D277" s="1">
        <v>15.75</v>
      </c>
      <c r="E277">
        <v>52</v>
      </c>
      <c r="F277" s="20" t="str">
        <f t="shared" si="4"/>
        <v>February</v>
      </c>
      <c r="G277" s="2">
        <v>45324</v>
      </c>
      <c r="H277" s="3" t="s">
        <v>25</v>
      </c>
      <c r="I277">
        <v>8239</v>
      </c>
      <c r="J277" s="3" t="str">
        <f>VLOOKUP(I277,'Customer Details'!$A$2:$C$1001, 3, FALSE)</f>
        <v>45-54</v>
      </c>
      <c r="K277" s="3" t="str">
        <f>VLOOKUP(I277,'Customer Details'!$A$2:$D$1001,4, FALSE)</f>
        <v>Non-binary</v>
      </c>
      <c r="L277" s="3" t="s">
        <v>28</v>
      </c>
      <c r="M277" t="s">
        <v>129</v>
      </c>
      <c r="N277" s="1">
        <v>819</v>
      </c>
      <c r="O277" s="1">
        <v>11.025</v>
      </c>
      <c r="P277" s="1">
        <f>(Product[[#This Row],[Price]]-Product[[#This Row],[Cost of Goods Sold]])*Product[[#This Row],[Units Sold]]</f>
        <v>245.7</v>
      </c>
    </row>
    <row r="278" spans="1:16" x14ac:dyDescent="0.45">
      <c r="A278" t="s">
        <v>13</v>
      </c>
      <c r="B278" t="s">
        <v>18</v>
      </c>
      <c r="C278" t="s">
        <v>23</v>
      </c>
      <c r="D278" s="1">
        <v>15.75</v>
      </c>
      <c r="E278">
        <v>295</v>
      </c>
      <c r="F278" s="20" t="str">
        <f t="shared" si="4"/>
        <v>January</v>
      </c>
      <c r="G278" s="2">
        <v>45310</v>
      </c>
      <c r="H278" s="3" t="s">
        <v>26</v>
      </c>
      <c r="I278">
        <v>8638</v>
      </c>
      <c r="J278" s="3" t="str">
        <f>VLOOKUP(I278,'Customer Details'!$A$2:$C$1001, 3, FALSE)</f>
        <v>45-54</v>
      </c>
      <c r="K278" s="3" t="str">
        <f>VLOOKUP(I278,'Customer Details'!$A$2:$D$1001,4, FALSE)</f>
        <v>Male</v>
      </c>
      <c r="L278" s="3" t="s">
        <v>29</v>
      </c>
      <c r="M278" t="s">
        <v>129</v>
      </c>
      <c r="N278" s="1">
        <v>4646.25</v>
      </c>
      <c r="O278" s="1">
        <v>11.025</v>
      </c>
      <c r="P278" s="1">
        <f>(Product[[#This Row],[Price]]-Product[[#This Row],[Cost of Goods Sold]])*Product[[#This Row],[Units Sold]]</f>
        <v>1393.875</v>
      </c>
    </row>
    <row r="279" spans="1:16" x14ac:dyDescent="0.45">
      <c r="A279" t="s">
        <v>16</v>
      </c>
      <c r="B279" t="s">
        <v>21</v>
      </c>
      <c r="C279" t="s">
        <v>23</v>
      </c>
      <c r="D279" s="1">
        <v>35.5</v>
      </c>
      <c r="E279">
        <v>243</v>
      </c>
      <c r="F279" s="20" t="str">
        <f t="shared" si="4"/>
        <v>March</v>
      </c>
      <c r="G279" s="2">
        <v>45360</v>
      </c>
      <c r="H279" s="3" t="s">
        <v>25</v>
      </c>
      <c r="I279">
        <v>1505</v>
      </c>
      <c r="J279" s="3" t="str">
        <f>VLOOKUP(I279,'Customer Details'!$A$2:$C$1001, 3, FALSE)</f>
        <v>25-34</v>
      </c>
      <c r="K279" s="3" t="str">
        <f>VLOOKUP(I279,'Customer Details'!$A$2:$D$1001,4, FALSE)</f>
        <v>Male</v>
      </c>
      <c r="L279" s="3" t="s">
        <v>31</v>
      </c>
      <c r="M279" t="s">
        <v>129</v>
      </c>
      <c r="N279" s="1">
        <v>8626.5</v>
      </c>
      <c r="O279" s="1">
        <v>24.85</v>
      </c>
      <c r="P279" s="1">
        <f>(Product[[#This Row],[Price]]-Product[[#This Row],[Cost of Goods Sold]])*Product[[#This Row],[Units Sold]]</f>
        <v>2587.9499999999998</v>
      </c>
    </row>
    <row r="280" spans="1:16" x14ac:dyDescent="0.45">
      <c r="A280" t="s">
        <v>12</v>
      </c>
      <c r="B280" t="s">
        <v>17</v>
      </c>
      <c r="C280" t="s">
        <v>22</v>
      </c>
      <c r="D280" s="1">
        <v>5.99</v>
      </c>
      <c r="E280">
        <v>189</v>
      </c>
      <c r="F280" s="20" t="str">
        <f t="shared" si="4"/>
        <v>February</v>
      </c>
      <c r="G280" s="2">
        <v>45340</v>
      </c>
      <c r="H280" s="3" t="s">
        <v>25</v>
      </c>
      <c r="I280">
        <v>5454</v>
      </c>
      <c r="J280" s="3" t="str">
        <f>VLOOKUP(I280,'Customer Details'!$A$2:$C$1001, 3, FALSE)</f>
        <v>25-34</v>
      </c>
      <c r="K280" s="3" t="str">
        <f>VLOOKUP(I280,'Customer Details'!$A$2:$D$1001,4, FALSE)</f>
        <v>Non-binary</v>
      </c>
      <c r="L280" s="3" t="s">
        <v>30</v>
      </c>
      <c r="M280" t="s">
        <v>129</v>
      </c>
      <c r="N280" s="1">
        <v>1132.1099999999999</v>
      </c>
      <c r="O280" s="1">
        <v>4.1929999999999996</v>
      </c>
      <c r="P280" s="1">
        <f>(Product[[#This Row],[Price]]-Product[[#This Row],[Cost of Goods Sold]])*Product[[#This Row],[Units Sold]]</f>
        <v>339.6330000000001</v>
      </c>
    </row>
    <row r="281" spans="1:16" x14ac:dyDescent="0.45">
      <c r="A281" t="s">
        <v>16</v>
      </c>
      <c r="B281" t="s">
        <v>21</v>
      </c>
      <c r="C281" t="s">
        <v>23</v>
      </c>
      <c r="D281" s="1">
        <v>35.5</v>
      </c>
      <c r="E281">
        <v>30</v>
      </c>
      <c r="F281" s="20" t="str">
        <f t="shared" si="4"/>
        <v>February</v>
      </c>
      <c r="G281" s="2">
        <v>45348</v>
      </c>
      <c r="H281" s="3" t="s">
        <v>26</v>
      </c>
      <c r="I281">
        <v>4598</v>
      </c>
      <c r="J281" s="3" t="str">
        <f>VLOOKUP(I281,'Customer Details'!$A$2:$C$1001, 3, FALSE)</f>
        <v>18-24</v>
      </c>
      <c r="K281" s="3" t="str">
        <f>VLOOKUP(I281,'Customer Details'!$A$2:$D$1001,4, FALSE)</f>
        <v>Female</v>
      </c>
      <c r="L281" s="3" t="s">
        <v>29</v>
      </c>
      <c r="M281" t="s">
        <v>129</v>
      </c>
      <c r="N281" s="1">
        <v>1065</v>
      </c>
      <c r="O281" s="1">
        <v>24.85</v>
      </c>
      <c r="P281" s="1">
        <f>(Product[[#This Row],[Price]]-Product[[#This Row],[Cost of Goods Sold]])*Product[[#This Row],[Units Sold]]</f>
        <v>319.49999999999994</v>
      </c>
    </row>
    <row r="282" spans="1:16" x14ac:dyDescent="0.45">
      <c r="A282" t="s">
        <v>12</v>
      </c>
      <c r="B282" t="s">
        <v>17</v>
      </c>
      <c r="C282" t="s">
        <v>22</v>
      </c>
      <c r="D282" s="1">
        <v>5.99</v>
      </c>
      <c r="E282">
        <v>65</v>
      </c>
      <c r="F282" s="20" t="str">
        <f t="shared" si="4"/>
        <v>March</v>
      </c>
      <c r="G282" s="2">
        <v>45378</v>
      </c>
      <c r="H282" s="3" t="s">
        <v>26</v>
      </c>
      <c r="I282">
        <v>8499</v>
      </c>
      <c r="J282" s="3" t="str">
        <f>VLOOKUP(I282,'Customer Details'!$A$2:$C$1001, 3, FALSE)</f>
        <v>35-44</v>
      </c>
      <c r="K282" s="3" t="str">
        <f>VLOOKUP(I282,'Customer Details'!$A$2:$D$1001,4, FALSE)</f>
        <v>Non-binary</v>
      </c>
      <c r="L282" s="3" t="s">
        <v>31</v>
      </c>
      <c r="M282" t="s">
        <v>129</v>
      </c>
      <c r="N282" s="1">
        <v>389.35</v>
      </c>
      <c r="O282" s="1">
        <v>4.1929999999999996</v>
      </c>
      <c r="P282" s="1">
        <f>(Product[[#This Row],[Price]]-Product[[#This Row],[Cost of Goods Sold]])*Product[[#This Row],[Units Sold]]</f>
        <v>116.80500000000004</v>
      </c>
    </row>
    <row r="283" spans="1:16" x14ac:dyDescent="0.45">
      <c r="A283" t="s">
        <v>16</v>
      </c>
      <c r="B283" t="s">
        <v>21</v>
      </c>
      <c r="C283" t="s">
        <v>23</v>
      </c>
      <c r="D283" s="1">
        <v>35.5</v>
      </c>
      <c r="E283">
        <v>237</v>
      </c>
      <c r="F283" s="20" t="str">
        <f t="shared" si="4"/>
        <v>February</v>
      </c>
      <c r="G283" s="2">
        <v>45323</v>
      </c>
      <c r="H283" s="3" t="s">
        <v>26</v>
      </c>
      <c r="I283">
        <v>4048</v>
      </c>
      <c r="J283" s="3" t="str">
        <f>VLOOKUP(I283,'Customer Details'!$A$2:$C$1001, 3, FALSE)</f>
        <v>25-34</v>
      </c>
      <c r="K283" s="3" t="str">
        <f>VLOOKUP(I283,'Customer Details'!$A$2:$D$1001,4, FALSE)</f>
        <v>Non-binary</v>
      </c>
      <c r="L283" s="3" t="s">
        <v>28</v>
      </c>
      <c r="M283" t="s">
        <v>129</v>
      </c>
      <c r="N283" s="1">
        <v>8413.5</v>
      </c>
      <c r="O283" s="1">
        <v>24.85</v>
      </c>
      <c r="P283" s="1">
        <f>(Product[[#This Row],[Price]]-Product[[#This Row],[Cost of Goods Sold]])*Product[[#This Row],[Units Sold]]</f>
        <v>2524.0499999999997</v>
      </c>
    </row>
    <row r="284" spans="1:16" x14ac:dyDescent="0.45">
      <c r="A284" t="s">
        <v>13</v>
      </c>
      <c r="B284" t="s">
        <v>18</v>
      </c>
      <c r="C284" t="s">
        <v>23</v>
      </c>
      <c r="D284" s="1">
        <v>15.75</v>
      </c>
      <c r="E284">
        <v>253</v>
      </c>
      <c r="F284" s="20" t="str">
        <f t="shared" si="4"/>
        <v>March</v>
      </c>
      <c r="G284" s="2">
        <v>45358</v>
      </c>
      <c r="H284" s="3" t="s">
        <v>26</v>
      </c>
      <c r="I284">
        <v>4037</v>
      </c>
      <c r="J284" s="3" t="str">
        <f>VLOOKUP(I284,'Customer Details'!$A$2:$C$1001, 3, FALSE)</f>
        <v>25-34</v>
      </c>
      <c r="K284" s="3" t="str">
        <f>VLOOKUP(I284,'Customer Details'!$A$2:$D$1001,4, FALSE)</f>
        <v>Non-binary</v>
      </c>
      <c r="L284" s="3" t="s">
        <v>27</v>
      </c>
      <c r="M284" t="s">
        <v>129</v>
      </c>
      <c r="N284" s="1">
        <v>3984.75</v>
      </c>
      <c r="O284" s="1">
        <v>11.025</v>
      </c>
      <c r="P284" s="1">
        <f>(Product[[#This Row],[Price]]-Product[[#This Row],[Cost of Goods Sold]])*Product[[#This Row],[Units Sold]]</f>
        <v>1195.425</v>
      </c>
    </row>
    <row r="285" spans="1:16" x14ac:dyDescent="0.45">
      <c r="A285" t="s">
        <v>13</v>
      </c>
      <c r="B285" t="s">
        <v>18</v>
      </c>
      <c r="C285" t="s">
        <v>23</v>
      </c>
      <c r="D285" s="1">
        <v>15.75</v>
      </c>
      <c r="E285">
        <v>90</v>
      </c>
      <c r="F285" s="20" t="str">
        <f t="shared" si="4"/>
        <v>March</v>
      </c>
      <c r="G285" s="2">
        <v>45363</v>
      </c>
      <c r="H285" s="3" t="s">
        <v>25</v>
      </c>
      <c r="I285">
        <v>1209</v>
      </c>
      <c r="J285" s="3" t="str">
        <f>VLOOKUP(I285,'Customer Details'!$A$2:$C$1001, 3, FALSE)</f>
        <v>35-44</v>
      </c>
      <c r="K285" s="3" t="str">
        <f>VLOOKUP(I285,'Customer Details'!$A$2:$D$1001,4, FALSE)</f>
        <v>Male</v>
      </c>
      <c r="L285" s="3" t="s">
        <v>30</v>
      </c>
      <c r="M285" t="s">
        <v>129</v>
      </c>
      <c r="N285" s="1">
        <v>1417.5</v>
      </c>
      <c r="O285" s="1">
        <v>11.025</v>
      </c>
      <c r="P285" s="1">
        <f>(Product[[#This Row],[Price]]-Product[[#This Row],[Cost of Goods Sold]])*Product[[#This Row],[Units Sold]]</f>
        <v>425.24999999999994</v>
      </c>
    </row>
    <row r="286" spans="1:16" x14ac:dyDescent="0.45">
      <c r="A286" t="s">
        <v>15</v>
      </c>
      <c r="B286" t="s">
        <v>20</v>
      </c>
      <c r="C286" t="s">
        <v>24</v>
      </c>
      <c r="D286" s="1">
        <v>12.99</v>
      </c>
      <c r="E286">
        <v>290</v>
      </c>
      <c r="F286" s="20" t="str">
        <f t="shared" si="4"/>
        <v>February</v>
      </c>
      <c r="G286" s="2">
        <v>45343</v>
      </c>
      <c r="H286" s="3" t="s">
        <v>26</v>
      </c>
      <c r="I286">
        <v>1635</v>
      </c>
      <c r="J286" s="3" t="str">
        <f>VLOOKUP(I286,'Customer Details'!$A$2:$C$1001, 3, FALSE)</f>
        <v>25-34</v>
      </c>
      <c r="K286" s="3" t="str">
        <f>VLOOKUP(I286,'Customer Details'!$A$2:$D$1001,4, FALSE)</f>
        <v>Non-binary</v>
      </c>
      <c r="L286" s="3" t="s">
        <v>31</v>
      </c>
      <c r="M286" t="s">
        <v>129</v>
      </c>
      <c r="N286" s="1">
        <v>3767.1</v>
      </c>
      <c r="O286" s="1">
        <v>9.093</v>
      </c>
      <c r="P286" s="1">
        <f>(Product[[#This Row],[Price]]-Product[[#This Row],[Cost of Goods Sold]])*Product[[#This Row],[Units Sold]]</f>
        <v>1130.1300000000001</v>
      </c>
    </row>
    <row r="287" spans="1:16" x14ac:dyDescent="0.45">
      <c r="A287" t="s">
        <v>15</v>
      </c>
      <c r="B287" t="s">
        <v>20</v>
      </c>
      <c r="C287" t="s">
        <v>24</v>
      </c>
      <c r="D287" s="1">
        <v>12.99</v>
      </c>
      <c r="E287">
        <v>32</v>
      </c>
      <c r="F287" s="20" t="str">
        <f t="shared" si="4"/>
        <v>January</v>
      </c>
      <c r="G287" s="2">
        <v>45296</v>
      </c>
      <c r="H287" s="3" t="s">
        <v>25</v>
      </c>
      <c r="I287">
        <v>8492</v>
      </c>
      <c r="J287" s="3" t="str">
        <f>VLOOKUP(I287,'Customer Details'!$A$2:$C$1001, 3, FALSE)</f>
        <v>25-34</v>
      </c>
      <c r="K287" s="3" t="str">
        <f>VLOOKUP(I287,'Customer Details'!$A$2:$D$1001,4, FALSE)</f>
        <v>Non-binary</v>
      </c>
      <c r="L287" s="3" t="s">
        <v>29</v>
      </c>
      <c r="M287" t="s">
        <v>129</v>
      </c>
      <c r="N287" s="1">
        <v>415.68</v>
      </c>
      <c r="O287" s="1">
        <v>9.093</v>
      </c>
      <c r="P287" s="1">
        <f>(Product[[#This Row],[Price]]-Product[[#This Row],[Cost of Goods Sold]])*Product[[#This Row],[Units Sold]]</f>
        <v>124.70400000000001</v>
      </c>
    </row>
    <row r="288" spans="1:16" x14ac:dyDescent="0.45">
      <c r="A288" t="s">
        <v>12</v>
      </c>
      <c r="B288" t="s">
        <v>17</v>
      </c>
      <c r="C288" t="s">
        <v>22</v>
      </c>
      <c r="D288" s="1">
        <v>5.99</v>
      </c>
      <c r="E288">
        <v>251</v>
      </c>
      <c r="F288" s="20" t="str">
        <f t="shared" si="4"/>
        <v>February</v>
      </c>
      <c r="G288" s="2">
        <v>45329</v>
      </c>
      <c r="H288" s="3" t="s">
        <v>26</v>
      </c>
      <c r="I288">
        <v>8460</v>
      </c>
      <c r="J288" s="3" t="str">
        <f>VLOOKUP(I288,'Customer Details'!$A$2:$C$1001, 3, FALSE)</f>
        <v>65+</v>
      </c>
      <c r="K288" s="3" t="str">
        <f>VLOOKUP(I288,'Customer Details'!$A$2:$D$1001,4, FALSE)</f>
        <v>Female</v>
      </c>
      <c r="L288" s="3" t="s">
        <v>27</v>
      </c>
      <c r="M288" t="s">
        <v>129</v>
      </c>
      <c r="N288" s="1">
        <v>1503.49</v>
      </c>
      <c r="O288" s="1">
        <v>4.1929999999999996</v>
      </c>
      <c r="P288" s="1">
        <f>(Product[[#This Row],[Price]]-Product[[#This Row],[Cost of Goods Sold]])*Product[[#This Row],[Units Sold]]</f>
        <v>451.04700000000014</v>
      </c>
    </row>
    <row r="289" spans="1:16" x14ac:dyDescent="0.45">
      <c r="A289" t="s">
        <v>12</v>
      </c>
      <c r="B289" t="s">
        <v>17</v>
      </c>
      <c r="C289" t="s">
        <v>22</v>
      </c>
      <c r="D289" s="1">
        <v>5.99</v>
      </c>
      <c r="E289">
        <v>278</v>
      </c>
      <c r="F289" s="20" t="str">
        <f t="shared" si="4"/>
        <v>March</v>
      </c>
      <c r="G289" s="2">
        <v>45360</v>
      </c>
      <c r="H289" s="3" t="s">
        <v>26</v>
      </c>
      <c r="I289">
        <v>5482</v>
      </c>
      <c r="J289" s="3" t="str">
        <f>VLOOKUP(I289,'Customer Details'!$A$2:$C$1001, 3, FALSE)</f>
        <v>35-44</v>
      </c>
      <c r="K289" s="3" t="str">
        <f>VLOOKUP(I289,'Customer Details'!$A$2:$D$1001,4, FALSE)</f>
        <v>Male</v>
      </c>
      <c r="L289" s="3" t="s">
        <v>30</v>
      </c>
      <c r="M289" t="s">
        <v>129</v>
      </c>
      <c r="N289" s="1">
        <v>1665.22</v>
      </c>
      <c r="O289" s="1">
        <v>4.1929999999999996</v>
      </c>
      <c r="P289" s="1">
        <f>(Product[[#This Row],[Price]]-Product[[#This Row],[Cost of Goods Sold]])*Product[[#This Row],[Units Sold]]</f>
        <v>499.56600000000014</v>
      </c>
    </row>
    <row r="290" spans="1:16" x14ac:dyDescent="0.45">
      <c r="A290" t="s">
        <v>13</v>
      </c>
      <c r="B290" t="s">
        <v>18</v>
      </c>
      <c r="C290" t="s">
        <v>23</v>
      </c>
      <c r="D290" s="1">
        <v>15.75</v>
      </c>
      <c r="E290">
        <v>159</v>
      </c>
      <c r="F290" s="20" t="str">
        <f t="shared" si="4"/>
        <v>February</v>
      </c>
      <c r="G290" s="2">
        <v>45328</v>
      </c>
      <c r="H290" s="3" t="s">
        <v>25</v>
      </c>
      <c r="I290">
        <v>6139</v>
      </c>
      <c r="J290" s="3" t="str">
        <f>VLOOKUP(I290,'Customer Details'!$A$2:$C$1001, 3, FALSE)</f>
        <v>35-44</v>
      </c>
      <c r="K290" s="3" t="str">
        <f>VLOOKUP(I290,'Customer Details'!$A$2:$D$1001,4, FALSE)</f>
        <v>Female</v>
      </c>
      <c r="L290" s="3" t="s">
        <v>27</v>
      </c>
      <c r="M290" t="s">
        <v>129</v>
      </c>
      <c r="N290" s="1">
        <v>2504.25</v>
      </c>
      <c r="O290" s="1">
        <v>11.025</v>
      </c>
      <c r="P290" s="1">
        <f>(Product[[#This Row],[Price]]-Product[[#This Row],[Cost of Goods Sold]])*Product[[#This Row],[Units Sold]]</f>
        <v>751.27499999999998</v>
      </c>
    </row>
    <row r="291" spans="1:16" x14ac:dyDescent="0.45">
      <c r="A291" t="s">
        <v>12</v>
      </c>
      <c r="B291" t="s">
        <v>17</v>
      </c>
      <c r="C291" t="s">
        <v>22</v>
      </c>
      <c r="D291" s="1">
        <v>5.99</v>
      </c>
      <c r="E291">
        <v>263</v>
      </c>
      <c r="F291" s="20" t="str">
        <f t="shared" si="4"/>
        <v>March</v>
      </c>
      <c r="G291" s="2">
        <v>45373</v>
      </c>
      <c r="H291" s="3" t="s">
        <v>25</v>
      </c>
      <c r="I291">
        <v>5534</v>
      </c>
      <c r="J291" s="3" t="str">
        <f>VLOOKUP(I291,'Customer Details'!$A$2:$C$1001, 3, FALSE)</f>
        <v>35-44</v>
      </c>
      <c r="K291" s="3" t="str">
        <f>VLOOKUP(I291,'Customer Details'!$A$2:$D$1001,4, FALSE)</f>
        <v>Non-binary</v>
      </c>
      <c r="L291" s="3" t="s">
        <v>28</v>
      </c>
      <c r="M291" t="s">
        <v>130</v>
      </c>
      <c r="N291" s="1">
        <v>1575.37</v>
      </c>
      <c r="O291" s="1">
        <v>4.1929999999999996</v>
      </c>
      <c r="P291" s="1">
        <f>(Product[[#This Row],[Price]]-Product[[#This Row],[Cost of Goods Sold]])*Product[[#This Row],[Units Sold]]</f>
        <v>472.61100000000016</v>
      </c>
    </row>
    <row r="292" spans="1:16" x14ac:dyDescent="0.45">
      <c r="A292" t="s">
        <v>13</v>
      </c>
      <c r="B292" t="s">
        <v>18</v>
      </c>
      <c r="C292" t="s">
        <v>23</v>
      </c>
      <c r="D292" s="1">
        <v>15.75</v>
      </c>
      <c r="E292">
        <v>243</v>
      </c>
      <c r="F292" s="20" t="str">
        <f t="shared" si="4"/>
        <v>March</v>
      </c>
      <c r="G292" s="2">
        <v>45356</v>
      </c>
      <c r="H292" s="3" t="s">
        <v>26</v>
      </c>
      <c r="I292">
        <v>5991</v>
      </c>
      <c r="J292" s="3" t="str">
        <f>VLOOKUP(I292,'Customer Details'!$A$2:$C$1001, 3, FALSE)</f>
        <v>55-64</v>
      </c>
      <c r="K292" s="3" t="str">
        <f>VLOOKUP(I292,'Customer Details'!$A$2:$D$1001,4, FALSE)</f>
        <v>Female</v>
      </c>
      <c r="L292" s="3" t="s">
        <v>31</v>
      </c>
      <c r="M292" t="s">
        <v>129</v>
      </c>
      <c r="N292" s="1">
        <v>3827.25</v>
      </c>
      <c r="O292" s="1">
        <v>11.025</v>
      </c>
      <c r="P292" s="1">
        <f>(Product[[#This Row],[Price]]-Product[[#This Row],[Cost of Goods Sold]])*Product[[#This Row],[Units Sold]]</f>
        <v>1148.175</v>
      </c>
    </row>
    <row r="293" spans="1:16" x14ac:dyDescent="0.45">
      <c r="A293" t="s">
        <v>12</v>
      </c>
      <c r="B293" t="s">
        <v>17</v>
      </c>
      <c r="C293" t="s">
        <v>22</v>
      </c>
      <c r="D293" s="1">
        <v>5.99</v>
      </c>
      <c r="E293">
        <v>170</v>
      </c>
      <c r="F293" s="20" t="str">
        <f t="shared" si="4"/>
        <v>February</v>
      </c>
      <c r="G293" s="2">
        <v>45330</v>
      </c>
      <c r="H293" s="3" t="s">
        <v>26</v>
      </c>
      <c r="I293">
        <v>9679</v>
      </c>
      <c r="J293" s="3" t="str">
        <f>VLOOKUP(I293,'Customer Details'!$A$2:$C$1001, 3, FALSE)</f>
        <v>55-64</v>
      </c>
      <c r="K293" s="3" t="str">
        <f>VLOOKUP(I293,'Customer Details'!$A$2:$D$1001,4, FALSE)</f>
        <v>Non-binary</v>
      </c>
      <c r="L293" s="3" t="s">
        <v>29</v>
      </c>
      <c r="M293" t="s">
        <v>129</v>
      </c>
      <c r="N293" s="1">
        <v>1018.3</v>
      </c>
      <c r="O293" s="1">
        <v>4.1929999999999996</v>
      </c>
      <c r="P293" s="1">
        <f>(Product[[#This Row],[Price]]-Product[[#This Row],[Cost of Goods Sold]])*Product[[#This Row],[Units Sold]]</f>
        <v>305.49000000000012</v>
      </c>
    </row>
    <row r="294" spans="1:16" x14ac:dyDescent="0.45">
      <c r="A294" t="s">
        <v>14</v>
      </c>
      <c r="B294" t="s">
        <v>19</v>
      </c>
      <c r="C294" t="s">
        <v>24</v>
      </c>
      <c r="D294" s="1">
        <v>20.99</v>
      </c>
      <c r="E294">
        <v>17</v>
      </c>
      <c r="F294" s="20" t="str">
        <f t="shared" si="4"/>
        <v>February</v>
      </c>
      <c r="G294" s="2">
        <v>45344</v>
      </c>
      <c r="H294" s="3" t="s">
        <v>26</v>
      </c>
      <c r="I294">
        <v>9047</v>
      </c>
      <c r="J294" s="3" t="str">
        <f>VLOOKUP(I294,'Customer Details'!$A$2:$C$1001, 3, FALSE)</f>
        <v>25-34</v>
      </c>
      <c r="K294" s="3" t="str">
        <f>VLOOKUP(I294,'Customer Details'!$A$2:$D$1001,4, FALSE)</f>
        <v>Male</v>
      </c>
      <c r="L294" s="3" t="s">
        <v>28</v>
      </c>
      <c r="M294" t="s">
        <v>129</v>
      </c>
      <c r="N294" s="1">
        <v>356.83</v>
      </c>
      <c r="O294" s="1">
        <v>14.693</v>
      </c>
      <c r="P294" s="1">
        <f>(Product[[#This Row],[Price]]-Product[[#This Row],[Cost of Goods Sold]])*Product[[#This Row],[Units Sold]]</f>
        <v>107.04899999999998</v>
      </c>
    </row>
    <row r="295" spans="1:16" x14ac:dyDescent="0.45">
      <c r="A295" t="s">
        <v>15</v>
      </c>
      <c r="B295" t="s">
        <v>20</v>
      </c>
      <c r="C295" t="s">
        <v>24</v>
      </c>
      <c r="D295" s="1">
        <v>12.99</v>
      </c>
      <c r="E295">
        <v>157</v>
      </c>
      <c r="F295" s="20" t="str">
        <f t="shared" si="4"/>
        <v>February</v>
      </c>
      <c r="G295" s="2">
        <v>45344</v>
      </c>
      <c r="H295" s="3" t="s">
        <v>26</v>
      </c>
      <c r="I295">
        <v>1853</v>
      </c>
      <c r="J295" s="3" t="str">
        <f>VLOOKUP(I295,'Customer Details'!$A$2:$C$1001, 3, FALSE)</f>
        <v>35-44</v>
      </c>
      <c r="K295" s="3" t="str">
        <f>VLOOKUP(I295,'Customer Details'!$A$2:$D$1001,4, FALSE)</f>
        <v>Non-binary</v>
      </c>
      <c r="L295" s="3" t="s">
        <v>31</v>
      </c>
      <c r="M295" t="s">
        <v>129</v>
      </c>
      <c r="N295" s="1">
        <v>2039.43</v>
      </c>
      <c r="O295" s="1">
        <v>9.093</v>
      </c>
      <c r="P295" s="1">
        <f>(Product[[#This Row],[Price]]-Product[[#This Row],[Cost of Goods Sold]])*Product[[#This Row],[Units Sold]]</f>
        <v>611.82900000000006</v>
      </c>
    </row>
    <row r="296" spans="1:16" x14ac:dyDescent="0.45">
      <c r="A296" t="s">
        <v>15</v>
      </c>
      <c r="B296" t="s">
        <v>20</v>
      </c>
      <c r="C296" t="s">
        <v>24</v>
      </c>
      <c r="D296" s="1">
        <v>12.99</v>
      </c>
      <c r="E296">
        <v>300</v>
      </c>
      <c r="F296" s="20" t="str">
        <f t="shared" si="4"/>
        <v>February</v>
      </c>
      <c r="G296" s="2">
        <v>45342</v>
      </c>
      <c r="H296" s="3" t="s">
        <v>26</v>
      </c>
      <c r="I296">
        <v>3757</v>
      </c>
      <c r="J296" s="3" t="str">
        <f>VLOOKUP(I296,'Customer Details'!$A$2:$C$1001, 3, FALSE)</f>
        <v>25-34</v>
      </c>
      <c r="K296" s="3" t="str">
        <f>VLOOKUP(I296,'Customer Details'!$A$2:$D$1001,4, FALSE)</f>
        <v>Male</v>
      </c>
      <c r="L296" s="3" t="s">
        <v>28</v>
      </c>
      <c r="M296" t="s">
        <v>129</v>
      </c>
      <c r="N296" s="1">
        <v>3897</v>
      </c>
      <c r="O296" s="1">
        <v>9.093</v>
      </c>
      <c r="P296" s="1">
        <f>(Product[[#This Row],[Price]]-Product[[#This Row],[Cost of Goods Sold]])*Product[[#This Row],[Units Sold]]</f>
        <v>1169.1000000000001</v>
      </c>
    </row>
    <row r="297" spans="1:16" x14ac:dyDescent="0.45">
      <c r="A297" t="s">
        <v>16</v>
      </c>
      <c r="B297" t="s">
        <v>21</v>
      </c>
      <c r="C297" t="s">
        <v>23</v>
      </c>
      <c r="D297" s="1">
        <v>35.5</v>
      </c>
      <c r="E297">
        <v>187</v>
      </c>
      <c r="F297" s="20" t="str">
        <f t="shared" si="4"/>
        <v>March</v>
      </c>
      <c r="G297" s="2">
        <v>45378</v>
      </c>
      <c r="H297" s="3" t="s">
        <v>26</v>
      </c>
      <c r="I297">
        <v>9975</v>
      </c>
      <c r="J297" s="3" t="str">
        <f>VLOOKUP(I297,'Customer Details'!$A$2:$C$1001, 3, FALSE)</f>
        <v>45-54</v>
      </c>
      <c r="K297" s="3" t="str">
        <f>VLOOKUP(I297,'Customer Details'!$A$2:$D$1001,4, FALSE)</f>
        <v>Non-binary</v>
      </c>
      <c r="L297" s="3" t="s">
        <v>31</v>
      </c>
      <c r="M297" t="s">
        <v>129</v>
      </c>
      <c r="N297" s="1">
        <v>6638.5</v>
      </c>
      <c r="O297" s="1">
        <v>24.85</v>
      </c>
      <c r="P297" s="1">
        <f>(Product[[#This Row],[Price]]-Product[[#This Row],[Cost of Goods Sold]])*Product[[#This Row],[Units Sold]]</f>
        <v>1991.5499999999997</v>
      </c>
    </row>
    <row r="298" spans="1:16" x14ac:dyDescent="0.45">
      <c r="A298" t="s">
        <v>16</v>
      </c>
      <c r="B298" t="s">
        <v>21</v>
      </c>
      <c r="C298" t="s">
        <v>23</v>
      </c>
      <c r="D298" s="1">
        <v>35.5</v>
      </c>
      <c r="E298">
        <v>102</v>
      </c>
      <c r="F298" s="20" t="str">
        <f t="shared" si="4"/>
        <v>January</v>
      </c>
      <c r="G298" s="2">
        <v>45298</v>
      </c>
      <c r="H298" s="3" t="s">
        <v>26</v>
      </c>
      <c r="I298">
        <v>3494</v>
      </c>
      <c r="J298" s="3" t="str">
        <f>VLOOKUP(I298,'Customer Details'!$A$2:$C$1001, 3, FALSE)</f>
        <v>65+</v>
      </c>
      <c r="K298" s="3" t="str">
        <f>VLOOKUP(I298,'Customer Details'!$A$2:$D$1001,4, FALSE)</f>
        <v>Male</v>
      </c>
      <c r="L298" s="3" t="s">
        <v>28</v>
      </c>
      <c r="M298" t="s">
        <v>130</v>
      </c>
      <c r="N298" s="1">
        <v>3621</v>
      </c>
      <c r="O298" s="1">
        <v>24.85</v>
      </c>
      <c r="P298" s="1">
        <f>(Product[[#This Row],[Price]]-Product[[#This Row],[Cost of Goods Sold]])*Product[[#This Row],[Units Sold]]</f>
        <v>1086.3</v>
      </c>
    </row>
    <row r="299" spans="1:16" x14ac:dyDescent="0.45">
      <c r="A299" t="s">
        <v>15</v>
      </c>
      <c r="B299" t="s">
        <v>20</v>
      </c>
      <c r="C299" t="s">
        <v>24</v>
      </c>
      <c r="D299" s="1">
        <v>12.99</v>
      </c>
      <c r="E299">
        <v>234</v>
      </c>
      <c r="F299" s="20" t="str">
        <f t="shared" si="4"/>
        <v>March</v>
      </c>
      <c r="G299" s="2">
        <v>45363</v>
      </c>
      <c r="H299" s="3" t="s">
        <v>26</v>
      </c>
      <c r="I299">
        <v>6803</v>
      </c>
      <c r="J299" s="3" t="str">
        <f>VLOOKUP(I299,'Customer Details'!$A$2:$C$1001, 3, FALSE)</f>
        <v>65+</v>
      </c>
      <c r="K299" s="3" t="str">
        <f>VLOOKUP(I299,'Customer Details'!$A$2:$D$1001,4, FALSE)</f>
        <v>Non-binary</v>
      </c>
      <c r="L299" s="3" t="s">
        <v>30</v>
      </c>
      <c r="M299" t="s">
        <v>129</v>
      </c>
      <c r="N299" s="1">
        <v>3039.66</v>
      </c>
      <c r="O299" s="1">
        <v>9.093</v>
      </c>
      <c r="P299" s="1">
        <f>(Product[[#This Row],[Price]]-Product[[#This Row],[Cost of Goods Sold]])*Product[[#This Row],[Units Sold]]</f>
        <v>911.89800000000002</v>
      </c>
    </row>
    <row r="300" spans="1:16" x14ac:dyDescent="0.45">
      <c r="A300" t="s">
        <v>16</v>
      </c>
      <c r="B300" t="s">
        <v>21</v>
      </c>
      <c r="C300" t="s">
        <v>23</v>
      </c>
      <c r="D300" s="1">
        <v>35.5</v>
      </c>
      <c r="E300">
        <v>31</v>
      </c>
      <c r="F300" s="20" t="str">
        <f t="shared" si="4"/>
        <v>March</v>
      </c>
      <c r="G300" s="2">
        <v>45374</v>
      </c>
      <c r="H300" s="3" t="s">
        <v>25</v>
      </c>
      <c r="I300">
        <v>3227</v>
      </c>
      <c r="J300" s="3" t="str">
        <f>VLOOKUP(I300,'Customer Details'!$A$2:$C$1001, 3, FALSE)</f>
        <v>25-34</v>
      </c>
      <c r="K300" s="3" t="str">
        <f>VLOOKUP(I300,'Customer Details'!$A$2:$D$1001,4, FALSE)</f>
        <v>Female</v>
      </c>
      <c r="L300" s="3" t="s">
        <v>28</v>
      </c>
      <c r="M300" t="s">
        <v>129</v>
      </c>
      <c r="N300" s="1">
        <v>1100.5</v>
      </c>
      <c r="O300" s="1">
        <v>24.85</v>
      </c>
      <c r="P300" s="1">
        <f>(Product[[#This Row],[Price]]-Product[[#This Row],[Cost of Goods Sold]])*Product[[#This Row],[Units Sold]]</f>
        <v>330.15</v>
      </c>
    </row>
    <row r="301" spans="1:16" x14ac:dyDescent="0.45">
      <c r="A301" t="s">
        <v>15</v>
      </c>
      <c r="B301" t="s">
        <v>20</v>
      </c>
      <c r="C301" t="s">
        <v>24</v>
      </c>
      <c r="D301" s="1">
        <v>12.99</v>
      </c>
      <c r="E301">
        <v>72</v>
      </c>
      <c r="F301" s="20" t="str">
        <f t="shared" si="4"/>
        <v>March</v>
      </c>
      <c r="G301" s="2">
        <v>45372</v>
      </c>
      <c r="H301" s="3" t="s">
        <v>26</v>
      </c>
      <c r="I301">
        <v>4451</v>
      </c>
      <c r="J301" s="3" t="str">
        <f>VLOOKUP(I301,'Customer Details'!$A$2:$C$1001, 3, FALSE)</f>
        <v>55-64</v>
      </c>
      <c r="K301" s="3" t="str">
        <f>VLOOKUP(I301,'Customer Details'!$A$2:$D$1001,4, FALSE)</f>
        <v>Male</v>
      </c>
      <c r="L301" s="3" t="s">
        <v>29</v>
      </c>
      <c r="M301" t="s">
        <v>130</v>
      </c>
      <c r="N301" s="1">
        <v>935.28</v>
      </c>
      <c r="O301" s="1">
        <v>9.093</v>
      </c>
      <c r="P301" s="1">
        <f>(Product[[#This Row],[Price]]-Product[[#This Row],[Cost of Goods Sold]])*Product[[#This Row],[Units Sold]]</f>
        <v>280.584</v>
      </c>
    </row>
    <row r="302" spans="1:16" x14ac:dyDescent="0.45">
      <c r="A302" t="s">
        <v>16</v>
      </c>
      <c r="B302" t="s">
        <v>21</v>
      </c>
      <c r="C302" t="s">
        <v>23</v>
      </c>
      <c r="D302" s="1">
        <v>35.5</v>
      </c>
      <c r="E302">
        <v>108</v>
      </c>
      <c r="F302" s="20" t="str">
        <f t="shared" si="4"/>
        <v>February</v>
      </c>
      <c r="G302" s="2">
        <v>45349</v>
      </c>
      <c r="H302" s="3" t="s">
        <v>26</v>
      </c>
      <c r="I302">
        <v>6077</v>
      </c>
      <c r="J302" s="3" t="str">
        <f>VLOOKUP(I302,'Customer Details'!$A$2:$C$1001, 3, FALSE)</f>
        <v>55-64</v>
      </c>
      <c r="K302" s="3" t="str">
        <f>VLOOKUP(I302,'Customer Details'!$A$2:$D$1001,4, FALSE)</f>
        <v>Male</v>
      </c>
      <c r="L302" s="3" t="s">
        <v>31</v>
      </c>
      <c r="M302" t="s">
        <v>129</v>
      </c>
      <c r="N302" s="1">
        <v>3834</v>
      </c>
      <c r="O302" s="1">
        <v>24.85</v>
      </c>
      <c r="P302" s="1">
        <f>(Product[[#This Row],[Price]]-Product[[#This Row],[Cost of Goods Sold]])*Product[[#This Row],[Units Sold]]</f>
        <v>1150.1999999999998</v>
      </c>
    </row>
    <row r="303" spans="1:16" x14ac:dyDescent="0.45">
      <c r="A303" t="s">
        <v>15</v>
      </c>
      <c r="B303" t="s">
        <v>20</v>
      </c>
      <c r="C303" t="s">
        <v>24</v>
      </c>
      <c r="D303" s="1">
        <v>12.99</v>
      </c>
      <c r="E303">
        <v>177</v>
      </c>
      <c r="F303" s="20" t="str">
        <f t="shared" si="4"/>
        <v>March</v>
      </c>
      <c r="G303" s="2">
        <v>45366</v>
      </c>
      <c r="H303" s="3" t="s">
        <v>25</v>
      </c>
      <c r="I303">
        <v>3630</v>
      </c>
      <c r="J303" s="3" t="str">
        <f>VLOOKUP(I303,'Customer Details'!$A$2:$C$1001, 3, FALSE)</f>
        <v>25-34</v>
      </c>
      <c r="K303" s="3" t="str">
        <f>VLOOKUP(I303,'Customer Details'!$A$2:$D$1001,4, FALSE)</f>
        <v>Male</v>
      </c>
      <c r="L303" s="3" t="s">
        <v>31</v>
      </c>
      <c r="M303" t="s">
        <v>129</v>
      </c>
      <c r="N303" s="1">
        <v>2299.23</v>
      </c>
      <c r="O303" s="1">
        <v>9.093</v>
      </c>
      <c r="P303" s="1">
        <f>(Product[[#This Row],[Price]]-Product[[#This Row],[Cost of Goods Sold]])*Product[[#This Row],[Units Sold]]</f>
        <v>689.76900000000001</v>
      </c>
    </row>
    <row r="304" spans="1:16" x14ac:dyDescent="0.45">
      <c r="A304" t="s">
        <v>14</v>
      </c>
      <c r="B304" t="s">
        <v>19</v>
      </c>
      <c r="C304" t="s">
        <v>24</v>
      </c>
      <c r="D304" s="1">
        <v>20.99</v>
      </c>
      <c r="E304">
        <v>36</v>
      </c>
      <c r="F304" s="20" t="str">
        <f t="shared" si="4"/>
        <v>February</v>
      </c>
      <c r="G304" s="2">
        <v>45328</v>
      </c>
      <c r="H304" s="3" t="s">
        <v>25</v>
      </c>
      <c r="I304">
        <v>6170</v>
      </c>
      <c r="J304" s="3" t="str">
        <f>VLOOKUP(I304,'Customer Details'!$A$2:$C$1001, 3, FALSE)</f>
        <v>35-44</v>
      </c>
      <c r="K304" s="3" t="str">
        <f>VLOOKUP(I304,'Customer Details'!$A$2:$D$1001,4, FALSE)</f>
        <v>Non-binary</v>
      </c>
      <c r="L304" s="3" t="s">
        <v>27</v>
      </c>
      <c r="M304" t="s">
        <v>129</v>
      </c>
      <c r="N304" s="1">
        <v>755.64</v>
      </c>
      <c r="O304" s="1">
        <v>14.693</v>
      </c>
      <c r="P304" s="1">
        <f>(Product[[#This Row],[Price]]-Product[[#This Row],[Cost of Goods Sold]])*Product[[#This Row],[Units Sold]]</f>
        <v>226.69199999999995</v>
      </c>
    </row>
    <row r="305" spans="1:16" x14ac:dyDescent="0.45">
      <c r="A305" t="s">
        <v>12</v>
      </c>
      <c r="B305" t="s">
        <v>17</v>
      </c>
      <c r="C305" t="s">
        <v>22</v>
      </c>
      <c r="D305" s="1">
        <v>5.99</v>
      </c>
      <c r="E305">
        <v>36</v>
      </c>
      <c r="F305" s="20" t="str">
        <f t="shared" si="4"/>
        <v>February</v>
      </c>
      <c r="G305" s="2">
        <v>45342</v>
      </c>
      <c r="H305" s="3" t="s">
        <v>26</v>
      </c>
      <c r="I305">
        <v>2140</v>
      </c>
      <c r="J305" s="3" t="str">
        <f>VLOOKUP(I305,'Customer Details'!$A$2:$C$1001, 3, FALSE)</f>
        <v>25-34</v>
      </c>
      <c r="K305" s="3" t="str">
        <f>VLOOKUP(I305,'Customer Details'!$A$2:$D$1001,4, FALSE)</f>
        <v>Female</v>
      </c>
      <c r="L305" s="3" t="s">
        <v>31</v>
      </c>
      <c r="M305" t="s">
        <v>129</v>
      </c>
      <c r="N305" s="1">
        <v>215.64</v>
      </c>
      <c r="O305" s="1">
        <v>4.1929999999999996</v>
      </c>
      <c r="P305" s="1">
        <f>(Product[[#This Row],[Price]]-Product[[#This Row],[Cost of Goods Sold]])*Product[[#This Row],[Units Sold]]</f>
        <v>64.692000000000021</v>
      </c>
    </row>
    <row r="306" spans="1:16" x14ac:dyDescent="0.45">
      <c r="A306" t="s">
        <v>13</v>
      </c>
      <c r="B306" t="s">
        <v>18</v>
      </c>
      <c r="C306" t="s">
        <v>23</v>
      </c>
      <c r="D306" s="1">
        <v>15.75</v>
      </c>
      <c r="E306">
        <v>10</v>
      </c>
      <c r="F306" s="20" t="str">
        <f t="shared" si="4"/>
        <v>March</v>
      </c>
      <c r="G306" s="2">
        <v>45367</v>
      </c>
      <c r="H306" s="3" t="s">
        <v>26</v>
      </c>
      <c r="I306">
        <v>4563</v>
      </c>
      <c r="J306" s="3" t="str">
        <f>VLOOKUP(I306,'Customer Details'!$A$2:$C$1001, 3, FALSE)</f>
        <v>45-54</v>
      </c>
      <c r="K306" s="3" t="str">
        <f>VLOOKUP(I306,'Customer Details'!$A$2:$D$1001,4, FALSE)</f>
        <v>Female</v>
      </c>
      <c r="L306" s="3" t="s">
        <v>29</v>
      </c>
      <c r="M306" t="s">
        <v>129</v>
      </c>
      <c r="N306" s="1">
        <v>157.5</v>
      </c>
      <c r="O306" s="1">
        <v>11.025</v>
      </c>
      <c r="P306" s="1">
        <f>(Product[[#This Row],[Price]]-Product[[#This Row],[Cost of Goods Sold]])*Product[[#This Row],[Units Sold]]</f>
        <v>47.25</v>
      </c>
    </row>
    <row r="307" spans="1:16" x14ac:dyDescent="0.45">
      <c r="A307" t="s">
        <v>15</v>
      </c>
      <c r="B307" t="s">
        <v>20</v>
      </c>
      <c r="C307" t="s">
        <v>24</v>
      </c>
      <c r="D307" s="1">
        <v>12.99</v>
      </c>
      <c r="E307">
        <v>184</v>
      </c>
      <c r="F307" s="20" t="str">
        <f t="shared" si="4"/>
        <v>February</v>
      </c>
      <c r="G307" s="2">
        <v>45349</v>
      </c>
      <c r="H307" s="3" t="s">
        <v>26</v>
      </c>
      <c r="I307">
        <v>4314</v>
      </c>
      <c r="J307" s="3" t="str">
        <f>VLOOKUP(I307,'Customer Details'!$A$2:$C$1001, 3, FALSE)</f>
        <v>65+</v>
      </c>
      <c r="K307" s="3" t="str">
        <f>VLOOKUP(I307,'Customer Details'!$A$2:$D$1001,4, FALSE)</f>
        <v>Male</v>
      </c>
      <c r="L307" s="3" t="s">
        <v>29</v>
      </c>
      <c r="M307" t="s">
        <v>129</v>
      </c>
      <c r="N307" s="1">
        <v>2390.16</v>
      </c>
      <c r="O307" s="1">
        <v>9.093</v>
      </c>
      <c r="P307" s="1">
        <f>(Product[[#This Row],[Price]]-Product[[#This Row],[Cost of Goods Sold]])*Product[[#This Row],[Units Sold]]</f>
        <v>717.048</v>
      </c>
    </row>
    <row r="308" spans="1:16" x14ac:dyDescent="0.45">
      <c r="A308" t="s">
        <v>16</v>
      </c>
      <c r="B308" t="s">
        <v>21</v>
      </c>
      <c r="C308" t="s">
        <v>23</v>
      </c>
      <c r="D308" s="1">
        <v>35.5</v>
      </c>
      <c r="E308">
        <v>160</v>
      </c>
      <c r="F308" s="20" t="str">
        <f t="shared" si="4"/>
        <v>January</v>
      </c>
      <c r="G308" s="2">
        <v>45294</v>
      </c>
      <c r="H308" s="3" t="s">
        <v>25</v>
      </c>
      <c r="I308">
        <v>5010</v>
      </c>
      <c r="J308" s="3" t="str">
        <f>VLOOKUP(I308,'Customer Details'!$A$2:$C$1001, 3, FALSE)</f>
        <v>45-54</v>
      </c>
      <c r="K308" s="3" t="str">
        <f>VLOOKUP(I308,'Customer Details'!$A$2:$D$1001,4, FALSE)</f>
        <v>Male</v>
      </c>
      <c r="L308" s="3" t="s">
        <v>31</v>
      </c>
      <c r="M308" t="s">
        <v>129</v>
      </c>
      <c r="N308" s="1">
        <v>5680</v>
      </c>
      <c r="O308" s="1">
        <v>24.85</v>
      </c>
      <c r="P308" s="1">
        <f>(Product[[#This Row],[Price]]-Product[[#This Row],[Cost of Goods Sold]])*Product[[#This Row],[Units Sold]]</f>
        <v>1703.9999999999998</v>
      </c>
    </row>
    <row r="309" spans="1:16" x14ac:dyDescent="0.45">
      <c r="A309" t="s">
        <v>13</v>
      </c>
      <c r="B309" t="s">
        <v>18</v>
      </c>
      <c r="C309" t="s">
        <v>23</v>
      </c>
      <c r="D309" s="1">
        <v>15.75</v>
      </c>
      <c r="E309">
        <v>104</v>
      </c>
      <c r="F309" s="20" t="str">
        <f t="shared" si="4"/>
        <v>February</v>
      </c>
      <c r="G309" s="2">
        <v>45349</v>
      </c>
      <c r="H309" s="3" t="s">
        <v>26</v>
      </c>
      <c r="I309">
        <v>3620</v>
      </c>
      <c r="J309" s="3" t="str">
        <f>VLOOKUP(I309,'Customer Details'!$A$2:$C$1001, 3, FALSE)</f>
        <v>65+</v>
      </c>
      <c r="K309" s="3" t="str">
        <f>VLOOKUP(I309,'Customer Details'!$A$2:$D$1001,4, FALSE)</f>
        <v>Non-binary</v>
      </c>
      <c r="L309" s="3" t="s">
        <v>30</v>
      </c>
      <c r="M309" t="s">
        <v>130</v>
      </c>
      <c r="N309" s="1">
        <v>1638</v>
      </c>
      <c r="O309" s="1">
        <v>11.025</v>
      </c>
      <c r="P309" s="1">
        <f>(Product[[#This Row],[Price]]-Product[[#This Row],[Cost of Goods Sold]])*Product[[#This Row],[Units Sold]]</f>
        <v>491.4</v>
      </c>
    </row>
    <row r="310" spans="1:16" x14ac:dyDescent="0.45">
      <c r="A310" t="s">
        <v>12</v>
      </c>
      <c r="B310" t="s">
        <v>17</v>
      </c>
      <c r="C310" t="s">
        <v>22</v>
      </c>
      <c r="D310" s="1">
        <v>5.99</v>
      </c>
      <c r="E310">
        <v>201</v>
      </c>
      <c r="F310" s="20" t="str">
        <f t="shared" si="4"/>
        <v>March</v>
      </c>
      <c r="G310" s="2">
        <v>45375</v>
      </c>
      <c r="H310" s="3" t="s">
        <v>25</v>
      </c>
      <c r="I310">
        <v>9075</v>
      </c>
      <c r="J310" s="3" t="str">
        <f>VLOOKUP(I310,'Customer Details'!$A$2:$C$1001, 3, FALSE)</f>
        <v>55-64</v>
      </c>
      <c r="K310" s="3" t="str">
        <f>VLOOKUP(I310,'Customer Details'!$A$2:$D$1001,4, FALSE)</f>
        <v>Female</v>
      </c>
      <c r="L310" s="3" t="s">
        <v>29</v>
      </c>
      <c r="M310" t="s">
        <v>129</v>
      </c>
      <c r="N310" s="1">
        <v>1203.99</v>
      </c>
      <c r="O310" s="1">
        <v>4.1929999999999996</v>
      </c>
      <c r="P310" s="1">
        <f>(Product[[#This Row],[Price]]-Product[[#This Row],[Cost of Goods Sold]])*Product[[#This Row],[Units Sold]]</f>
        <v>361.19700000000012</v>
      </c>
    </row>
    <row r="311" spans="1:16" x14ac:dyDescent="0.45">
      <c r="A311" t="s">
        <v>13</v>
      </c>
      <c r="B311" t="s">
        <v>18</v>
      </c>
      <c r="C311" t="s">
        <v>23</v>
      </c>
      <c r="D311" s="1">
        <v>15.75</v>
      </c>
      <c r="E311">
        <v>141</v>
      </c>
      <c r="F311" s="20" t="str">
        <f t="shared" si="4"/>
        <v>March</v>
      </c>
      <c r="G311" s="2">
        <v>45356</v>
      </c>
      <c r="H311" s="3" t="s">
        <v>25</v>
      </c>
      <c r="I311">
        <v>3107</v>
      </c>
      <c r="J311" s="3" t="str">
        <f>VLOOKUP(I311,'Customer Details'!$A$2:$C$1001, 3, FALSE)</f>
        <v>55-64</v>
      </c>
      <c r="K311" s="3" t="str">
        <f>VLOOKUP(I311,'Customer Details'!$A$2:$D$1001,4, FALSE)</f>
        <v>Non-binary</v>
      </c>
      <c r="L311" s="3" t="s">
        <v>29</v>
      </c>
      <c r="M311" t="s">
        <v>129</v>
      </c>
      <c r="N311" s="1">
        <v>2220.75</v>
      </c>
      <c r="O311" s="1">
        <v>11.025</v>
      </c>
      <c r="P311" s="1">
        <f>(Product[[#This Row],[Price]]-Product[[#This Row],[Cost of Goods Sold]])*Product[[#This Row],[Units Sold]]</f>
        <v>666.22499999999991</v>
      </c>
    </row>
    <row r="312" spans="1:16" x14ac:dyDescent="0.45">
      <c r="A312" t="s">
        <v>15</v>
      </c>
      <c r="B312" t="s">
        <v>20</v>
      </c>
      <c r="C312" t="s">
        <v>24</v>
      </c>
      <c r="D312" s="1">
        <v>12.99</v>
      </c>
      <c r="E312">
        <v>38</v>
      </c>
      <c r="F312" s="20" t="str">
        <f t="shared" si="4"/>
        <v>March</v>
      </c>
      <c r="G312" s="2">
        <v>45377</v>
      </c>
      <c r="H312" s="3" t="s">
        <v>25</v>
      </c>
      <c r="I312">
        <v>2446</v>
      </c>
      <c r="J312" s="3" t="str">
        <f>VLOOKUP(I312,'Customer Details'!$A$2:$C$1001, 3, FALSE)</f>
        <v>45-54</v>
      </c>
      <c r="K312" s="3" t="str">
        <f>VLOOKUP(I312,'Customer Details'!$A$2:$D$1001,4, FALSE)</f>
        <v>Male</v>
      </c>
      <c r="L312" s="3" t="s">
        <v>29</v>
      </c>
      <c r="M312" t="s">
        <v>129</v>
      </c>
      <c r="N312" s="1">
        <v>493.62</v>
      </c>
      <c r="O312" s="1">
        <v>9.093</v>
      </c>
      <c r="P312" s="1">
        <f>(Product[[#This Row],[Price]]-Product[[#This Row],[Cost of Goods Sold]])*Product[[#This Row],[Units Sold]]</f>
        <v>148.08600000000001</v>
      </c>
    </row>
    <row r="313" spans="1:16" x14ac:dyDescent="0.45">
      <c r="A313" t="s">
        <v>13</v>
      </c>
      <c r="B313" t="s">
        <v>18</v>
      </c>
      <c r="C313" t="s">
        <v>23</v>
      </c>
      <c r="D313" s="1">
        <v>15.75</v>
      </c>
      <c r="E313">
        <v>203</v>
      </c>
      <c r="F313" s="20" t="str">
        <f t="shared" si="4"/>
        <v>February</v>
      </c>
      <c r="G313" s="2">
        <v>45332</v>
      </c>
      <c r="H313" s="3" t="s">
        <v>26</v>
      </c>
      <c r="I313">
        <v>5363</v>
      </c>
      <c r="J313" s="3" t="str">
        <f>VLOOKUP(I313,'Customer Details'!$A$2:$C$1001, 3, FALSE)</f>
        <v>18-24</v>
      </c>
      <c r="K313" s="3" t="str">
        <f>VLOOKUP(I313,'Customer Details'!$A$2:$D$1001,4, FALSE)</f>
        <v>Non-binary</v>
      </c>
      <c r="L313" s="3" t="s">
        <v>29</v>
      </c>
      <c r="M313" t="s">
        <v>129</v>
      </c>
      <c r="N313" s="1">
        <v>3197.25</v>
      </c>
      <c r="O313" s="1">
        <v>11.025</v>
      </c>
      <c r="P313" s="1">
        <f>(Product[[#This Row],[Price]]-Product[[#This Row],[Cost of Goods Sold]])*Product[[#This Row],[Units Sold]]</f>
        <v>959.17499999999995</v>
      </c>
    </row>
    <row r="314" spans="1:16" x14ac:dyDescent="0.45">
      <c r="A314" t="s">
        <v>15</v>
      </c>
      <c r="B314" t="s">
        <v>20</v>
      </c>
      <c r="C314" t="s">
        <v>24</v>
      </c>
      <c r="D314" s="1">
        <v>12.99</v>
      </c>
      <c r="E314">
        <v>274</v>
      </c>
      <c r="F314" s="20" t="str">
        <f t="shared" si="4"/>
        <v>February</v>
      </c>
      <c r="G314" s="2">
        <v>45342</v>
      </c>
      <c r="H314" s="3" t="s">
        <v>25</v>
      </c>
      <c r="I314">
        <v>2186</v>
      </c>
      <c r="J314" s="3" t="str">
        <f>VLOOKUP(I314,'Customer Details'!$A$2:$C$1001, 3, FALSE)</f>
        <v>25-34</v>
      </c>
      <c r="K314" s="3" t="str">
        <f>VLOOKUP(I314,'Customer Details'!$A$2:$D$1001,4, FALSE)</f>
        <v>Female</v>
      </c>
      <c r="L314" s="3" t="s">
        <v>28</v>
      </c>
      <c r="M314" t="s">
        <v>130</v>
      </c>
      <c r="N314" s="1">
        <v>3559.26</v>
      </c>
      <c r="O314" s="1">
        <v>9.093</v>
      </c>
      <c r="P314" s="1">
        <f>(Product[[#This Row],[Price]]-Product[[#This Row],[Cost of Goods Sold]])*Product[[#This Row],[Units Sold]]</f>
        <v>1067.778</v>
      </c>
    </row>
    <row r="315" spans="1:16" x14ac:dyDescent="0.45">
      <c r="A315" t="s">
        <v>14</v>
      </c>
      <c r="B315" t="s">
        <v>19</v>
      </c>
      <c r="C315" t="s">
        <v>24</v>
      </c>
      <c r="D315" s="1">
        <v>20.99</v>
      </c>
      <c r="E315">
        <v>256</v>
      </c>
      <c r="F315" s="20" t="str">
        <f t="shared" si="4"/>
        <v>February</v>
      </c>
      <c r="G315" s="2">
        <v>45340</v>
      </c>
      <c r="H315" s="3" t="s">
        <v>25</v>
      </c>
      <c r="I315">
        <v>4748</v>
      </c>
      <c r="J315" s="3" t="str">
        <f>VLOOKUP(I315,'Customer Details'!$A$2:$C$1001, 3, FALSE)</f>
        <v>18-24</v>
      </c>
      <c r="K315" s="3" t="str">
        <f>VLOOKUP(I315,'Customer Details'!$A$2:$D$1001,4, FALSE)</f>
        <v>Male</v>
      </c>
      <c r="L315" s="3" t="s">
        <v>27</v>
      </c>
      <c r="M315" t="s">
        <v>129</v>
      </c>
      <c r="N315" s="1">
        <v>5373.44</v>
      </c>
      <c r="O315" s="1">
        <v>14.693</v>
      </c>
      <c r="P315" s="1">
        <f>(Product[[#This Row],[Price]]-Product[[#This Row],[Cost of Goods Sold]])*Product[[#This Row],[Units Sold]]</f>
        <v>1612.0319999999997</v>
      </c>
    </row>
    <row r="316" spans="1:16" x14ac:dyDescent="0.45">
      <c r="A316" t="s">
        <v>12</v>
      </c>
      <c r="B316" t="s">
        <v>17</v>
      </c>
      <c r="C316" t="s">
        <v>22</v>
      </c>
      <c r="D316" s="1">
        <v>5.99</v>
      </c>
      <c r="E316">
        <v>149</v>
      </c>
      <c r="F316" s="20" t="str">
        <f t="shared" si="4"/>
        <v>January</v>
      </c>
      <c r="G316" s="2">
        <v>45297</v>
      </c>
      <c r="H316" s="3" t="s">
        <v>25</v>
      </c>
      <c r="I316">
        <v>2957</v>
      </c>
      <c r="J316" s="3" t="str">
        <f>VLOOKUP(I316,'Customer Details'!$A$2:$C$1001, 3, FALSE)</f>
        <v>35-44</v>
      </c>
      <c r="K316" s="3" t="str">
        <f>VLOOKUP(I316,'Customer Details'!$A$2:$D$1001,4, FALSE)</f>
        <v>Male</v>
      </c>
      <c r="L316" s="3" t="s">
        <v>29</v>
      </c>
      <c r="M316" t="s">
        <v>129</v>
      </c>
      <c r="N316" s="1">
        <v>892.51</v>
      </c>
      <c r="O316" s="1">
        <v>4.1929999999999996</v>
      </c>
      <c r="P316" s="1">
        <f>(Product[[#This Row],[Price]]-Product[[#This Row],[Cost of Goods Sold]])*Product[[#This Row],[Units Sold]]</f>
        <v>267.7530000000001</v>
      </c>
    </row>
    <row r="317" spans="1:16" x14ac:dyDescent="0.45">
      <c r="A317" t="s">
        <v>15</v>
      </c>
      <c r="B317" t="s">
        <v>20</v>
      </c>
      <c r="C317" t="s">
        <v>24</v>
      </c>
      <c r="D317" s="1">
        <v>12.99</v>
      </c>
      <c r="E317">
        <v>103</v>
      </c>
      <c r="F317" s="20" t="str">
        <f t="shared" si="4"/>
        <v>March</v>
      </c>
      <c r="G317" s="2">
        <v>45369</v>
      </c>
      <c r="H317" s="3" t="s">
        <v>26</v>
      </c>
      <c r="I317">
        <v>9669</v>
      </c>
      <c r="J317" s="3" t="str">
        <f>VLOOKUP(I317,'Customer Details'!$A$2:$C$1001, 3, FALSE)</f>
        <v>35-44</v>
      </c>
      <c r="K317" s="3" t="str">
        <f>VLOOKUP(I317,'Customer Details'!$A$2:$D$1001,4, FALSE)</f>
        <v>Non-binary</v>
      </c>
      <c r="L317" s="3" t="s">
        <v>29</v>
      </c>
      <c r="M317" t="s">
        <v>129</v>
      </c>
      <c r="N317" s="1">
        <v>1337.97</v>
      </c>
      <c r="O317" s="1">
        <v>9.093</v>
      </c>
      <c r="P317" s="1">
        <f>(Product[[#This Row],[Price]]-Product[[#This Row],[Cost of Goods Sold]])*Product[[#This Row],[Units Sold]]</f>
        <v>401.39100000000002</v>
      </c>
    </row>
    <row r="318" spans="1:16" x14ac:dyDescent="0.45">
      <c r="A318" t="s">
        <v>15</v>
      </c>
      <c r="B318" t="s">
        <v>20</v>
      </c>
      <c r="C318" t="s">
        <v>24</v>
      </c>
      <c r="D318" s="1">
        <v>12.99</v>
      </c>
      <c r="E318">
        <v>65</v>
      </c>
      <c r="F318" s="20" t="str">
        <f t="shared" si="4"/>
        <v>March</v>
      </c>
      <c r="G318" s="2">
        <v>45368</v>
      </c>
      <c r="H318" s="3" t="s">
        <v>25</v>
      </c>
      <c r="I318">
        <v>6585</v>
      </c>
      <c r="J318" s="3" t="str">
        <f>VLOOKUP(I318,'Customer Details'!$A$2:$C$1001, 3, FALSE)</f>
        <v>18-24</v>
      </c>
      <c r="K318" s="3" t="str">
        <f>VLOOKUP(I318,'Customer Details'!$A$2:$D$1001,4, FALSE)</f>
        <v>Male</v>
      </c>
      <c r="L318" s="3" t="s">
        <v>31</v>
      </c>
      <c r="M318" t="s">
        <v>129</v>
      </c>
      <c r="N318" s="1">
        <v>844.35</v>
      </c>
      <c r="O318" s="1">
        <v>9.093</v>
      </c>
      <c r="P318" s="1">
        <f>(Product[[#This Row],[Price]]-Product[[#This Row],[Cost of Goods Sold]])*Product[[#This Row],[Units Sold]]</f>
        <v>253.30500000000001</v>
      </c>
    </row>
    <row r="319" spans="1:16" x14ac:dyDescent="0.45">
      <c r="A319" t="s">
        <v>12</v>
      </c>
      <c r="B319" t="s">
        <v>17</v>
      </c>
      <c r="C319" t="s">
        <v>22</v>
      </c>
      <c r="D319" s="1">
        <v>5.99</v>
      </c>
      <c r="E319">
        <v>228</v>
      </c>
      <c r="F319" s="20" t="str">
        <f t="shared" si="4"/>
        <v>January</v>
      </c>
      <c r="G319" s="2">
        <v>45313</v>
      </c>
      <c r="H319" s="3" t="s">
        <v>26</v>
      </c>
      <c r="I319">
        <v>7329</v>
      </c>
      <c r="J319" s="3" t="str">
        <f>VLOOKUP(I319,'Customer Details'!$A$2:$C$1001, 3, FALSE)</f>
        <v>35-44</v>
      </c>
      <c r="K319" s="3" t="str">
        <f>VLOOKUP(I319,'Customer Details'!$A$2:$D$1001,4, FALSE)</f>
        <v>Female</v>
      </c>
      <c r="L319" s="3" t="s">
        <v>31</v>
      </c>
      <c r="M319" t="s">
        <v>129</v>
      </c>
      <c r="N319" s="1">
        <v>1365.72</v>
      </c>
      <c r="O319" s="1">
        <v>4.1929999999999996</v>
      </c>
      <c r="P319" s="1">
        <f>(Product[[#This Row],[Price]]-Product[[#This Row],[Cost of Goods Sold]])*Product[[#This Row],[Units Sold]]</f>
        <v>409.71600000000012</v>
      </c>
    </row>
    <row r="320" spans="1:16" x14ac:dyDescent="0.45">
      <c r="A320" t="s">
        <v>12</v>
      </c>
      <c r="B320" t="s">
        <v>17</v>
      </c>
      <c r="C320" t="s">
        <v>22</v>
      </c>
      <c r="D320" s="1">
        <v>5.99</v>
      </c>
      <c r="E320">
        <v>297</v>
      </c>
      <c r="F320" s="20" t="str">
        <f t="shared" si="4"/>
        <v>March</v>
      </c>
      <c r="G320" s="2">
        <v>45366</v>
      </c>
      <c r="H320" s="3" t="s">
        <v>26</v>
      </c>
      <c r="I320">
        <v>5100</v>
      </c>
      <c r="J320" s="3" t="str">
        <f>VLOOKUP(I320,'Customer Details'!$A$2:$C$1001, 3, FALSE)</f>
        <v>65+</v>
      </c>
      <c r="K320" s="3" t="str">
        <f>VLOOKUP(I320,'Customer Details'!$A$2:$D$1001,4, FALSE)</f>
        <v>Non-binary</v>
      </c>
      <c r="L320" s="3" t="s">
        <v>28</v>
      </c>
      <c r="M320" t="s">
        <v>129</v>
      </c>
      <c r="N320" s="1">
        <v>1779.03</v>
      </c>
      <c r="O320" s="1">
        <v>4.1929999999999996</v>
      </c>
      <c r="P320" s="1">
        <f>(Product[[#This Row],[Price]]-Product[[#This Row],[Cost of Goods Sold]])*Product[[#This Row],[Units Sold]]</f>
        <v>533.70900000000017</v>
      </c>
    </row>
    <row r="321" spans="1:16" x14ac:dyDescent="0.45">
      <c r="A321" t="s">
        <v>14</v>
      </c>
      <c r="B321" t="s">
        <v>19</v>
      </c>
      <c r="C321" t="s">
        <v>24</v>
      </c>
      <c r="D321" s="1">
        <v>20.99</v>
      </c>
      <c r="E321">
        <v>25</v>
      </c>
      <c r="F321" s="20" t="str">
        <f t="shared" si="4"/>
        <v>March</v>
      </c>
      <c r="G321" s="2">
        <v>45381</v>
      </c>
      <c r="H321" s="3" t="s">
        <v>25</v>
      </c>
      <c r="I321">
        <v>2870</v>
      </c>
      <c r="J321" s="3" t="str">
        <f>VLOOKUP(I321,'Customer Details'!$A$2:$C$1001, 3, FALSE)</f>
        <v>65+</v>
      </c>
      <c r="K321" s="3" t="str">
        <f>VLOOKUP(I321,'Customer Details'!$A$2:$D$1001,4, FALSE)</f>
        <v>Female</v>
      </c>
      <c r="L321" s="3" t="s">
        <v>28</v>
      </c>
      <c r="M321" t="s">
        <v>130</v>
      </c>
      <c r="N321" s="1">
        <v>524.75</v>
      </c>
      <c r="O321" s="1">
        <v>14.693</v>
      </c>
      <c r="P321" s="1">
        <f>(Product[[#This Row],[Price]]-Product[[#This Row],[Cost of Goods Sold]])*Product[[#This Row],[Units Sold]]</f>
        <v>157.42499999999998</v>
      </c>
    </row>
    <row r="322" spans="1:16" x14ac:dyDescent="0.45">
      <c r="A322" t="s">
        <v>13</v>
      </c>
      <c r="B322" t="s">
        <v>18</v>
      </c>
      <c r="C322" t="s">
        <v>23</v>
      </c>
      <c r="D322" s="1">
        <v>15.75</v>
      </c>
      <c r="E322">
        <v>50</v>
      </c>
      <c r="F322" s="20" t="str">
        <f t="shared" ref="F322:F385" si="5">TEXT(G322, "mmmm")</f>
        <v>February</v>
      </c>
      <c r="G322" s="2">
        <v>45342</v>
      </c>
      <c r="H322" s="3" t="s">
        <v>26</v>
      </c>
      <c r="I322">
        <v>4885</v>
      </c>
      <c r="J322" s="3" t="str">
        <f>VLOOKUP(I322,'Customer Details'!$A$2:$C$1001, 3, FALSE)</f>
        <v>35-44</v>
      </c>
      <c r="K322" s="3" t="str">
        <f>VLOOKUP(I322,'Customer Details'!$A$2:$D$1001,4, FALSE)</f>
        <v>Male</v>
      </c>
      <c r="L322" s="3" t="s">
        <v>29</v>
      </c>
      <c r="M322" t="s">
        <v>129</v>
      </c>
      <c r="N322" s="1">
        <v>787.5</v>
      </c>
      <c r="O322" s="1">
        <v>11.025</v>
      </c>
      <c r="P322" s="1">
        <f>(Product[[#This Row],[Price]]-Product[[#This Row],[Cost of Goods Sold]])*Product[[#This Row],[Units Sold]]</f>
        <v>236.24999999999997</v>
      </c>
    </row>
    <row r="323" spans="1:16" x14ac:dyDescent="0.45">
      <c r="A323" t="s">
        <v>16</v>
      </c>
      <c r="B323" t="s">
        <v>21</v>
      </c>
      <c r="C323" t="s">
        <v>23</v>
      </c>
      <c r="D323" s="1">
        <v>35.5</v>
      </c>
      <c r="E323">
        <v>133</v>
      </c>
      <c r="F323" s="20" t="str">
        <f t="shared" si="5"/>
        <v>March</v>
      </c>
      <c r="G323" s="2">
        <v>45367</v>
      </c>
      <c r="H323" s="3" t="s">
        <v>25</v>
      </c>
      <c r="I323">
        <v>8464</v>
      </c>
      <c r="J323" s="3" t="str">
        <f>VLOOKUP(I323,'Customer Details'!$A$2:$C$1001, 3, FALSE)</f>
        <v>18-24</v>
      </c>
      <c r="K323" s="3" t="str">
        <f>VLOOKUP(I323,'Customer Details'!$A$2:$D$1001,4, FALSE)</f>
        <v>Male</v>
      </c>
      <c r="L323" s="3" t="s">
        <v>27</v>
      </c>
      <c r="M323" t="s">
        <v>129</v>
      </c>
      <c r="N323" s="1">
        <v>4721.5</v>
      </c>
      <c r="O323" s="1">
        <v>24.85</v>
      </c>
      <c r="P323" s="1">
        <f>(Product[[#This Row],[Price]]-Product[[#This Row],[Cost of Goods Sold]])*Product[[#This Row],[Units Sold]]</f>
        <v>1416.4499999999998</v>
      </c>
    </row>
    <row r="324" spans="1:16" x14ac:dyDescent="0.45">
      <c r="A324" t="s">
        <v>12</v>
      </c>
      <c r="B324" t="s">
        <v>17</v>
      </c>
      <c r="C324" t="s">
        <v>22</v>
      </c>
      <c r="D324" s="1">
        <v>5.99</v>
      </c>
      <c r="E324">
        <v>295</v>
      </c>
      <c r="F324" s="20" t="str">
        <f t="shared" si="5"/>
        <v>February</v>
      </c>
      <c r="G324" s="2">
        <v>45341</v>
      </c>
      <c r="H324" s="3" t="s">
        <v>26</v>
      </c>
      <c r="I324">
        <v>9766</v>
      </c>
      <c r="J324" s="3" t="str">
        <f>VLOOKUP(I324,'Customer Details'!$A$2:$C$1001, 3, FALSE)</f>
        <v>65+</v>
      </c>
      <c r="K324" s="3" t="str">
        <f>VLOOKUP(I324,'Customer Details'!$A$2:$D$1001,4, FALSE)</f>
        <v>Non-binary</v>
      </c>
      <c r="L324" s="3" t="s">
        <v>31</v>
      </c>
      <c r="M324" t="s">
        <v>129</v>
      </c>
      <c r="N324" s="1">
        <v>1767.05</v>
      </c>
      <c r="O324" s="1">
        <v>4.1929999999999996</v>
      </c>
      <c r="P324" s="1">
        <f>(Product[[#This Row],[Price]]-Product[[#This Row],[Cost of Goods Sold]])*Product[[#This Row],[Units Sold]]</f>
        <v>530.11500000000012</v>
      </c>
    </row>
    <row r="325" spans="1:16" x14ac:dyDescent="0.45">
      <c r="A325" t="s">
        <v>12</v>
      </c>
      <c r="B325" t="s">
        <v>17</v>
      </c>
      <c r="C325" t="s">
        <v>22</v>
      </c>
      <c r="D325" s="1">
        <v>5.99</v>
      </c>
      <c r="E325">
        <v>158</v>
      </c>
      <c r="F325" s="20" t="str">
        <f t="shared" si="5"/>
        <v>March</v>
      </c>
      <c r="G325" s="2">
        <v>45363</v>
      </c>
      <c r="H325" s="3" t="s">
        <v>25</v>
      </c>
      <c r="I325">
        <v>1052</v>
      </c>
      <c r="J325" s="3" t="str">
        <f>VLOOKUP(I325,'Customer Details'!$A$2:$C$1001, 3, FALSE)</f>
        <v>55-64</v>
      </c>
      <c r="K325" s="3" t="str">
        <f>VLOOKUP(I325,'Customer Details'!$A$2:$D$1001,4, FALSE)</f>
        <v>Male</v>
      </c>
      <c r="L325" s="3" t="s">
        <v>28</v>
      </c>
      <c r="M325" t="s">
        <v>129</v>
      </c>
      <c r="N325" s="1">
        <v>946.42000000000007</v>
      </c>
      <c r="O325" s="1">
        <v>4.1929999999999996</v>
      </c>
      <c r="P325" s="1">
        <f>(Product[[#This Row],[Price]]-Product[[#This Row],[Cost of Goods Sold]])*Product[[#This Row],[Units Sold]]</f>
        <v>283.9260000000001</v>
      </c>
    </row>
    <row r="326" spans="1:16" x14ac:dyDescent="0.45">
      <c r="A326" t="s">
        <v>16</v>
      </c>
      <c r="B326" t="s">
        <v>21</v>
      </c>
      <c r="C326" t="s">
        <v>23</v>
      </c>
      <c r="D326" s="1">
        <v>35.5</v>
      </c>
      <c r="E326">
        <v>122</v>
      </c>
      <c r="F326" s="20" t="str">
        <f t="shared" si="5"/>
        <v>January</v>
      </c>
      <c r="G326" s="2">
        <v>45310</v>
      </c>
      <c r="H326" s="3" t="s">
        <v>26</v>
      </c>
      <c r="I326">
        <v>1417</v>
      </c>
      <c r="J326" s="3" t="str">
        <f>VLOOKUP(I326,'Customer Details'!$A$2:$C$1001, 3, FALSE)</f>
        <v>18-24</v>
      </c>
      <c r="K326" s="3" t="str">
        <f>VLOOKUP(I326,'Customer Details'!$A$2:$D$1001,4, FALSE)</f>
        <v>Non-binary</v>
      </c>
      <c r="L326" s="3" t="s">
        <v>27</v>
      </c>
      <c r="M326" t="s">
        <v>129</v>
      </c>
      <c r="N326" s="1">
        <v>4331</v>
      </c>
      <c r="O326" s="1">
        <v>24.85</v>
      </c>
      <c r="P326" s="1">
        <f>(Product[[#This Row],[Price]]-Product[[#This Row],[Cost of Goods Sold]])*Product[[#This Row],[Units Sold]]</f>
        <v>1299.2999999999997</v>
      </c>
    </row>
    <row r="327" spans="1:16" x14ac:dyDescent="0.45">
      <c r="A327" t="s">
        <v>13</v>
      </c>
      <c r="B327" t="s">
        <v>18</v>
      </c>
      <c r="C327" t="s">
        <v>23</v>
      </c>
      <c r="D327" s="1">
        <v>15.75</v>
      </c>
      <c r="E327">
        <v>96</v>
      </c>
      <c r="F327" s="20" t="str">
        <f t="shared" si="5"/>
        <v>February</v>
      </c>
      <c r="G327" s="2">
        <v>45327</v>
      </c>
      <c r="H327" s="3" t="s">
        <v>26</v>
      </c>
      <c r="I327">
        <v>8113</v>
      </c>
      <c r="J327" s="3" t="str">
        <f>VLOOKUP(I327,'Customer Details'!$A$2:$C$1001, 3, FALSE)</f>
        <v>65+</v>
      </c>
      <c r="K327" s="3" t="str">
        <f>VLOOKUP(I327,'Customer Details'!$A$2:$D$1001,4, FALSE)</f>
        <v>Female</v>
      </c>
      <c r="L327" s="3" t="s">
        <v>29</v>
      </c>
      <c r="M327" t="s">
        <v>129</v>
      </c>
      <c r="N327" s="1">
        <v>1512</v>
      </c>
      <c r="O327" s="1">
        <v>11.025</v>
      </c>
      <c r="P327" s="1">
        <f>(Product[[#This Row],[Price]]-Product[[#This Row],[Cost of Goods Sold]])*Product[[#This Row],[Units Sold]]</f>
        <v>453.59999999999997</v>
      </c>
    </row>
    <row r="328" spans="1:16" x14ac:dyDescent="0.45">
      <c r="A328" t="s">
        <v>15</v>
      </c>
      <c r="B328" t="s">
        <v>20</v>
      </c>
      <c r="C328" t="s">
        <v>24</v>
      </c>
      <c r="D328" s="1">
        <v>12.99</v>
      </c>
      <c r="E328">
        <v>127</v>
      </c>
      <c r="F328" s="20" t="str">
        <f t="shared" si="5"/>
        <v>January</v>
      </c>
      <c r="G328" s="2">
        <v>45295</v>
      </c>
      <c r="H328" s="3" t="s">
        <v>26</v>
      </c>
      <c r="I328">
        <v>9281</v>
      </c>
      <c r="J328" s="3" t="str">
        <f>VLOOKUP(I328,'Customer Details'!$A$2:$C$1001, 3, FALSE)</f>
        <v>25-34</v>
      </c>
      <c r="K328" s="3" t="str">
        <f>VLOOKUP(I328,'Customer Details'!$A$2:$D$1001,4, FALSE)</f>
        <v>Male</v>
      </c>
      <c r="L328" s="3" t="s">
        <v>27</v>
      </c>
      <c r="M328" t="s">
        <v>129</v>
      </c>
      <c r="N328" s="1">
        <v>1649.73</v>
      </c>
      <c r="O328" s="1">
        <v>9.093</v>
      </c>
      <c r="P328" s="1">
        <f>(Product[[#This Row],[Price]]-Product[[#This Row],[Cost of Goods Sold]])*Product[[#This Row],[Units Sold]]</f>
        <v>494.91900000000004</v>
      </c>
    </row>
    <row r="329" spans="1:16" x14ac:dyDescent="0.45">
      <c r="A329" t="s">
        <v>12</v>
      </c>
      <c r="B329" t="s">
        <v>17</v>
      </c>
      <c r="C329" t="s">
        <v>22</v>
      </c>
      <c r="D329" s="1">
        <v>5.99</v>
      </c>
      <c r="E329">
        <v>93</v>
      </c>
      <c r="F329" s="20" t="str">
        <f t="shared" si="5"/>
        <v>January</v>
      </c>
      <c r="G329" s="2">
        <v>45301</v>
      </c>
      <c r="H329" s="3" t="s">
        <v>25</v>
      </c>
      <c r="I329">
        <v>5645</v>
      </c>
      <c r="J329" s="3" t="str">
        <f>VLOOKUP(I329,'Customer Details'!$A$2:$C$1001, 3, FALSE)</f>
        <v>55-64</v>
      </c>
      <c r="K329" s="3" t="str">
        <f>VLOOKUP(I329,'Customer Details'!$A$2:$D$1001,4, FALSE)</f>
        <v>Female</v>
      </c>
      <c r="L329" s="3" t="s">
        <v>29</v>
      </c>
      <c r="M329" t="s">
        <v>130</v>
      </c>
      <c r="N329" s="1">
        <v>557.07000000000005</v>
      </c>
      <c r="O329" s="1">
        <v>4.1929999999999996</v>
      </c>
      <c r="P329" s="1">
        <f>(Product[[#This Row],[Price]]-Product[[#This Row],[Cost of Goods Sold]])*Product[[#This Row],[Units Sold]]</f>
        <v>167.12100000000007</v>
      </c>
    </row>
    <row r="330" spans="1:16" x14ac:dyDescent="0.45">
      <c r="A330" t="s">
        <v>12</v>
      </c>
      <c r="B330" t="s">
        <v>17</v>
      </c>
      <c r="C330" t="s">
        <v>22</v>
      </c>
      <c r="D330" s="1">
        <v>5.99</v>
      </c>
      <c r="E330">
        <v>296</v>
      </c>
      <c r="F330" s="20" t="str">
        <f t="shared" si="5"/>
        <v>March</v>
      </c>
      <c r="G330" s="2">
        <v>45360</v>
      </c>
      <c r="H330" s="3" t="s">
        <v>25</v>
      </c>
      <c r="I330">
        <v>1976</v>
      </c>
      <c r="J330" s="3" t="str">
        <f>VLOOKUP(I330,'Customer Details'!$A$2:$C$1001, 3, FALSE)</f>
        <v>55-64</v>
      </c>
      <c r="K330" s="3" t="str">
        <f>VLOOKUP(I330,'Customer Details'!$A$2:$D$1001,4, FALSE)</f>
        <v>Male</v>
      </c>
      <c r="L330" s="3" t="s">
        <v>31</v>
      </c>
      <c r="M330" t="s">
        <v>130</v>
      </c>
      <c r="N330" s="1">
        <v>1773.04</v>
      </c>
      <c r="O330" s="1">
        <v>4.1929999999999996</v>
      </c>
      <c r="P330" s="1">
        <f>(Product[[#This Row],[Price]]-Product[[#This Row],[Cost of Goods Sold]])*Product[[#This Row],[Units Sold]]</f>
        <v>531.91200000000015</v>
      </c>
    </row>
    <row r="331" spans="1:16" x14ac:dyDescent="0.45">
      <c r="A331" t="s">
        <v>12</v>
      </c>
      <c r="B331" t="s">
        <v>17</v>
      </c>
      <c r="C331" t="s">
        <v>22</v>
      </c>
      <c r="D331" s="1">
        <v>5.99</v>
      </c>
      <c r="E331">
        <v>293</v>
      </c>
      <c r="F331" s="20" t="str">
        <f t="shared" si="5"/>
        <v>March</v>
      </c>
      <c r="G331" s="2">
        <v>45362</v>
      </c>
      <c r="H331" s="3" t="s">
        <v>26</v>
      </c>
      <c r="I331">
        <v>1250</v>
      </c>
      <c r="J331" s="3" t="str">
        <f>VLOOKUP(I331,'Customer Details'!$A$2:$C$1001, 3, FALSE)</f>
        <v>25-34</v>
      </c>
      <c r="K331" s="3" t="str">
        <f>VLOOKUP(I331,'Customer Details'!$A$2:$D$1001,4, FALSE)</f>
        <v>Female</v>
      </c>
      <c r="L331" s="3" t="s">
        <v>27</v>
      </c>
      <c r="M331" t="s">
        <v>129</v>
      </c>
      <c r="N331" s="1">
        <v>1755.07</v>
      </c>
      <c r="O331" s="1">
        <v>4.1929999999999996</v>
      </c>
      <c r="P331" s="1">
        <f>(Product[[#This Row],[Price]]-Product[[#This Row],[Cost of Goods Sold]])*Product[[#This Row],[Units Sold]]</f>
        <v>526.52100000000019</v>
      </c>
    </row>
    <row r="332" spans="1:16" x14ac:dyDescent="0.45">
      <c r="A332" t="s">
        <v>12</v>
      </c>
      <c r="B332" t="s">
        <v>17</v>
      </c>
      <c r="C332" t="s">
        <v>22</v>
      </c>
      <c r="D332" s="1">
        <v>5.99</v>
      </c>
      <c r="E332">
        <v>161</v>
      </c>
      <c r="F332" s="20" t="str">
        <f t="shared" si="5"/>
        <v>January</v>
      </c>
      <c r="G332" s="2">
        <v>45292</v>
      </c>
      <c r="H332" s="3" t="s">
        <v>25</v>
      </c>
      <c r="I332">
        <v>9808</v>
      </c>
      <c r="J332" s="3" t="str">
        <f>VLOOKUP(I332,'Customer Details'!$A$2:$C$1001, 3, FALSE)</f>
        <v>18-24</v>
      </c>
      <c r="K332" s="3" t="str">
        <f>VLOOKUP(I332,'Customer Details'!$A$2:$D$1001,4, FALSE)</f>
        <v>Female</v>
      </c>
      <c r="L332" s="3" t="s">
        <v>27</v>
      </c>
      <c r="M332" t="s">
        <v>129</v>
      </c>
      <c r="N332" s="1">
        <v>964.39</v>
      </c>
      <c r="O332" s="1">
        <v>4.1929999999999996</v>
      </c>
      <c r="P332" s="1">
        <f>(Product[[#This Row],[Price]]-Product[[#This Row],[Cost of Goods Sold]])*Product[[#This Row],[Units Sold]]</f>
        <v>289.31700000000012</v>
      </c>
    </row>
    <row r="333" spans="1:16" x14ac:dyDescent="0.45">
      <c r="A333" t="s">
        <v>16</v>
      </c>
      <c r="B333" t="s">
        <v>21</v>
      </c>
      <c r="C333" t="s">
        <v>23</v>
      </c>
      <c r="D333" s="1">
        <v>35.5</v>
      </c>
      <c r="E333">
        <v>295</v>
      </c>
      <c r="F333" s="20" t="str">
        <f t="shared" si="5"/>
        <v>February</v>
      </c>
      <c r="G333" s="2">
        <v>45347</v>
      </c>
      <c r="H333" s="3" t="s">
        <v>26</v>
      </c>
      <c r="I333">
        <v>5579</v>
      </c>
      <c r="J333" s="3" t="str">
        <f>VLOOKUP(I333,'Customer Details'!$A$2:$C$1001, 3, FALSE)</f>
        <v>25-34</v>
      </c>
      <c r="K333" s="3" t="str">
        <f>VLOOKUP(I333,'Customer Details'!$A$2:$D$1001,4, FALSE)</f>
        <v>Non-binary</v>
      </c>
      <c r="L333" s="3" t="s">
        <v>30</v>
      </c>
      <c r="M333" t="s">
        <v>129</v>
      </c>
      <c r="N333" s="1">
        <v>10472.5</v>
      </c>
      <c r="O333" s="1">
        <v>24.85</v>
      </c>
      <c r="P333" s="1">
        <f>(Product[[#This Row],[Price]]-Product[[#This Row],[Cost of Goods Sold]])*Product[[#This Row],[Units Sold]]</f>
        <v>3141.7499999999995</v>
      </c>
    </row>
    <row r="334" spans="1:16" x14ac:dyDescent="0.45">
      <c r="A334" t="s">
        <v>14</v>
      </c>
      <c r="B334" t="s">
        <v>19</v>
      </c>
      <c r="C334" t="s">
        <v>24</v>
      </c>
      <c r="D334" s="1">
        <v>20.99</v>
      </c>
      <c r="E334">
        <v>92</v>
      </c>
      <c r="F334" s="20" t="str">
        <f t="shared" si="5"/>
        <v>February</v>
      </c>
      <c r="G334" s="2">
        <v>45324</v>
      </c>
      <c r="H334" s="3" t="s">
        <v>26</v>
      </c>
      <c r="I334">
        <v>5616</v>
      </c>
      <c r="J334" s="3" t="str">
        <f>VLOOKUP(I334,'Customer Details'!$A$2:$C$1001, 3, FALSE)</f>
        <v>35-44</v>
      </c>
      <c r="K334" s="3" t="str">
        <f>VLOOKUP(I334,'Customer Details'!$A$2:$D$1001,4, FALSE)</f>
        <v>Non-binary</v>
      </c>
      <c r="L334" s="3" t="s">
        <v>27</v>
      </c>
      <c r="M334" t="s">
        <v>129</v>
      </c>
      <c r="N334" s="1">
        <v>1931.08</v>
      </c>
      <c r="O334" s="1">
        <v>14.693</v>
      </c>
      <c r="P334" s="1">
        <f>(Product[[#This Row],[Price]]-Product[[#This Row],[Cost of Goods Sold]])*Product[[#This Row],[Units Sold]]</f>
        <v>579.32399999999984</v>
      </c>
    </row>
    <row r="335" spans="1:16" x14ac:dyDescent="0.45">
      <c r="A335" t="s">
        <v>14</v>
      </c>
      <c r="B335" t="s">
        <v>19</v>
      </c>
      <c r="C335" t="s">
        <v>24</v>
      </c>
      <c r="D335" s="1">
        <v>20.99</v>
      </c>
      <c r="E335">
        <v>295</v>
      </c>
      <c r="F335" s="20" t="str">
        <f t="shared" si="5"/>
        <v>February</v>
      </c>
      <c r="G335" s="2">
        <v>45349</v>
      </c>
      <c r="H335" s="3" t="s">
        <v>25</v>
      </c>
      <c r="I335">
        <v>6689</v>
      </c>
      <c r="J335" s="3" t="str">
        <f>VLOOKUP(I335,'Customer Details'!$A$2:$C$1001, 3, FALSE)</f>
        <v>55-64</v>
      </c>
      <c r="K335" s="3" t="str">
        <f>VLOOKUP(I335,'Customer Details'!$A$2:$D$1001,4, FALSE)</f>
        <v>Female</v>
      </c>
      <c r="L335" s="3" t="s">
        <v>28</v>
      </c>
      <c r="M335" t="s">
        <v>129</v>
      </c>
      <c r="N335" s="1">
        <v>6192.0499999999993</v>
      </c>
      <c r="O335" s="1">
        <v>14.693</v>
      </c>
      <c r="P335" s="1">
        <f>(Product[[#This Row],[Price]]-Product[[#This Row],[Cost of Goods Sold]])*Product[[#This Row],[Units Sold]]</f>
        <v>1857.6149999999996</v>
      </c>
    </row>
    <row r="336" spans="1:16" x14ac:dyDescent="0.45">
      <c r="A336" t="s">
        <v>16</v>
      </c>
      <c r="B336" t="s">
        <v>21</v>
      </c>
      <c r="C336" t="s">
        <v>23</v>
      </c>
      <c r="D336" s="1">
        <v>35.5</v>
      </c>
      <c r="E336">
        <v>53</v>
      </c>
      <c r="F336" s="20" t="str">
        <f t="shared" si="5"/>
        <v>March</v>
      </c>
      <c r="G336" s="2">
        <v>45372</v>
      </c>
      <c r="H336" s="3" t="s">
        <v>25</v>
      </c>
      <c r="I336">
        <v>5686</v>
      </c>
      <c r="J336" s="3" t="str">
        <f>VLOOKUP(I336,'Customer Details'!$A$2:$C$1001, 3, FALSE)</f>
        <v>25-34</v>
      </c>
      <c r="K336" s="3" t="str">
        <f>VLOOKUP(I336,'Customer Details'!$A$2:$D$1001,4, FALSE)</f>
        <v>Male</v>
      </c>
      <c r="L336" s="3" t="s">
        <v>27</v>
      </c>
      <c r="M336" t="s">
        <v>129</v>
      </c>
      <c r="N336" s="1">
        <v>1881.5</v>
      </c>
      <c r="O336" s="1">
        <v>24.85</v>
      </c>
      <c r="P336" s="1">
        <f>(Product[[#This Row],[Price]]-Product[[#This Row],[Cost of Goods Sold]])*Product[[#This Row],[Units Sold]]</f>
        <v>564.44999999999993</v>
      </c>
    </row>
    <row r="337" spans="1:16" x14ac:dyDescent="0.45">
      <c r="A337" t="s">
        <v>12</v>
      </c>
      <c r="B337" t="s">
        <v>17</v>
      </c>
      <c r="C337" t="s">
        <v>22</v>
      </c>
      <c r="D337" s="1">
        <v>5.99</v>
      </c>
      <c r="E337">
        <v>57</v>
      </c>
      <c r="F337" s="20" t="str">
        <f t="shared" si="5"/>
        <v>January</v>
      </c>
      <c r="G337" s="2">
        <v>45316</v>
      </c>
      <c r="H337" s="3" t="s">
        <v>26</v>
      </c>
      <c r="I337">
        <v>2222</v>
      </c>
      <c r="J337" s="3" t="str">
        <f>VLOOKUP(I337,'Customer Details'!$A$2:$C$1001, 3, FALSE)</f>
        <v>18-24</v>
      </c>
      <c r="K337" s="3" t="str">
        <f>VLOOKUP(I337,'Customer Details'!$A$2:$D$1001,4, FALSE)</f>
        <v>Female</v>
      </c>
      <c r="L337" s="3" t="s">
        <v>30</v>
      </c>
      <c r="M337" t="s">
        <v>129</v>
      </c>
      <c r="N337" s="1">
        <v>341.43</v>
      </c>
      <c r="O337" s="1">
        <v>4.1929999999999996</v>
      </c>
      <c r="P337" s="1">
        <f>(Product[[#This Row],[Price]]-Product[[#This Row],[Cost of Goods Sold]])*Product[[#This Row],[Units Sold]]</f>
        <v>102.42900000000003</v>
      </c>
    </row>
    <row r="338" spans="1:16" x14ac:dyDescent="0.45">
      <c r="A338" t="s">
        <v>16</v>
      </c>
      <c r="B338" t="s">
        <v>21</v>
      </c>
      <c r="C338" t="s">
        <v>23</v>
      </c>
      <c r="D338" s="1">
        <v>35.5</v>
      </c>
      <c r="E338">
        <v>37</v>
      </c>
      <c r="F338" s="20" t="str">
        <f t="shared" si="5"/>
        <v>February</v>
      </c>
      <c r="G338" s="2">
        <v>45349</v>
      </c>
      <c r="H338" s="3" t="s">
        <v>26</v>
      </c>
      <c r="I338">
        <v>5959</v>
      </c>
      <c r="J338" s="3" t="str">
        <f>VLOOKUP(I338,'Customer Details'!$A$2:$C$1001, 3, FALSE)</f>
        <v>18-24</v>
      </c>
      <c r="K338" s="3" t="str">
        <f>VLOOKUP(I338,'Customer Details'!$A$2:$D$1001,4, FALSE)</f>
        <v>Male</v>
      </c>
      <c r="L338" s="3" t="s">
        <v>30</v>
      </c>
      <c r="M338" t="s">
        <v>129</v>
      </c>
      <c r="N338" s="1">
        <v>1313.5</v>
      </c>
      <c r="O338" s="1">
        <v>24.85</v>
      </c>
      <c r="P338" s="1">
        <f>(Product[[#This Row],[Price]]-Product[[#This Row],[Cost of Goods Sold]])*Product[[#This Row],[Units Sold]]</f>
        <v>394.04999999999995</v>
      </c>
    </row>
    <row r="339" spans="1:16" x14ac:dyDescent="0.45">
      <c r="A339" t="s">
        <v>14</v>
      </c>
      <c r="B339" t="s">
        <v>19</v>
      </c>
      <c r="C339" t="s">
        <v>24</v>
      </c>
      <c r="D339" s="1">
        <v>20.99</v>
      </c>
      <c r="E339">
        <v>33</v>
      </c>
      <c r="F339" s="20" t="str">
        <f t="shared" si="5"/>
        <v>January</v>
      </c>
      <c r="G339" s="2">
        <v>45320</v>
      </c>
      <c r="H339" s="3" t="s">
        <v>25</v>
      </c>
      <c r="I339">
        <v>9635</v>
      </c>
      <c r="J339" s="3" t="str">
        <f>VLOOKUP(I339,'Customer Details'!$A$2:$C$1001, 3, FALSE)</f>
        <v>65+</v>
      </c>
      <c r="K339" s="3" t="str">
        <f>VLOOKUP(I339,'Customer Details'!$A$2:$D$1001,4, FALSE)</f>
        <v>Non-binary</v>
      </c>
      <c r="L339" s="3" t="s">
        <v>28</v>
      </c>
      <c r="M339" t="s">
        <v>129</v>
      </c>
      <c r="N339" s="1">
        <v>692.67</v>
      </c>
      <c r="O339" s="1">
        <v>14.693</v>
      </c>
      <c r="P339" s="1">
        <f>(Product[[#This Row],[Price]]-Product[[#This Row],[Cost of Goods Sold]])*Product[[#This Row],[Units Sold]]</f>
        <v>207.80099999999996</v>
      </c>
    </row>
    <row r="340" spans="1:16" x14ac:dyDescent="0.45">
      <c r="A340" t="s">
        <v>15</v>
      </c>
      <c r="B340" t="s">
        <v>20</v>
      </c>
      <c r="C340" t="s">
        <v>24</v>
      </c>
      <c r="D340" s="1">
        <v>12.99</v>
      </c>
      <c r="E340">
        <v>22</v>
      </c>
      <c r="F340" s="20" t="str">
        <f t="shared" si="5"/>
        <v>March</v>
      </c>
      <c r="G340" s="2">
        <v>45361</v>
      </c>
      <c r="H340" s="3" t="s">
        <v>26</v>
      </c>
      <c r="I340">
        <v>3412</v>
      </c>
      <c r="J340" s="3" t="str">
        <f>VLOOKUP(I340,'Customer Details'!$A$2:$C$1001, 3, FALSE)</f>
        <v>25-34</v>
      </c>
      <c r="K340" s="3" t="str">
        <f>VLOOKUP(I340,'Customer Details'!$A$2:$D$1001,4, FALSE)</f>
        <v>Male</v>
      </c>
      <c r="L340" s="3" t="s">
        <v>27</v>
      </c>
      <c r="M340" t="s">
        <v>129</v>
      </c>
      <c r="N340" s="1">
        <v>285.77999999999997</v>
      </c>
      <c r="O340" s="1">
        <v>9.093</v>
      </c>
      <c r="P340" s="1">
        <f>(Product[[#This Row],[Price]]-Product[[#This Row],[Cost of Goods Sold]])*Product[[#This Row],[Units Sold]]</f>
        <v>85.734000000000009</v>
      </c>
    </row>
    <row r="341" spans="1:16" x14ac:dyDescent="0.45">
      <c r="A341" t="s">
        <v>16</v>
      </c>
      <c r="B341" t="s">
        <v>21</v>
      </c>
      <c r="C341" t="s">
        <v>23</v>
      </c>
      <c r="D341" s="1">
        <v>35.5</v>
      </c>
      <c r="E341">
        <v>37</v>
      </c>
      <c r="F341" s="20" t="str">
        <f t="shared" si="5"/>
        <v>February</v>
      </c>
      <c r="G341" s="2">
        <v>45340</v>
      </c>
      <c r="H341" s="3" t="s">
        <v>25</v>
      </c>
      <c r="I341">
        <v>1775</v>
      </c>
      <c r="J341" s="3" t="str">
        <f>VLOOKUP(I341,'Customer Details'!$A$2:$C$1001, 3, FALSE)</f>
        <v>55-64</v>
      </c>
      <c r="K341" s="3" t="str">
        <f>VLOOKUP(I341,'Customer Details'!$A$2:$D$1001,4, FALSE)</f>
        <v>Female</v>
      </c>
      <c r="L341" s="3" t="s">
        <v>30</v>
      </c>
      <c r="M341" t="s">
        <v>129</v>
      </c>
      <c r="N341" s="1">
        <v>1313.5</v>
      </c>
      <c r="O341" s="1">
        <v>24.85</v>
      </c>
      <c r="P341" s="1">
        <f>(Product[[#This Row],[Price]]-Product[[#This Row],[Cost of Goods Sold]])*Product[[#This Row],[Units Sold]]</f>
        <v>394.04999999999995</v>
      </c>
    </row>
    <row r="342" spans="1:16" x14ac:dyDescent="0.45">
      <c r="A342" t="s">
        <v>13</v>
      </c>
      <c r="B342" t="s">
        <v>18</v>
      </c>
      <c r="C342" t="s">
        <v>23</v>
      </c>
      <c r="D342" s="1">
        <v>15.75</v>
      </c>
      <c r="E342">
        <v>134</v>
      </c>
      <c r="F342" s="20" t="str">
        <f t="shared" si="5"/>
        <v>February</v>
      </c>
      <c r="G342" s="2">
        <v>45349</v>
      </c>
      <c r="H342" s="3" t="s">
        <v>26</v>
      </c>
      <c r="I342">
        <v>1600</v>
      </c>
      <c r="J342" s="3" t="str">
        <f>VLOOKUP(I342,'Customer Details'!$A$2:$C$1001, 3, FALSE)</f>
        <v>18-24</v>
      </c>
      <c r="K342" s="3" t="str">
        <f>VLOOKUP(I342,'Customer Details'!$A$2:$D$1001,4, FALSE)</f>
        <v>Female</v>
      </c>
      <c r="L342" s="3" t="s">
        <v>28</v>
      </c>
      <c r="M342" t="s">
        <v>129</v>
      </c>
      <c r="N342" s="1">
        <v>2110.5</v>
      </c>
      <c r="O342" s="1">
        <v>11.025</v>
      </c>
      <c r="P342" s="1">
        <f>(Product[[#This Row],[Price]]-Product[[#This Row],[Cost of Goods Sold]])*Product[[#This Row],[Units Sold]]</f>
        <v>633.15</v>
      </c>
    </row>
    <row r="343" spans="1:16" x14ac:dyDescent="0.45">
      <c r="A343" t="s">
        <v>15</v>
      </c>
      <c r="B343" t="s">
        <v>20</v>
      </c>
      <c r="C343" t="s">
        <v>24</v>
      </c>
      <c r="D343" s="1">
        <v>12.99</v>
      </c>
      <c r="E343">
        <v>149</v>
      </c>
      <c r="F343" s="20" t="str">
        <f t="shared" si="5"/>
        <v>February</v>
      </c>
      <c r="G343" s="2">
        <v>45336</v>
      </c>
      <c r="H343" s="3" t="s">
        <v>25</v>
      </c>
      <c r="I343">
        <v>7516</v>
      </c>
      <c r="J343" s="3" t="str">
        <f>VLOOKUP(I343,'Customer Details'!$A$2:$C$1001, 3, FALSE)</f>
        <v>65+</v>
      </c>
      <c r="K343" s="3" t="str">
        <f>VLOOKUP(I343,'Customer Details'!$A$2:$D$1001,4, FALSE)</f>
        <v>Male</v>
      </c>
      <c r="L343" s="3" t="s">
        <v>29</v>
      </c>
      <c r="M343" t="s">
        <v>129</v>
      </c>
      <c r="N343" s="1">
        <v>1935.51</v>
      </c>
      <c r="O343" s="1">
        <v>9.093</v>
      </c>
      <c r="P343" s="1">
        <f>(Product[[#This Row],[Price]]-Product[[#This Row],[Cost of Goods Sold]])*Product[[#This Row],[Units Sold]]</f>
        <v>580.65300000000002</v>
      </c>
    </row>
    <row r="344" spans="1:16" x14ac:dyDescent="0.45">
      <c r="A344" t="s">
        <v>14</v>
      </c>
      <c r="B344" t="s">
        <v>19</v>
      </c>
      <c r="C344" t="s">
        <v>24</v>
      </c>
      <c r="D344" s="1">
        <v>20.99</v>
      </c>
      <c r="E344">
        <v>182</v>
      </c>
      <c r="F344" s="20" t="str">
        <f t="shared" si="5"/>
        <v>February</v>
      </c>
      <c r="G344" s="2">
        <v>45351</v>
      </c>
      <c r="H344" s="3" t="s">
        <v>25</v>
      </c>
      <c r="I344">
        <v>1660</v>
      </c>
      <c r="J344" s="3" t="str">
        <f>VLOOKUP(I344,'Customer Details'!$A$2:$C$1001, 3, FALSE)</f>
        <v>25-34</v>
      </c>
      <c r="K344" s="3" t="str">
        <f>VLOOKUP(I344,'Customer Details'!$A$2:$D$1001,4, FALSE)</f>
        <v>Male</v>
      </c>
      <c r="L344" s="3" t="s">
        <v>29</v>
      </c>
      <c r="M344" t="s">
        <v>129</v>
      </c>
      <c r="N344" s="1">
        <v>3820.18</v>
      </c>
      <c r="O344" s="1">
        <v>14.693</v>
      </c>
      <c r="P344" s="1">
        <f>(Product[[#This Row],[Price]]-Product[[#This Row],[Cost of Goods Sold]])*Product[[#This Row],[Units Sold]]</f>
        <v>1146.0539999999999</v>
      </c>
    </row>
    <row r="345" spans="1:16" x14ac:dyDescent="0.45">
      <c r="A345" t="s">
        <v>15</v>
      </c>
      <c r="B345" t="s">
        <v>20</v>
      </c>
      <c r="C345" t="s">
        <v>24</v>
      </c>
      <c r="D345" s="1">
        <v>12.99</v>
      </c>
      <c r="E345">
        <v>211</v>
      </c>
      <c r="F345" s="20" t="str">
        <f t="shared" si="5"/>
        <v>February</v>
      </c>
      <c r="G345" s="2">
        <v>45338</v>
      </c>
      <c r="H345" s="3" t="s">
        <v>25</v>
      </c>
      <c r="I345">
        <v>3357</v>
      </c>
      <c r="J345" s="3" t="str">
        <f>VLOOKUP(I345,'Customer Details'!$A$2:$C$1001, 3, FALSE)</f>
        <v>35-44</v>
      </c>
      <c r="K345" s="3" t="str">
        <f>VLOOKUP(I345,'Customer Details'!$A$2:$D$1001,4, FALSE)</f>
        <v>Female</v>
      </c>
      <c r="L345" s="3" t="s">
        <v>28</v>
      </c>
      <c r="M345" t="s">
        <v>129</v>
      </c>
      <c r="N345" s="1">
        <v>2740.89</v>
      </c>
      <c r="O345" s="1">
        <v>9.093</v>
      </c>
      <c r="P345" s="1">
        <f>(Product[[#This Row],[Price]]-Product[[#This Row],[Cost of Goods Sold]])*Product[[#This Row],[Units Sold]]</f>
        <v>822.26700000000005</v>
      </c>
    </row>
    <row r="346" spans="1:16" x14ac:dyDescent="0.45">
      <c r="A346" t="s">
        <v>15</v>
      </c>
      <c r="B346" t="s">
        <v>20</v>
      </c>
      <c r="C346" t="s">
        <v>24</v>
      </c>
      <c r="D346" s="1">
        <v>12.99</v>
      </c>
      <c r="E346">
        <v>230</v>
      </c>
      <c r="F346" s="20" t="str">
        <f t="shared" si="5"/>
        <v>March</v>
      </c>
      <c r="G346" s="2">
        <v>45371</v>
      </c>
      <c r="H346" s="3" t="s">
        <v>25</v>
      </c>
      <c r="I346">
        <v>2843</v>
      </c>
      <c r="J346" s="3" t="str">
        <f>VLOOKUP(I346,'Customer Details'!$A$2:$C$1001, 3, FALSE)</f>
        <v>45-54</v>
      </c>
      <c r="K346" s="3" t="str">
        <f>VLOOKUP(I346,'Customer Details'!$A$2:$D$1001,4, FALSE)</f>
        <v>Male</v>
      </c>
      <c r="L346" s="3" t="s">
        <v>28</v>
      </c>
      <c r="M346" t="s">
        <v>129</v>
      </c>
      <c r="N346" s="1">
        <v>2987.7</v>
      </c>
      <c r="O346" s="1">
        <v>9.093</v>
      </c>
      <c r="P346" s="1">
        <f>(Product[[#This Row],[Price]]-Product[[#This Row],[Cost of Goods Sold]])*Product[[#This Row],[Units Sold]]</f>
        <v>896.31000000000006</v>
      </c>
    </row>
    <row r="347" spans="1:16" x14ac:dyDescent="0.45">
      <c r="A347" t="s">
        <v>12</v>
      </c>
      <c r="B347" t="s">
        <v>17</v>
      </c>
      <c r="C347" t="s">
        <v>22</v>
      </c>
      <c r="D347" s="1">
        <v>5.99</v>
      </c>
      <c r="E347">
        <v>55</v>
      </c>
      <c r="F347" s="20" t="str">
        <f t="shared" si="5"/>
        <v>March</v>
      </c>
      <c r="G347" s="2">
        <v>45381</v>
      </c>
      <c r="H347" s="3" t="s">
        <v>26</v>
      </c>
      <c r="I347">
        <v>2581</v>
      </c>
      <c r="J347" s="3" t="str">
        <f>VLOOKUP(I347,'Customer Details'!$A$2:$C$1001, 3, FALSE)</f>
        <v>45-54</v>
      </c>
      <c r="K347" s="3" t="str">
        <f>VLOOKUP(I347,'Customer Details'!$A$2:$D$1001,4, FALSE)</f>
        <v>Female</v>
      </c>
      <c r="L347" s="3" t="s">
        <v>30</v>
      </c>
      <c r="M347" t="s">
        <v>129</v>
      </c>
      <c r="N347" s="1">
        <v>329.45</v>
      </c>
      <c r="O347" s="1">
        <v>4.1929999999999996</v>
      </c>
      <c r="P347" s="1">
        <f>(Product[[#This Row],[Price]]-Product[[#This Row],[Cost of Goods Sold]])*Product[[#This Row],[Units Sold]]</f>
        <v>98.835000000000036</v>
      </c>
    </row>
    <row r="348" spans="1:16" x14ac:dyDescent="0.45">
      <c r="A348" t="s">
        <v>14</v>
      </c>
      <c r="B348" t="s">
        <v>19</v>
      </c>
      <c r="C348" t="s">
        <v>24</v>
      </c>
      <c r="D348" s="1">
        <v>20.99</v>
      </c>
      <c r="E348">
        <v>245</v>
      </c>
      <c r="F348" s="20" t="str">
        <f t="shared" si="5"/>
        <v>February</v>
      </c>
      <c r="G348" s="2">
        <v>45330</v>
      </c>
      <c r="H348" s="3" t="s">
        <v>26</v>
      </c>
      <c r="I348">
        <v>7414</v>
      </c>
      <c r="J348" s="3" t="str">
        <f>VLOOKUP(I348,'Customer Details'!$A$2:$C$1001, 3, FALSE)</f>
        <v>65+</v>
      </c>
      <c r="K348" s="3" t="str">
        <f>VLOOKUP(I348,'Customer Details'!$A$2:$D$1001,4, FALSE)</f>
        <v>Female</v>
      </c>
      <c r="L348" s="3" t="s">
        <v>29</v>
      </c>
      <c r="M348" t="s">
        <v>130</v>
      </c>
      <c r="N348" s="1">
        <v>5142.5499999999993</v>
      </c>
      <c r="O348" s="1">
        <v>14.693</v>
      </c>
      <c r="P348" s="1">
        <f>(Product[[#This Row],[Price]]-Product[[#This Row],[Cost of Goods Sold]])*Product[[#This Row],[Units Sold]]</f>
        <v>1542.7649999999996</v>
      </c>
    </row>
    <row r="349" spans="1:16" x14ac:dyDescent="0.45">
      <c r="A349" t="s">
        <v>16</v>
      </c>
      <c r="B349" t="s">
        <v>21</v>
      </c>
      <c r="C349" t="s">
        <v>23</v>
      </c>
      <c r="D349" s="1">
        <v>35.5</v>
      </c>
      <c r="E349">
        <v>232</v>
      </c>
      <c r="F349" s="20" t="str">
        <f t="shared" si="5"/>
        <v>February</v>
      </c>
      <c r="G349" s="2">
        <v>45335</v>
      </c>
      <c r="H349" s="3" t="s">
        <v>25</v>
      </c>
      <c r="I349">
        <v>4689</v>
      </c>
      <c r="J349" s="3" t="str">
        <f>VLOOKUP(I349,'Customer Details'!$A$2:$C$1001, 3, FALSE)</f>
        <v>35-44</v>
      </c>
      <c r="K349" s="3" t="str">
        <f>VLOOKUP(I349,'Customer Details'!$A$2:$D$1001,4, FALSE)</f>
        <v>Female</v>
      </c>
      <c r="L349" s="3" t="s">
        <v>29</v>
      </c>
      <c r="M349" t="s">
        <v>129</v>
      </c>
      <c r="N349" s="1">
        <v>8236</v>
      </c>
      <c r="O349" s="1">
        <v>24.85</v>
      </c>
      <c r="P349" s="1">
        <f>(Product[[#This Row],[Price]]-Product[[#This Row],[Cost of Goods Sold]])*Product[[#This Row],[Units Sold]]</f>
        <v>2470.7999999999997</v>
      </c>
    </row>
    <row r="350" spans="1:16" x14ac:dyDescent="0.45">
      <c r="A350" t="s">
        <v>16</v>
      </c>
      <c r="B350" t="s">
        <v>21</v>
      </c>
      <c r="C350" t="s">
        <v>23</v>
      </c>
      <c r="D350" s="1">
        <v>35.5</v>
      </c>
      <c r="E350">
        <v>195</v>
      </c>
      <c r="F350" s="20" t="str">
        <f t="shared" si="5"/>
        <v>February</v>
      </c>
      <c r="G350" s="2">
        <v>45341</v>
      </c>
      <c r="H350" s="3" t="s">
        <v>26</v>
      </c>
      <c r="I350">
        <v>2168</v>
      </c>
      <c r="J350" s="3" t="str">
        <f>VLOOKUP(I350,'Customer Details'!$A$2:$C$1001, 3, FALSE)</f>
        <v>55-64</v>
      </c>
      <c r="K350" s="3" t="str">
        <f>VLOOKUP(I350,'Customer Details'!$A$2:$D$1001,4, FALSE)</f>
        <v>Non-binary</v>
      </c>
      <c r="L350" s="3" t="s">
        <v>28</v>
      </c>
      <c r="M350" t="s">
        <v>129</v>
      </c>
      <c r="N350" s="1">
        <v>6922.5</v>
      </c>
      <c r="O350" s="1">
        <v>24.85</v>
      </c>
      <c r="P350" s="1">
        <f>(Product[[#This Row],[Price]]-Product[[#This Row],[Cost of Goods Sold]])*Product[[#This Row],[Units Sold]]</f>
        <v>2076.7499999999995</v>
      </c>
    </row>
    <row r="351" spans="1:16" x14ac:dyDescent="0.45">
      <c r="A351" t="s">
        <v>16</v>
      </c>
      <c r="B351" t="s">
        <v>21</v>
      </c>
      <c r="C351" t="s">
        <v>23</v>
      </c>
      <c r="D351" s="1">
        <v>35.5</v>
      </c>
      <c r="E351">
        <v>31</v>
      </c>
      <c r="F351" s="20" t="str">
        <f t="shared" si="5"/>
        <v>February</v>
      </c>
      <c r="G351" s="2">
        <v>45350</v>
      </c>
      <c r="H351" s="3" t="s">
        <v>25</v>
      </c>
      <c r="I351">
        <v>8667</v>
      </c>
      <c r="J351" s="3" t="str">
        <f>VLOOKUP(I351,'Customer Details'!$A$2:$C$1001, 3, FALSE)</f>
        <v>45-54</v>
      </c>
      <c r="K351" s="3" t="str">
        <f>VLOOKUP(I351,'Customer Details'!$A$2:$D$1001,4, FALSE)</f>
        <v>Male</v>
      </c>
      <c r="L351" s="3" t="s">
        <v>29</v>
      </c>
      <c r="M351" t="s">
        <v>129</v>
      </c>
      <c r="N351" s="1">
        <v>1100.5</v>
      </c>
      <c r="O351" s="1">
        <v>24.85</v>
      </c>
      <c r="P351" s="1">
        <f>(Product[[#This Row],[Price]]-Product[[#This Row],[Cost of Goods Sold]])*Product[[#This Row],[Units Sold]]</f>
        <v>330.15</v>
      </c>
    </row>
    <row r="352" spans="1:16" x14ac:dyDescent="0.45">
      <c r="A352" t="s">
        <v>13</v>
      </c>
      <c r="B352" t="s">
        <v>18</v>
      </c>
      <c r="C352" t="s">
        <v>23</v>
      </c>
      <c r="D352" s="1">
        <v>15.75</v>
      </c>
      <c r="E352">
        <v>246</v>
      </c>
      <c r="F352" s="20" t="str">
        <f t="shared" si="5"/>
        <v>March</v>
      </c>
      <c r="G352" s="2">
        <v>45363</v>
      </c>
      <c r="H352" s="3" t="s">
        <v>25</v>
      </c>
      <c r="I352">
        <v>7402</v>
      </c>
      <c r="J352" s="3" t="str">
        <f>VLOOKUP(I352,'Customer Details'!$A$2:$C$1001, 3, FALSE)</f>
        <v>65+</v>
      </c>
      <c r="K352" s="3" t="str">
        <f>VLOOKUP(I352,'Customer Details'!$A$2:$D$1001,4, FALSE)</f>
        <v>Non-binary</v>
      </c>
      <c r="L352" s="3" t="s">
        <v>31</v>
      </c>
      <c r="M352" t="s">
        <v>129</v>
      </c>
      <c r="N352" s="1">
        <v>3874.5</v>
      </c>
      <c r="O352" s="1">
        <v>11.025</v>
      </c>
      <c r="P352" s="1">
        <f>(Product[[#This Row],[Price]]-Product[[#This Row],[Cost of Goods Sold]])*Product[[#This Row],[Units Sold]]</f>
        <v>1162.3499999999999</v>
      </c>
    </row>
    <row r="353" spans="1:16" x14ac:dyDescent="0.45">
      <c r="A353" t="s">
        <v>16</v>
      </c>
      <c r="B353" t="s">
        <v>21</v>
      </c>
      <c r="C353" t="s">
        <v>23</v>
      </c>
      <c r="D353" s="1">
        <v>35.5</v>
      </c>
      <c r="E353">
        <v>249</v>
      </c>
      <c r="F353" s="20" t="str">
        <f t="shared" si="5"/>
        <v>February</v>
      </c>
      <c r="G353" s="2">
        <v>45325</v>
      </c>
      <c r="H353" s="3" t="s">
        <v>25</v>
      </c>
      <c r="I353">
        <v>3417</v>
      </c>
      <c r="J353" s="3" t="str">
        <f>VLOOKUP(I353,'Customer Details'!$A$2:$C$1001, 3, FALSE)</f>
        <v>35-44</v>
      </c>
      <c r="K353" s="3" t="str">
        <f>VLOOKUP(I353,'Customer Details'!$A$2:$D$1001,4, FALSE)</f>
        <v>Non-binary</v>
      </c>
      <c r="L353" s="3" t="s">
        <v>28</v>
      </c>
      <c r="M353" t="s">
        <v>130</v>
      </c>
      <c r="N353" s="1">
        <v>8839.5</v>
      </c>
      <c r="O353" s="1">
        <v>24.85</v>
      </c>
      <c r="P353" s="1">
        <f>(Product[[#This Row],[Price]]-Product[[#This Row],[Cost of Goods Sold]])*Product[[#This Row],[Units Sold]]</f>
        <v>2651.8499999999995</v>
      </c>
    </row>
    <row r="354" spans="1:16" x14ac:dyDescent="0.45">
      <c r="A354" t="s">
        <v>15</v>
      </c>
      <c r="B354" t="s">
        <v>20</v>
      </c>
      <c r="C354" t="s">
        <v>24</v>
      </c>
      <c r="D354" s="1">
        <v>12.99</v>
      </c>
      <c r="E354">
        <v>238</v>
      </c>
      <c r="F354" s="20" t="str">
        <f t="shared" si="5"/>
        <v>March</v>
      </c>
      <c r="G354" s="2">
        <v>45362</v>
      </c>
      <c r="H354" s="3" t="s">
        <v>26</v>
      </c>
      <c r="I354">
        <v>2338</v>
      </c>
      <c r="J354" s="3" t="str">
        <f>VLOOKUP(I354,'Customer Details'!$A$2:$C$1001, 3, FALSE)</f>
        <v>55-64</v>
      </c>
      <c r="K354" s="3" t="str">
        <f>VLOOKUP(I354,'Customer Details'!$A$2:$D$1001,4, FALSE)</f>
        <v>Female</v>
      </c>
      <c r="L354" s="3" t="s">
        <v>27</v>
      </c>
      <c r="M354" t="s">
        <v>129</v>
      </c>
      <c r="N354" s="1">
        <v>3091.62</v>
      </c>
      <c r="O354" s="1">
        <v>9.093</v>
      </c>
      <c r="P354" s="1">
        <f>(Product[[#This Row],[Price]]-Product[[#This Row],[Cost of Goods Sold]])*Product[[#This Row],[Units Sold]]</f>
        <v>927.4860000000001</v>
      </c>
    </row>
    <row r="355" spans="1:16" x14ac:dyDescent="0.45">
      <c r="A355" t="s">
        <v>12</v>
      </c>
      <c r="B355" t="s">
        <v>17</v>
      </c>
      <c r="C355" t="s">
        <v>22</v>
      </c>
      <c r="D355" s="1">
        <v>5.99</v>
      </c>
      <c r="E355">
        <v>102</v>
      </c>
      <c r="F355" s="20" t="str">
        <f t="shared" si="5"/>
        <v>January</v>
      </c>
      <c r="G355" s="2">
        <v>45297</v>
      </c>
      <c r="H355" s="3" t="s">
        <v>26</v>
      </c>
      <c r="I355">
        <v>1983</v>
      </c>
      <c r="J355" s="3" t="str">
        <f>VLOOKUP(I355,'Customer Details'!$A$2:$C$1001, 3, FALSE)</f>
        <v>45-54</v>
      </c>
      <c r="K355" s="3" t="str">
        <f>VLOOKUP(I355,'Customer Details'!$A$2:$D$1001,4, FALSE)</f>
        <v>Male</v>
      </c>
      <c r="L355" s="3" t="s">
        <v>31</v>
      </c>
      <c r="M355" t="s">
        <v>129</v>
      </c>
      <c r="N355" s="1">
        <v>610.98</v>
      </c>
      <c r="O355" s="1">
        <v>4.1929999999999996</v>
      </c>
      <c r="P355" s="1">
        <f>(Product[[#This Row],[Price]]-Product[[#This Row],[Cost of Goods Sold]])*Product[[#This Row],[Units Sold]]</f>
        <v>183.29400000000007</v>
      </c>
    </row>
    <row r="356" spans="1:16" x14ac:dyDescent="0.45">
      <c r="A356" t="s">
        <v>15</v>
      </c>
      <c r="B356" t="s">
        <v>20</v>
      </c>
      <c r="C356" t="s">
        <v>24</v>
      </c>
      <c r="D356" s="1">
        <v>12.99</v>
      </c>
      <c r="E356">
        <v>235</v>
      </c>
      <c r="F356" s="20" t="str">
        <f t="shared" si="5"/>
        <v>March</v>
      </c>
      <c r="G356" s="2">
        <v>45376</v>
      </c>
      <c r="H356" s="3" t="s">
        <v>25</v>
      </c>
      <c r="I356">
        <v>5593</v>
      </c>
      <c r="J356" s="3" t="str">
        <f>VLOOKUP(I356,'Customer Details'!$A$2:$C$1001, 3, FALSE)</f>
        <v>35-44</v>
      </c>
      <c r="K356" s="3" t="str">
        <f>VLOOKUP(I356,'Customer Details'!$A$2:$D$1001,4, FALSE)</f>
        <v>Non-binary</v>
      </c>
      <c r="L356" s="3" t="s">
        <v>30</v>
      </c>
      <c r="M356" t="s">
        <v>129</v>
      </c>
      <c r="N356" s="1">
        <v>3052.65</v>
      </c>
      <c r="O356" s="1">
        <v>9.093</v>
      </c>
      <c r="P356" s="1">
        <f>(Product[[#This Row],[Price]]-Product[[#This Row],[Cost of Goods Sold]])*Product[[#This Row],[Units Sold]]</f>
        <v>915.79500000000007</v>
      </c>
    </row>
    <row r="357" spans="1:16" x14ac:dyDescent="0.45">
      <c r="A357" t="s">
        <v>14</v>
      </c>
      <c r="B357" t="s">
        <v>19</v>
      </c>
      <c r="C357" t="s">
        <v>24</v>
      </c>
      <c r="D357" s="1">
        <v>20.99</v>
      </c>
      <c r="E357">
        <v>267</v>
      </c>
      <c r="F357" s="20" t="str">
        <f t="shared" si="5"/>
        <v>January</v>
      </c>
      <c r="G357" s="2">
        <v>45311</v>
      </c>
      <c r="H357" s="3" t="s">
        <v>25</v>
      </c>
      <c r="I357">
        <v>2113</v>
      </c>
      <c r="J357" s="3" t="str">
        <f>VLOOKUP(I357,'Customer Details'!$A$2:$C$1001, 3, FALSE)</f>
        <v>35-44</v>
      </c>
      <c r="K357" s="3" t="str">
        <f>VLOOKUP(I357,'Customer Details'!$A$2:$D$1001,4, FALSE)</f>
        <v>Non-binary</v>
      </c>
      <c r="L357" s="3" t="s">
        <v>27</v>
      </c>
      <c r="M357" t="s">
        <v>130</v>
      </c>
      <c r="N357" s="1">
        <v>5604.33</v>
      </c>
      <c r="O357" s="1">
        <v>14.693</v>
      </c>
      <c r="P357" s="1">
        <f>(Product[[#This Row],[Price]]-Product[[#This Row],[Cost of Goods Sold]])*Product[[#This Row],[Units Sold]]</f>
        <v>1681.2989999999998</v>
      </c>
    </row>
    <row r="358" spans="1:16" x14ac:dyDescent="0.45">
      <c r="A358" t="s">
        <v>15</v>
      </c>
      <c r="B358" t="s">
        <v>20</v>
      </c>
      <c r="C358" t="s">
        <v>24</v>
      </c>
      <c r="D358" s="1">
        <v>12.99</v>
      </c>
      <c r="E358">
        <v>113</v>
      </c>
      <c r="F358" s="20" t="str">
        <f t="shared" si="5"/>
        <v>March</v>
      </c>
      <c r="G358" s="2">
        <v>45379</v>
      </c>
      <c r="H358" s="3" t="s">
        <v>25</v>
      </c>
      <c r="I358">
        <v>8483</v>
      </c>
      <c r="J358" s="3" t="str">
        <f>VLOOKUP(I358,'Customer Details'!$A$2:$C$1001, 3, FALSE)</f>
        <v>65+</v>
      </c>
      <c r="K358" s="3" t="str">
        <f>VLOOKUP(I358,'Customer Details'!$A$2:$D$1001,4, FALSE)</f>
        <v>Female</v>
      </c>
      <c r="L358" s="3" t="s">
        <v>29</v>
      </c>
      <c r="M358" t="s">
        <v>129</v>
      </c>
      <c r="N358" s="1">
        <v>1467.87</v>
      </c>
      <c r="O358" s="1">
        <v>9.093</v>
      </c>
      <c r="P358" s="1">
        <f>(Product[[#This Row],[Price]]-Product[[#This Row],[Cost of Goods Sold]])*Product[[#This Row],[Units Sold]]</f>
        <v>440.36100000000005</v>
      </c>
    </row>
    <row r="359" spans="1:16" x14ac:dyDescent="0.45">
      <c r="A359" t="s">
        <v>12</v>
      </c>
      <c r="B359" t="s">
        <v>17</v>
      </c>
      <c r="C359" t="s">
        <v>22</v>
      </c>
      <c r="D359" s="1">
        <v>5.99</v>
      </c>
      <c r="E359">
        <v>253</v>
      </c>
      <c r="F359" s="20" t="str">
        <f t="shared" si="5"/>
        <v>January</v>
      </c>
      <c r="G359" s="2">
        <v>45314</v>
      </c>
      <c r="H359" s="3" t="s">
        <v>25</v>
      </c>
      <c r="I359">
        <v>1843</v>
      </c>
      <c r="J359" s="3" t="str">
        <f>VLOOKUP(I359,'Customer Details'!$A$2:$C$1001, 3, FALSE)</f>
        <v>35-44</v>
      </c>
      <c r="K359" s="3" t="str">
        <f>VLOOKUP(I359,'Customer Details'!$A$2:$D$1001,4, FALSE)</f>
        <v>Non-binary</v>
      </c>
      <c r="L359" s="3" t="s">
        <v>31</v>
      </c>
      <c r="M359" t="s">
        <v>129</v>
      </c>
      <c r="N359" s="1">
        <v>1515.47</v>
      </c>
      <c r="O359" s="1">
        <v>4.1929999999999996</v>
      </c>
      <c r="P359" s="1">
        <f>(Product[[#This Row],[Price]]-Product[[#This Row],[Cost of Goods Sold]])*Product[[#This Row],[Units Sold]]</f>
        <v>454.64100000000013</v>
      </c>
    </row>
    <row r="360" spans="1:16" x14ac:dyDescent="0.45">
      <c r="A360" t="s">
        <v>16</v>
      </c>
      <c r="B360" t="s">
        <v>21</v>
      </c>
      <c r="C360" t="s">
        <v>23</v>
      </c>
      <c r="D360" s="1">
        <v>35.5</v>
      </c>
      <c r="E360">
        <v>68</v>
      </c>
      <c r="F360" s="20" t="str">
        <f t="shared" si="5"/>
        <v>February</v>
      </c>
      <c r="G360" s="2">
        <v>45336</v>
      </c>
      <c r="H360" s="3" t="s">
        <v>26</v>
      </c>
      <c r="I360">
        <v>4045</v>
      </c>
      <c r="J360" s="3" t="str">
        <f>VLOOKUP(I360,'Customer Details'!$A$2:$C$1001, 3, FALSE)</f>
        <v>55-64</v>
      </c>
      <c r="K360" s="3" t="str">
        <f>VLOOKUP(I360,'Customer Details'!$A$2:$D$1001,4, FALSE)</f>
        <v>Non-binary</v>
      </c>
      <c r="L360" s="3" t="s">
        <v>28</v>
      </c>
      <c r="M360" t="s">
        <v>129</v>
      </c>
      <c r="N360" s="1">
        <v>2414</v>
      </c>
      <c r="O360" s="1">
        <v>24.85</v>
      </c>
      <c r="P360" s="1">
        <f>(Product[[#This Row],[Price]]-Product[[#This Row],[Cost of Goods Sold]])*Product[[#This Row],[Units Sold]]</f>
        <v>724.19999999999993</v>
      </c>
    </row>
    <row r="361" spans="1:16" x14ac:dyDescent="0.45">
      <c r="A361" t="s">
        <v>13</v>
      </c>
      <c r="B361" t="s">
        <v>18</v>
      </c>
      <c r="C361" t="s">
        <v>23</v>
      </c>
      <c r="D361" s="1">
        <v>15.75</v>
      </c>
      <c r="E361">
        <v>132</v>
      </c>
      <c r="F361" s="20" t="str">
        <f t="shared" si="5"/>
        <v>January</v>
      </c>
      <c r="G361" s="2">
        <v>45311</v>
      </c>
      <c r="H361" s="3" t="s">
        <v>25</v>
      </c>
      <c r="I361">
        <v>8870</v>
      </c>
      <c r="J361" s="3" t="str">
        <f>VLOOKUP(I361,'Customer Details'!$A$2:$C$1001, 3, FALSE)</f>
        <v>45-54</v>
      </c>
      <c r="K361" s="3" t="str">
        <f>VLOOKUP(I361,'Customer Details'!$A$2:$D$1001,4, FALSE)</f>
        <v>Non-binary</v>
      </c>
      <c r="L361" s="3" t="s">
        <v>27</v>
      </c>
      <c r="M361" t="s">
        <v>129</v>
      </c>
      <c r="N361" s="1">
        <v>2079</v>
      </c>
      <c r="O361" s="1">
        <v>11.025</v>
      </c>
      <c r="P361" s="1">
        <f>(Product[[#This Row],[Price]]-Product[[#This Row],[Cost of Goods Sold]])*Product[[#This Row],[Units Sold]]</f>
        <v>623.69999999999993</v>
      </c>
    </row>
    <row r="362" spans="1:16" x14ac:dyDescent="0.45">
      <c r="A362" t="s">
        <v>13</v>
      </c>
      <c r="B362" t="s">
        <v>18</v>
      </c>
      <c r="C362" t="s">
        <v>23</v>
      </c>
      <c r="D362" s="1">
        <v>15.75</v>
      </c>
      <c r="E362">
        <v>105</v>
      </c>
      <c r="F362" s="20" t="str">
        <f t="shared" si="5"/>
        <v>February</v>
      </c>
      <c r="G362" s="2">
        <v>45342</v>
      </c>
      <c r="H362" s="3" t="s">
        <v>26</v>
      </c>
      <c r="I362">
        <v>1102</v>
      </c>
      <c r="J362" s="3" t="str">
        <f>VLOOKUP(I362,'Customer Details'!$A$2:$C$1001, 3, FALSE)</f>
        <v>55-64</v>
      </c>
      <c r="K362" s="3" t="str">
        <f>VLOOKUP(I362,'Customer Details'!$A$2:$D$1001,4, FALSE)</f>
        <v>Female</v>
      </c>
      <c r="L362" s="3" t="s">
        <v>27</v>
      </c>
      <c r="M362" t="s">
        <v>129</v>
      </c>
      <c r="N362" s="1">
        <v>1653.75</v>
      </c>
      <c r="O362" s="1">
        <v>11.025</v>
      </c>
      <c r="P362" s="1">
        <f>(Product[[#This Row],[Price]]-Product[[#This Row],[Cost of Goods Sold]])*Product[[#This Row],[Units Sold]]</f>
        <v>496.12499999999994</v>
      </c>
    </row>
    <row r="363" spans="1:16" x14ac:dyDescent="0.45">
      <c r="A363" t="s">
        <v>16</v>
      </c>
      <c r="B363" t="s">
        <v>21</v>
      </c>
      <c r="C363" t="s">
        <v>23</v>
      </c>
      <c r="D363" s="1">
        <v>35.5</v>
      </c>
      <c r="E363">
        <v>238</v>
      </c>
      <c r="F363" s="20" t="str">
        <f t="shared" si="5"/>
        <v>March</v>
      </c>
      <c r="G363" s="2">
        <v>45357</v>
      </c>
      <c r="H363" s="3" t="s">
        <v>25</v>
      </c>
      <c r="I363">
        <v>7930</v>
      </c>
      <c r="J363" s="3" t="str">
        <f>VLOOKUP(I363,'Customer Details'!$A$2:$C$1001, 3, FALSE)</f>
        <v>18-24</v>
      </c>
      <c r="K363" s="3" t="str">
        <f>VLOOKUP(I363,'Customer Details'!$A$2:$D$1001,4, FALSE)</f>
        <v>Female</v>
      </c>
      <c r="L363" s="3" t="s">
        <v>28</v>
      </c>
      <c r="M363" t="s">
        <v>130</v>
      </c>
      <c r="N363" s="1">
        <v>8449</v>
      </c>
      <c r="O363" s="1">
        <v>24.85</v>
      </c>
      <c r="P363" s="1">
        <f>(Product[[#This Row],[Price]]-Product[[#This Row],[Cost of Goods Sold]])*Product[[#This Row],[Units Sold]]</f>
        <v>2534.6999999999998</v>
      </c>
    </row>
    <row r="364" spans="1:16" x14ac:dyDescent="0.45">
      <c r="A364" t="s">
        <v>15</v>
      </c>
      <c r="B364" t="s">
        <v>20</v>
      </c>
      <c r="C364" t="s">
        <v>24</v>
      </c>
      <c r="D364" s="1">
        <v>12.99</v>
      </c>
      <c r="E364">
        <v>165</v>
      </c>
      <c r="F364" s="20" t="str">
        <f t="shared" si="5"/>
        <v>February</v>
      </c>
      <c r="G364" s="2">
        <v>45327</v>
      </c>
      <c r="H364" s="3" t="s">
        <v>25</v>
      </c>
      <c r="I364">
        <v>8183</v>
      </c>
      <c r="J364" s="3" t="str">
        <f>VLOOKUP(I364,'Customer Details'!$A$2:$C$1001, 3, FALSE)</f>
        <v>25-34</v>
      </c>
      <c r="K364" s="3" t="str">
        <f>VLOOKUP(I364,'Customer Details'!$A$2:$D$1001,4, FALSE)</f>
        <v>Non-binary</v>
      </c>
      <c r="L364" s="3" t="s">
        <v>28</v>
      </c>
      <c r="M364" t="s">
        <v>129</v>
      </c>
      <c r="N364" s="1">
        <v>2143.35</v>
      </c>
      <c r="O364" s="1">
        <v>9.093</v>
      </c>
      <c r="P364" s="1">
        <f>(Product[[#This Row],[Price]]-Product[[#This Row],[Cost of Goods Sold]])*Product[[#This Row],[Units Sold]]</f>
        <v>643.005</v>
      </c>
    </row>
    <row r="365" spans="1:16" x14ac:dyDescent="0.45">
      <c r="A365" t="s">
        <v>14</v>
      </c>
      <c r="B365" t="s">
        <v>19</v>
      </c>
      <c r="C365" t="s">
        <v>24</v>
      </c>
      <c r="D365" s="1">
        <v>20.99</v>
      </c>
      <c r="E365">
        <v>229</v>
      </c>
      <c r="F365" s="20" t="str">
        <f t="shared" si="5"/>
        <v>February</v>
      </c>
      <c r="G365" s="2">
        <v>45325</v>
      </c>
      <c r="H365" s="3" t="s">
        <v>25</v>
      </c>
      <c r="I365">
        <v>5948</v>
      </c>
      <c r="J365" s="3" t="str">
        <f>VLOOKUP(I365,'Customer Details'!$A$2:$C$1001, 3, FALSE)</f>
        <v>35-44</v>
      </c>
      <c r="K365" s="3" t="str">
        <f>VLOOKUP(I365,'Customer Details'!$A$2:$D$1001,4, FALSE)</f>
        <v>Non-binary</v>
      </c>
      <c r="L365" s="3" t="s">
        <v>28</v>
      </c>
      <c r="M365" t="s">
        <v>129</v>
      </c>
      <c r="N365" s="1">
        <v>4806.71</v>
      </c>
      <c r="O365" s="1">
        <v>14.693</v>
      </c>
      <c r="P365" s="1">
        <f>(Product[[#This Row],[Price]]-Product[[#This Row],[Cost of Goods Sold]])*Product[[#This Row],[Units Sold]]</f>
        <v>1442.0129999999997</v>
      </c>
    </row>
    <row r="366" spans="1:16" x14ac:dyDescent="0.45">
      <c r="A366" t="s">
        <v>14</v>
      </c>
      <c r="B366" t="s">
        <v>19</v>
      </c>
      <c r="C366" t="s">
        <v>24</v>
      </c>
      <c r="D366" s="1">
        <v>20.99</v>
      </c>
      <c r="E366">
        <v>125</v>
      </c>
      <c r="F366" s="20" t="str">
        <f t="shared" si="5"/>
        <v>January</v>
      </c>
      <c r="G366" s="2">
        <v>45307</v>
      </c>
      <c r="H366" s="3" t="s">
        <v>26</v>
      </c>
      <c r="I366">
        <v>6532</v>
      </c>
      <c r="J366" s="3" t="str">
        <f>VLOOKUP(I366,'Customer Details'!$A$2:$C$1001, 3, FALSE)</f>
        <v>45-54</v>
      </c>
      <c r="K366" s="3" t="str">
        <f>VLOOKUP(I366,'Customer Details'!$A$2:$D$1001,4, FALSE)</f>
        <v>Non-binary</v>
      </c>
      <c r="L366" s="3" t="s">
        <v>31</v>
      </c>
      <c r="M366" t="s">
        <v>129</v>
      </c>
      <c r="N366" s="1">
        <v>2623.75</v>
      </c>
      <c r="O366" s="1">
        <v>14.693</v>
      </c>
      <c r="P366" s="1">
        <f>(Product[[#This Row],[Price]]-Product[[#This Row],[Cost of Goods Sold]])*Product[[#This Row],[Units Sold]]</f>
        <v>787.12499999999989</v>
      </c>
    </row>
    <row r="367" spans="1:16" x14ac:dyDescent="0.45">
      <c r="A367" t="s">
        <v>12</v>
      </c>
      <c r="B367" t="s">
        <v>17</v>
      </c>
      <c r="C367" t="s">
        <v>22</v>
      </c>
      <c r="D367" s="1">
        <v>5.99</v>
      </c>
      <c r="E367">
        <v>286</v>
      </c>
      <c r="F367" s="20" t="str">
        <f t="shared" si="5"/>
        <v>February</v>
      </c>
      <c r="G367" s="2">
        <v>45326</v>
      </c>
      <c r="H367" s="3" t="s">
        <v>25</v>
      </c>
      <c r="I367">
        <v>3494</v>
      </c>
      <c r="J367" s="3" t="str">
        <f>VLOOKUP(I367,'Customer Details'!$A$2:$C$1001, 3, FALSE)</f>
        <v>65+</v>
      </c>
      <c r="K367" s="3" t="str">
        <f>VLOOKUP(I367,'Customer Details'!$A$2:$D$1001,4, FALSE)</f>
        <v>Male</v>
      </c>
      <c r="L367" s="3" t="s">
        <v>29</v>
      </c>
      <c r="M367" t="s">
        <v>130</v>
      </c>
      <c r="N367" s="1">
        <v>1713.14</v>
      </c>
      <c r="O367" s="1">
        <v>4.1929999999999996</v>
      </c>
      <c r="P367" s="1">
        <f>(Product[[#This Row],[Price]]-Product[[#This Row],[Cost of Goods Sold]])*Product[[#This Row],[Units Sold]]</f>
        <v>513.94200000000012</v>
      </c>
    </row>
    <row r="368" spans="1:16" x14ac:dyDescent="0.45">
      <c r="A368" t="s">
        <v>15</v>
      </c>
      <c r="B368" t="s">
        <v>20</v>
      </c>
      <c r="C368" t="s">
        <v>24</v>
      </c>
      <c r="D368" s="1">
        <v>12.99</v>
      </c>
      <c r="E368">
        <v>212</v>
      </c>
      <c r="F368" s="20" t="str">
        <f t="shared" si="5"/>
        <v>January</v>
      </c>
      <c r="G368" s="2">
        <v>45310</v>
      </c>
      <c r="H368" s="3" t="s">
        <v>26</v>
      </c>
      <c r="I368">
        <v>2498</v>
      </c>
      <c r="J368" s="3" t="str">
        <f>VLOOKUP(I368,'Customer Details'!$A$2:$C$1001, 3, FALSE)</f>
        <v>18-24</v>
      </c>
      <c r="K368" s="3" t="str">
        <f>VLOOKUP(I368,'Customer Details'!$A$2:$D$1001,4, FALSE)</f>
        <v>Non-binary</v>
      </c>
      <c r="L368" s="3" t="s">
        <v>30</v>
      </c>
      <c r="M368" t="s">
        <v>129</v>
      </c>
      <c r="N368" s="1">
        <v>2753.88</v>
      </c>
      <c r="O368" s="1">
        <v>9.093</v>
      </c>
      <c r="P368" s="1">
        <f>(Product[[#This Row],[Price]]-Product[[#This Row],[Cost of Goods Sold]])*Product[[#This Row],[Units Sold]]</f>
        <v>826.1640000000001</v>
      </c>
    </row>
    <row r="369" spans="1:16" x14ac:dyDescent="0.45">
      <c r="A369" t="s">
        <v>13</v>
      </c>
      <c r="B369" t="s">
        <v>18</v>
      </c>
      <c r="C369" t="s">
        <v>23</v>
      </c>
      <c r="D369" s="1">
        <v>15.75</v>
      </c>
      <c r="E369">
        <v>285</v>
      </c>
      <c r="F369" s="20" t="str">
        <f t="shared" si="5"/>
        <v>January</v>
      </c>
      <c r="G369" s="2">
        <v>45320</v>
      </c>
      <c r="H369" s="3" t="s">
        <v>25</v>
      </c>
      <c r="I369">
        <v>1428</v>
      </c>
      <c r="J369" s="3" t="str">
        <f>VLOOKUP(I369,'Customer Details'!$A$2:$C$1001, 3, FALSE)</f>
        <v>18-24</v>
      </c>
      <c r="K369" s="3" t="str">
        <f>VLOOKUP(I369,'Customer Details'!$A$2:$D$1001,4, FALSE)</f>
        <v>Male</v>
      </c>
      <c r="L369" s="3" t="s">
        <v>28</v>
      </c>
      <c r="M369" t="s">
        <v>129</v>
      </c>
      <c r="N369" s="1">
        <v>4488.75</v>
      </c>
      <c r="O369" s="1">
        <v>11.025</v>
      </c>
      <c r="P369" s="1">
        <f>(Product[[#This Row],[Price]]-Product[[#This Row],[Cost of Goods Sold]])*Product[[#This Row],[Units Sold]]</f>
        <v>1346.625</v>
      </c>
    </row>
    <row r="370" spans="1:16" x14ac:dyDescent="0.45">
      <c r="A370" t="s">
        <v>15</v>
      </c>
      <c r="B370" t="s">
        <v>20</v>
      </c>
      <c r="C370" t="s">
        <v>24</v>
      </c>
      <c r="D370" s="1">
        <v>12.99</v>
      </c>
      <c r="E370">
        <v>82</v>
      </c>
      <c r="F370" s="20" t="str">
        <f t="shared" si="5"/>
        <v>March</v>
      </c>
      <c r="G370" s="2">
        <v>45353</v>
      </c>
      <c r="H370" s="3" t="s">
        <v>26</v>
      </c>
      <c r="I370">
        <v>7132</v>
      </c>
      <c r="J370" s="3" t="str">
        <f>VLOOKUP(I370,'Customer Details'!$A$2:$C$1001, 3, FALSE)</f>
        <v>25-34</v>
      </c>
      <c r="K370" s="3" t="str">
        <f>VLOOKUP(I370,'Customer Details'!$A$2:$D$1001,4, FALSE)</f>
        <v>Male</v>
      </c>
      <c r="L370" s="3" t="s">
        <v>27</v>
      </c>
      <c r="M370" t="s">
        <v>129</v>
      </c>
      <c r="N370" s="1">
        <v>1065.18</v>
      </c>
      <c r="O370" s="1">
        <v>9.093</v>
      </c>
      <c r="P370" s="1">
        <f>(Product[[#This Row],[Price]]-Product[[#This Row],[Cost of Goods Sold]])*Product[[#This Row],[Units Sold]]</f>
        <v>319.55400000000003</v>
      </c>
    </row>
    <row r="371" spans="1:16" x14ac:dyDescent="0.45">
      <c r="A371" t="s">
        <v>12</v>
      </c>
      <c r="B371" t="s">
        <v>17</v>
      </c>
      <c r="C371" t="s">
        <v>22</v>
      </c>
      <c r="D371" s="1">
        <v>5.99</v>
      </c>
      <c r="E371">
        <v>68</v>
      </c>
      <c r="F371" s="20" t="str">
        <f t="shared" si="5"/>
        <v>January</v>
      </c>
      <c r="G371" s="2">
        <v>45318</v>
      </c>
      <c r="H371" s="3" t="s">
        <v>25</v>
      </c>
      <c r="I371">
        <v>2756</v>
      </c>
      <c r="J371" s="3" t="str">
        <f>VLOOKUP(I371,'Customer Details'!$A$2:$C$1001, 3, FALSE)</f>
        <v>25-34</v>
      </c>
      <c r="K371" s="3" t="str">
        <f>VLOOKUP(I371,'Customer Details'!$A$2:$D$1001,4, FALSE)</f>
        <v>Non-binary</v>
      </c>
      <c r="L371" s="3" t="s">
        <v>29</v>
      </c>
      <c r="M371" t="s">
        <v>129</v>
      </c>
      <c r="N371" s="1">
        <v>407.32</v>
      </c>
      <c r="O371" s="1">
        <v>4.1929999999999996</v>
      </c>
      <c r="P371" s="1">
        <f>(Product[[#This Row],[Price]]-Product[[#This Row],[Cost of Goods Sold]])*Product[[#This Row],[Units Sold]]</f>
        <v>122.19600000000004</v>
      </c>
    </row>
    <row r="372" spans="1:16" x14ac:dyDescent="0.45">
      <c r="A372" t="s">
        <v>12</v>
      </c>
      <c r="B372" t="s">
        <v>17</v>
      </c>
      <c r="C372" t="s">
        <v>22</v>
      </c>
      <c r="D372" s="1">
        <v>5.99</v>
      </c>
      <c r="E372">
        <v>267</v>
      </c>
      <c r="F372" s="20" t="str">
        <f t="shared" si="5"/>
        <v>January</v>
      </c>
      <c r="G372" s="2">
        <v>45300</v>
      </c>
      <c r="H372" s="3" t="s">
        <v>26</v>
      </c>
      <c r="I372">
        <v>5528</v>
      </c>
      <c r="J372" s="3" t="str">
        <f>VLOOKUP(I372,'Customer Details'!$A$2:$C$1001, 3, FALSE)</f>
        <v>25-34</v>
      </c>
      <c r="K372" s="3" t="str">
        <f>VLOOKUP(I372,'Customer Details'!$A$2:$D$1001,4, FALSE)</f>
        <v>Non-binary</v>
      </c>
      <c r="L372" s="3" t="s">
        <v>30</v>
      </c>
      <c r="M372" t="s">
        <v>129</v>
      </c>
      <c r="N372" s="1">
        <v>1599.33</v>
      </c>
      <c r="O372" s="1">
        <v>4.1929999999999996</v>
      </c>
      <c r="P372" s="1">
        <f>(Product[[#This Row],[Price]]-Product[[#This Row],[Cost of Goods Sold]])*Product[[#This Row],[Units Sold]]</f>
        <v>479.79900000000015</v>
      </c>
    </row>
    <row r="373" spans="1:16" x14ac:dyDescent="0.45">
      <c r="A373" t="s">
        <v>14</v>
      </c>
      <c r="B373" t="s">
        <v>19</v>
      </c>
      <c r="C373" t="s">
        <v>24</v>
      </c>
      <c r="D373" s="1">
        <v>20.99</v>
      </c>
      <c r="E373">
        <v>259</v>
      </c>
      <c r="F373" s="20" t="str">
        <f t="shared" si="5"/>
        <v>March</v>
      </c>
      <c r="G373" s="2">
        <v>45375</v>
      </c>
      <c r="H373" s="3" t="s">
        <v>25</v>
      </c>
      <c r="I373">
        <v>7674</v>
      </c>
      <c r="J373" s="3" t="str">
        <f>VLOOKUP(I373,'Customer Details'!$A$2:$C$1001, 3, FALSE)</f>
        <v>45-54</v>
      </c>
      <c r="K373" s="3" t="str">
        <f>VLOOKUP(I373,'Customer Details'!$A$2:$D$1001,4, FALSE)</f>
        <v>Non-binary</v>
      </c>
      <c r="L373" s="3" t="s">
        <v>28</v>
      </c>
      <c r="M373" t="s">
        <v>129</v>
      </c>
      <c r="N373" s="1">
        <v>5436.41</v>
      </c>
      <c r="O373" s="1">
        <v>14.693</v>
      </c>
      <c r="P373" s="1">
        <f>(Product[[#This Row],[Price]]-Product[[#This Row],[Cost of Goods Sold]])*Product[[#This Row],[Units Sold]]</f>
        <v>1630.9229999999998</v>
      </c>
    </row>
    <row r="374" spans="1:16" x14ac:dyDescent="0.45">
      <c r="A374" t="s">
        <v>13</v>
      </c>
      <c r="B374" t="s">
        <v>18</v>
      </c>
      <c r="C374" t="s">
        <v>23</v>
      </c>
      <c r="D374" s="1">
        <v>15.75</v>
      </c>
      <c r="E374">
        <v>3</v>
      </c>
      <c r="F374" s="20" t="str">
        <f t="shared" si="5"/>
        <v>March</v>
      </c>
      <c r="G374" s="2">
        <v>45371</v>
      </c>
      <c r="H374" s="3" t="s">
        <v>25</v>
      </c>
      <c r="I374">
        <v>3188</v>
      </c>
      <c r="J374" s="3" t="str">
        <f>VLOOKUP(I374,'Customer Details'!$A$2:$C$1001, 3, FALSE)</f>
        <v>25-34</v>
      </c>
      <c r="K374" s="3" t="str">
        <f>VLOOKUP(I374,'Customer Details'!$A$2:$D$1001,4, FALSE)</f>
        <v>Non-binary</v>
      </c>
      <c r="L374" s="3" t="s">
        <v>29</v>
      </c>
      <c r="M374" t="s">
        <v>129</v>
      </c>
      <c r="N374" s="1">
        <v>47.25</v>
      </c>
      <c r="O374" s="1">
        <v>11.025</v>
      </c>
      <c r="P374" s="1">
        <f>(Product[[#This Row],[Price]]-Product[[#This Row],[Cost of Goods Sold]])*Product[[#This Row],[Units Sold]]</f>
        <v>14.174999999999999</v>
      </c>
    </row>
    <row r="375" spans="1:16" x14ac:dyDescent="0.45">
      <c r="A375" t="s">
        <v>15</v>
      </c>
      <c r="B375" t="s">
        <v>20</v>
      </c>
      <c r="C375" t="s">
        <v>24</v>
      </c>
      <c r="D375" s="1">
        <v>12.99</v>
      </c>
      <c r="E375">
        <v>8</v>
      </c>
      <c r="F375" s="20" t="str">
        <f t="shared" si="5"/>
        <v>March</v>
      </c>
      <c r="G375" s="2">
        <v>45369</v>
      </c>
      <c r="H375" s="3" t="s">
        <v>25</v>
      </c>
      <c r="I375">
        <v>2960</v>
      </c>
      <c r="J375" s="3" t="str">
        <f>VLOOKUP(I375,'Customer Details'!$A$2:$C$1001, 3, FALSE)</f>
        <v>35-44</v>
      </c>
      <c r="K375" s="3" t="str">
        <f>VLOOKUP(I375,'Customer Details'!$A$2:$D$1001,4, FALSE)</f>
        <v>Female</v>
      </c>
      <c r="L375" s="3" t="s">
        <v>30</v>
      </c>
      <c r="M375" t="s">
        <v>129</v>
      </c>
      <c r="N375" s="1">
        <v>103.92</v>
      </c>
      <c r="O375" s="1">
        <v>9.093</v>
      </c>
      <c r="P375" s="1">
        <f>(Product[[#This Row],[Price]]-Product[[#This Row],[Cost of Goods Sold]])*Product[[#This Row],[Units Sold]]</f>
        <v>31.176000000000002</v>
      </c>
    </row>
    <row r="376" spans="1:16" x14ac:dyDescent="0.45">
      <c r="A376" t="s">
        <v>12</v>
      </c>
      <c r="B376" t="s">
        <v>17</v>
      </c>
      <c r="C376" t="s">
        <v>22</v>
      </c>
      <c r="D376" s="1">
        <v>5.99</v>
      </c>
      <c r="E376">
        <v>210</v>
      </c>
      <c r="F376" s="20" t="str">
        <f t="shared" si="5"/>
        <v>January</v>
      </c>
      <c r="G376" s="2">
        <v>45317</v>
      </c>
      <c r="H376" s="3" t="s">
        <v>25</v>
      </c>
      <c r="I376">
        <v>3679</v>
      </c>
      <c r="J376" s="3" t="str">
        <f>VLOOKUP(I376,'Customer Details'!$A$2:$C$1001, 3, FALSE)</f>
        <v>18-24</v>
      </c>
      <c r="K376" s="3" t="str">
        <f>VLOOKUP(I376,'Customer Details'!$A$2:$D$1001,4, FALSE)</f>
        <v>Female</v>
      </c>
      <c r="L376" s="3" t="s">
        <v>29</v>
      </c>
      <c r="M376" t="s">
        <v>129</v>
      </c>
      <c r="N376" s="1">
        <v>1257.9000000000001</v>
      </c>
      <c r="O376" s="1">
        <v>4.1929999999999996</v>
      </c>
      <c r="P376" s="1">
        <f>(Product[[#This Row],[Price]]-Product[[#This Row],[Cost of Goods Sold]])*Product[[#This Row],[Units Sold]]</f>
        <v>377.37000000000012</v>
      </c>
    </row>
    <row r="377" spans="1:16" x14ac:dyDescent="0.45">
      <c r="A377" t="s">
        <v>12</v>
      </c>
      <c r="B377" t="s">
        <v>17</v>
      </c>
      <c r="C377" t="s">
        <v>22</v>
      </c>
      <c r="D377" s="1">
        <v>5.99</v>
      </c>
      <c r="E377">
        <v>159</v>
      </c>
      <c r="F377" s="20" t="str">
        <f t="shared" si="5"/>
        <v>January</v>
      </c>
      <c r="G377" s="2">
        <v>45294</v>
      </c>
      <c r="H377" s="3" t="s">
        <v>26</v>
      </c>
      <c r="I377">
        <v>4210</v>
      </c>
      <c r="J377" s="3" t="str">
        <f>VLOOKUP(I377,'Customer Details'!$A$2:$C$1001, 3, FALSE)</f>
        <v>65+</v>
      </c>
      <c r="K377" s="3" t="str">
        <f>VLOOKUP(I377,'Customer Details'!$A$2:$D$1001,4, FALSE)</f>
        <v>Male</v>
      </c>
      <c r="L377" s="3" t="s">
        <v>31</v>
      </c>
      <c r="M377" t="s">
        <v>129</v>
      </c>
      <c r="N377" s="1">
        <v>952.41000000000008</v>
      </c>
      <c r="O377" s="1">
        <v>4.1929999999999996</v>
      </c>
      <c r="P377" s="1">
        <f>(Product[[#This Row],[Price]]-Product[[#This Row],[Cost of Goods Sold]])*Product[[#This Row],[Units Sold]]</f>
        <v>285.72300000000007</v>
      </c>
    </row>
    <row r="378" spans="1:16" x14ac:dyDescent="0.45">
      <c r="A378" t="s">
        <v>14</v>
      </c>
      <c r="B378" t="s">
        <v>19</v>
      </c>
      <c r="C378" t="s">
        <v>24</v>
      </c>
      <c r="D378" s="1">
        <v>20.99</v>
      </c>
      <c r="E378">
        <v>49</v>
      </c>
      <c r="F378" s="20" t="str">
        <f t="shared" si="5"/>
        <v>March</v>
      </c>
      <c r="G378" s="2">
        <v>45379</v>
      </c>
      <c r="H378" s="3" t="s">
        <v>25</v>
      </c>
      <c r="I378">
        <v>6936</v>
      </c>
      <c r="J378" s="3" t="str">
        <f>VLOOKUP(I378,'Customer Details'!$A$2:$C$1001, 3, FALSE)</f>
        <v>45-54</v>
      </c>
      <c r="K378" s="3" t="str">
        <f>VLOOKUP(I378,'Customer Details'!$A$2:$D$1001,4, FALSE)</f>
        <v>Non-binary</v>
      </c>
      <c r="L378" s="3" t="s">
        <v>27</v>
      </c>
      <c r="M378" t="s">
        <v>129</v>
      </c>
      <c r="N378" s="1">
        <v>1028.51</v>
      </c>
      <c r="O378" s="1">
        <v>14.693</v>
      </c>
      <c r="P378" s="1">
        <f>(Product[[#This Row],[Price]]-Product[[#This Row],[Cost of Goods Sold]])*Product[[#This Row],[Units Sold]]</f>
        <v>308.55299999999994</v>
      </c>
    </row>
    <row r="379" spans="1:16" x14ac:dyDescent="0.45">
      <c r="A379" t="s">
        <v>15</v>
      </c>
      <c r="B379" t="s">
        <v>20</v>
      </c>
      <c r="C379" t="s">
        <v>24</v>
      </c>
      <c r="D379" s="1">
        <v>12.99</v>
      </c>
      <c r="E379">
        <v>63</v>
      </c>
      <c r="F379" s="20" t="str">
        <f t="shared" si="5"/>
        <v>February</v>
      </c>
      <c r="G379" s="2">
        <v>45326</v>
      </c>
      <c r="H379" s="3" t="s">
        <v>26</v>
      </c>
      <c r="I379">
        <v>5534</v>
      </c>
      <c r="J379" s="3" t="str">
        <f>VLOOKUP(I379,'Customer Details'!$A$2:$C$1001, 3, FALSE)</f>
        <v>35-44</v>
      </c>
      <c r="K379" s="3" t="str">
        <f>VLOOKUP(I379,'Customer Details'!$A$2:$D$1001,4, FALSE)</f>
        <v>Non-binary</v>
      </c>
      <c r="L379" s="3" t="s">
        <v>30</v>
      </c>
      <c r="M379" t="s">
        <v>130</v>
      </c>
      <c r="N379" s="1">
        <v>818.37</v>
      </c>
      <c r="O379" s="1">
        <v>9.093</v>
      </c>
      <c r="P379" s="1">
        <f>(Product[[#This Row],[Price]]-Product[[#This Row],[Cost of Goods Sold]])*Product[[#This Row],[Units Sold]]</f>
        <v>245.51100000000002</v>
      </c>
    </row>
    <row r="380" spans="1:16" x14ac:dyDescent="0.45">
      <c r="A380" t="s">
        <v>14</v>
      </c>
      <c r="B380" t="s">
        <v>19</v>
      </c>
      <c r="C380" t="s">
        <v>24</v>
      </c>
      <c r="D380" s="1">
        <v>20.99</v>
      </c>
      <c r="E380">
        <v>39</v>
      </c>
      <c r="F380" s="20" t="str">
        <f t="shared" si="5"/>
        <v>March</v>
      </c>
      <c r="G380" s="2">
        <v>45378</v>
      </c>
      <c r="H380" s="3" t="s">
        <v>26</v>
      </c>
      <c r="I380">
        <v>8210</v>
      </c>
      <c r="J380" s="3" t="str">
        <f>VLOOKUP(I380,'Customer Details'!$A$2:$C$1001, 3, FALSE)</f>
        <v>35-44</v>
      </c>
      <c r="K380" s="3" t="str">
        <f>VLOOKUP(I380,'Customer Details'!$A$2:$D$1001,4, FALSE)</f>
        <v>Female</v>
      </c>
      <c r="L380" s="3" t="s">
        <v>27</v>
      </c>
      <c r="M380" t="s">
        <v>129</v>
      </c>
      <c r="N380" s="1">
        <v>818.6099999999999</v>
      </c>
      <c r="O380" s="1">
        <v>14.693</v>
      </c>
      <c r="P380" s="1">
        <f>(Product[[#This Row],[Price]]-Product[[#This Row],[Cost of Goods Sold]])*Product[[#This Row],[Units Sold]]</f>
        <v>245.58299999999994</v>
      </c>
    </row>
    <row r="381" spans="1:16" x14ac:dyDescent="0.45">
      <c r="A381" t="s">
        <v>15</v>
      </c>
      <c r="B381" t="s">
        <v>20</v>
      </c>
      <c r="C381" t="s">
        <v>24</v>
      </c>
      <c r="D381" s="1">
        <v>12.99</v>
      </c>
      <c r="E381">
        <v>148</v>
      </c>
      <c r="F381" s="20" t="str">
        <f t="shared" si="5"/>
        <v>January</v>
      </c>
      <c r="G381" s="2">
        <v>45295</v>
      </c>
      <c r="H381" s="3" t="s">
        <v>26</v>
      </c>
      <c r="I381">
        <v>4427</v>
      </c>
      <c r="J381" s="3" t="str">
        <f>VLOOKUP(I381,'Customer Details'!$A$2:$C$1001, 3, FALSE)</f>
        <v>35-44</v>
      </c>
      <c r="K381" s="3" t="str">
        <f>VLOOKUP(I381,'Customer Details'!$A$2:$D$1001,4, FALSE)</f>
        <v>Non-binary</v>
      </c>
      <c r="L381" s="3" t="s">
        <v>28</v>
      </c>
      <c r="M381" t="s">
        <v>129</v>
      </c>
      <c r="N381" s="1">
        <v>1922.52</v>
      </c>
      <c r="O381" s="1">
        <v>9.093</v>
      </c>
      <c r="P381" s="1">
        <f>(Product[[#This Row],[Price]]-Product[[#This Row],[Cost of Goods Sold]])*Product[[#This Row],[Units Sold]]</f>
        <v>576.75600000000009</v>
      </c>
    </row>
    <row r="382" spans="1:16" x14ac:dyDescent="0.45">
      <c r="A382" t="s">
        <v>16</v>
      </c>
      <c r="B382" t="s">
        <v>21</v>
      </c>
      <c r="C382" t="s">
        <v>23</v>
      </c>
      <c r="D382" s="1">
        <v>35.5</v>
      </c>
      <c r="E382">
        <v>4</v>
      </c>
      <c r="F382" s="20" t="str">
        <f t="shared" si="5"/>
        <v>February</v>
      </c>
      <c r="G382" s="2">
        <v>45326</v>
      </c>
      <c r="H382" s="3" t="s">
        <v>26</v>
      </c>
      <c r="I382">
        <v>4877</v>
      </c>
      <c r="J382" s="3" t="str">
        <f>VLOOKUP(I382,'Customer Details'!$A$2:$C$1001, 3, FALSE)</f>
        <v>45-54</v>
      </c>
      <c r="K382" s="3" t="str">
        <f>VLOOKUP(I382,'Customer Details'!$A$2:$D$1001,4, FALSE)</f>
        <v>Male</v>
      </c>
      <c r="L382" s="3" t="s">
        <v>29</v>
      </c>
      <c r="M382" t="s">
        <v>129</v>
      </c>
      <c r="N382" s="1">
        <v>142</v>
      </c>
      <c r="O382" s="1">
        <v>24.85</v>
      </c>
      <c r="P382" s="1">
        <f>(Product[[#This Row],[Price]]-Product[[#This Row],[Cost of Goods Sold]])*Product[[#This Row],[Units Sold]]</f>
        <v>42.599999999999994</v>
      </c>
    </row>
    <row r="383" spans="1:16" x14ac:dyDescent="0.45">
      <c r="A383" t="s">
        <v>15</v>
      </c>
      <c r="B383" t="s">
        <v>20</v>
      </c>
      <c r="C383" t="s">
        <v>24</v>
      </c>
      <c r="D383" s="1">
        <v>12.99</v>
      </c>
      <c r="E383">
        <v>207</v>
      </c>
      <c r="F383" s="20" t="str">
        <f t="shared" si="5"/>
        <v>March</v>
      </c>
      <c r="G383" s="2">
        <v>45372</v>
      </c>
      <c r="H383" s="3" t="s">
        <v>25</v>
      </c>
      <c r="I383">
        <v>1095</v>
      </c>
      <c r="J383" s="3" t="str">
        <f>VLOOKUP(I383,'Customer Details'!$A$2:$C$1001, 3, FALSE)</f>
        <v>35-44</v>
      </c>
      <c r="K383" s="3" t="str">
        <f>VLOOKUP(I383,'Customer Details'!$A$2:$D$1001,4, FALSE)</f>
        <v>Male</v>
      </c>
      <c r="L383" s="3" t="s">
        <v>28</v>
      </c>
      <c r="M383" t="s">
        <v>129</v>
      </c>
      <c r="N383" s="1">
        <v>2688.93</v>
      </c>
      <c r="O383" s="1">
        <v>9.093</v>
      </c>
      <c r="P383" s="1">
        <f>(Product[[#This Row],[Price]]-Product[[#This Row],[Cost of Goods Sold]])*Product[[#This Row],[Units Sold]]</f>
        <v>806.67900000000009</v>
      </c>
    </row>
    <row r="384" spans="1:16" x14ac:dyDescent="0.45">
      <c r="A384" t="s">
        <v>12</v>
      </c>
      <c r="B384" t="s">
        <v>17</v>
      </c>
      <c r="C384" t="s">
        <v>22</v>
      </c>
      <c r="D384" s="1">
        <v>5.99</v>
      </c>
      <c r="E384">
        <v>168</v>
      </c>
      <c r="F384" s="20" t="str">
        <f t="shared" si="5"/>
        <v>January</v>
      </c>
      <c r="G384" s="2">
        <v>45292</v>
      </c>
      <c r="H384" s="3" t="s">
        <v>26</v>
      </c>
      <c r="I384">
        <v>5119</v>
      </c>
      <c r="J384" s="3" t="str">
        <f>VLOOKUP(I384,'Customer Details'!$A$2:$C$1001, 3, FALSE)</f>
        <v>55-64</v>
      </c>
      <c r="K384" s="3" t="str">
        <f>VLOOKUP(I384,'Customer Details'!$A$2:$D$1001,4, FALSE)</f>
        <v>Non-binary</v>
      </c>
      <c r="L384" s="3" t="s">
        <v>27</v>
      </c>
      <c r="M384" t="s">
        <v>129</v>
      </c>
      <c r="N384" s="1">
        <v>1006.32</v>
      </c>
      <c r="O384" s="1">
        <v>4.1929999999999996</v>
      </c>
      <c r="P384" s="1">
        <f>(Product[[#This Row],[Price]]-Product[[#This Row],[Cost of Goods Sold]])*Product[[#This Row],[Units Sold]]</f>
        <v>301.89600000000007</v>
      </c>
    </row>
    <row r="385" spans="1:16" x14ac:dyDescent="0.45">
      <c r="A385" t="s">
        <v>15</v>
      </c>
      <c r="B385" t="s">
        <v>20</v>
      </c>
      <c r="C385" t="s">
        <v>24</v>
      </c>
      <c r="D385" s="1">
        <v>12.99</v>
      </c>
      <c r="E385">
        <v>85</v>
      </c>
      <c r="F385" s="20" t="str">
        <f t="shared" si="5"/>
        <v>January</v>
      </c>
      <c r="G385" s="2">
        <v>45311</v>
      </c>
      <c r="H385" s="3" t="s">
        <v>26</v>
      </c>
      <c r="I385">
        <v>8886</v>
      </c>
      <c r="J385" s="3" t="str">
        <f>VLOOKUP(I385,'Customer Details'!$A$2:$C$1001, 3, FALSE)</f>
        <v>18-24</v>
      </c>
      <c r="K385" s="3" t="str">
        <f>VLOOKUP(I385,'Customer Details'!$A$2:$D$1001,4, FALSE)</f>
        <v>Non-binary</v>
      </c>
      <c r="L385" s="3" t="s">
        <v>30</v>
      </c>
      <c r="M385" t="s">
        <v>129</v>
      </c>
      <c r="N385" s="1">
        <v>1104.1500000000001</v>
      </c>
      <c r="O385" s="1">
        <v>9.093</v>
      </c>
      <c r="P385" s="1">
        <f>(Product[[#This Row],[Price]]-Product[[#This Row],[Cost of Goods Sold]])*Product[[#This Row],[Units Sold]]</f>
        <v>331.245</v>
      </c>
    </row>
    <row r="386" spans="1:16" x14ac:dyDescent="0.45">
      <c r="A386" t="s">
        <v>15</v>
      </c>
      <c r="B386" t="s">
        <v>20</v>
      </c>
      <c r="C386" t="s">
        <v>24</v>
      </c>
      <c r="D386" s="1">
        <v>12.99</v>
      </c>
      <c r="E386">
        <v>116</v>
      </c>
      <c r="F386" s="20" t="str">
        <f t="shared" ref="F386:F449" si="6">TEXT(G386, "mmmm")</f>
        <v>January</v>
      </c>
      <c r="G386" s="2">
        <v>45305</v>
      </c>
      <c r="H386" s="3" t="s">
        <v>26</v>
      </c>
      <c r="I386">
        <v>7875</v>
      </c>
      <c r="J386" s="3" t="str">
        <f>VLOOKUP(I386,'Customer Details'!$A$2:$C$1001, 3, FALSE)</f>
        <v>18-24</v>
      </c>
      <c r="K386" s="3" t="str">
        <f>VLOOKUP(I386,'Customer Details'!$A$2:$D$1001,4, FALSE)</f>
        <v>Non-binary</v>
      </c>
      <c r="L386" s="3" t="s">
        <v>27</v>
      </c>
      <c r="M386" t="s">
        <v>129</v>
      </c>
      <c r="N386" s="1">
        <v>1506.84</v>
      </c>
      <c r="O386" s="1">
        <v>9.093</v>
      </c>
      <c r="P386" s="1">
        <f>(Product[[#This Row],[Price]]-Product[[#This Row],[Cost of Goods Sold]])*Product[[#This Row],[Units Sold]]</f>
        <v>452.05200000000002</v>
      </c>
    </row>
    <row r="387" spans="1:16" x14ac:dyDescent="0.45">
      <c r="A387" t="s">
        <v>14</v>
      </c>
      <c r="B387" t="s">
        <v>19</v>
      </c>
      <c r="C387" t="s">
        <v>24</v>
      </c>
      <c r="D387" s="1">
        <v>20.99</v>
      </c>
      <c r="E387">
        <v>77</v>
      </c>
      <c r="F387" s="20" t="str">
        <f t="shared" si="6"/>
        <v>March</v>
      </c>
      <c r="G387" s="2">
        <v>45366</v>
      </c>
      <c r="H387" s="3" t="s">
        <v>26</v>
      </c>
      <c r="I387">
        <v>2117</v>
      </c>
      <c r="J387" s="3" t="str">
        <f>VLOOKUP(I387,'Customer Details'!$A$2:$C$1001, 3, FALSE)</f>
        <v>55-64</v>
      </c>
      <c r="K387" s="3" t="str">
        <f>VLOOKUP(I387,'Customer Details'!$A$2:$D$1001,4, FALSE)</f>
        <v>Male</v>
      </c>
      <c r="L387" s="3" t="s">
        <v>29</v>
      </c>
      <c r="M387" t="s">
        <v>129</v>
      </c>
      <c r="N387" s="1">
        <v>1616.23</v>
      </c>
      <c r="O387" s="1">
        <v>14.693</v>
      </c>
      <c r="P387" s="1">
        <f>(Product[[#This Row],[Price]]-Product[[#This Row],[Cost of Goods Sold]])*Product[[#This Row],[Units Sold]]</f>
        <v>484.86899999999991</v>
      </c>
    </row>
    <row r="388" spans="1:16" x14ac:dyDescent="0.45">
      <c r="A388" t="s">
        <v>14</v>
      </c>
      <c r="B388" t="s">
        <v>19</v>
      </c>
      <c r="C388" t="s">
        <v>24</v>
      </c>
      <c r="D388" s="1">
        <v>20.99</v>
      </c>
      <c r="E388">
        <v>182</v>
      </c>
      <c r="F388" s="20" t="str">
        <f t="shared" si="6"/>
        <v>March</v>
      </c>
      <c r="G388" s="2">
        <v>45370</v>
      </c>
      <c r="H388" s="3" t="s">
        <v>26</v>
      </c>
      <c r="I388">
        <v>7549</v>
      </c>
      <c r="J388" s="3" t="str">
        <f>VLOOKUP(I388,'Customer Details'!$A$2:$C$1001, 3, FALSE)</f>
        <v>65+</v>
      </c>
      <c r="K388" s="3" t="str">
        <f>VLOOKUP(I388,'Customer Details'!$A$2:$D$1001,4, FALSE)</f>
        <v>Non-binary</v>
      </c>
      <c r="L388" s="3" t="s">
        <v>27</v>
      </c>
      <c r="M388" t="s">
        <v>129</v>
      </c>
      <c r="N388" s="1">
        <v>3820.18</v>
      </c>
      <c r="O388" s="1">
        <v>14.693</v>
      </c>
      <c r="P388" s="1">
        <f>(Product[[#This Row],[Price]]-Product[[#This Row],[Cost of Goods Sold]])*Product[[#This Row],[Units Sold]]</f>
        <v>1146.0539999999999</v>
      </c>
    </row>
    <row r="389" spans="1:16" x14ac:dyDescent="0.45">
      <c r="A389" t="s">
        <v>13</v>
      </c>
      <c r="B389" t="s">
        <v>18</v>
      </c>
      <c r="C389" t="s">
        <v>23</v>
      </c>
      <c r="D389" s="1">
        <v>15.75</v>
      </c>
      <c r="E389">
        <v>132</v>
      </c>
      <c r="F389" s="20" t="str">
        <f t="shared" si="6"/>
        <v>February</v>
      </c>
      <c r="G389" s="2">
        <v>45342</v>
      </c>
      <c r="H389" s="3" t="s">
        <v>26</v>
      </c>
      <c r="I389">
        <v>6438</v>
      </c>
      <c r="J389" s="3" t="str">
        <f>VLOOKUP(I389,'Customer Details'!$A$2:$C$1001, 3, FALSE)</f>
        <v>65+</v>
      </c>
      <c r="K389" s="3" t="str">
        <f>VLOOKUP(I389,'Customer Details'!$A$2:$D$1001,4, FALSE)</f>
        <v>Female</v>
      </c>
      <c r="L389" s="3" t="s">
        <v>27</v>
      </c>
      <c r="M389" t="s">
        <v>129</v>
      </c>
      <c r="N389" s="1">
        <v>2079</v>
      </c>
      <c r="O389" s="1">
        <v>11.025</v>
      </c>
      <c r="P389" s="1">
        <f>(Product[[#This Row],[Price]]-Product[[#This Row],[Cost of Goods Sold]])*Product[[#This Row],[Units Sold]]</f>
        <v>623.69999999999993</v>
      </c>
    </row>
    <row r="390" spans="1:16" x14ac:dyDescent="0.45">
      <c r="A390" t="s">
        <v>16</v>
      </c>
      <c r="B390" t="s">
        <v>21</v>
      </c>
      <c r="C390" t="s">
        <v>23</v>
      </c>
      <c r="D390" s="1">
        <v>35.5</v>
      </c>
      <c r="E390">
        <v>10</v>
      </c>
      <c r="F390" s="20" t="str">
        <f t="shared" si="6"/>
        <v>February</v>
      </c>
      <c r="G390" s="2">
        <v>45339</v>
      </c>
      <c r="H390" s="3" t="s">
        <v>25</v>
      </c>
      <c r="I390">
        <v>4626</v>
      </c>
      <c r="J390" s="3" t="str">
        <f>VLOOKUP(I390,'Customer Details'!$A$2:$C$1001, 3, FALSE)</f>
        <v>65+</v>
      </c>
      <c r="K390" s="3" t="str">
        <f>VLOOKUP(I390,'Customer Details'!$A$2:$D$1001,4, FALSE)</f>
        <v>Female</v>
      </c>
      <c r="L390" s="3" t="s">
        <v>27</v>
      </c>
      <c r="M390" t="s">
        <v>129</v>
      </c>
      <c r="N390" s="1">
        <v>355</v>
      </c>
      <c r="O390" s="1">
        <v>24.85</v>
      </c>
      <c r="P390" s="1">
        <f>(Product[[#This Row],[Price]]-Product[[#This Row],[Cost of Goods Sold]])*Product[[#This Row],[Units Sold]]</f>
        <v>106.49999999999999</v>
      </c>
    </row>
    <row r="391" spans="1:16" x14ac:dyDescent="0.45">
      <c r="A391" t="s">
        <v>16</v>
      </c>
      <c r="B391" t="s">
        <v>21</v>
      </c>
      <c r="C391" t="s">
        <v>23</v>
      </c>
      <c r="D391" s="1">
        <v>35.5</v>
      </c>
      <c r="E391">
        <v>250</v>
      </c>
      <c r="F391" s="20" t="str">
        <f t="shared" si="6"/>
        <v>March</v>
      </c>
      <c r="G391" s="2">
        <v>45377</v>
      </c>
      <c r="H391" s="3" t="s">
        <v>25</v>
      </c>
      <c r="I391">
        <v>3122</v>
      </c>
      <c r="J391" s="3" t="str">
        <f>VLOOKUP(I391,'Customer Details'!$A$2:$C$1001, 3, FALSE)</f>
        <v>65+</v>
      </c>
      <c r="K391" s="3" t="str">
        <f>VLOOKUP(I391,'Customer Details'!$A$2:$D$1001,4, FALSE)</f>
        <v>Non-binary</v>
      </c>
      <c r="L391" s="3" t="s">
        <v>27</v>
      </c>
      <c r="M391" t="s">
        <v>129</v>
      </c>
      <c r="N391" s="1">
        <v>8875</v>
      </c>
      <c r="O391" s="1">
        <v>24.85</v>
      </c>
      <c r="P391" s="1">
        <f>(Product[[#This Row],[Price]]-Product[[#This Row],[Cost of Goods Sold]])*Product[[#This Row],[Units Sold]]</f>
        <v>2662.4999999999995</v>
      </c>
    </row>
    <row r="392" spans="1:16" x14ac:dyDescent="0.45">
      <c r="A392" t="s">
        <v>13</v>
      </c>
      <c r="B392" t="s">
        <v>18</v>
      </c>
      <c r="C392" t="s">
        <v>23</v>
      </c>
      <c r="D392" s="1">
        <v>15.75</v>
      </c>
      <c r="E392">
        <v>231</v>
      </c>
      <c r="F392" s="20" t="str">
        <f t="shared" si="6"/>
        <v>January</v>
      </c>
      <c r="G392" s="2">
        <v>45303</v>
      </c>
      <c r="H392" s="3" t="s">
        <v>26</v>
      </c>
      <c r="I392">
        <v>1583</v>
      </c>
      <c r="J392" s="3" t="str">
        <f>VLOOKUP(I392,'Customer Details'!$A$2:$C$1001, 3, FALSE)</f>
        <v>18-24</v>
      </c>
      <c r="K392" s="3" t="str">
        <f>VLOOKUP(I392,'Customer Details'!$A$2:$D$1001,4, FALSE)</f>
        <v>Female</v>
      </c>
      <c r="L392" s="3" t="s">
        <v>29</v>
      </c>
      <c r="M392" t="s">
        <v>129</v>
      </c>
      <c r="N392" s="1">
        <v>3638.25</v>
      </c>
      <c r="O392" s="1">
        <v>11.025</v>
      </c>
      <c r="P392" s="1">
        <f>(Product[[#This Row],[Price]]-Product[[#This Row],[Cost of Goods Sold]])*Product[[#This Row],[Units Sold]]</f>
        <v>1091.4749999999999</v>
      </c>
    </row>
    <row r="393" spans="1:16" x14ac:dyDescent="0.45">
      <c r="A393" t="s">
        <v>16</v>
      </c>
      <c r="B393" t="s">
        <v>21</v>
      </c>
      <c r="C393" t="s">
        <v>23</v>
      </c>
      <c r="D393" s="1">
        <v>35.5</v>
      </c>
      <c r="E393">
        <v>111</v>
      </c>
      <c r="F393" s="20" t="str">
        <f t="shared" si="6"/>
        <v>February</v>
      </c>
      <c r="G393" s="2">
        <v>45328</v>
      </c>
      <c r="H393" s="3" t="s">
        <v>26</v>
      </c>
      <c r="I393">
        <v>8439</v>
      </c>
      <c r="J393" s="3" t="str">
        <f>VLOOKUP(I393,'Customer Details'!$A$2:$C$1001, 3, FALSE)</f>
        <v>25-34</v>
      </c>
      <c r="K393" s="3" t="str">
        <f>VLOOKUP(I393,'Customer Details'!$A$2:$D$1001,4, FALSE)</f>
        <v>Male</v>
      </c>
      <c r="L393" s="3" t="s">
        <v>29</v>
      </c>
      <c r="M393" t="s">
        <v>129</v>
      </c>
      <c r="N393" s="1">
        <v>3940.5</v>
      </c>
      <c r="O393" s="1">
        <v>24.85</v>
      </c>
      <c r="P393" s="1">
        <f>(Product[[#This Row],[Price]]-Product[[#This Row],[Cost of Goods Sold]])*Product[[#This Row],[Units Sold]]</f>
        <v>1182.1499999999999</v>
      </c>
    </row>
    <row r="394" spans="1:16" x14ac:dyDescent="0.45">
      <c r="A394" t="s">
        <v>15</v>
      </c>
      <c r="B394" t="s">
        <v>20</v>
      </c>
      <c r="C394" t="s">
        <v>24</v>
      </c>
      <c r="D394" s="1">
        <v>12.99</v>
      </c>
      <c r="E394">
        <v>155</v>
      </c>
      <c r="F394" s="20" t="str">
        <f t="shared" si="6"/>
        <v>March</v>
      </c>
      <c r="G394" s="2">
        <v>45379</v>
      </c>
      <c r="H394" s="3" t="s">
        <v>25</v>
      </c>
      <c r="I394">
        <v>2078</v>
      </c>
      <c r="J394" s="3" t="str">
        <f>VLOOKUP(I394,'Customer Details'!$A$2:$C$1001, 3, FALSE)</f>
        <v>55-64</v>
      </c>
      <c r="K394" s="3" t="str">
        <f>VLOOKUP(I394,'Customer Details'!$A$2:$D$1001,4, FALSE)</f>
        <v>Female</v>
      </c>
      <c r="L394" s="3" t="s">
        <v>28</v>
      </c>
      <c r="M394" t="s">
        <v>129</v>
      </c>
      <c r="N394" s="1">
        <v>2013.45</v>
      </c>
      <c r="O394" s="1">
        <v>9.093</v>
      </c>
      <c r="P394" s="1">
        <f>(Product[[#This Row],[Price]]-Product[[#This Row],[Cost of Goods Sold]])*Product[[#This Row],[Units Sold]]</f>
        <v>604.03500000000008</v>
      </c>
    </row>
    <row r="395" spans="1:16" x14ac:dyDescent="0.45">
      <c r="A395" t="s">
        <v>14</v>
      </c>
      <c r="B395" t="s">
        <v>19</v>
      </c>
      <c r="C395" t="s">
        <v>24</v>
      </c>
      <c r="D395" s="1">
        <v>20.99</v>
      </c>
      <c r="E395">
        <v>191</v>
      </c>
      <c r="F395" s="20" t="str">
        <f t="shared" si="6"/>
        <v>March</v>
      </c>
      <c r="G395" s="2">
        <v>45358</v>
      </c>
      <c r="H395" s="3" t="s">
        <v>25</v>
      </c>
      <c r="I395">
        <v>9688</v>
      </c>
      <c r="J395" s="3" t="str">
        <f>VLOOKUP(I395,'Customer Details'!$A$2:$C$1001, 3, FALSE)</f>
        <v>25-34</v>
      </c>
      <c r="K395" s="3" t="str">
        <f>VLOOKUP(I395,'Customer Details'!$A$2:$D$1001,4, FALSE)</f>
        <v>Male</v>
      </c>
      <c r="L395" s="3" t="s">
        <v>31</v>
      </c>
      <c r="M395" t="s">
        <v>129</v>
      </c>
      <c r="N395" s="1">
        <v>4009.09</v>
      </c>
      <c r="O395" s="1">
        <v>14.693</v>
      </c>
      <c r="P395" s="1">
        <f>(Product[[#This Row],[Price]]-Product[[#This Row],[Cost of Goods Sold]])*Product[[#This Row],[Units Sold]]</f>
        <v>1202.7269999999999</v>
      </c>
    </row>
    <row r="396" spans="1:16" x14ac:dyDescent="0.45">
      <c r="A396" t="s">
        <v>12</v>
      </c>
      <c r="B396" t="s">
        <v>17</v>
      </c>
      <c r="C396" t="s">
        <v>22</v>
      </c>
      <c r="D396" s="1">
        <v>5.99</v>
      </c>
      <c r="E396">
        <v>117</v>
      </c>
      <c r="F396" s="20" t="str">
        <f t="shared" si="6"/>
        <v>January</v>
      </c>
      <c r="G396" s="2">
        <v>45318</v>
      </c>
      <c r="H396" s="3" t="s">
        <v>25</v>
      </c>
      <c r="I396">
        <v>2774</v>
      </c>
      <c r="J396" s="3" t="str">
        <f>VLOOKUP(I396,'Customer Details'!$A$2:$C$1001, 3, FALSE)</f>
        <v>18-24</v>
      </c>
      <c r="K396" s="3" t="str">
        <f>VLOOKUP(I396,'Customer Details'!$A$2:$D$1001,4, FALSE)</f>
        <v>Non-binary</v>
      </c>
      <c r="L396" s="3" t="s">
        <v>31</v>
      </c>
      <c r="M396" t="s">
        <v>129</v>
      </c>
      <c r="N396" s="1">
        <v>700.83</v>
      </c>
      <c r="O396" s="1">
        <v>4.1929999999999996</v>
      </c>
      <c r="P396" s="1">
        <f>(Product[[#This Row],[Price]]-Product[[#This Row],[Cost of Goods Sold]])*Product[[#This Row],[Units Sold]]</f>
        <v>210.24900000000008</v>
      </c>
    </row>
    <row r="397" spans="1:16" x14ac:dyDescent="0.45">
      <c r="A397" t="s">
        <v>13</v>
      </c>
      <c r="B397" t="s">
        <v>18</v>
      </c>
      <c r="C397" t="s">
        <v>23</v>
      </c>
      <c r="D397" s="1">
        <v>15.75</v>
      </c>
      <c r="E397">
        <v>119</v>
      </c>
      <c r="F397" s="20" t="str">
        <f t="shared" si="6"/>
        <v>March</v>
      </c>
      <c r="G397" s="2">
        <v>45360</v>
      </c>
      <c r="H397" s="3" t="s">
        <v>26</v>
      </c>
      <c r="I397">
        <v>6422</v>
      </c>
      <c r="J397" s="3" t="str">
        <f>VLOOKUP(I397,'Customer Details'!$A$2:$C$1001, 3, FALSE)</f>
        <v>65+</v>
      </c>
      <c r="K397" s="3" t="str">
        <f>VLOOKUP(I397,'Customer Details'!$A$2:$D$1001,4, FALSE)</f>
        <v>Non-binary</v>
      </c>
      <c r="L397" s="3" t="s">
        <v>28</v>
      </c>
      <c r="M397" t="s">
        <v>129</v>
      </c>
      <c r="N397" s="1">
        <v>1874.25</v>
      </c>
      <c r="O397" s="1">
        <v>11.025</v>
      </c>
      <c r="P397" s="1">
        <f>(Product[[#This Row],[Price]]-Product[[#This Row],[Cost of Goods Sold]])*Product[[#This Row],[Units Sold]]</f>
        <v>562.27499999999998</v>
      </c>
    </row>
    <row r="398" spans="1:16" x14ac:dyDescent="0.45">
      <c r="A398" t="s">
        <v>14</v>
      </c>
      <c r="B398" t="s">
        <v>19</v>
      </c>
      <c r="C398" t="s">
        <v>24</v>
      </c>
      <c r="D398" s="1">
        <v>20.99</v>
      </c>
      <c r="E398">
        <v>253</v>
      </c>
      <c r="F398" s="20" t="str">
        <f t="shared" si="6"/>
        <v>March</v>
      </c>
      <c r="G398" s="2">
        <v>45355</v>
      </c>
      <c r="H398" s="3" t="s">
        <v>26</v>
      </c>
      <c r="I398">
        <v>7527</v>
      </c>
      <c r="J398" s="3" t="str">
        <f>VLOOKUP(I398,'Customer Details'!$A$2:$C$1001, 3, FALSE)</f>
        <v>35-44</v>
      </c>
      <c r="K398" s="3" t="str">
        <f>VLOOKUP(I398,'Customer Details'!$A$2:$D$1001,4, FALSE)</f>
        <v>Male</v>
      </c>
      <c r="L398" s="3" t="s">
        <v>28</v>
      </c>
      <c r="M398" t="s">
        <v>129</v>
      </c>
      <c r="N398" s="1">
        <v>5310.4699999999993</v>
      </c>
      <c r="O398" s="1">
        <v>14.693</v>
      </c>
      <c r="P398" s="1">
        <f>(Product[[#This Row],[Price]]-Product[[#This Row],[Cost of Goods Sold]])*Product[[#This Row],[Units Sold]]</f>
        <v>1593.1409999999996</v>
      </c>
    </row>
    <row r="399" spans="1:16" x14ac:dyDescent="0.45">
      <c r="A399" t="s">
        <v>14</v>
      </c>
      <c r="B399" t="s">
        <v>19</v>
      </c>
      <c r="C399" t="s">
        <v>24</v>
      </c>
      <c r="D399" s="1">
        <v>20.99</v>
      </c>
      <c r="E399">
        <v>14</v>
      </c>
      <c r="F399" s="20" t="str">
        <f t="shared" si="6"/>
        <v>January</v>
      </c>
      <c r="G399" s="2">
        <v>45321</v>
      </c>
      <c r="H399" s="3" t="s">
        <v>25</v>
      </c>
      <c r="I399">
        <v>6497</v>
      </c>
      <c r="J399" s="3" t="str">
        <f>VLOOKUP(I399,'Customer Details'!$A$2:$C$1001, 3, FALSE)</f>
        <v>45-54</v>
      </c>
      <c r="K399" s="3" t="str">
        <f>VLOOKUP(I399,'Customer Details'!$A$2:$D$1001,4, FALSE)</f>
        <v>Non-binary</v>
      </c>
      <c r="L399" s="3" t="s">
        <v>28</v>
      </c>
      <c r="M399" t="s">
        <v>129</v>
      </c>
      <c r="N399" s="1">
        <v>293.86</v>
      </c>
      <c r="O399" s="1">
        <v>14.693</v>
      </c>
      <c r="P399" s="1">
        <f>(Product[[#This Row],[Price]]-Product[[#This Row],[Cost of Goods Sold]])*Product[[#This Row],[Units Sold]]</f>
        <v>88.157999999999987</v>
      </c>
    </row>
    <row r="400" spans="1:16" x14ac:dyDescent="0.45">
      <c r="A400" t="s">
        <v>14</v>
      </c>
      <c r="B400" t="s">
        <v>19</v>
      </c>
      <c r="C400" t="s">
        <v>24</v>
      </c>
      <c r="D400" s="1">
        <v>20.99</v>
      </c>
      <c r="E400">
        <v>31</v>
      </c>
      <c r="F400" s="20" t="str">
        <f t="shared" si="6"/>
        <v>January</v>
      </c>
      <c r="G400" s="2">
        <v>45317</v>
      </c>
      <c r="H400" s="3" t="s">
        <v>26</v>
      </c>
      <c r="I400">
        <v>8711</v>
      </c>
      <c r="J400" s="3" t="str">
        <f>VLOOKUP(I400,'Customer Details'!$A$2:$C$1001, 3, FALSE)</f>
        <v>45-54</v>
      </c>
      <c r="K400" s="3" t="str">
        <f>VLOOKUP(I400,'Customer Details'!$A$2:$D$1001,4, FALSE)</f>
        <v>Female</v>
      </c>
      <c r="L400" s="3" t="s">
        <v>28</v>
      </c>
      <c r="M400" t="s">
        <v>129</v>
      </c>
      <c r="N400" s="1">
        <v>650.68999999999994</v>
      </c>
      <c r="O400" s="1">
        <v>14.693</v>
      </c>
      <c r="P400" s="1">
        <f>(Product[[#This Row],[Price]]-Product[[#This Row],[Cost of Goods Sold]])*Product[[#This Row],[Units Sold]]</f>
        <v>195.20699999999997</v>
      </c>
    </row>
    <row r="401" spans="1:16" x14ac:dyDescent="0.45">
      <c r="A401" t="s">
        <v>15</v>
      </c>
      <c r="B401" t="s">
        <v>20</v>
      </c>
      <c r="C401" t="s">
        <v>24</v>
      </c>
      <c r="D401" s="1">
        <v>12.99</v>
      </c>
      <c r="E401">
        <v>35</v>
      </c>
      <c r="F401" s="20" t="str">
        <f t="shared" si="6"/>
        <v>February</v>
      </c>
      <c r="G401" s="2">
        <v>45328</v>
      </c>
      <c r="H401" s="3" t="s">
        <v>25</v>
      </c>
      <c r="I401">
        <v>6107</v>
      </c>
      <c r="J401" s="3" t="str">
        <f>VLOOKUP(I401,'Customer Details'!$A$2:$C$1001, 3, FALSE)</f>
        <v>25-34</v>
      </c>
      <c r="K401" s="3" t="str">
        <f>VLOOKUP(I401,'Customer Details'!$A$2:$D$1001,4, FALSE)</f>
        <v>Male</v>
      </c>
      <c r="L401" s="3" t="s">
        <v>27</v>
      </c>
      <c r="M401" t="s">
        <v>129</v>
      </c>
      <c r="N401" s="1">
        <v>454.65</v>
      </c>
      <c r="O401" s="1">
        <v>9.093</v>
      </c>
      <c r="P401" s="1">
        <f>(Product[[#This Row],[Price]]-Product[[#This Row],[Cost of Goods Sold]])*Product[[#This Row],[Units Sold]]</f>
        <v>136.39500000000001</v>
      </c>
    </row>
    <row r="402" spans="1:16" x14ac:dyDescent="0.45">
      <c r="A402" t="s">
        <v>16</v>
      </c>
      <c r="B402" t="s">
        <v>21</v>
      </c>
      <c r="C402" t="s">
        <v>23</v>
      </c>
      <c r="D402" s="1">
        <v>35.5</v>
      </c>
      <c r="E402">
        <v>41</v>
      </c>
      <c r="F402" s="20" t="str">
        <f t="shared" si="6"/>
        <v>February</v>
      </c>
      <c r="G402" s="2">
        <v>45345</v>
      </c>
      <c r="H402" s="3" t="s">
        <v>26</v>
      </c>
      <c r="I402">
        <v>9510</v>
      </c>
      <c r="J402" s="3" t="str">
        <f>VLOOKUP(I402,'Customer Details'!$A$2:$C$1001, 3, FALSE)</f>
        <v>18-24</v>
      </c>
      <c r="K402" s="3" t="str">
        <f>VLOOKUP(I402,'Customer Details'!$A$2:$D$1001,4, FALSE)</f>
        <v>Female</v>
      </c>
      <c r="L402" s="3" t="s">
        <v>31</v>
      </c>
      <c r="M402" t="s">
        <v>129</v>
      </c>
      <c r="N402" s="1">
        <v>1455.5</v>
      </c>
      <c r="O402" s="1">
        <v>24.85</v>
      </c>
      <c r="P402" s="1">
        <f>(Product[[#This Row],[Price]]-Product[[#This Row],[Cost of Goods Sold]])*Product[[#This Row],[Units Sold]]</f>
        <v>436.64999999999992</v>
      </c>
    </row>
    <row r="403" spans="1:16" x14ac:dyDescent="0.45">
      <c r="A403" t="s">
        <v>14</v>
      </c>
      <c r="B403" t="s">
        <v>19</v>
      </c>
      <c r="C403" t="s">
        <v>24</v>
      </c>
      <c r="D403" s="1">
        <v>20.99</v>
      </c>
      <c r="E403">
        <v>262</v>
      </c>
      <c r="F403" s="20" t="str">
        <f t="shared" si="6"/>
        <v>January</v>
      </c>
      <c r="G403" s="2">
        <v>45309</v>
      </c>
      <c r="H403" s="3" t="s">
        <v>25</v>
      </c>
      <c r="I403">
        <v>2537</v>
      </c>
      <c r="J403" s="3" t="str">
        <f>VLOOKUP(I403,'Customer Details'!$A$2:$C$1001, 3, FALSE)</f>
        <v>45-54</v>
      </c>
      <c r="K403" s="3" t="str">
        <f>VLOOKUP(I403,'Customer Details'!$A$2:$D$1001,4, FALSE)</f>
        <v>Non-binary</v>
      </c>
      <c r="L403" s="3" t="s">
        <v>27</v>
      </c>
      <c r="M403" t="s">
        <v>129</v>
      </c>
      <c r="N403" s="1">
        <v>5499.3799999999992</v>
      </c>
      <c r="O403" s="1">
        <v>14.693</v>
      </c>
      <c r="P403" s="1">
        <f>(Product[[#This Row],[Price]]-Product[[#This Row],[Cost of Goods Sold]])*Product[[#This Row],[Units Sold]]</f>
        <v>1649.8139999999996</v>
      </c>
    </row>
    <row r="404" spans="1:16" x14ac:dyDescent="0.45">
      <c r="A404" t="s">
        <v>14</v>
      </c>
      <c r="B404" t="s">
        <v>19</v>
      </c>
      <c r="C404" t="s">
        <v>24</v>
      </c>
      <c r="D404" s="1">
        <v>20.99</v>
      </c>
      <c r="E404">
        <v>25</v>
      </c>
      <c r="F404" s="20" t="str">
        <f t="shared" si="6"/>
        <v>March</v>
      </c>
      <c r="G404" s="2">
        <v>45352</v>
      </c>
      <c r="H404" s="3" t="s">
        <v>26</v>
      </c>
      <c r="I404">
        <v>5519</v>
      </c>
      <c r="J404" s="3" t="str">
        <f>VLOOKUP(I404,'Customer Details'!$A$2:$C$1001, 3, FALSE)</f>
        <v>45-54</v>
      </c>
      <c r="K404" s="3" t="str">
        <f>VLOOKUP(I404,'Customer Details'!$A$2:$D$1001,4, FALSE)</f>
        <v>Male</v>
      </c>
      <c r="L404" s="3" t="s">
        <v>31</v>
      </c>
      <c r="M404" t="s">
        <v>129</v>
      </c>
      <c r="N404" s="1">
        <v>524.75</v>
      </c>
      <c r="O404" s="1">
        <v>14.693</v>
      </c>
      <c r="P404" s="1">
        <f>(Product[[#This Row],[Price]]-Product[[#This Row],[Cost of Goods Sold]])*Product[[#This Row],[Units Sold]]</f>
        <v>157.42499999999998</v>
      </c>
    </row>
    <row r="405" spans="1:16" x14ac:dyDescent="0.45">
      <c r="A405" t="s">
        <v>12</v>
      </c>
      <c r="B405" t="s">
        <v>17</v>
      </c>
      <c r="C405" t="s">
        <v>22</v>
      </c>
      <c r="D405" s="1">
        <v>5.99</v>
      </c>
      <c r="E405">
        <v>266</v>
      </c>
      <c r="F405" s="20" t="str">
        <f t="shared" si="6"/>
        <v>February</v>
      </c>
      <c r="G405" s="2">
        <v>45323</v>
      </c>
      <c r="H405" s="3" t="s">
        <v>25</v>
      </c>
      <c r="I405">
        <v>5256</v>
      </c>
      <c r="J405" s="3" t="str">
        <f>VLOOKUP(I405,'Customer Details'!$A$2:$C$1001, 3, FALSE)</f>
        <v>65+</v>
      </c>
      <c r="K405" s="3" t="str">
        <f>VLOOKUP(I405,'Customer Details'!$A$2:$D$1001,4, FALSE)</f>
        <v>Female</v>
      </c>
      <c r="L405" s="3" t="s">
        <v>27</v>
      </c>
      <c r="M405" t="s">
        <v>129</v>
      </c>
      <c r="N405" s="1">
        <v>1593.34</v>
      </c>
      <c r="O405" s="1">
        <v>4.1929999999999996</v>
      </c>
      <c r="P405" s="1">
        <f>(Product[[#This Row],[Price]]-Product[[#This Row],[Cost of Goods Sold]])*Product[[#This Row],[Units Sold]]</f>
        <v>478.00200000000018</v>
      </c>
    </row>
    <row r="406" spans="1:16" x14ac:dyDescent="0.45">
      <c r="A406" t="s">
        <v>15</v>
      </c>
      <c r="B406" t="s">
        <v>20</v>
      </c>
      <c r="C406" t="s">
        <v>24</v>
      </c>
      <c r="D406" s="1">
        <v>12.99</v>
      </c>
      <c r="E406">
        <v>148</v>
      </c>
      <c r="F406" s="20" t="str">
        <f t="shared" si="6"/>
        <v>February</v>
      </c>
      <c r="G406" s="2">
        <v>45339</v>
      </c>
      <c r="H406" s="3" t="s">
        <v>25</v>
      </c>
      <c r="I406">
        <v>9665</v>
      </c>
      <c r="J406" s="3" t="str">
        <f>VLOOKUP(I406,'Customer Details'!$A$2:$C$1001, 3, FALSE)</f>
        <v>45-54</v>
      </c>
      <c r="K406" s="3" t="str">
        <f>VLOOKUP(I406,'Customer Details'!$A$2:$D$1001,4, FALSE)</f>
        <v>Female</v>
      </c>
      <c r="L406" s="3" t="s">
        <v>28</v>
      </c>
      <c r="M406" t="s">
        <v>129</v>
      </c>
      <c r="N406" s="1">
        <v>1922.52</v>
      </c>
      <c r="O406" s="1">
        <v>9.093</v>
      </c>
      <c r="P406" s="1">
        <f>(Product[[#This Row],[Price]]-Product[[#This Row],[Cost of Goods Sold]])*Product[[#This Row],[Units Sold]]</f>
        <v>576.75600000000009</v>
      </c>
    </row>
    <row r="407" spans="1:16" x14ac:dyDescent="0.45">
      <c r="A407" t="s">
        <v>12</v>
      </c>
      <c r="B407" t="s">
        <v>17</v>
      </c>
      <c r="C407" t="s">
        <v>22</v>
      </c>
      <c r="D407" s="1">
        <v>5.99</v>
      </c>
      <c r="E407">
        <v>144</v>
      </c>
      <c r="F407" s="20" t="str">
        <f t="shared" si="6"/>
        <v>March</v>
      </c>
      <c r="G407" s="2">
        <v>45371</v>
      </c>
      <c r="H407" s="3" t="s">
        <v>25</v>
      </c>
      <c r="I407">
        <v>9045</v>
      </c>
      <c r="J407" s="3" t="str">
        <f>VLOOKUP(I407,'Customer Details'!$A$2:$C$1001, 3, FALSE)</f>
        <v>25-34</v>
      </c>
      <c r="K407" s="3" t="str">
        <f>VLOOKUP(I407,'Customer Details'!$A$2:$D$1001,4, FALSE)</f>
        <v>Male</v>
      </c>
      <c r="L407" s="3" t="s">
        <v>29</v>
      </c>
      <c r="M407" t="s">
        <v>129</v>
      </c>
      <c r="N407" s="1">
        <v>862.56000000000006</v>
      </c>
      <c r="O407" s="1">
        <v>4.1929999999999996</v>
      </c>
      <c r="P407" s="1">
        <f>(Product[[#This Row],[Price]]-Product[[#This Row],[Cost of Goods Sold]])*Product[[#This Row],[Units Sold]]</f>
        <v>258.76800000000009</v>
      </c>
    </row>
    <row r="408" spans="1:16" x14ac:dyDescent="0.45">
      <c r="A408" t="s">
        <v>15</v>
      </c>
      <c r="B408" t="s">
        <v>20</v>
      </c>
      <c r="C408" t="s">
        <v>24</v>
      </c>
      <c r="D408" s="1">
        <v>12.99</v>
      </c>
      <c r="E408">
        <v>291</v>
      </c>
      <c r="F408" s="20" t="str">
        <f t="shared" si="6"/>
        <v>January</v>
      </c>
      <c r="G408" s="2">
        <v>45309</v>
      </c>
      <c r="H408" s="3" t="s">
        <v>26</v>
      </c>
      <c r="I408">
        <v>4896</v>
      </c>
      <c r="J408" s="3" t="str">
        <f>VLOOKUP(I408,'Customer Details'!$A$2:$C$1001, 3, FALSE)</f>
        <v>45-54</v>
      </c>
      <c r="K408" s="3" t="str">
        <f>VLOOKUP(I408,'Customer Details'!$A$2:$D$1001,4, FALSE)</f>
        <v>Non-binary</v>
      </c>
      <c r="L408" s="3" t="s">
        <v>31</v>
      </c>
      <c r="M408" t="s">
        <v>129</v>
      </c>
      <c r="N408" s="1">
        <v>3780.09</v>
      </c>
      <c r="O408" s="1">
        <v>9.093</v>
      </c>
      <c r="P408" s="1">
        <f>(Product[[#This Row],[Price]]-Product[[#This Row],[Cost of Goods Sold]])*Product[[#This Row],[Units Sold]]</f>
        <v>1134.027</v>
      </c>
    </row>
    <row r="409" spans="1:16" x14ac:dyDescent="0.45">
      <c r="A409" t="s">
        <v>13</v>
      </c>
      <c r="B409" t="s">
        <v>18</v>
      </c>
      <c r="C409" t="s">
        <v>23</v>
      </c>
      <c r="D409" s="1">
        <v>15.75</v>
      </c>
      <c r="E409">
        <v>87</v>
      </c>
      <c r="F409" s="20" t="str">
        <f t="shared" si="6"/>
        <v>March</v>
      </c>
      <c r="G409" s="2">
        <v>45368</v>
      </c>
      <c r="H409" s="3" t="s">
        <v>26</v>
      </c>
      <c r="I409">
        <v>8035</v>
      </c>
      <c r="J409" s="3" t="str">
        <f>VLOOKUP(I409,'Customer Details'!$A$2:$C$1001, 3, FALSE)</f>
        <v>18-24</v>
      </c>
      <c r="K409" s="3" t="str">
        <f>VLOOKUP(I409,'Customer Details'!$A$2:$D$1001,4, FALSE)</f>
        <v>Non-binary</v>
      </c>
      <c r="L409" s="3" t="s">
        <v>30</v>
      </c>
      <c r="M409" t="s">
        <v>129</v>
      </c>
      <c r="N409" s="1">
        <v>1370.25</v>
      </c>
      <c r="O409" s="1">
        <v>11.025</v>
      </c>
      <c r="P409" s="1">
        <f>(Product[[#This Row],[Price]]-Product[[#This Row],[Cost of Goods Sold]])*Product[[#This Row],[Units Sold]]</f>
        <v>411.07499999999999</v>
      </c>
    </row>
    <row r="410" spans="1:16" x14ac:dyDescent="0.45">
      <c r="A410" t="s">
        <v>16</v>
      </c>
      <c r="B410" t="s">
        <v>21</v>
      </c>
      <c r="C410" t="s">
        <v>23</v>
      </c>
      <c r="D410" s="1">
        <v>35.5</v>
      </c>
      <c r="E410">
        <v>260</v>
      </c>
      <c r="F410" s="20" t="str">
        <f t="shared" si="6"/>
        <v>March</v>
      </c>
      <c r="G410" s="2">
        <v>45352</v>
      </c>
      <c r="H410" s="3" t="s">
        <v>26</v>
      </c>
      <c r="I410">
        <v>8844</v>
      </c>
      <c r="J410" s="3" t="str">
        <f>VLOOKUP(I410,'Customer Details'!$A$2:$C$1001, 3, FALSE)</f>
        <v>55-64</v>
      </c>
      <c r="K410" s="3" t="str">
        <f>VLOOKUP(I410,'Customer Details'!$A$2:$D$1001,4, FALSE)</f>
        <v>Male</v>
      </c>
      <c r="L410" s="3" t="s">
        <v>27</v>
      </c>
      <c r="M410" t="s">
        <v>130</v>
      </c>
      <c r="N410" s="1">
        <v>9230</v>
      </c>
      <c r="O410" s="1">
        <v>24.85</v>
      </c>
      <c r="P410" s="1">
        <f>(Product[[#This Row],[Price]]-Product[[#This Row],[Cost of Goods Sold]])*Product[[#This Row],[Units Sold]]</f>
        <v>2768.9999999999995</v>
      </c>
    </row>
    <row r="411" spans="1:16" x14ac:dyDescent="0.45">
      <c r="A411" t="s">
        <v>15</v>
      </c>
      <c r="B411" t="s">
        <v>20</v>
      </c>
      <c r="C411" t="s">
        <v>24</v>
      </c>
      <c r="D411" s="1">
        <v>12.99</v>
      </c>
      <c r="E411">
        <v>40</v>
      </c>
      <c r="F411" s="20" t="str">
        <f t="shared" si="6"/>
        <v>March</v>
      </c>
      <c r="G411" s="2">
        <v>45371</v>
      </c>
      <c r="H411" s="3" t="s">
        <v>25</v>
      </c>
      <c r="I411">
        <v>9381</v>
      </c>
      <c r="J411" s="3" t="str">
        <f>VLOOKUP(I411,'Customer Details'!$A$2:$C$1001, 3, FALSE)</f>
        <v>65+</v>
      </c>
      <c r="K411" s="3" t="str">
        <f>VLOOKUP(I411,'Customer Details'!$A$2:$D$1001,4, FALSE)</f>
        <v>Male</v>
      </c>
      <c r="L411" s="3" t="s">
        <v>30</v>
      </c>
      <c r="M411" t="s">
        <v>129</v>
      </c>
      <c r="N411" s="1">
        <v>519.6</v>
      </c>
      <c r="O411" s="1">
        <v>9.093</v>
      </c>
      <c r="P411" s="1">
        <f>(Product[[#This Row],[Price]]-Product[[#This Row],[Cost of Goods Sold]])*Product[[#This Row],[Units Sold]]</f>
        <v>155.88</v>
      </c>
    </row>
    <row r="412" spans="1:16" x14ac:dyDescent="0.45">
      <c r="A412" t="s">
        <v>13</v>
      </c>
      <c r="B412" t="s">
        <v>18</v>
      </c>
      <c r="C412" t="s">
        <v>23</v>
      </c>
      <c r="D412" s="1">
        <v>15.75</v>
      </c>
      <c r="E412">
        <v>166</v>
      </c>
      <c r="F412" s="20" t="str">
        <f t="shared" si="6"/>
        <v>February</v>
      </c>
      <c r="G412" s="2">
        <v>45351</v>
      </c>
      <c r="H412" s="3" t="s">
        <v>26</v>
      </c>
      <c r="I412">
        <v>9161</v>
      </c>
      <c r="J412" s="3" t="str">
        <f>VLOOKUP(I412,'Customer Details'!$A$2:$C$1001, 3, FALSE)</f>
        <v>55-64</v>
      </c>
      <c r="K412" s="3" t="str">
        <f>VLOOKUP(I412,'Customer Details'!$A$2:$D$1001,4, FALSE)</f>
        <v>Male</v>
      </c>
      <c r="L412" s="3" t="s">
        <v>31</v>
      </c>
      <c r="M412" t="s">
        <v>129</v>
      </c>
      <c r="N412" s="1">
        <v>2614.5</v>
      </c>
      <c r="O412" s="1">
        <v>11.025</v>
      </c>
      <c r="P412" s="1">
        <f>(Product[[#This Row],[Price]]-Product[[#This Row],[Cost of Goods Sold]])*Product[[#This Row],[Units Sold]]</f>
        <v>784.34999999999991</v>
      </c>
    </row>
    <row r="413" spans="1:16" x14ac:dyDescent="0.45">
      <c r="A413" t="s">
        <v>16</v>
      </c>
      <c r="B413" t="s">
        <v>21</v>
      </c>
      <c r="C413" t="s">
        <v>23</v>
      </c>
      <c r="D413" s="1">
        <v>35.5</v>
      </c>
      <c r="E413">
        <v>106</v>
      </c>
      <c r="F413" s="20" t="str">
        <f t="shared" si="6"/>
        <v>January</v>
      </c>
      <c r="G413" s="2">
        <v>45315</v>
      </c>
      <c r="H413" s="3" t="s">
        <v>25</v>
      </c>
      <c r="I413">
        <v>7972</v>
      </c>
      <c r="J413" s="3" t="str">
        <f>VLOOKUP(I413,'Customer Details'!$A$2:$C$1001, 3, FALSE)</f>
        <v>25-34</v>
      </c>
      <c r="K413" s="3" t="str">
        <f>VLOOKUP(I413,'Customer Details'!$A$2:$D$1001,4, FALSE)</f>
        <v>Non-binary</v>
      </c>
      <c r="L413" s="3" t="s">
        <v>27</v>
      </c>
      <c r="M413" t="s">
        <v>130</v>
      </c>
      <c r="N413" s="1">
        <v>3763</v>
      </c>
      <c r="O413" s="1">
        <v>24.85</v>
      </c>
      <c r="P413" s="1">
        <f>(Product[[#This Row],[Price]]-Product[[#This Row],[Cost of Goods Sold]])*Product[[#This Row],[Units Sold]]</f>
        <v>1128.8999999999999</v>
      </c>
    </row>
    <row r="414" spans="1:16" x14ac:dyDescent="0.45">
      <c r="A414" t="s">
        <v>13</v>
      </c>
      <c r="B414" t="s">
        <v>18</v>
      </c>
      <c r="C414" t="s">
        <v>23</v>
      </c>
      <c r="D414" s="1">
        <v>15.75</v>
      </c>
      <c r="E414">
        <v>96</v>
      </c>
      <c r="F414" s="20" t="str">
        <f t="shared" si="6"/>
        <v>March</v>
      </c>
      <c r="G414" s="2">
        <v>45354</v>
      </c>
      <c r="H414" s="3" t="s">
        <v>25</v>
      </c>
      <c r="I414">
        <v>6085</v>
      </c>
      <c r="J414" s="3" t="str">
        <f>VLOOKUP(I414,'Customer Details'!$A$2:$C$1001, 3, FALSE)</f>
        <v>45-54</v>
      </c>
      <c r="K414" s="3" t="str">
        <f>VLOOKUP(I414,'Customer Details'!$A$2:$D$1001,4, FALSE)</f>
        <v>Male</v>
      </c>
      <c r="L414" s="3" t="s">
        <v>28</v>
      </c>
      <c r="M414" t="s">
        <v>129</v>
      </c>
      <c r="N414" s="1">
        <v>1512</v>
      </c>
      <c r="O414" s="1">
        <v>11.025</v>
      </c>
      <c r="P414" s="1">
        <f>(Product[[#This Row],[Price]]-Product[[#This Row],[Cost of Goods Sold]])*Product[[#This Row],[Units Sold]]</f>
        <v>453.59999999999997</v>
      </c>
    </row>
    <row r="415" spans="1:16" x14ac:dyDescent="0.45">
      <c r="A415" t="s">
        <v>12</v>
      </c>
      <c r="B415" t="s">
        <v>17</v>
      </c>
      <c r="C415" t="s">
        <v>22</v>
      </c>
      <c r="D415" s="1">
        <v>5.99</v>
      </c>
      <c r="E415">
        <v>24</v>
      </c>
      <c r="F415" s="20" t="str">
        <f t="shared" si="6"/>
        <v>February</v>
      </c>
      <c r="G415" s="2">
        <v>45344</v>
      </c>
      <c r="H415" s="3" t="s">
        <v>26</v>
      </c>
      <c r="I415">
        <v>5875</v>
      </c>
      <c r="J415" s="3" t="str">
        <f>VLOOKUP(I415,'Customer Details'!$A$2:$C$1001, 3, FALSE)</f>
        <v>55-64</v>
      </c>
      <c r="K415" s="3" t="str">
        <f>VLOOKUP(I415,'Customer Details'!$A$2:$D$1001,4, FALSE)</f>
        <v>Male</v>
      </c>
      <c r="L415" s="3" t="s">
        <v>30</v>
      </c>
      <c r="M415" t="s">
        <v>129</v>
      </c>
      <c r="N415" s="1">
        <v>143.76</v>
      </c>
      <c r="O415" s="1">
        <v>4.1929999999999996</v>
      </c>
      <c r="P415" s="1">
        <f>(Product[[#This Row],[Price]]-Product[[#This Row],[Cost of Goods Sold]])*Product[[#This Row],[Units Sold]]</f>
        <v>43.128000000000014</v>
      </c>
    </row>
    <row r="416" spans="1:16" x14ac:dyDescent="0.45">
      <c r="A416" t="s">
        <v>14</v>
      </c>
      <c r="B416" t="s">
        <v>19</v>
      </c>
      <c r="C416" t="s">
        <v>24</v>
      </c>
      <c r="D416" s="1">
        <v>20.99</v>
      </c>
      <c r="E416">
        <v>119</v>
      </c>
      <c r="F416" s="20" t="str">
        <f t="shared" si="6"/>
        <v>March</v>
      </c>
      <c r="G416" s="2">
        <v>45379</v>
      </c>
      <c r="H416" s="3" t="s">
        <v>26</v>
      </c>
      <c r="I416">
        <v>9711</v>
      </c>
      <c r="J416" s="3" t="str">
        <f>VLOOKUP(I416,'Customer Details'!$A$2:$C$1001, 3, FALSE)</f>
        <v>45-54</v>
      </c>
      <c r="K416" s="3" t="str">
        <f>VLOOKUP(I416,'Customer Details'!$A$2:$D$1001,4, FALSE)</f>
        <v>Male</v>
      </c>
      <c r="L416" s="3" t="s">
        <v>30</v>
      </c>
      <c r="M416" t="s">
        <v>129</v>
      </c>
      <c r="N416" s="1">
        <v>2497.81</v>
      </c>
      <c r="O416" s="1">
        <v>14.693</v>
      </c>
      <c r="P416" s="1">
        <f>(Product[[#This Row],[Price]]-Product[[#This Row],[Cost of Goods Sold]])*Product[[#This Row],[Units Sold]]</f>
        <v>749.34299999999985</v>
      </c>
    </row>
    <row r="417" spans="1:16" x14ac:dyDescent="0.45">
      <c r="A417" t="s">
        <v>14</v>
      </c>
      <c r="B417" t="s">
        <v>19</v>
      </c>
      <c r="C417" t="s">
        <v>24</v>
      </c>
      <c r="D417" s="1">
        <v>20.99</v>
      </c>
      <c r="E417">
        <v>275</v>
      </c>
      <c r="F417" s="20" t="str">
        <f t="shared" si="6"/>
        <v>February</v>
      </c>
      <c r="G417" s="2">
        <v>45349</v>
      </c>
      <c r="H417" s="3" t="s">
        <v>26</v>
      </c>
      <c r="I417">
        <v>8390</v>
      </c>
      <c r="J417" s="3" t="str">
        <f>VLOOKUP(I417,'Customer Details'!$A$2:$C$1001, 3, FALSE)</f>
        <v>65+</v>
      </c>
      <c r="K417" s="3" t="str">
        <f>VLOOKUP(I417,'Customer Details'!$A$2:$D$1001,4, FALSE)</f>
        <v>Female</v>
      </c>
      <c r="L417" s="3" t="s">
        <v>28</v>
      </c>
      <c r="M417" t="s">
        <v>129</v>
      </c>
      <c r="N417" s="1">
        <v>5772.25</v>
      </c>
      <c r="O417" s="1">
        <v>14.693</v>
      </c>
      <c r="P417" s="1">
        <f>(Product[[#This Row],[Price]]-Product[[#This Row],[Cost of Goods Sold]])*Product[[#This Row],[Units Sold]]</f>
        <v>1731.6749999999997</v>
      </c>
    </row>
    <row r="418" spans="1:16" x14ac:dyDescent="0.45">
      <c r="A418" t="s">
        <v>12</v>
      </c>
      <c r="B418" t="s">
        <v>17</v>
      </c>
      <c r="C418" t="s">
        <v>22</v>
      </c>
      <c r="D418" s="1">
        <v>5.99</v>
      </c>
      <c r="E418">
        <v>41</v>
      </c>
      <c r="F418" s="20" t="str">
        <f t="shared" si="6"/>
        <v>January</v>
      </c>
      <c r="G418" s="2">
        <v>45300</v>
      </c>
      <c r="H418" s="3" t="s">
        <v>25</v>
      </c>
      <c r="I418">
        <v>3688</v>
      </c>
      <c r="J418" s="3" t="str">
        <f>VLOOKUP(I418,'Customer Details'!$A$2:$C$1001, 3, FALSE)</f>
        <v>35-44</v>
      </c>
      <c r="K418" s="3" t="str">
        <f>VLOOKUP(I418,'Customer Details'!$A$2:$D$1001,4, FALSE)</f>
        <v>Non-binary</v>
      </c>
      <c r="L418" s="3" t="s">
        <v>30</v>
      </c>
      <c r="M418" t="s">
        <v>129</v>
      </c>
      <c r="N418" s="1">
        <v>245.59</v>
      </c>
      <c r="O418" s="1">
        <v>4.1929999999999996</v>
      </c>
      <c r="P418" s="1">
        <f>(Product[[#This Row],[Price]]-Product[[#This Row],[Cost of Goods Sold]])*Product[[#This Row],[Units Sold]]</f>
        <v>73.677000000000021</v>
      </c>
    </row>
    <row r="419" spans="1:16" x14ac:dyDescent="0.45">
      <c r="A419" t="s">
        <v>16</v>
      </c>
      <c r="B419" t="s">
        <v>21</v>
      </c>
      <c r="C419" t="s">
        <v>23</v>
      </c>
      <c r="D419" s="1">
        <v>35.5</v>
      </c>
      <c r="E419">
        <v>218</v>
      </c>
      <c r="F419" s="20" t="str">
        <f t="shared" si="6"/>
        <v>March</v>
      </c>
      <c r="G419" s="2">
        <v>45358</v>
      </c>
      <c r="H419" s="3" t="s">
        <v>26</v>
      </c>
      <c r="I419">
        <v>6775</v>
      </c>
      <c r="J419" s="3" t="str">
        <f>VLOOKUP(I419,'Customer Details'!$A$2:$C$1001, 3, FALSE)</f>
        <v>18-24</v>
      </c>
      <c r="K419" s="3" t="str">
        <f>VLOOKUP(I419,'Customer Details'!$A$2:$D$1001,4, FALSE)</f>
        <v>Male</v>
      </c>
      <c r="L419" s="3" t="s">
        <v>27</v>
      </c>
      <c r="M419" t="s">
        <v>129</v>
      </c>
      <c r="N419" s="1">
        <v>7739</v>
      </c>
      <c r="O419" s="1">
        <v>24.85</v>
      </c>
      <c r="P419" s="1">
        <f>(Product[[#This Row],[Price]]-Product[[#This Row],[Cost of Goods Sold]])*Product[[#This Row],[Units Sold]]</f>
        <v>2321.6999999999998</v>
      </c>
    </row>
    <row r="420" spans="1:16" x14ac:dyDescent="0.45">
      <c r="A420" t="s">
        <v>15</v>
      </c>
      <c r="B420" t="s">
        <v>20</v>
      </c>
      <c r="C420" t="s">
        <v>24</v>
      </c>
      <c r="D420" s="1">
        <v>12.99</v>
      </c>
      <c r="E420">
        <v>161</v>
      </c>
      <c r="F420" s="20" t="str">
        <f t="shared" si="6"/>
        <v>March</v>
      </c>
      <c r="G420" s="2">
        <v>45380</v>
      </c>
      <c r="H420" s="3" t="s">
        <v>26</v>
      </c>
      <c r="I420">
        <v>5807</v>
      </c>
      <c r="J420" s="3" t="str">
        <f>VLOOKUP(I420,'Customer Details'!$A$2:$C$1001, 3, FALSE)</f>
        <v>55-64</v>
      </c>
      <c r="K420" s="3" t="str">
        <f>VLOOKUP(I420,'Customer Details'!$A$2:$D$1001,4, FALSE)</f>
        <v>Male</v>
      </c>
      <c r="L420" s="3" t="s">
        <v>29</v>
      </c>
      <c r="M420" t="s">
        <v>129</v>
      </c>
      <c r="N420" s="1">
        <v>2091.39</v>
      </c>
      <c r="O420" s="1">
        <v>9.093</v>
      </c>
      <c r="P420" s="1">
        <f>(Product[[#This Row],[Price]]-Product[[#This Row],[Cost of Goods Sold]])*Product[[#This Row],[Units Sold]]</f>
        <v>627.41700000000003</v>
      </c>
    </row>
    <row r="421" spans="1:16" x14ac:dyDescent="0.45">
      <c r="A421" t="s">
        <v>14</v>
      </c>
      <c r="B421" t="s">
        <v>19</v>
      </c>
      <c r="C421" t="s">
        <v>24</v>
      </c>
      <c r="D421" s="1">
        <v>20.99</v>
      </c>
      <c r="E421">
        <v>157</v>
      </c>
      <c r="F421" s="20" t="str">
        <f t="shared" si="6"/>
        <v>February</v>
      </c>
      <c r="G421" s="2">
        <v>45336</v>
      </c>
      <c r="H421" s="3" t="s">
        <v>25</v>
      </c>
      <c r="I421">
        <v>3025</v>
      </c>
      <c r="J421" s="3" t="str">
        <f>VLOOKUP(I421,'Customer Details'!$A$2:$C$1001, 3, FALSE)</f>
        <v>35-44</v>
      </c>
      <c r="K421" s="3" t="str">
        <f>VLOOKUP(I421,'Customer Details'!$A$2:$D$1001,4, FALSE)</f>
        <v>Non-binary</v>
      </c>
      <c r="L421" s="3" t="s">
        <v>30</v>
      </c>
      <c r="M421" t="s">
        <v>129</v>
      </c>
      <c r="N421" s="1">
        <v>3295.43</v>
      </c>
      <c r="O421" s="1">
        <v>14.693</v>
      </c>
      <c r="P421" s="1">
        <f>(Product[[#This Row],[Price]]-Product[[#This Row],[Cost of Goods Sold]])*Product[[#This Row],[Units Sold]]</f>
        <v>988.62899999999979</v>
      </c>
    </row>
    <row r="422" spans="1:16" x14ac:dyDescent="0.45">
      <c r="A422" t="s">
        <v>12</v>
      </c>
      <c r="B422" t="s">
        <v>17</v>
      </c>
      <c r="C422" t="s">
        <v>22</v>
      </c>
      <c r="D422" s="1">
        <v>5.99</v>
      </c>
      <c r="E422">
        <v>46</v>
      </c>
      <c r="F422" s="20" t="str">
        <f t="shared" si="6"/>
        <v>March</v>
      </c>
      <c r="G422" s="2">
        <v>45370</v>
      </c>
      <c r="H422" s="3" t="s">
        <v>26</v>
      </c>
      <c r="I422">
        <v>1851</v>
      </c>
      <c r="J422" s="3" t="str">
        <f>VLOOKUP(I422,'Customer Details'!$A$2:$C$1001, 3, FALSE)</f>
        <v>55-64</v>
      </c>
      <c r="K422" s="3" t="str">
        <f>VLOOKUP(I422,'Customer Details'!$A$2:$D$1001,4, FALSE)</f>
        <v>Female</v>
      </c>
      <c r="L422" s="3" t="s">
        <v>31</v>
      </c>
      <c r="M422" t="s">
        <v>129</v>
      </c>
      <c r="N422" s="1">
        <v>275.54000000000002</v>
      </c>
      <c r="O422" s="1">
        <v>4.1929999999999996</v>
      </c>
      <c r="P422" s="1">
        <f>(Product[[#This Row],[Price]]-Product[[#This Row],[Cost of Goods Sold]])*Product[[#This Row],[Units Sold]]</f>
        <v>82.662000000000035</v>
      </c>
    </row>
    <row r="423" spans="1:16" x14ac:dyDescent="0.45">
      <c r="A423" t="s">
        <v>13</v>
      </c>
      <c r="B423" t="s">
        <v>18</v>
      </c>
      <c r="C423" t="s">
        <v>23</v>
      </c>
      <c r="D423" s="1">
        <v>15.75</v>
      </c>
      <c r="E423">
        <v>33</v>
      </c>
      <c r="F423" s="20" t="str">
        <f t="shared" si="6"/>
        <v>January</v>
      </c>
      <c r="G423" s="2">
        <v>45315</v>
      </c>
      <c r="H423" s="3" t="s">
        <v>26</v>
      </c>
      <c r="I423">
        <v>4993</v>
      </c>
      <c r="J423" s="3" t="str">
        <f>VLOOKUP(I423,'Customer Details'!$A$2:$C$1001, 3, FALSE)</f>
        <v>25-34</v>
      </c>
      <c r="K423" s="3" t="str">
        <f>VLOOKUP(I423,'Customer Details'!$A$2:$D$1001,4, FALSE)</f>
        <v>Male</v>
      </c>
      <c r="L423" s="3" t="s">
        <v>29</v>
      </c>
      <c r="M423" t="s">
        <v>129</v>
      </c>
      <c r="N423" s="1">
        <v>519.75</v>
      </c>
      <c r="O423" s="1">
        <v>11.025</v>
      </c>
      <c r="P423" s="1">
        <f>(Product[[#This Row],[Price]]-Product[[#This Row],[Cost of Goods Sold]])*Product[[#This Row],[Units Sold]]</f>
        <v>155.92499999999998</v>
      </c>
    </row>
    <row r="424" spans="1:16" x14ac:dyDescent="0.45">
      <c r="A424" t="s">
        <v>16</v>
      </c>
      <c r="B424" t="s">
        <v>21</v>
      </c>
      <c r="C424" t="s">
        <v>23</v>
      </c>
      <c r="D424" s="1">
        <v>35.5</v>
      </c>
      <c r="E424">
        <v>271</v>
      </c>
      <c r="F424" s="20" t="str">
        <f t="shared" si="6"/>
        <v>January</v>
      </c>
      <c r="G424" s="2">
        <v>45303</v>
      </c>
      <c r="H424" s="3" t="s">
        <v>26</v>
      </c>
      <c r="I424">
        <v>7442</v>
      </c>
      <c r="J424" s="3" t="str">
        <f>VLOOKUP(I424,'Customer Details'!$A$2:$C$1001, 3, FALSE)</f>
        <v>65+</v>
      </c>
      <c r="K424" s="3" t="str">
        <f>VLOOKUP(I424,'Customer Details'!$A$2:$D$1001,4, FALSE)</f>
        <v>Female</v>
      </c>
      <c r="L424" s="3" t="s">
        <v>30</v>
      </c>
      <c r="M424" t="s">
        <v>129</v>
      </c>
      <c r="N424" s="1">
        <v>9620.5</v>
      </c>
      <c r="O424" s="1">
        <v>24.85</v>
      </c>
      <c r="P424" s="1">
        <f>(Product[[#This Row],[Price]]-Product[[#This Row],[Cost of Goods Sold]])*Product[[#This Row],[Units Sold]]</f>
        <v>2886.1499999999996</v>
      </c>
    </row>
    <row r="425" spans="1:16" x14ac:dyDescent="0.45">
      <c r="A425" t="s">
        <v>13</v>
      </c>
      <c r="B425" t="s">
        <v>18</v>
      </c>
      <c r="C425" t="s">
        <v>23</v>
      </c>
      <c r="D425" s="1">
        <v>15.75</v>
      </c>
      <c r="E425">
        <v>263</v>
      </c>
      <c r="F425" s="20" t="str">
        <f t="shared" si="6"/>
        <v>January</v>
      </c>
      <c r="G425" s="2">
        <v>45299</v>
      </c>
      <c r="H425" s="3" t="s">
        <v>25</v>
      </c>
      <c r="I425">
        <v>5396</v>
      </c>
      <c r="J425" s="3" t="str">
        <f>VLOOKUP(I425,'Customer Details'!$A$2:$C$1001, 3, FALSE)</f>
        <v>65+</v>
      </c>
      <c r="K425" s="3" t="str">
        <f>VLOOKUP(I425,'Customer Details'!$A$2:$D$1001,4, FALSE)</f>
        <v>Male</v>
      </c>
      <c r="L425" s="3" t="s">
        <v>27</v>
      </c>
      <c r="M425" t="s">
        <v>129</v>
      </c>
      <c r="N425" s="1">
        <v>4142.25</v>
      </c>
      <c r="O425" s="1">
        <v>11.025</v>
      </c>
      <c r="P425" s="1">
        <f>(Product[[#This Row],[Price]]-Product[[#This Row],[Cost of Goods Sold]])*Product[[#This Row],[Units Sold]]</f>
        <v>1242.675</v>
      </c>
    </row>
    <row r="426" spans="1:16" x14ac:dyDescent="0.45">
      <c r="A426" t="s">
        <v>16</v>
      </c>
      <c r="B426" t="s">
        <v>21</v>
      </c>
      <c r="C426" t="s">
        <v>23</v>
      </c>
      <c r="D426" s="1">
        <v>35.5</v>
      </c>
      <c r="E426">
        <v>187</v>
      </c>
      <c r="F426" s="20" t="str">
        <f t="shared" si="6"/>
        <v>March</v>
      </c>
      <c r="G426" s="2">
        <v>45372</v>
      </c>
      <c r="H426" s="3" t="s">
        <v>25</v>
      </c>
      <c r="I426">
        <v>3794</v>
      </c>
      <c r="J426" s="3" t="str">
        <f>VLOOKUP(I426,'Customer Details'!$A$2:$C$1001, 3, FALSE)</f>
        <v>65+</v>
      </c>
      <c r="K426" s="3" t="str">
        <f>VLOOKUP(I426,'Customer Details'!$A$2:$D$1001,4, FALSE)</f>
        <v>Non-binary</v>
      </c>
      <c r="L426" s="3" t="s">
        <v>27</v>
      </c>
      <c r="M426" t="s">
        <v>129</v>
      </c>
      <c r="N426" s="1">
        <v>6638.5</v>
      </c>
      <c r="O426" s="1">
        <v>24.85</v>
      </c>
      <c r="P426" s="1">
        <f>(Product[[#This Row],[Price]]-Product[[#This Row],[Cost of Goods Sold]])*Product[[#This Row],[Units Sold]]</f>
        <v>1991.5499999999997</v>
      </c>
    </row>
    <row r="427" spans="1:16" x14ac:dyDescent="0.45">
      <c r="A427" t="s">
        <v>15</v>
      </c>
      <c r="B427" t="s">
        <v>20</v>
      </c>
      <c r="C427" t="s">
        <v>24</v>
      </c>
      <c r="D427" s="1">
        <v>12.99</v>
      </c>
      <c r="E427">
        <v>231</v>
      </c>
      <c r="F427" s="20" t="str">
        <f t="shared" si="6"/>
        <v>March</v>
      </c>
      <c r="G427" s="2">
        <v>45358</v>
      </c>
      <c r="H427" s="3" t="s">
        <v>25</v>
      </c>
      <c r="I427">
        <v>6276</v>
      </c>
      <c r="J427" s="3" t="str">
        <f>VLOOKUP(I427,'Customer Details'!$A$2:$C$1001, 3, FALSE)</f>
        <v>65+</v>
      </c>
      <c r="K427" s="3" t="str">
        <f>VLOOKUP(I427,'Customer Details'!$A$2:$D$1001,4, FALSE)</f>
        <v>Male</v>
      </c>
      <c r="L427" s="3" t="s">
        <v>31</v>
      </c>
      <c r="M427" t="s">
        <v>129</v>
      </c>
      <c r="N427" s="1">
        <v>3000.69</v>
      </c>
      <c r="O427" s="1">
        <v>9.093</v>
      </c>
      <c r="P427" s="1">
        <f>(Product[[#This Row],[Price]]-Product[[#This Row],[Cost of Goods Sold]])*Product[[#This Row],[Units Sold]]</f>
        <v>900.20700000000011</v>
      </c>
    </row>
    <row r="428" spans="1:16" x14ac:dyDescent="0.45">
      <c r="A428" t="s">
        <v>16</v>
      </c>
      <c r="B428" t="s">
        <v>21</v>
      </c>
      <c r="C428" t="s">
        <v>23</v>
      </c>
      <c r="D428" s="1">
        <v>35.5</v>
      </c>
      <c r="E428">
        <v>53</v>
      </c>
      <c r="F428" s="20" t="str">
        <f t="shared" si="6"/>
        <v>March</v>
      </c>
      <c r="G428" s="2">
        <v>45367</v>
      </c>
      <c r="H428" s="3" t="s">
        <v>25</v>
      </c>
      <c r="I428">
        <v>9437</v>
      </c>
      <c r="J428" s="3" t="str">
        <f>VLOOKUP(I428,'Customer Details'!$A$2:$C$1001, 3, FALSE)</f>
        <v>55-64</v>
      </c>
      <c r="K428" s="3" t="str">
        <f>VLOOKUP(I428,'Customer Details'!$A$2:$D$1001,4, FALSE)</f>
        <v>Male</v>
      </c>
      <c r="L428" s="3" t="s">
        <v>27</v>
      </c>
      <c r="M428" t="s">
        <v>129</v>
      </c>
      <c r="N428" s="1">
        <v>1881.5</v>
      </c>
      <c r="O428" s="1">
        <v>24.85</v>
      </c>
      <c r="P428" s="1">
        <f>(Product[[#This Row],[Price]]-Product[[#This Row],[Cost of Goods Sold]])*Product[[#This Row],[Units Sold]]</f>
        <v>564.44999999999993</v>
      </c>
    </row>
    <row r="429" spans="1:16" x14ac:dyDescent="0.45">
      <c r="A429" t="s">
        <v>13</v>
      </c>
      <c r="B429" t="s">
        <v>18</v>
      </c>
      <c r="C429" t="s">
        <v>23</v>
      </c>
      <c r="D429" s="1">
        <v>15.75</v>
      </c>
      <c r="E429">
        <v>58</v>
      </c>
      <c r="F429" s="20" t="str">
        <f t="shared" si="6"/>
        <v>March</v>
      </c>
      <c r="G429" s="2">
        <v>45362</v>
      </c>
      <c r="H429" s="3" t="s">
        <v>26</v>
      </c>
      <c r="I429">
        <v>1754</v>
      </c>
      <c r="J429" s="3" t="str">
        <f>VLOOKUP(I429,'Customer Details'!$A$2:$C$1001, 3, FALSE)</f>
        <v>65+</v>
      </c>
      <c r="K429" s="3" t="str">
        <f>VLOOKUP(I429,'Customer Details'!$A$2:$D$1001,4, FALSE)</f>
        <v>Female</v>
      </c>
      <c r="L429" s="3" t="s">
        <v>27</v>
      </c>
      <c r="M429" t="s">
        <v>129</v>
      </c>
      <c r="N429" s="1">
        <v>913.5</v>
      </c>
      <c r="O429" s="1">
        <v>11.025</v>
      </c>
      <c r="P429" s="1">
        <f>(Product[[#This Row],[Price]]-Product[[#This Row],[Cost of Goods Sold]])*Product[[#This Row],[Units Sold]]</f>
        <v>274.04999999999995</v>
      </c>
    </row>
    <row r="430" spans="1:16" x14ac:dyDescent="0.45">
      <c r="A430" t="s">
        <v>14</v>
      </c>
      <c r="B430" t="s">
        <v>19</v>
      </c>
      <c r="C430" t="s">
        <v>24</v>
      </c>
      <c r="D430" s="1">
        <v>20.99</v>
      </c>
      <c r="E430">
        <v>163</v>
      </c>
      <c r="F430" s="20" t="str">
        <f t="shared" si="6"/>
        <v>January</v>
      </c>
      <c r="G430" s="2">
        <v>45298</v>
      </c>
      <c r="H430" s="3" t="s">
        <v>25</v>
      </c>
      <c r="I430">
        <v>9103</v>
      </c>
      <c r="J430" s="3" t="str">
        <f>VLOOKUP(I430,'Customer Details'!$A$2:$C$1001, 3, FALSE)</f>
        <v>65+</v>
      </c>
      <c r="K430" s="3" t="str">
        <f>VLOOKUP(I430,'Customer Details'!$A$2:$D$1001,4, FALSE)</f>
        <v>Non-binary</v>
      </c>
      <c r="L430" s="3" t="s">
        <v>27</v>
      </c>
      <c r="M430" t="s">
        <v>129</v>
      </c>
      <c r="N430" s="1">
        <v>3421.37</v>
      </c>
      <c r="O430" s="1">
        <v>14.693</v>
      </c>
      <c r="P430" s="1">
        <f>(Product[[#This Row],[Price]]-Product[[#This Row],[Cost of Goods Sold]])*Product[[#This Row],[Units Sold]]</f>
        <v>1026.4109999999998</v>
      </c>
    </row>
    <row r="431" spans="1:16" x14ac:dyDescent="0.45">
      <c r="A431" t="s">
        <v>12</v>
      </c>
      <c r="B431" t="s">
        <v>17</v>
      </c>
      <c r="C431" t="s">
        <v>22</v>
      </c>
      <c r="D431" s="1">
        <v>5.99</v>
      </c>
      <c r="E431">
        <v>91</v>
      </c>
      <c r="F431" s="20" t="str">
        <f t="shared" si="6"/>
        <v>January</v>
      </c>
      <c r="G431" s="2">
        <v>45314</v>
      </c>
      <c r="H431" s="3" t="s">
        <v>26</v>
      </c>
      <c r="I431">
        <v>6969</v>
      </c>
      <c r="J431" s="3" t="str">
        <f>VLOOKUP(I431,'Customer Details'!$A$2:$C$1001, 3, FALSE)</f>
        <v>65+</v>
      </c>
      <c r="K431" s="3" t="str">
        <f>VLOOKUP(I431,'Customer Details'!$A$2:$D$1001,4, FALSE)</f>
        <v>Male</v>
      </c>
      <c r="L431" s="3" t="s">
        <v>30</v>
      </c>
      <c r="M431" t="s">
        <v>130</v>
      </c>
      <c r="N431" s="1">
        <v>545.09</v>
      </c>
      <c r="O431" s="1">
        <v>4.1929999999999996</v>
      </c>
      <c r="P431" s="1">
        <f>(Product[[#This Row],[Price]]-Product[[#This Row],[Cost of Goods Sold]])*Product[[#This Row],[Units Sold]]</f>
        <v>163.52700000000004</v>
      </c>
    </row>
    <row r="432" spans="1:16" x14ac:dyDescent="0.45">
      <c r="A432" t="s">
        <v>12</v>
      </c>
      <c r="B432" t="s">
        <v>17</v>
      </c>
      <c r="C432" t="s">
        <v>22</v>
      </c>
      <c r="D432" s="1">
        <v>5.99</v>
      </c>
      <c r="E432">
        <v>287</v>
      </c>
      <c r="F432" s="20" t="str">
        <f t="shared" si="6"/>
        <v>February</v>
      </c>
      <c r="G432" s="2">
        <v>45323</v>
      </c>
      <c r="H432" s="3" t="s">
        <v>25</v>
      </c>
      <c r="I432">
        <v>6466</v>
      </c>
      <c r="J432" s="3" t="str">
        <f>VLOOKUP(I432,'Customer Details'!$A$2:$C$1001, 3, FALSE)</f>
        <v>35-44</v>
      </c>
      <c r="K432" s="3" t="str">
        <f>VLOOKUP(I432,'Customer Details'!$A$2:$D$1001,4, FALSE)</f>
        <v>Non-binary</v>
      </c>
      <c r="L432" s="3" t="s">
        <v>30</v>
      </c>
      <c r="M432" t="s">
        <v>129</v>
      </c>
      <c r="N432" s="1">
        <v>1719.13</v>
      </c>
      <c r="O432" s="1">
        <v>4.1929999999999996</v>
      </c>
      <c r="P432" s="1">
        <f>(Product[[#This Row],[Price]]-Product[[#This Row],[Cost of Goods Sold]])*Product[[#This Row],[Units Sold]]</f>
        <v>515.73900000000015</v>
      </c>
    </row>
    <row r="433" spans="1:16" x14ac:dyDescent="0.45">
      <c r="A433" t="s">
        <v>12</v>
      </c>
      <c r="B433" t="s">
        <v>17</v>
      </c>
      <c r="C433" t="s">
        <v>22</v>
      </c>
      <c r="D433" s="1">
        <v>5.99</v>
      </c>
      <c r="E433">
        <v>184</v>
      </c>
      <c r="F433" s="20" t="str">
        <f t="shared" si="6"/>
        <v>March</v>
      </c>
      <c r="G433" s="2">
        <v>45353</v>
      </c>
      <c r="H433" s="3" t="s">
        <v>25</v>
      </c>
      <c r="I433">
        <v>7105</v>
      </c>
      <c r="J433" s="3" t="str">
        <f>VLOOKUP(I433,'Customer Details'!$A$2:$C$1001, 3, FALSE)</f>
        <v>55-64</v>
      </c>
      <c r="K433" s="3" t="str">
        <f>VLOOKUP(I433,'Customer Details'!$A$2:$D$1001,4, FALSE)</f>
        <v>Non-binary</v>
      </c>
      <c r="L433" s="3" t="s">
        <v>30</v>
      </c>
      <c r="M433" t="s">
        <v>129</v>
      </c>
      <c r="N433" s="1">
        <v>1102.1600000000001</v>
      </c>
      <c r="O433" s="1">
        <v>4.1929999999999996</v>
      </c>
      <c r="P433" s="1">
        <f>(Product[[#This Row],[Price]]-Product[[#This Row],[Cost of Goods Sold]])*Product[[#This Row],[Units Sold]]</f>
        <v>330.64800000000014</v>
      </c>
    </row>
    <row r="434" spans="1:16" x14ac:dyDescent="0.45">
      <c r="A434" t="s">
        <v>16</v>
      </c>
      <c r="B434" t="s">
        <v>21</v>
      </c>
      <c r="C434" t="s">
        <v>23</v>
      </c>
      <c r="D434" s="1">
        <v>35.5</v>
      </c>
      <c r="E434">
        <v>131</v>
      </c>
      <c r="F434" s="20" t="str">
        <f t="shared" si="6"/>
        <v>February</v>
      </c>
      <c r="G434" s="2">
        <v>45351</v>
      </c>
      <c r="H434" s="3" t="s">
        <v>25</v>
      </c>
      <c r="I434">
        <v>3591</v>
      </c>
      <c r="J434" s="3" t="str">
        <f>VLOOKUP(I434,'Customer Details'!$A$2:$C$1001, 3, FALSE)</f>
        <v>25-34</v>
      </c>
      <c r="K434" s="3" t="str">
        <f>VLOOKUP(I434,'Customer Details'!$A$2:$D$1001,4, FALSE)</f>
        <v>Non-binary</v>
      </c>
      <c r="L434" s="3" t="s">
        <v>31</v>
      </c>
      <c r="M434" t="s">
        <v>129</v>
      </c>
      <c r="N434" s="1">
        <v>4650.5</v>
      </c>
      <c r="O434" s="1">
        <v>24.85</v>
      </c>
      <c r="P434" s="1">
        <f>(Product[[#This Row],[Price]]-Product[[#This Row],[Cost of Goods Sold]])*Product[[#This Row],[Units Sold]]</f>
        <v>1395.1499999999999</v>
      </c>
    </row>
    <row r="435" spans="1:16" x14ac:dyDescent="0.45">
      <c r="A435" t="s">
        <v>13</v>
      </c>
      <c r="B435" t="s">
        <v>18</v>
      </c>
      <c r="C435" t="s">
        <v>23</v>
      </c>
      <c r="D435" s="1">
        <v>15.75</v>
      </c>
      <c r="E435">
        <v>167</v>
      </c>
      <c r="F435" s="20" t="str">
        <f t="shared" si="6"/>
        <v>March</v>
      </c>
      <c r="G435" s="2">
        <v>45375</v>
      </c>
      <c r="H435" s="3" t="s">
        <v>25</v>
      </c>
      <c r="I435">
        <v>6304</v>
      </c>
      <c r="J435" s="3" t="str">
        <f>VLOOKUP(I435,'Customer Details'!$A$2:$C$1001, 3, FALSE)</f>
        <v>25-34</v>
      </c>
      <c r="K435" s="3" t="str">
        <f>VLOOKUP(I435,'Customer Details'!$A$2:$D$1001,4, FALSE)</f>
        <v>Non-binary</v>
      </c>
      <c r="L435" s="3" t="s">
        <v>30</v>
      </c>
      <c r="M435" t="s">
        <v>129</v>
      </c>
      <c r="N435" s="1">
        <v>2630.25</v>
      </c>
      <c r="O435" s="1">
        <v>11.025</v>
      </c>
      <c r="P435" s="1">
        <f>(Product[[#This Row],[Price]]-Product[[#This Row],[Cost of Goods Sold]])*Product[[#This Row],[Units Sold]]</f>
        <v>789.07499999999993</v>
      </c>
    </row>
    <row r="436" spans="1:16" x14ac:dyDescent="0.45">
      <c r="A436" t="s">
        <v>13</v>
      </c>
      <c r="B436" t="s">
        <v>18</v>
      </c>
      <c r="C436" t="s">
        <v>23</v>
      </c>
      <c r="D436" s="1">
        <v>15.75</v>
      </c>
      <c r="E436">
        <v>276</v>
      </c>
      <c r="F436" s="20" t="str">
        <f t="shared" si="6"/>
        <v>January</v>
      </c>
      <c r="G436" s="2">
        <v>45309</v>
      </c>
      <c r="H436" s="3" t="s">
        <v>26</v>
      </c>
      <c r="I436">
        <v>7521</v>
      </c>
      <c r="J436" s="3" t="str">
        <f>VLOOKUP(I436,'Customer Details'!$A$2:$C$1001, 3, FALSE)</f>
        <v>45-54</v>
      </c>
      <c r="K436" s="3" t="str">
        <f>VLOOKUP(I436,'Customer Details'!$A$2:$D$1001,4, FALSE)</f>
        <v>Female</v>
      </c>
      <c r="L436" s="3" t="s">
        <v>27</v>
      </c>
      <c r="M436" t="s">
        <v>129</v>
      </c>
      <c r="N436" s="1">
        <v>4347</v>
      </c>
      <c r="O436" s="1">
        <v>11.025</v>
      </c>
      <c r="P436" s="1">
        <f>(Product[[#This Row],[Price]]-Product[[#This Row],[Cost of Goods Sold]])*Product[[#This Row],[Units Sold]]</f>
        <v>1304.0999999999999</v>
      </c>
    </row>
    <row r="437" spans="1:16" x14ac:dyDescent="0.45">
      <c r="A437" t="s">
        <v>16</v>
      </c>
      <c r="B437" t="s">
        <v>21</v>
      </c>
      <c r="C437" t="s">
        <v>23</v>
      </c>
      <c r="D437" s="1">
        <v>35.5</v>
      </c>
      <c r="E437">
        <v>231</v>
      </c>
      <c r="F437" s="20" t="str">
        <f t="shared" si="6"/>
        <v>March</v>
      </c>
      <c r="G437" s="2">
        <v>45357</v>
      </c>
      <c r="H437" s="3" t="s">
        <v>25</v>
      </c>
      <c r="I437">
        <v>3694</v>
      </c>
      <c r="J437" s="3" t="str">
        <f>VLOOKUP(I437,'Customer Details'!$A$2:$C$1001, 3, FALSE)</f>
        <v>35-44</v>
      </c>
      <c r="K437" s="3" t="str">
        <f>VLOOKUP(I437,'Customer Details'!$A$2:$D$1001,4, FALSE)</f>
        <v>Non-binary</v>
      </c>
      <c r="L437" s="3" t="s">
        <v>31</v>
      </c>
      <c r="M437" t="s">
        <v>129</v>
      </c>
      <c r="N437" s="1">
        <v>8200.5</v>
      </c>
      <c r="O437" s="1">
        <v>24.85</v>
      </c>
      <c r="P437" s="1">
        <f>(Product[[#This Row],[Price]]-Product[[#This Row],[Cost of Goods Sold]])*Product[[#This Row],[Units Sold]]</f>
        <v>2460.1499999999996</v>
      </c>
    </row>
    <row r="438" spans="1:16" x14ac:dyDescent="0.45">
      <c r="A438" t="s">
        <v>13</v>
      </c>
      <c r="B438" t="s">
        <v>18</v>
      </c>
      <c r="C438" t="s">
        <v>23</v>
      </c>
      <c r="D438" s="1">
        <v>15.75</v>
      </c>
      <c r="E438">
        <v>177</v>
      </c>
      <c r="F438" s="20" t="str">
        <f t="shared" si="6"/>
        <v>March</v>
      </c>
      <c r="G438" s="2">
        <v>45355</v>
      </c>
      <c r="H438" s="3" t="s">
        <v>25</v>
      </c>
      <c r="I438">
        <v>9607</v>
      </c>
      <c r="J438" s="3" t="str">
        <f>VLOOKUP(I438,'Customer Details'!$A$2:$C$1001, 3, FALSE)</f>
        <v>65+</v>
      </c>
      <c r="K438" s="3" t="str">
        <f>VLOOKUP(I438,'Customer Details'!$A$2:$D$1001,4, FALSE)</f>
        <v>Male</v>
      </c>
      <c r="L438" s="3" t="s">
        <v>28</v>
      </c>
      <c r="M438" t="s">
        <v>129</v>
      </c>
      <c r="N438" s="1">
        <v>2787.75</v>
      </c>
      <c r="O438" s="1">
        <v>11.025</v>
      </c>
      <c r="P438" s="1">
        <f>(Product[[#This Row],[Price]]-Product[[#This Row],[Cost of Goods Sold]])*Product[[#This Row],[Units Sold]]</f>
        <v>836.32499999999993</v>
      </c>
    </row>
    <row r="439" spans="1:16" x14ac:dyDescent="0.45">
      <c r="A439" t="s">
        <v>13</v>
      </c>
      <c r="B439" t="s">
        <v>18</v>
      </c>
      <c r="C439" t="s">
        <v>23</v>
      </c>
      <c r="D439" s="1">
        <v>15.75</v>
      </c>
      <c r="E439">
        <v>113</v>
      </c>
      <c r="F439" s="20" t="str">
        <f t="shared" si="6"/>
        <v>February</v>
      </c>
      <c r="G439" s="2">
        <v>45344</v>
      </c>
      <c r="H439" s="3" t="s">
        <v>26</v>
      </c>
      <c r="I439">
        <v>6054</v>
      </c>
      <c r="J439" s="3" t="str">
        <f>VLOOKUP(I439,'Customer Details'!$A$2:$C$1001, 3, FALSE)</f>
        <v>45-54</v>
      </c>
      <c r="K439" s="3" t="str">
        <f>VLOOKUP(I439,'Customer Details'!$A$2:$D$1001,4, FALSE)</f>
        <v>Female</v>
      </c>
      <c r="L439" s="3" t="s">
        <v>27</v>
      </c>
      <c r="M439" t="s">
        <v>129</v>
      </c>
      <c r="N439" s="1">
        <v>1779.75</v>
      </c>
      <c r="O439" s="1">
        <v>11.025</v>
      </c>
      <c r="P439" s="1">
        <f>(Product[[#This Row],[Price]]-Product[[#This Row],[Cost of Goods Sold]])*Product[[#This Row],[Units Sold]]</f>
        <v>533.92499999999995</v>
      </c>
    </row>
    <row r="440" spans="1:16" x14ac:dyDescent="0.45">
      <c r="A440" t="s">
        <v>15</v>
      </c>
      <c r="B440" t="s">
        <v>20</v>
      </c>
      <c r="C440" t="s">
        <v>24</v>
      </c>
      <c r="D440" s="1">
        <v>12.99</v>
      </c>
      <c r="E440">
        <v>176</v>
      </c>
      <c r="F440" s="20" t="str">
        <f t="shared" si="6"/>
        <v>January</v>
      </c>
      <c r="G440" s="2">
        <v>45309</v>
      </c>
      <c r="H440" s="3" t="s">
        <v>26</v>
      </c>
      <c r="I440">
        <v>5135</v>
      </c>
      <c r="J440" s="3" t="str">
        <f>VLOOKUP(I440,'Customer Details'!$A$2:$C$1001, 3, FALSE)</f>
        <v>65+</v>
      </c>
      <c r="K440" s="3" t="str">
        <f>VLOOKUP(I440,'Customer Details'!$A$2:$D$1001,4, FALSE)</f>
        <v>Female</v>
      </c>
      <c r="L440" s="3" t="s">
        <v>28</v>
      </c>
      <c r="M440" t="s">
        <v>129</v>
      </c>
      <c r="N440" s="1">
        <v>2286.2399999999998</v>
      </c>
      <c r="O440" s="1">
        <v>9.093</v>
      </c>
      <c r="P440" s="1">
        <f>(Product[[#This Row],[Price]]-Product[[#This Row],[Cost of Goods Sold]])*Product[[#This Row],[Units Sold]]</f>
        <v>685.87200000000007</v>
      </c>
    </row>
    <row r="441" spans="1:16" x14ac:dyDescent="0.45">
      <c r="A441" t="s">
        <v>15</v>
      </c>
      <c r="B441" t="s">
        <v>20</v>
      </c>
      <c r="C441" t="s">
        <v>24</v>
      </c>
      <c r="D441" s="1">
        <v>12.99</v>
      </c>
      <c r="E441">
        <v>186</v>
      </c>
      <c r="F441" s="20" t="str">
        <f t="shared" si="6"/>
        <v>January</v>
      </c>
      <c r="G441" s="2">
        <v>45319</v>
      </c>
      <c r="H441" s="3" t="s">
        <v>25</v>
      </c>
      <c r="I441">
        <v>2885</v>
      </c>
      <c r="J441" s="3" t="str">
        <f>VLOOKUP(I441,'Customer Details'!$A$2:$C$1001, 3, FALSE)</f>
        <v>55-64</v>
      </c>
      <c r="K441" s="3" t="str">
        <f>VLOOKUP(I441,'Customer Details'!$A$2:$D$1001,4, FALSE)</f>
        <v>Female</v>
      </c>
      <c r="L441" s="3" t="s">
        <v>30</v>
      </c>
      <c r="M441" t="s">
        <v>130</v>
      </c>
      <c r="N441" s="1">
        <v>2416.14</v>
      </c>
      <c r="O441" s="1">
        <v>9.093</v>
      </c>
      <c r="P441" s="1">
        <f>(Product[[#This Row],[Price]]-Product[[#This Row],[Cost of Goods Sold]])*Product[[#This Row],[Units Sold]]</f>
        <v>724.8420000000001</v>
      </c>
    </row>
    <row r="442" spans="1:16" x14ac:dyDescent="0.45">
      <c r="A442" t="s">
        <v>14</v>
      </c>
      <c r="B442" t="s">
        <v>19</v>
      </c>
      <c r="C442" t="s">
        <v>24</v>
      </c>
      <c r="D442" s="1">
        <v>20.99</v>
      </c>
      <c r="E442">
        <v>239</v>
      </c>
      <c r="F442" s="20" t="str">
        <f t="shared" si="6"/>
        <v>February</v>
      </c>
      <c r="G442" s="2">
        <v>45343</v>
      </c>
      <c r="H442" s="3" t="s">
        <v>25</v>
      </c>
      <c r="I442">
        <v>5736</v>
      </c>
      <c r="J442" s="3" t="str">
        <f>VLOOKUP(I442,'Customer Details'!$A$2:$C$1001, 3, FALSE)</f>
        <v>25-34</v>
      </c>
      <c r="K442" s="3" t="str">
        <f>VLOOKUP(I442,'Customer Details'!$A$2:$D$1001,4, FALSE)</f>
        <v>Male</v>
      </c>
      <c r="L442" s="3" t="s">
        <v>27</v>
      </c>
      <c r="M442" t="s">
        <v>129</v>
      </c>
      <c r="N442" s="1">
        <v>5016.6099999999997</v>
      </c>
      <c r="O442" s="1">
        <v>14.693</v>
      </c>
      <c r="P442" s="1">
        <f>(Product[[#This Row],[Price]]-Product[[#This Row],[Cost of Goods Sold]])*Product[[#This Row],[Units Sold]]</f>
        <v>1504.9829999999997</v>
      </c>
    </row>
    <row r="443" spans="1:16" x14ac:dyDescent="0.45">
      <c r="A443" t="s">
        <v>16</v>
      </c>
      <c r="B443" t="s">
        <v>21</v>
      </c>
      <c r="C443" t="s">
        <v>23</v>
      </c>
      <c r="D443" s="1">
        <v>35.5</v>
      </c>
      <c r="E443">
        <v>234</v>
      </c>
      <c r="F443" s="20" t="str">
        <f t="shared" si="6"/>
        <v>February</v>
      </c>
      <c r="G443" s="2">
        <v>45333</v>
      </c>
      <c r="H443" s="3" t="s">
        <v>25</v>
      </c>
      <c r="I443">
        <v>8190</v>
      </c>
      <c r="J443" s="3" t="str">
        <f>VLOOKUP(I443,'Customer Details'!$A$2:$C$1001, 3, FALSE)</f>
        <v>25-34</v>
      </c>
      <c r="K443" s="3" t="str">
        <f>VLOOKUP(I443,'Customer Details'!$A$2:$D$1001,4, FALSE)</f>
        <v>Female</v>
      </c>
      <c r="L443" s="3" t="s">
        <v>31</v>
      </c>
      <c r="M443" t="s">
        <v>129</v>
      </c>
      <c r="N443" s="1">
        <v>8307</v>
      </c>
      <c r="O443" s="1">
        <v>24.85</v>
      </c>
      <c r="P443" s="1">
        <f>(Product[[#This Row],[Price]]-Product[[#This Row],[Cost of Goods Sold]])*Product[[#This Row],[Units Sold]]</f>
        <v>2492.0999999999995</v>
      </c>
    </row>
    <row r="444" spans="1:16" x14ac:dyDescent="0.45">
      <c r="A444" t="s">
        <v>14</v>
      </c>
      <c r="B444" t="s">
        <v>19</v>
      </c>
      <c r="C444" t="s">
        <v>24</v>
      </c>
      <c r="D444" s="1">
        <v>20.99</v>
      </c>
      <c r="E444">
        <v>52</v>
      </c>
      <c r="F444" s="20" t="str">
        <f t="shared" si="6"/>
        <v>January</v>
      </c>
      <c r="G444" s="2">
        <v>45315</v>
      </c>
      <c r="H444" s="3" t="s">
        <v>25</v>
      </c>
      <c r="I444">
        <v>9494</v>
      </c>
      <c r="J444" s="3" t="str">
        <f>VLOOKUP(I444,'Customer Details'!$A$2:$C$1001, 3, FALSE)</f>
        <v>35-44</v>
      </c>
      <c r="K444" s="3" t="str">
        <f>VLOOKUP(I444,'Customer Details'!$A$2:$D$1001,4, FALSE)</f>
        <v>Female</v>
      </c>
      <c r="L444" s="3" t="s">
        <v>30</v>
      </c>
      <c r="M444" t="s">
        <v>129</v>
      </c>
      <c r="N444" s="1">
        <v>1091.48</v>
      </c>
      <c r="O444" s="1">
        <v>14.693</v>
      </c>
      <c r="P444" s="1">
        <f>(Product[[#This Row],[Price]]-Product[[#This Row],[Cost of Goods Sold]])*Product[[#This Row],[Units Sold]]</f>
        <v>327.44399999999996</v>
      </c>
    </row>
    <row r="445" spans="1:16" x14ac:dyDescent="0.45">
      <c r="A445" t="s">
        <v>13</v>
      </c>
      <c r="B445" t="s">
        <v>18</v>
      </c>
      <c r="C445" t="s">
        <v>23</v>
      </c>
      <c r="D445" s="1">
        <v>15.75</v>
      </c>
      <c r="E445">
        <v>136</v>
      </c>
      <c r="F445" s="20" t="str">
        <f t="shared" si="6"/>
        <v>February</v>
      </c>
      <c r="G445" s="2">
        <v>45335</v>
      </c>
      <c r="H445" s="3" t="s">
        <v>25</v>
      </c>
      <c r="I445">
        <v>5661</v>
      </c>
      <c r="J445" s="3" t="str">
        <f>VLOOKUP(I445,'Customer Details'!$A$2:$C$1001, 3, FALSE)</f>
        <v>35-44</v>
      </c>
      <c r="K445" s="3" t="str">
        <f>VLOOKUP(I445,'Customer Details'!$A$2:$D$1001,4, FALSE)</f>
        <v>Male</v>
      </c>
      <c r="L445" s="3" t="s">
        <v>30</v>
      </c>
      <c r="M445" t="s">
        <v>129</v>
      </c>
      <c r="N445" s="1">
        <v>2142</v>
      </c>
      <c r="O445" s="1">
        <v>11.025</v>
      </c>
      <c r="P445" s="1">
        <f>(Product[[#This Row],[Price]]-Product[[#This Row],[Cost of Goods Sold]])*Product[[#This Row],[Units Sold]]</f>
        <v>642.59999999999991</v>
      </c>
    </row>
    <row r="446" spans="1:16" x14ac:dyDescent="0.45">
      <c r="A446" t="s">
        <v>14</v>
      </c>
      <c r="B446" t="s">
        <v>19</v>
      </c>
      <c r="C446" t="s">
        <v>24</v>
      </c>
      <c r="D446" s="1">
        <v>20.99</v>
      </c>
      <c r="E446">
        <v>245</v>
      </c>
      <c r="F446" s="20" t="str">
        <f t="shared" si="6"/>
        <v>February</v>
      </c>
      <c r="G446" s="2">
        <v>45343</v>
      </c>
      <c r="H446" s="3" t="s">
        <v>26</v>
      </c>
      <c r="I446">
        <v>1497</v>
      </c>
      <c r="J446" s="3" t="str">
        <f>VLOOKUP(I446,'Customer Details'!$A$2:$C$1001, 3, FALSE)</f>
        <v>25-34</v>
      </c>
      <c r="K446" s="3" t="str">
        <f>VLOOKUP(I446,'Customer Details'!$A$2:$D$1001,4, FALSE)</f>
        <v>Female</v>
      </c>
      <c r="L446" s="3" t="s">
        <v>28</v>
      </c>
      <c r="M446" t="s">
        <v>129</v>
      </c>
      <c r="N446" s="1">
        <v>5142.5499999999993</v>
      </c>
      <c r="O446" s="1">
        <v>14.693</v>
      </c>
      <c r="P446" s="1">
        <f>(Product[[#This Row],[Price]]-Product[[#This Row],[Cost of Goods Sold]])*Product[[#This Row],[Units Sold]]</f>
        <v>1542.7649999999996</v>
      </c>
    </row>
    <row r="447" spans="1:16" x14ac:dyDescent="0.45">
      <c r="A447" t="s">
        <v>15</v>
      </c>
      <c r="B447" t="s">
        <v>20</v>
      </c>
      <c r="C447" t="s">
        <v>24</v>
      </c>
      <c r="D447" s="1">
        <v>12.99</v>
      </c>
      <c r="E447">
        <v>55</v>
      </c>
      <c r="F447" s="20" t="str">
        <f t="shared" si="6"/>
        <v>January</v>
      </c>
      <c r="G447" s="2">
        <v>45313</v>
      </c>
      <c r="H447" s="3" t="s">
        <v>26</v>
      </c>
      <c r="I447">
        <v>7535</v>
      </c>
      <c r="J447" s="3" t="str">
        <f>VLOOKUP(I447,'Customer Details'!$A$2:$C$1001, 3, FALSE)</f>
        <v>35-44</v>
      </c>
      <c r="K447" s="3" t="str">
        <f>VLOOKUP(I447,'Customer Details'!$A$2:$D$1001,4, FALSE)</f>
        <v>Female</v>
      </c>
      <c r="L447" s="3" t="s">
        <v>30</v>
      </c>
      <c r="M447" t="s">
        <v>130</v>
      </c>
      <c r="N447" s="1">
        <v>714.45</v>
      </c>
      <c r="O447" s="1">
        <v>9.093</v>
      </c>
      <c r="P447" s="1">
        <f>(Product[[#This Row],[Price]]-Product[[#This Row],[Cost of Goods Sold]])*Product[[#This Row],[Units Sold]]</f>
        <v>214.33500000000001</v>
      </c>
    </row>
    <row r="448" spans="1:16" x14ac:dyDescent="0.45">
      <c r="A448" t="s">
        <v>14</v>
      </c>
      <c r="B448" t="s">
        <v>19</v>
      </c>
      <c r="C448" t="s">
        <v>24</v>
      </c>
      <c r="D448" s="1">
        <v>20.99</v>
      </c>
      <c r="E448">
        <v>137</v>
      </c>
      <c r="F448" s="20" t="str">
        <f t="shared" si="6"/>
        <v>January</v>
      </c>
      <c r="G448" s="2">
        <v>45319</v>
      </c>
      <c r="H448" s="3" t="s">
        <v>25</v>
      </c>
      <c r="I448">
        <v>9125</v>
      </c>
      <c r="J448" s="3" t="str">
        <f>VLOOKUP(I448,'Customer Details'!$A$2:$C$1001, 3, FALSE)</f>
        <v>45-54</v>
      </c>
      <c r="K448" s="3" t="str">
        <f>VLOOKUP(I448,'Customer Details'!$A$2:$D$1001,4, FALSE)</f>
        <v>Non-binary</v>
      </c>
      <c r="L448" s="3" t="s">
        <v>28</v>
      </c>
      <c r="M448" t="s">
        <v>129</v>
      </c>
      <c r="N448" s="1">
        <v>2875.63</v>
      </c>
      <c r="O448" s="1">
        <v>14.693</v>
      </c>
      <c r="P448" s="1">
        <f>(Product[[#This Row],[Price]]-Product[[#This Row],[Cost of Goods Sold]])*Product[[#This Row],[Units Sold]]</f>
        <v>862.68899999999985</v>
      </c>
    </row>
    <row r="449" spans="1:16" x14ac:dyDescent="0.45">
      <c r="A449" t="s">
        <v>13</v>
      </c>
      <c r="B449" t="s">
        <v>18</v>
      </c>
      <c r="C449" t="s">
        <v>23</v>
      </c>
      <c r="D449" s="1">
        <v>15.75</v>
      </c>
      <c r="E449">
        <v>23</v>
      </c>
      <c r="F449" s="20" t="str">
        <f t="shared" si="6"/>
        <v>January</v>
      </c>
      <c r="G449" s="2">
        <v>45318</v>
      </c>
      <c r="H449" s="3" t="s">
        <v>25</v>
      </c>
      <c r="I449">
        <v>7645</v>
      </c>
      <c r="J449" s="3" t="str">
        <f>VLOOKUP(I449,'Customer Details'!$A$2:$C$1001, 3, FALSE)</f>
        <v>45-54</v>
      </c>
      <c r="K449" s="3" t="str">
        <f>VLOOKUP(I449,'Customer Details'!$A$2:$D$1001,4, FALSE)</f>
        <v>Female</v>
      </c>
      <c r="L449" s="3" t="s">
        <v>31</v>
      </c>
      <c r="M449" t="s">
        <v>129</v>
      </c>
      <c r="N449" s="1">
        <v>362.25</v>
      </c>
      <c r="O449" s="1">
        <v>11.025</v>
      </c>
      <c r="P449" s="1">
        <f>(Product[[#This Row],[Price]]-Product[[#This Row],[Cost of Goods Sold]])*Product[[#This Row],[Units Sold]]</f>
        <v>108.675</v>
      </c>
    </row>
    <row r="450" spans="1:16" x14ac:dyDescent="0.45">
      <c r="A450" t="s">
        <v>14</v>
      </c>
      <c r="B450" t="s">
        <v>19</v>
      </c>
      <c r="C450" t="s">
        <v>24</v>
      </c>
      <c r="D450" s="1">
        <v>20.99</v>
      </c>
      <c r="E450">
        <v>217</v>
      </c>
      <c r="F450" s="20" t="str">
        <f t="shared" ref="F450:F513" si="7">TEXT(G450, "mmmm")</f>
        <v>January</v>
      </c>
      <c r="G450" s="2">
        <v>45322</v>
      </c>
      <c r="H450" s="3" t="s">
        <v>26</v>
      </c>
      <c r="I450">
        <v>5009</v>
      </c>
      <c r="J450" s="3" t="str">
        <f>VLOOKUP(I450,'Customer Details'!$A$2:$C$1001, 3, FALSE)</f>
        <v>65+</v>
      </c>
      <c r="K450" s="3" t="str">
        <f>VLOOKUP(I450,'Customer Details'!$A$2:$D$1001,4, FALSE)</f>
        <v>Female</v>
      </c>
      <c r="L450" s="3" t="s">
        <v>29</v>
      </c>
      <c r="M450" t="s">
        <v>129</v>
      </c>
      <c r="N450" s="1">
        <v>4554.83</v>
      </c>
      <c r="O450" s="1">
        <v>14.693</v>
      </c>
      <c r="P450" s="1">
        <f>(Product[[#This Row],[Price]]-Product[[#This Row],[Cost of Goods Sold]])*Product[[#This Row],[Units Sold]]</f>
        <v>1366.4489999999998</v>
      </c>
    </row>
    <row r="451" spans="1:16" x14ac:dyDescent="0.45">
      <c r="A451" t="s">
        <v>14</v>
      </c>
      <c r="B451" t="s">
        <v>19</v>
      </c>
      <c r="C451" t="s">
        <v>24</v>
      </c>
      <c r="D451" s="1">
        <v>20.99</v>
      </c>
      <c r="E451">
        <v>179</v>
      </c>
      <c r="F451" s="20" t="str">
        <f t="shared" si="7"/>
        <v>March</v>
      </c>
      <c r="G451" s="2">
        <v>45352</v>
      </c>
      <c r="H451" s="3" t="s">
        <v>25</v>
      </c>
      <c r="I451">
        <v>5634</v>
      </c>
      <c r="J451" s="3" t="str">
        <f>VLOOKUP(I451,'Customer Details'!$A$2:$C$1001, 3, FALSE)</f>
        <v>55-64</v>
      </c>
      <c r="K451" s="3" t="str">
        <f>VLOOKUP(I451,'Customer Details'!$A$2:$D$1001,4, FALSE)</f>
        <v>Male</v>
      </c>
      <c r="L451" s="3" t="s">
        <v>27</v>
      </c>
      <c r="M451" t="s">
        <v>129</v>
      </c>
      <c r="N451" s="1">
        <v>3757.21</v>
      </c>
      <c r="O451" s="1">
        <v>14.693</v>
      </c>
      <c r="P451" s="1">
        <f>(Product[[#This Row],[Price]]-Product[[#This Row],[Cost of Goods Sold]])*Product[[#This Row],[Units Sold]]</f>
        <v>1127.1629999999998</v>
      </c>
    </row>
    <row r="452" spans="1:16" x14ac:dyDescent="0.45">
      <c r="A452" t="s">
        <v>13</v>
      </c>
      <c r="B452" t="s">
        <v>18</v>
      </c>
      <c r="C452" t="s">
        <v>23</v>
      </c>
      <c r="D452" s="1">
        <v>15.75</v>
      </c>
      <c r="E452">
        <v>52</v>
      </c>
      <c r="F452" s="20" t="str">
        <f t="shared" si="7"/>
        <v>January</v>
      </c>
      <c r="G452" s="2">
        <v>45299</v>
      </c>
      <c r="H452" s="3" t="s">
        <v>25</v>
      </c>
      <c r="I452">
        <v>2612</v>
      </c>
      <c r="J452" s="3" t="str">
        <f>VLOOKUP(I452,'Customer Details'!$A$2:$C$1001, 3, FALSE)</f>
        <v>65+</v>
      </c>
      <c r="K452" s="3" t="str">
        <f>VLOOKUP(I452,'Customer Details'!$A$2:$D$1001,4, FALSE)</f>
        <v>Male</v>
      </c>
      <c r="L452" s="3" t="s">
        <v>30</v>
      </c>
      <c r="M452" t="s">
        <v>129</v>
      </c>
      <c r="N452" s="1">
        <v>819</v>
      </c>
      <c r="O452" s="1">
        <v>11.025</v>
      </c>
      <c r="P452" s="1">
        <f>(Product[[#This Row],[Price]]-Product[[#This Row],[Cost of Goods Sold]])*Product[[#This Row],[Units Sold]]</f>
        <v>245.7</v>
      </c>
    </row>
    <row r="453" spans="1:16" x14ac:dyDescent="0.45">
      <c r="A453" t="s">
        <v>16</v>
      </c>
      <c r="B453" t="s">
        <v>21</v>
      </c>
      <c r="C453" t="s">
        <v>23</v>
      </c>
      <c r="D453" s="1">
        <v>35.5</v>
      </c>
      <c r="E453">
        <v>76</v>
      </c>
      <c r="F453" s="20" t="str">
        <f t="shared" si="7"/>
        <v>January</v>
      </c>
      <c r="G453" s="2">
        <v>45321</v>
      </c>
      <c r="H453" s="3" t="s">
        <v>25</v>
      </c>
      <c r="I453">
        <v>4022</v>
      </c>
      <c r="J453" s="3" t="str">
        <f>VLOOKUP(I453,'Customer Details'!$A$2:$C$1001, 3, FALSE)</f>
        <v>65+</v>
      </c>
      <c r="K453" s="3" t="str">
        <f>VLOOKUP(I453,'Customer Details'!$A$2:$D$1001,4, FALSE)</f>
        <v>Non-binary</v>
      </c>
      <c r="L453" s="3" t="s">
        <v>28</v>
      </c>
      <c r="M453" t="s">
        <v>129</v>
      </c>
      <c r="N453" s="1">
        <v>2698</v>
      </c>
      <c r="O453" s="1">
        <v>24.85</v>
      </c>
      <c r="P453" s="1">
        <f>(Product[[#This Row],[Price]]-Product[[#This Row],[Cost of Goods Sold]])*Product[[#This Row],[Units Sold]]</f>
        <v>809.39999999999986</v>
      </c>
    </row>
    <row r="454" spans="1:16" x14ac:dyDescent="0.45">
      <c r="A454" t="s">
        <v>15</v>
      </c>
      <c r="B454" t="s">
        <v>20</v>
      </c>
      <c r="C454" t="s">
        <v>24</v>
      </c>
      <c r="D454" s="1">
        <v>12.99</v>
      </c>
      <c r="E454">
        <v>157</v>
      </c>
      <c r="F454" s="20" t="str">
        <f t="shared" si="7"/>
        <v>February</v>
      </c>
      <c r="G454" s="2">
        <v>45335</v>
      </c>
      <c r="H454" s="3" t="s">
        <v>25</v>
      </c>
      <c r="I454">
        <v>2017</v>
      </c>
      <c r="J454" s="3" t="str">
        <f>VLOOKUP(I454,'Customer Details'!$A$2:$C$1001, 3, FALSE)</f>
        <v>65+</v>
      </c>
      <c r="K454" s="3" t="str">
        <f>VLOOKUP(I454,'Customer Details'!$A$2:$D$1001,4, FALSE)</f>
        <v>Male</v>
      </c>
      <c r="L454" s="3" t="s">
        <v>27</v>
      </c>
      <c r="M454" t="s">
        <v>129</v>
      </c>
      <c r="N454" s="1">
        <v>2039.43</v>
      </c>
      <c r="O454" s="1">
        <v>9.093</v>
      </c>
      <c r="P454" s="1">
        <f>(Product[[#This Row],[Price]]-Product[[#This Row],[Cost of Goods Sold]])*Product[[#This Row],[Units Sold]]</f>
        <v>611.82900000000006</v>
      </c>
    </row>
    <row r="455" spans="1:16" x14ac:dyDescent="0.45">
      <c r="A455" t="s">
        <v>16</v>
      </c>
      <c r="B455" t="s">
        <v>21</v>
      </c>
      <c r="C455" t="s">
        <v>23</v>
      </c>
      <c r="D455" s="1">
        <v>35.5</v>
      </c>
      <c r="E455">
        <v>183</v>
      </c>
      <c r="F455" s="20" t="str">
        <f t="shared" si="7"/>
        <v>February</v>
      </c>
      <c r="G455" s="2">
        <v>45345</v>
      </c>
      <c r="H455" s="3" t="s">
        <v>26</v>
      </c>
      <c r="I455">
        <v>6051</v>
      </c>
      <c r="J455" s="3" t="str">
        <f>VLOOKUP(I455,'Customer Details'!$A$2:$C$1001, 3, FALSE)</f>
        <v>55-64</v>
      </c>
      <c r="K455" s="3" t="str">
        <f>VLOOKUP(I455,'Customer Details'!$A$2:$D$1001,4, FALSE)</f>
        <v>Male</v>
      </c>
      <c r="L455" s="3" t="s">
        <v>27</v>
      </c>
      <c r="M455" t="s">
        <v>129</v>
      </c>
      <c r="N455" s="1">
        <v>6496.5</v>
      </c>
      <c r="O455" s="1">
        <v>24.85</v>
      </c>
      <c r="P455" s="1">
        <f>(Product[[#This Row],[Price]]-Product[[#This Row],[Cost of Goods Sold]])*Product[[#This Row],[Units Sold]]</f>
        <v>1948.9499999999998</v>
      </c>
    </row>
    <row r="456" spans="1:16" x14ac:dyDescent="0.45">
      <c r="A456" t="s">
        <v>14</v>
      </c>
      <c r="B456" t="s">
        <v>19</v>
      </c>
      <c r="C456" t="s">
        <v>24</v>
      </c>
      <c r="D456" s="1">
        <v>20.99</v>
      </c>
      <c r="E456">
        <v>255</v>
      </c>
      <c r="F456" s="20" t="str">
        <f t="shared" si="7"/>
        <v>January</v>
      </c>
      <c r="G456" s="2">
        <v>45321</v>
      </c>
      <c r="H456" s="3" t="s">
        <v>26</v>
      </c>
      <c r="I456">
        <v>6707</v>
      </c>
      <c r="J456" s="3" t="str">
        <f>VLOOKUP(I456,'Customer Details'!$A$2:$C$1001, 3, FALSE)</f>
        <v>35-44</v>
      </c>
      <c r="K456" s="3" t="str">
        <f>VLOOKUP(I456,'Customer Details'!$A$2:$D$1001,4, FALSE)</f>
        <v>Male</v>
      </c>
      <c r="L456" s="3" t="s">
        <v>28</v>
      </c>
      <c r="M456" t="s">
        <v>129</v>
      </c>
      <c r="N456" s="1">
        <v>5352.45</v>
      </c>
      <c r="O456" s="1">
        <v>14.693</v>
      </c>
      <c r="P456" s="1">
        <f>(Product[[#This Row],[Price]]-Product[[#This Row],[Cost of Goods Sold]])*Product[[#This Row],[Units Sold]]</f>
        <v>1605.7349999999997</v>
      </c>
    </row>
    <row r="457" spans="1:16" x14ac:dyDescent="0.45">
      <c r="A457" t="s">
        <v>15</v>
      </c>
      <c r="B457" t="s">
        <v>20</v>
      </c>
      <c r="C457" t="s">
        <v>24</v>
      </c>
      <c r="D457" s="1">
        <v>12.99</v>
      </c>
      <c r="E457">
        <v>66</v>
      </c>
      <c r="F457" s="20" t="str">
        <f t="shared" si="7"/>
        <v>January</v>
      </c>
      <c r="G457" s="2">
        <v>45295</v>
      </c>
      <c r="H457" s="3" t="s">
        <v>26</v>
      </c>
      <c r="I457">
        <v>3409</v>
      </c>
      <c r="J457" s="3" t="str">
        <f>VLOOKUP(I457,'Customer Details'!$A$2:$C$1001, 3, FALSE)</f>
        <v>35-44</v>
      </c>
      <c r="K457" s="3" t="str">
        <f>VLOOKUP(I457,'Customer Details'!$A$2:$D$1001,4, FALSE)</f>
        <v>Male</v>
      </c>
      <c r="L457" s="3" t="s">
        <v>28</v>
      </c>
      <c r="M457" t="s">
        <v>129</v>
      </c>
      <c r="N457" s="1">
        <v>857.34</v>
      </c>
      <c r="O457" s="1">
        <v>9.093</v>
      </c>
      <c r="P457" s="1">
        <f>(Product[[#This Row],[Price]]-Product[[#This Row],[Cost of Goods Sold]])*Product[[#This Row],[Units Sold]]</f>
        <v>257.202</v>
      </c>
    </row>
    <row r="458" spans="1:16" x14ac:dyDescent="0.45">
      <c r="A458" t="s">
        <v>13</v>
      </c>
      <c r="B458" t="s">
        <v>18</v>
      </c>
      <c r="C458" t="s">
        <v>23</v>
      </c>
      <c r="D458" s="1">
        <v>15.75</v>
      </c>
      <c r="E458">
        <v>151</v>
      </c>
      <c r="F458" s="20" t="str">
        <f t="shared" si="7"/>
        <v>January</v>
      </c>
      <c r="G458" s="2">
        <v>45298</v>
      </c>
      <c r="H458" s="3" t="s">
        <v>25</v>
      </c>
      <c r="I458">
        <v>5481</v>
      </c>
      <c r="J458" s="3" t="str">
        <f>VLOOKUP(I458,'Customer Details'!$A$2:$C$1001, 3, FALSE)</f>
        <v>55-64</v>
      </c>
      <c r="K458" s="3" t="str">
        <f>VLOOKUP(I458,'Customer Details'!$A$2:$D$1001,4, FALSE)</f>
        <v>Female</v>
      </c>
      <c r="L458" s="3" t="s">
        <v>30</v>
      </c>
      <c r="M458" t="s">
        <v>129</v>
      </c>
      <c r="N458" s="1">
        <v>2378.25</v>
      </c>
      <c r="O458" s="1">
        <v>11.025</v>
      </c>
      <c r="P458" s="1">
        <f>(Product[[#This Row],[Price]]-Product[[#This Row],[Cost of Goods Sold]])*Product[[#This Row],[Units Sold]]</f>
        <v>713.47499999999991</v>
      </c>
    </row>
    <row r="459" spans="1:16" x14ac:dyDescent="0.45">
      <c r="A459" t="s">
        <v>16</v>
      </c>
      <c r="B459" t="s">
        <v>21</v>
      </c>
      <c r="C459" t="s">
        <v>23</v>
      </c>
      <c r="D459" s="1">
        <v>35.5</v>
      </c>
      <c r="E459">
        <v>102</v>
      </c>
      <c r="F459" s="20" t="str">
        <f t="shared" si="7"/>
        <v>February</v>
      </c>
      <c r="G459" s="2">
        <v>45346</v>
      </c>
      <c r="H459" s="3" t="s">
        <v>25</v>
      </c>
      <c r="I459">
        <v>2427</v>
      </c>
      <c r="J459" s="3" t="str">
        <f>VLOOKUP(I459,'Customer Details'!$A$2:$C$1001, 3, FALSE)</f>
        <v>35-44</v>
      </c>
      <c r="K459" s="3" t="str">
        <f>VLOOKUP(I459,'Customer Details'!$A$2:$D$1001,4, FALSE)</f>
        <v>Male</v>
      </c>
      <c r="L459" s="3" t="s">
        <v>28</v>
      </c>
      <c r="M459" t="s">
        <v>129</v>
      </c>
      <c r="N459" s="1">
        <v>3621</v>
      </c>
      <c r="O459" s="1">
        <v>24.85</v>
      </c>
      <c r="P459" s="1">
        <f>(Product[[#This Row],[Price]]-Product[[#This Row],[Cost of Goods Sold]])*Product[[#This Row],[Units Sold]]</f>
        <v>1086.3</v>
      </c>
    </row>
    <row r="460" spans="1:16" x14ac:dyDescent="0.45">
      <c r="A460" t="s">
        <v>13</v>
      </c>
      <c r="B460" t="s">
        <v>18</v>
      </c>
      <c r="C460" t="s">
        <v>23</v>
      </c>
      <c r="D460" s="1">
        <v>15.75</v>
      </c>
      <c r="E460">
        <v>114</v>
      </c>
      <c r="F460" s="20" t="str">
        <f t="shared" si="7"/>
        <v>March</v>
      </c>
      <c r="G460" s="2">
        <v>45366</v>
      </c>
      <c r="H460" s="3" t="s">
        <v>25</v>
      </c>
      <c r="I460">
        <v>4602</v>
      </c>
      <c r="J460" s="3" t="str">
        <f>VLOOKUP(I460,'Customer Details'!$A$2:$C$1001, 3, FALSE)</f>
        <v>35-44</v>
      </c>
      <c r="K460" s="3" t="str">
        <f>VLOOKUP(I460,'Customer Details'!$A$2:$D$1001,4, FALSE)</f>
        <v>Non-binary</v>
      </c>
      <c r="L460" s="3" t="s">
        <v>29</v>
      </c>
      <c r="M460" t="s">
        <v>129</v>
      </c>
      <c r="N460" s="1">
        <v>1795.5</v>
      </c>
      <c r="O460" s="1">
        <v>11.025</v>
      </c>
      <c r="P460" s="1">
        <f>(Product[[#This Row],[Price]]-Product[[#This Row],[Cost of Goods Sold]])*Product[[#This Row],[Units Sold]]</f>
        <v>538.65</v>
      </c>
    </row>
    <row r="461" spans="1:16" x14ac:dyDescent="0.45">
      <c r="A461" t="s">
        <v>12</v>
      </c>
      <c r="B461" t="s">
        <v>17</v>
      </c>
      <c r="C461" t="s">
        <v>22</v>
      </c>
      <c r="D461" s="1">
        <v>5.99</v>
      </c>
      <c r="E461">
        <v>94</v>
      </c>
      <c r="F461" s="20" t="str">
        <f t="shared" si="7"/>
        <v>January</v>
      </c>
      <c r="G461" s="2">
        <v>45321</v>
      </c>
      <c r="H461" s="3" t="s">
        <v>25</v>
      </c>
      <c r="I461">
        <v>7280</v>
      </c>
      <c r="J461" s="3" t="str">
        <f>VLOOKUP(I461,'Customer Details'!$A$2:$C$1001, 3, FALSE)</f>
        <v>18-24</v>
      </c>
      <c r="K461" s="3" t="str">
        <f>VLOOKUP(I461,'Customer Details'!$A$2:$D$1001,4, FALSE)</f>
        <v>Male</v>
      </c>
      <c r="L461" s="3" t="s">
        <v>28</v>
      </c>
      <c r="M461" t="s">
        <v>129</v>
      </c>
      <c r="N461" s="1">
        <v>563.06000000000006</v>
      </c>
      <c r="O461" s="1">
        <v>4.1929999999999996</v>
      </c>
      <c r="P461" s="1">
        <f>(Product[[#This Row],[Price]]-Product[[#This Row],[Cost of Goods Sold]])*Product[[#This Row],[Units Sold]]</f>
        <v>168.91800000000006</v>
      </c>
    </row>
    <row r="462" spans="1:16" x14ac:dyDescent="0.45">
      <c r="A462" t="s">
        <v>16</v>
      </c>
      <c r="B462" t="s">
        <v>21</v>
      </c>
      <c r="C462" t="s">
        <v>23</v>
      </c>
      <c r="D462" s="1">
        <v>35.5</v>
      </c>
      <c r="E462">
        <v>228</v>
      </c>
      <c r="F462" s="20" t="str">
        <f t="shared" si="7"/>
        <v>January</v>
      </c>
      <c r="G462" s="2">
        <v>45299</v>
      </c>
      <c r="H462" s="3" t="s">
        <v>26</v>
      </c>
      <c r="I462">
        <v>1512</v>
      </c>
      <c r="J462" s="3" t="str">
        <f>VLOOKUP(I462,'Customer Details'!$A$2:$C$1001, 3, FALSE)</f>
        <v>25-34</v>
      </c>
      <c r="K462" s="3" t="str">
        <f>VLOOKUP(I462,'Customer Details'!$A$2:$D$1001,4, FALSE)</f>
        <v>Male</v>
      </c>
      <c r="L462" s="3" t="s">
        <v>29</v>
      </c>
      <c r="M462" t="s">
        <v>129</v>
      </c>
      <c r="N462" s="1">
        <v>8094</v>
      </c>
      <c r="O462" s="1">
        <v>24.85</v>
      </c>
      <c r="P462" s="1">
        <f>(Product[[#This Row],[Price]]-Product[[#This Row],[Cost of Goods Sold]])*Product[[#This Row],[Units Sold]]</f>
        <v>2428.1999999999998</v>
      </c>
    </row>
    <row r="463" spans="1:16" x14ac:dyDescent="0.45">
      <c r="A463" t="s">
        <v>12</v>
      </c>
      <c r="B463" t="s">
        <v>17</v>
      </c>
      <c r="C463" t="s">
        <v>22</v>
      </c>
      <c r="D463" s="1">
        <v>5.99</v>
      </c>
      <c r="E463">
        <v>244</v>
      </c>
      <c r="F463" s="20" t="str">
        <f t="shared" si="7"/>
        <v>January</v>
      </c>
      <c r="G463" s="2">
        <v>45302</v>
      </c>
      <c r="H463" s="3" t="s">
        <v>26</v>
      </c>
      <c r="I463">
        <v>8059</v>
      </c>
      <c r="J463" s="3" t="str">
        <f>VLOOKUP(I463,'Customer Details'!$A$2:$C$1001, 3, FALSE)</f>
        <v>45-54</v>
      </c>
      <c r="K463" s="3" t="str">
        <f>VLOOKUP(I463,'Customer Details'!$A$2:$D$1001,4, FALSE)</f>
        <v>Female</v>
      </c>
      <c r="L463" s="3" t="s">
        <v>27</v>
      </c>
      <c r="M463" t="s">
        <v>129</v>
      </c>
      <c r="N463" s="1">
        <v>1461.56</v>
      </c>
      <c r="O463" s="1">
        <v>4.1929999999999996</v>
      </c>
      <c r="P463" s="1">
        <f>(Product[[#This Row],[Price]]-Product[[#This Row],[Cost of Goods Sold]])*Product[[#This Row],[Units Sold]]</f>
        <v>438.46800000000013</v>
      </c>
    </row>
    <row r="464" spans="1:16" x14ac:dyDescent="0.45">
      <c r="A464" t="s">
        <v>16</v>
      </c>
      <c r="B464" t="s">
        <v>21</v>
      </c>
      <c r="C464" t="s">
        <v>23</v>
      </c>
      <c r="D464" s="1">
        <v>35.5</v>
      </c>
      <c r="E464">
        <v>169</v>
      </c>
      <c r="F464" s="20" t="str">
        <f t="shared" si="7"/>
        <v>January</v>
      </c>
      <c r="G464" s="2">
        <v>45295</v>
      </c>
      <c r="H464" s="3" t="s">
        <v>25</v>
      </c>
      <c r="I464">
        <v>3313</v>
      </c>
      <c r="J464" s="3" t="str">
        <f>VLOOKUP(I464,'Customer Details'!$A$2:$C$1001, 3, FALSE)</f>
        <v>45-54</v>
      </c>
      <c r="K464" s="3" t="str">
        <f>VLOOKUP(I464,'Customer Details'!$A$2:$D$1001,4, FALSE)</f>
        <v>Non-binary</v>
      </c>
      <c r="L464" s="3" t="s">
        <v>30</v>
      </c>
      <c r="M464" t="s">
        <v>130</v>
      </c>
      <c r="N464" s="1">
        <v>5999.5</v>
      </c>
      <c r="O464" s="1">
        <v>24.85</v>
      </c>
      <c r="P464" s="1">
        <f>(Product[[#This Row],[Price]]-Product[[#This Row],[Cost of Goods Sold]])*Product[[#This Row],[Units Sold]]</f>
        <v>1799.8499999999997</v>
      </c>
    </row>
    <row r="465" spans="1:16" x14ac:dyDescent="0.45">
      <c r="A465" t="s">
        <v>13</v>
      </c>
      <c r="B465" t="s">
        <v>18</v>
      </c>
      <c r="C465" t="s">
        <v>23</v>
      </c>
      <c r="D465" s="1">
        <v>15.75</v>
      </c>
      <c r="E465">
        <v>58</v>
      </c>
      <c r="F465" s="20" t="str">
        <f t="shared" si="7"/>
        <v>January</v>
      </c>
      <c r="G465" s="2">
        <v>45314</v>
      </c>
      <c r="H465" s="3" t="s">
        <v>25</v>
      </c>
      <c r="I465">
        <v>8116</v>
      </c>
      <c r="J465" s="3" t="str">
        <f>VLOOKUP(I465,'Customer Details'!$A$2:$C$1001, 3, FALSE)</f>
        <v>55-64</v>
      </c>
      <c r="K465" s="3" t="str">
        <f>VLOOKUP(I465,'Customer Details'!$A$2:$D$1001,4, FALSE)</f>
        <v>Non-binary</v>
      </c>
      <c r="L465" s="3" t="s">
        <v>31</v>
      </c>
      <c r="M465" t="s">
        <v>129</v>
      </c>
      <c r="N465" s="1">
        <v>913.5</v>
      </c>
      <c r="O465" s="1">
        <v>11.025</v>
      </c>
      <c r="P465" s="1">
        <f>(Product[[#This Row],[Price]]-Product[[#This Row],[Cost of Goods Sold]])*Product[[#This Row],[Units Sold]]</f>
        <v>274.04999999999995</v>
      </c>
    </row>
    <row r="466" spans="1:16" x14ac:dyDescent="0.45">
      <c r="A466" t="s">
        <v>15</v>
      </c>
      <c r="B466" t="s">
        <v>20</v>
      </c>
      <c r="C466" t="s">
        <v>24</v>
      </c>
      <c r="D466" s="1">
        <v>12.99</v>
      </c>
      <c r="E466">
        <v>262</v>
      </c>
      <c r="F466" s="20" t="str">
        <f t="shared" si="7"/>
        <v>January</v>
      </c>
      <c r="G466" s="2">
        <v>45316</v>
      </c>
      <c r="H466" s="3" t="s">
        <v>25</v>
      </c>
      <c r="I466">
        <v>1080</v>
      </c>
      <c r="J466" s="3" t="str">
        <f>VLOOKUP(I466,'Customer Details'!$A$2:$C$1001, 3, FALSE)</f>
        <v>65+</v>
      </c>
      <c r="K466" s="3" t="str">
        <f>VLOOKUP(I466,'Customer Details'!$A$2:$D$1001,4, FALSE)</f>
        <v>Male</v>
      </c>
      <c r="L466" s="3" t="s">
        <v>29</v>
      </c>
      <c r="M466" t="s">
        <v>129</v>
      </c>
      <c r="N466" s="1">
        <v>3403.38</v>
      </c>
      <c r="O466" s="1">
        <v>9.093</v>
      </c>
      <c r="P466" s="1">
        <f>(Product[[#This Row],[Price]]-Product[[#This Row],[Cost of Goods Sold]])*Product[[#This Row],[Units Sold]]</f>
        <v>1021.014</v>
      </c>
    </row>
    <row r="467" spans="1:16" x14ac:dyDescent="0.45">
      <c r="A467" t="s">
        <v>16</v>
      </c>
      <c r="B467" t="s">
        <v>21</v>
      </c>
      <c r="C467" t="s">
        <v>23</v>
      </c>
      <c r="D467" s="1">
        <v>35.5</v>
      </c>
      <c r="E467">
        <v>229</v>
      </c>
      <c r="F467" s="20" t="str">
        <f t="shared" si="7"/>
        <v>March</v>
      </c>
      <c r="G467" s="2">
        <v>45368</v>
      </c>
      <c r="H467" s="3" t="s">
        <v>26</v>
      </c>
      <c r="I467">
        <v>5185</v>
      </c>
      <c r="J467" s="3" t="str">
        <f>VLOOKUP(I467,'Customer Details'!$A$2:$C$1001, 3, FALSE)</f>
        <v>25-34</v>
      </c>
      <c r="K467" s="3" t="str">
        <f>VLOOKUP(I467,'Customer Details'!$A$2:$D$1001,4, FALSE)</f>
        <v>Non-binary</v>
      </c>
      <c r="L467" s="3" t="s">
        <v>31</v>
      </c>
      <c r="M467" t="s">
        <v>129</v>
      </c>
      <c r="N467" s="1">
        <v>8129.5</v>
      </c>
      <c r="O467" s="1">
        <v>24.85</v>
      </c>
      <c r="P467" s="1">
        <f>(Product[[#This Row],[Price]]-Product[[#This Row],[Cost of Goods Sold]])*Product[[#This Row],[Units Sold]]</f>
        <v>2438.8499999999995</v>
      </c>
    </row>
    <row r="468" spans="1:16" x14ac:dyDescent="0.45">
      <c r="A468" t="s">
        <v>13</v>
      </c>
      <c r="B468" t="s">
        <v>18</v>
      </c>
      <c r="C468" t="s">
        <v>23</v>
      </c>
      <c r="D468" s="1">
        <v>15.75</v>
      </c>
      <c r="E468">
        <v>257</v>
      </c>
      <c r="F468" s="20" t="str">
        <f t="shared" si="7"/>
        <v>February</v>
      </c>
      <c r="G468" s="2">
        <v>45329</v>
      </c>
      <c r="H468" s="3" t="s">
        <v>26</v>
      </c>
      <c r="I468">
        <v>9749</v>
      </c>
      <c r="J468" s="3" t="str">
        <f>VLOOKUP(I468,'Customer Details'!$A$2:$C$1001, 3, FALSE)</f>
        <v>45-54</v>
      </c>
      <c r="K468" s="3" t="str">
        <f>VLOOKUP(I468,'Customer Details'!$A$2:$D$1001,4, FALSE)</f>
        <v>Female</v>
      </c>
      <c r="L468" s="3" t="s">
        <v>30</v>
      </c>
      <c r="M468" t="s">
        <v>129</v>
      </c>
      <c r="N468" s="1">
        <v>4047.75</v>
      </c>
      <c r="O468" s="1">
        <v>11.025</v>
      </c>
      <c r="P468" s="1">
        <f>(Product[[#This Row],[Price]]-Product[[#This Row],[Cost of Goods Sold]])*Product[[#This Row],[Units Sold]]</f>
        <v>1214.3249999999998</v>
      </c>
    </row>
    <row r="469" spans="1:16" x14ac:dyDescent="0.45">
      <c r="A469" t="s">
        <v>13</v>
      </c>
      <c r="B469" t="s">
        <v>18</v>
      </c>
      <c r="C469" t="s">
        <v>23</v>
      </c>
      <c r="D469" s="1">
        <v>15.75</v>
      </c>
      <c r="E469">
        <v>148</v>
      </c>
      <c r="F469" s="20" t="str">
        <f t="shared" si="7"/>
        <v>March</v>
      </c>
      <c r="G469" s="2">
        <v>45367</v>
      </c>
      <c r="H469" s="3" t="s">
        <v>26</v>
      </c>
      <c r="I469">
        <v>2992</v>
      </c>
      <c r="J469" s="3" t="str">
        <f>VLOOKUP(I469,'Customer Details'!$A$2:$C$1001, 3, FALSE)</f>
        <v>65+</v>
      </c>
      <c r="K469" s="3" t="str">
        <f>VLOOKUP(I469,'Customer Details'!$A$2:$D$1001,4, FALSE)</f>
        <v>Non-binary</v>
      </c>
      <c r="L469" s="3" t="s">
        <v>30</v>
      </c>
      <c r="M469" t="s">
        <v>129</v>
      </c>
      <c r="N469" s="1">
        <v>2331</v>
      </c>
      <c r="O469" s="1">
        <v>11.025</v>
      </c>
      <c r="P469" s="1">
        <f>(Product[[#This Row],[Price]]-Product[[#This Row],[Cost of Goods Sold]])*Product[[#This Row],[Units Sold]]</f>
        <v>699.3</v>
      </c>
    </row>
    <row r="470" spans="1:16" x14ac:dyDescent="0.45">
      <c r="A470" t="s">
        <v>15</v>
      </c>
      <c r="B470" t="s">
        <v>20</v>
      </c>
      <c r="C470" t="s">
        <v>24</v>
      </c>
      <c r="D470" s="1">
        <v>12.99</v>
      </c>
      <c r="E470">
        <v>269</v>
      </c>
      <c r="F470" s="20" t="str">
        <f t="shared" si="7"/>
        <v>March</v>
      </c>
      <c r="G470" s="2">
        <v>45363</v>
      </c>
      <c r="H470" s="3" t="s">
        <v>25</v>
      </c>
      <c r="I470">
        <v>3347</v>
      </c>
      <c r="J470" s="3" t="str">
        <f>VLOOKUP(I470,'Customer Details'!$A$2:$C$1001, 3, FALSE)</f>
        <v>25-34</v>
      </c>
      <c r="K470" s="3" t="str">
        <f>VLOOKUP(I470,'Customer Details'!$A$2:$D$1001,4, FALSE)</f>
        <v>Female</v>
      </c>
      <c r="L470" s="3" t="s">
        <v>30</v>
      </c>
      <c r="M470" t="s">
        <v>129</v>
      </c>
      <c r="N470" s="1">
        <v>3494.31</v>
      </c>
      <c r="O470" s="1">
        <v>9.093</v>
      </c>
      <c r="P470" s="1">
        <f>(Product[[#This Row],[Price]]-Product[[#This Row],[Cost of Goods Sold]])*Product[[#This Row],[Units Sold]]</f>
        <v>1048.2930000000001</v>
      </c>
    </row>
    <row r="471" spans="1:16" x14ac:dyDescent="0.45">
      <c r="A471" t="s">
        <v>14</v>
      </c>
      <c r="B471" t="s">
        <v>19</v>
      </c>
      <c r="C471" t="s">
        <v>24</v>
      </c>
      <c r="D471" s="1">
        <v>20.99</v>
      </c>
      <c r="E471">
        <v>110</v>
      </c>
      <c r="F471" s="20" t="str">
        <f t="shared" si="7"/>
        <v>February</v>
      </c>
      <c r="G471" s="2">
        <v>45347</v>
      </c>
      <c r="H471" s="3" t="s">
        <v>25</v>
      </c>
      <c r="I471">
        <v>5498</v>
      </c>
      <c r="J471" s="3" t="str">
        <f>VLOOKUP(I471,'Customer Details'!$A$2:$C$1001, 3, FALSE)</f>
        <v>65+</v>
      </c>
      <c r="K471" s="3" t="str">
        <f>VLOOKUP(I471,'Customer Details'!$A$2:$D$1001,4, FALSE)</f>
        <v>Male</v>
      </c>
      <c r="L471" s="3" t="s">
        <v>27</v>
      </c>
      <c r="M471" t="s">
        <v>129</v>
      </c>
      <c r="N471" s="1">
        <v>2308.9</v>
      </c>
      <c r="O471" s="1">
        <v>14.693</v>
      </c>
      <c r="P471" s="1">
        <f>(Product[[#This Row],[Price]]-Product[[#This Row],[Cost of Goods Sold]])*Product[[#This Row],[Units Sold]]</f>
        <v>692.66999999999985</v>
      </c>
    </row>
    <row r="472" spans="1:16" x14ac:dyDescent="0.45">
      <c r="A472" t="s">
        <v>16</v>
      </c>
      <c r="B472" t="s">
        <v>21</v>
      </c>
      <c r="C472" t="s">
        <v>23</v>
      </c>
      <c r="D472" s="1">
        <v>35.5</v>
      </c>
      <c r="E472">
        <v>246</v>
      </c>
      <c r="F472" s="20" t="str">
        <f t="shared" si="7"/>
        <v>January</v>
      </c>
      <c r="G472" s="2">
        <v>45313</v>
      </c>
      <c r="H472" s="3" t="s">
        <v>25</v>
      </c>
      <c r="I472">
        <v>6487</v>
      </c>
      <c r="J472" s="3" t="str">
        <f>VLOOKUP(I472,'Customer Details'!$A$2:$C$1001, 3, FALSE)</f>
        <v>65+</v>
      </c>
      <c r="K472" s="3" t="str">
        <f>VLOOKUP(I472,'Customer Details'!$A$2:$D$1001,4, FALSE)</f>
        <v>Non-binary</v>
      </c>
      <c r="L472" s="3" t="s">
        <v>27</v>
      </c>
      <c r="M472" t="s">
        <v>129</v>
      </c>
      <c r="N472" s="1">
        <v>8733</v>
      </c>
      <c r="O472" s="1">
        <v>24.85</v>
      </c>
      <c r="P472" s="1">
        <f>(Product[[#This Row],[Price]]-Product[[#This Row],[Cost of Goods Sold]])*Product[[#This Row],[Units Sold]]</f>
        <v>2619.8999999999996</v>
      </c>
    </row>
    <row r="473" spans="1:16" x14ac:dyDescent="0.45">
      <c r="A473" t="s">
        <v>15</v>
      </c>
      <c r="B473" t="s">
        <v>20</v>
      </c>
      <c r="C473" t="s">
        <v>24</v>
      </c>
      <c r="D473" s="1">
        <v>12.99</v>
      </c>
      <c r="E473">
        <v>235</v>
      </c>
      <c r="F473" s="20" t="str">
        <f t="shared" si="7"/>
        <v>January</v>
      </c>
      <c r="G473" s="2">
        <v>45294</v>
      </c>
      <c r="H473" s="3" t="s">
        <v>25</v>
      </c>
      <c r="I473">
        <v>3894</v>
      </c>
      <c r="J473" s="3" t="str">
        <f>VLOOKUP(I473,'Customer Details'!$A$2:$C$1001, 3, FALSE)</f>
        <v>18-24</v>
      </c>
      <c r="K473" s="3" t="str">
        <f>VLOOKUP(I473,'Customer Details'!$A$2:$D$1001,4, FALSE)</f>
        <v>Female</v>
      </c>
      <c r="L473" s="3" t="s">
        <v>29</v>
      </c>
      <c r="M473" t="s">
        <v>129</v>
      </c>
      <c r="N473" s="1">
        <v>3052.65</v>
      </c>
      <c r="O473" s="1">
        <v>9.093</v>
      </c>
      <c r="P473" s="1">
        <f>(Product[[#This Row],[Price]]-Product[[#This Row],[Cost of Goods Sold]])*Product[[#This Row],[Units Sold]]</f>
        <v>915.79500000000007</v>
      </c>
    </row>
    <row r="474" spans="1:16" x14ac:dyDescent="0.45">
      <c r="A474" t="s">
        <v>14</v>
      </c>
      <c r="B474" t="s">
        <v>19</v>
      </c>
      <c r="C474" t="s">
        <v>24</v>
      </c>
      <c r="D474" s="1">
        <v>20.99</v>
      </c>
      <c r="E474">
        <v>155</v>
      </c>
      <c r="F474" s="20" t="str">
        <f t="shared" si="7"/>
        <v>January</v>
      </c>
      <c r="G474" s="2">
        <v>45296</v>
      </c>
      <c r="H474" s="3" t="s">
        <v>26</v>
      </c>
      <c r="I474">
        <v>5604</v>
      </c>
      <c r="J474" s="3" t="str">
        <f>VLOOKUP(I474,'Customer Details'!$A$2:$C$1001, 3, FALSE)</f>
        <v>55-64</v>
      </c>
      <c r="K474" s="3" t="str">
        <f>VLOOKUP(I474,'Customer Details'!$A$2:$D$1001,4, FALSE)</f>
        <v>Male</v>
      </c>
      <c r="L474" s="3" t="s">
        <v>28</v>
      </c>
      <c r="M474" t="s">
        <v>129</v>
      </c>
      <c r="N474" s="1">
        <v>3253.45</v>
      </c>
      <c r="O474" s="1">
        <v>14.693</v>
      </c>
      <c r="P474" s="1">
        <f>(Product[[#This Row],[Price]]-Product[[#This Row],[Cost of Goods Sold]])*Product[[#This Row],[Units Sold]]</f>
        <v>976.03499999999985</v>
      </c>
    </row>
    <row r="475" spans="1:16" x14ac:dyDescent="0.45">
      <c r="A475" t="s">
        <v>15</v>
      </c>
      <c r="B475" t="s">
        <v>20</v>
      </c>
      <c r="C475" t="s">
        <v>24</v>
      </c>
      <c r="D475" s="1">
        <v>12.99</v>
      </c>
      <c r="E475">
        <v>127</v>
      </c>
      <c r="F475" s="20" t="str">
        <f t="shared" si="7"/>
        <v>January</v>
      </c>
      <c r="G475" s="2">
        <v>45322</v>
      </c>
      <c r="H475" s="3" t="s">
        <v>26</v>
      </c>
      <c r="I475">
        <v>5846</v>
      </c>
      <c r="J475" s="3" t="str">
        <f>VLOOKUP(I475,'Customer Details'!$A$2:$C$1001, 3, FALSE)</f>
        <v>35-44</v>
      </c>
      <c r="K475" s="3" t="str">
        <f>VLOOKUP(I475,'Customer Details'!$A$2:$D$1001,4, FALSE)</f>
        <v>Female</v>
      </c>
      <c r="L475" s="3" t="s">
        <v>27</v>
      </c>
      <c r="M475" t="s">
        <v>129</v>
      </c>
      <c r="N475" s="1">
        <v>1649.73</v>
      </c>
      <c r="O475" s="1">
        <v>9.093</v>
      </c>
      <c r="P475" s="1">
        <f>(Product[[#This Row],[Price]]-Product[[#This Row],[Cost of Goods Sold]])*Product[[#This Row],[Units Sold]]</f>
        <v>494.91900000000004</v>
      </c>
    </row>
    <row r="476" spans="1:16" x14ac:dyDescent="0.45">
      <c r="A476" t="s">
        <v>12</v>
      </c>
      <c r="B476" t="s">
        <v>17</v>
      </c>
      <c r="C476" t="s">
        <v>22</v>
      </c>
      <c r="D476" s="1">
        <v>5.99</v>
      </c>
      <c r="E476">
        <v>31</v>
      </c>
      <c r="F476" s="20" t="str">
        <f t="shared" si="7"/>
        <v>March</v>
      </c>
      <c r="G476" s="2">
        <v>45381</v>
      </c>
      <c r="H476" s="3" t="s">
        <v>26</v>
      </c>
      <c r="I476">
        <v>5731</v>
      </c>
      <c r="J476" s="3" t="str">
        <f>VLOOKUP(I476,'Customer Details'!$A$2:$C$1001, 3, FALSE)</f>
        <v>45-54</v>
      </c>
      <c r="K476" s="3" t="str">
        <f>VLOOKUP(I476,'Customer Details'!$A$2:$D$1001,4, FALSE)</f>
        <v>Male</v>
      </c>
      <c r="L476" s="3" t="s">
        <v>31</v>
      </c>
      <c r="M476" t="s">
        <v>129</v>
      </c>
      <c r="N476" s="1">
        <v>185.69</v>
      </c>
      <c r="O476" s="1">
        <v>4.1929999999999996</v>
      </c>
      <c r="P476" s="1">
        <f>(Product[[#This Row],[Price]]-Product[[#This Row],[Cost of Goods Sold]])*Product[[#This Row],[Units Sold]]</f>
        <v>55.707000000000022</v>
      </c>
    </row>
    <row r="477" spans="1:16" x14ac:dyDescent="0.45">
      <c r="A477" t="s">
        <v>15</v>
      </c>
      <c r="B477" t="s">
        <v>20</v>
      </c>
      <c r="C477" t="s">
        <v>24</v>
      </c>
      <c r="D477" s="1">
        <v>12.99</v>
      </c>
      <c r="E477">
        <v>300</v>
      </c>
      <c r="F477" s="20" t="str">
        <f t="shared" si="7"/>
        <v>January</v>
      </c>
      <c r="G477" s="2">
        <v>45296</v>
      </c>
      <c r="H477" s="3" t="s">
        <v>25</v>
      </c>
      <c r="I477">
        <v>6546</v>
      </c>
      <c r="J477" s="3" t="str">
        <f>VLOOKUP(I477,'Customer Details'!$A$2:$C$1001, 3, FALSE)</f>
        <v>18-24</v>
      </c>
      <c r="K477" s="3" t="str">
        <f>VLOOKUP(I477,'Customer Details'!$A$2:$D$1001,4, FALSE)</f>
        <v>Female</v>
      </c>
      <c r="L477" s="3" t="s">
        <v>31</v>
      </c>
      <c r="M477" t="s">
        <v>129</v>
      </c>
      <c r="N477" s="1">
        <v>3897</v>
      </c>
      <c r="O477" s="1">
        <v>9.093</v>
      </c>
      <c r="P477" s="1">
        <f>(Product[[#This Row],[Price]]-Product[[#This Row],[Cost of Goods Sold]])*Product[[#This Row],[Units Sold]]</f>
        <v>1169.1000000000001</v>
      </c>
    </row>
    <row r="478" spans="1:16" x14ac:dyDescent="0.45">
      <c r="A478" t="s">
        <v>12</v>
      </c>
      <c r="B478" t="s">
        <v>17</v>
      </c>
      <c r="C478" t="s">
        <v>22</v>
      </c>
      <c r="D478" s="1">
        <v>5.99</v>
      </c>
      <c r="E478">
        <v>6</v>
      </c>
      <c r="F478" s="20" t="str">
        <f t="shared" si="7"/>
        <v>January</v>
      </c>
      <c r="G478" s="2">
        <v>45304</v>
      </c>
      <c r="H478" s="3" t="s">
        <v>26</v>
      </c>
      <c r="I478">
        <v>7419</v>
      </c>
      <c r="J478" s="3" t="str">
        <f>VLOOKUP(I478,'Customer Details'!$A$2:$C$1001, 3, FALSE)</f>
        <v>65+</v>
      </c>
      <c r="K478" s="3" t="str">
        <f>VLOOKUP(I478,'Customer Details'!$A$2:$D$1001,4, FALSE)</f>
        <v>Male</v>
      </c>
      <c r="L478" s="3" t="s">
        <v>28</v>
      </c>
      <c r="M478" t="s">
        <v>129</v>
      </c>
      <c r="N478" s="1">
        <v>35.94</v>
      </c>
      <c r="O478" s="1">
        <v>4.1929999999999996</v>
      </c>
      <c r="P478" s="1">
        <f>(Product[[#This Row],[Price]]-Product[[#This Row],[Cost of Goods Sold]])*Product[[#This Row],[Units Sold]]</f>
        <v>10.782000000000004</v>
      </c>
    </row>
    <row r="479" spans="1:16" x14ac:dyDescent="0.45">
      <c r="A479" t="s">
        <v>15</v>
      </c>
      <c r="B479" t="s">
        <v>20</v>
      </c>
      <c r="C479" t="s">
        <v>24</v>
      </c>
      <c r="D479" s="1">
        <v>12.99</v>
      </c>
      <c r="E479">
        <v>127</v>
      </c>
      <c r="F479" s="20" t="str">
        <f t="shared" si="7"/>
        <v>March</v>
      </c>
      <c r="G479" s="2">
        <v>45367</v>
      </c>
      <c r="H479" s="3" t="s">
        <v>26</v>
      </c>
      <c r="I479">
        <v>8339</v>
      </c>
      <c r="J479" s="3" t="str">
        <f>VLOOKUP(I479,'Customer Details'!$A$2:$C$1001, 3, FALSE)</f>
        <v>45-54</v>
      </c>
      <c r="K479" s="3" t="str">
        <f>VLOOKUP(I479,'Customer Details'!$A$2:$D$1001,4, FALSE)</f>
        <v>Male</v>
      </c>
      <c r="L479" s="3" t="s">
        <v>30</v>
      </c>
      <c r="M479" t="s">
        <v>129</v>
      </c>
      <c r="N479" s="1">
        <v>1649.73</v>
      </c>
      <c r="O479" s="1">
        <v>9.093</v>
      </c>
      <c r="P479" s="1">
        <f>(Product[[#This Row],[Price]]-Product[[#This Row],[Cost of Goods Sold]])*Product[[#This Row],[Units Sold]]</f>
        <v>494.91900000000004</v>
      </c>
    </row>
    <row r="480" spans="1:16" x14ac:dyDescent="0.45">
      <c r="A480" t="s">
        <v>13</v>
      </c>
      <c r="B480" t="s">
        <v>18</v>
      </c>
      <c r="C480" t="s">
        <v>23</v>
      </c>
      <c r="D480" s="1">
        <v>15.75</v>
      </c>
      <c r="E480">
        <v>44</v>
      </c>
      <c r="F480" s="20" t="str">
        <f t="shared" si="7"/>
        <v>January</v>
      </c>
      <c r="G480" s="2">
        <v>45312</v>
      </c>
      <c r="H480" s="3" t="s">
        <v>26</v>
      </c>
      <c r="I480">
        <v>4686</v>
      </c>
      <c r="J480" s="3" t="str">
        <f>VLOOKUP(I480,'Customer Details'!$A$2:$C$1001, 3, FALSE)</f>
        <v>45-54</v>
      </c>
      <c r="K480" s="3" t="str">
        <f>VLOOKUP(I480,'Customer Details'!$A$2:$D$1001,4, FALSE)</f>
        <v>Non-binary</v>
      </c>
      <c r="L480" s="3" t="s">
        <v>30</v>
      </c>
      <c r="M480" t="s">
        <v>129</v>
      </c>
      <c r="N480" s="1">
        <v>693</v>
      </c>
      <c r="O480" s="1">
        <v>11.025</v>
      </c>
      <c r="P480" s="1">
        <f>(Product[[#This Row],[Price]]-Product[[#This Row],[Cost of Goods Sold]])*Product[[#This Row],[Units Sold]]</f>
        <v>207.89999999999998</v>
      </c>
    </row>
    <row r="481" spans="1:16" x14ac:dyDescent="0.45">
      <c r="A481" t="s">
        <v>13</v>
      </c>
      <c r="B481" t="s">
        <v>18</v>
      </c>
      <c r="C481" t="s">
        <v>23</v>
      </c>
      <c r="D481" s="1">
        <v>15.75</v>
      </c>
      <c r="E481">
        <v>176</v>
      </c>
      <c r="F481" s="20" t="str">
        <f t="shared" si="7"/>
        <v>January</v>
      </c>
      <c r="G481" s="2">
        <v>45318</v>
      </c>
      <c r="H481" s="3" t="s">
        <v>26</v>
      </c>
      <c r="I481">
        <v>2767</v>
      </c>
      <c r="J481" s="3" t="str">
        <f>VLOOKUP(I481,'Customer Details'!$A$2:$C$1001, 3, FALSE)</f>
        <v>45-54</v>
      </c>
      <c r="K481" s="3" t="str">
        <f>VLOOKUP(I481,'Customer Details'!$A$2:$D$1001,4, FALSE)</f>
        <v>Female</v>
      </c>
      <c r="L481" s="3" t="s">
        <v>29</v>
      </c>
      <c r="M481" t="s">
        <v>129</v>
      </c>
      <c r="N481" s="1">
        <v>2772</v>
      </c>
      <c r="O481" s="1">
        <v>11.025</v>
      </c>
      <c r="P481" s="1">
        <f>(Product[[#This Row],[Price]]-Product[[#This Row],[Cost of Goods Sold]])*Product[[#This Row],[Units Sold]]</f>
        <v>831.59999999999991</v>
      </c>
    </row>
    <row r="482" spans="1:16" x14ac:dyDescent="0.45">
      <c r="A482" t="s">
        <v>12</v>
      </c>
      <c r="B482" t="s">
        <v>17</v>
      </c>
      <c r="C482" t="s">
        <v>22</v>
      </c>
      <c r="D482" s="1">
        <v>5.99</v>
      </c>
      <c r="E482">
        <v>29</v>
      </c>
      <c r="F482" s="20" t="str">
        <f t="shared" si="7"/>
        <v>January</v>
      </c>
      <c r="G482" s="2">
        <v>45300</v>
      </c>
      <c r="H482" s="3" t="s">
        <v>25</v>
      </c>
      <c r="I482">
        <v>7003</v>
      </c>
      <c r="J482" s="3" t="str">
        <f>VLOOKUP(I482,'Customer Details'!$A$2:$C$1001, 3, FALSE)</f>
        <v>65+</v>
      </c>
      <c r="K482" s="3" t="str">
        <f>VLOOKUP(I482,'Customer Details'!$A$2:$D$1001,4, FALSE)</f>
        <v>Female</v>
      </c>
      <c r="L482" s="3" t="s">
        <v>30</v>
      </c>
      <c r="M482" t="s">
        <v>129</v>
      </c>
      <c r="N482" s="1">
        <v>173.71</v>
      </c>
      <c r="O482" s="1">
        <v>4.1929999999999996</v>
      </c>
      <c r="P482" s="1">
        <f>(Product[[#This Row],[Price]]-Product[[#This Row],[Cost of Goods Sold]])*Product[[#This Row],[Units Sold]]</f>
        <v>52.113000000000014</v>
      </c>
    </row>
    <row r="483" spans="1:16" x14ac:dyDescent="0.45">
      <c r="A483" t="s">
        <v>14</v>
      </c>
      <c r="B483" t="s">
        <v>19</v>
      </c>
      <c r="C483" t="s">
        <v>24</v>
      </c>
      <c r="D483" s="1">
        <v>20.99</v>
      </c>
      <c r="E483">
        <v>39</v>
      </c>
      <c r="F483" s="20" t="str">
        <f t="shared" si="7"/>
        <v>March</v>
      </c>
      <c r="G483" s="2">
        <v>45373</v>
      </c>
      <c r="H483" s="3" t="s">
        <v>25</v>
      </c>
      <c r="I483">
        <v>4756</v>
      </c>
      <c r="J483" s="3" t="str">
        <f>VLOOKUP(I483,'Customer Details'!$A$2:$C$1001, 3, FALSE)</f>
        <v>45-54</v>
      </c>
      <c r="K483" s="3" t="str">
        <f>VLOOKUP(I483,'Customer Details'!$A$2:$D$1001,4, FALSE)</f>
        <v>Non-binary</v>
      </c>
      <c r="L483" s="3" t="s">
        <v>27</v>
      </c>
      <c r="M483" t="s">
        <v>129</v>
      </c>
      <c r="N483" s="1">
        <v>818.6099999999999</v>
      </c>
      <c r="O483" s="1">
        <v>14.693</v>
      </c>
      <c r="P483" s="1">
        <f>(Product[[#This Row],[Price]]-Product[[#This Row],[Cost of Goods Sold]])*Product[[#This Row],[Units Sold]]</f>
        <v>245.58299999999994</v>
      </c>
    </row>
    <row r="484" spans="1:16" x14ac:dyDescent="0.45">
      <c r="A484" t="s">
        <v>16</v>
      </c>
      <c r="B484" t="s">
        <v>21</v>
      </c>
      <c r="C484" t="s">
        <v>23</v>
      </c>
      <c r="D484" s="1">
        <v>35.5</v>
      </c>
      <c r="E484">
        <v>34</v>
      </c>
      <c r="F484" s="20" t="str">
        <f t="shared" si="7"/>
        <v>January</v>
      </c>
      <c r="G484" s="2">
        <v>45298</v>
      </c>
      <c r="H484" s="3" t="s">
        <v>25</v>
      </c>
      <c r="I484">
        <v>9154</v>
      </c>
      <c r="J484" s="3" t="str">
        <f>VLOOKUP(I484,'Customer Details'!$A$2:$C$1001, 3, FALSE)</f>
        <v>65+</v>
      </c>
      <c r="K484" s="3" t="str">
        <f>VLOOKUP(I484,'Customer Details'!$A$2:$D$1001,4, FALSE)</f>
        <v>Non-binary</v>
      </c>
      <c r="L484" s="3" t="s">
        <v>27</v>
      </c>
      <c r="M484" t="s">
        <v>129</v>
      </c>
      <c r="N484" s="1">
        <v>1207</v>
      </c>
      <c r="O484" s="1">
        <v>24.85</v>
      </c>
      <c r="P484" s="1">
        <f>(Product[[#This Row],[Price]]-Product[[#This Row],[Cost of Goods Sold]])*Product[[#This Row],[Units Sold]]</f>
        <v>362.09999999999997</v>
      </c>
    </row>
    <row r="485" spans="1:16" x14ac:dyDescent="0.45">
      <c r="A485" t="s">
        <v>16</v>
      </c>
      <c r="B485" t="s">
        <v>21</v>
      </c>
      <c r="C485" t="s">
        <v>23</v>
      </c>
      <c r="D485" s="1">
        <v>35.5</v>
      </c>
      <c r="E485">
        <v>49</v>
      </c>
      <c r="F485" s="20" t="str">
        <f t="shared" si="7"/>
        <v>January</v>
      </c>
      <c r="G485" s="2">
        <v>45304</v>
      </c>
      <c r="H485" s="3" t="s">
        <v>25</v>
      </c>
      <c r="I485">
        <v>9590</v>
      </c>
      <c r="J485" s="3" t="str">
        <f>VLOOKUP(I485,'Customer Details'!$A$2:$C$1001, 3, FALSE)</f>
        <v>45-54</v>
      </c>
      <c r="K485" s="3" t="str">
        <f>VLOOKUP(I485,'Customer Details'!$A$2:$D$1001,4, FALSE)</f>
        <v>Female</v>
      </c>
      <c r="L485" s="3" t="s">
        <v>31</v>
      </c>
      <c r="M485" t="s">
        <v>129</v>
      </c>
      <c r="N485" s="1">
        <v>1739.5</v>
      </c>
      <c r="O485" s="1">
        <v>24.85</v>
      </c>
      <c r="P485" s="1">
        <f>(Product[[#This Row],[Price]]-Product[[#This Row],[Cost of Goods Sold]])*Product[[#This Row],[Units Sold]]</f>
        <v>521.84999999999991</v>
      </c>
    </row>
    <row r="486" spans="1:16" x14ac:dyDescent="0.45">
      <c r="A486" t="s">
        <v>16</v>
      </c>
      <c r="B486" t="s">
        <v>21</v>
      </c>
      <c r="C486" t="s">
        <v>23</v>
      </c>
      <c r="D486" s="1">
        <v>35.5</v>
      </c>
      <c r="E486">
        <v>90</v>
      </c>
      <c r="F486" s="20" t="str">
        <f t="shared" si="7"/>
        <v>January</v>
      </c>
      <c r="G486" s="2">
        <v>45298</v>
      </c>
      <c r="H486" s="3" t="s">
        <v>26</v>
      </c>
      <c r="I486">
        <v>1205</v>
      </c>
      <c r="J486" s="3" t="str">
        <f>VLOOKUP(I486,'Customer Details'!$A$2:$C$1001, 3, FALSE)</f>
        <v>25-34</v>
      </c>
      <c r="K486" s="3" t="str">
        <f>VLOOKUP(I486,'Customer Details'!$A$2:$D$1001,4, FALSE)</f>
        <v>Male</v>
      </c>
      <c r="L486" s="3" t="s">
        <v>28</v>
      </c>
      <c r="M486" t="s">
        <v>129</v>
      </c>
      <c r="N486" s="1">
        <v>3195</v>
      </c>
      <c r="O486" s="1">
        <v>24.85</v>
      </c>
      <c r="P486" s="1">
        <f>(Product[[#This Row],[Price]]-Product[[#This Row],[Cost of Goods Sold]])*Product[[#This Row],[Units Sold]]</f>
        <v>958.49999999999989</v>
      </c>
    </row>
    <row r="487" spans="1:16" x14ac:dyDescent="0.45">
      <c r="A487" t="s">
        <v>13</v>
      </c>
      <c r="B487" t="s">
        <v>18</v>
      </c>
      <c r="C487" t="s">
        <v>23</v>
      </c>
      <c r="D487" s="1">
        <v>15.75</v>
      </c>
      <c r="E487">
        <v>62</v>
      </c>
      <c r="F487" s="20" t="str">
        <f t="shared" si="7"/>
        <v>March</v>
      </c>
      <c r="G487" s="2">
        <v>45367</v>
      </c>
      <c r="H487" s="3" t="s">
        <v>25</v>
      </c>
      <c r="I487">
        <v>8800</v>
      </c>
      <c r="J487" s="3" t="str">
        <f>VLOOKUP(I487,'Customer Details'!$A$2:$C$1001, 3, FALSE)</f>
        <v>65+</v>
      </c>
      <c r="K487" s="3" t="str">
        <f>VLOOKUP(I487,'Customer Details'!$A$2:$D$1001,4, FALSE)</f>
        <v>Non-binary</v>
      </c>
      <c r="L487" s="3" t="s">
        <v>28</v>
      </c>
      <c r="M487" t="s">
        <v>129</v>
      </c>
      <c r="N487" s="1">
        <v>976.5</v>
      </c>
      <c r="O487" s="1">
        <v>11.025</v>
      </c>
      <c r="P487" s="1">
        <f>(Product[[#This Row],[Price]]-Product[[#This Row],[Cost of Goods Sold]])*Product[[#This Row],[Units Sold]]</f>
        <v>292.95</v>
      </c>
    </row>
    <row r="488" spans="1:16" x14ac:dyDescent="0.45">
      <c r="A488" t="s">
        <v>13</v>
      </c>
      <c r="B488" t="s">
        <v>18</v>
      </c>
      <c r="C488" t="s">
        <v>23</v>
      </c>
      <c r="D488" s="1">
        <v>15.75</v>
      </c>
      <c r="E488">
        <v>6</v>
      </c>
      <c r="F488" s="20" t="str">
        <f t="shared" si="7"/>
        <v>January</v>
      </c>
      <c r="G488" s="2">
        <v>45299</v>
      </c>
      <c r="H488" s="3" t="s">
        <v>26</v>
      </c>
      <c r="I488">
        <v>7972</v>
      </c>
      <c r="J488" s="3" t="str">
        <f>VLOOKUP(I488,'Customer Details'!$A$2:$C$1001, 3, FALSE)</f>
        <v>25-34</v>
      </c>
      <c r="K488" s="3" t="str">
        <f>VLOOKUP(I488,'Customer Details'!$A$2:$D$1001,4, FALSE)</f>
        <v>Non-binary</v>
      </c>
      <c r="L488" s="3" t="s">
        <v>31</v>
      </c>
      <c r="M488" t="s">
        <v>130</v>
      </c>
      <c r="N488" s="1">
        <v>94.5</v>
      </c>
      <c r="O488" s="1">
        <v>11.025</v>
      </c>
      <c r="P488" s="1">
        <f>(Product[[#This Row],[Price]]-Product[[#This Row],[Cost of Goods Sold]])*Product[[#This Row],[Units Sold]]</f>
        <v>28.349999999999998</v>
      </c>
    </row>
    <row r="489" spans="1:16" x14ac:dyDescent="0.45">
      <c r="A489" t="s">
        <v>15</v>
      </c>
      <c r="B489" t="s">
        <v>20</v>
      </c>
      <c r="C489" t="s">
        <v>24</v>
      </c>
      <c r="D489" s="1">
        <v>12.99</v>
      </c>
      <c r="E489">
        <v>171</v>
      </c>
      <c r="F489" s="20" t="str">
        <f t="shared" si="7"/>
        <v>February</v>
      </c>
      <c r="G489" s="2">
        <v>45345</v>
      </c>
      <c r="H489" s="3" t="s">
        <v>26</v>
      </c>
      <c r="I489">
        <v>4639</v>
      </c>
      <c r="J489" s="3" t="str">
        <f>VLOOKUP(I489,'Customer Details'!$A$2:$C$1001, 3, FALSE)</f>
        <v>45-54</v>
      </c>
      <c r="K489" s="3" t="str">
        <f>VLOOKUP(I489,'Customer Details'!$A$2:$D$1001,4, FALSE)</f>
        <v>Male</v>
      </c>
      <c r="L489" s="3" t="s">
        <v>31</v>
      </c>
      <c r="M489" t="s">
        <v>129</v>
      </c>
      <c r="N489" s="1">
        <v>2221.29</v>
      </c>
      <c r="O489" s="1">
        <v>9.093</v>
      </c>
      <c r="P489" s="1">
        <f>(Product[[#This Row],[Price]]-Product[[#This Row],[Cost of Goods Sold]])*Product[[#This Row],[Units Sold]]</f>
        <v>666.38700000000006</v>
      </c>
    </row>
    <row r="490" spans="1:16" x14ac:dyDescent="0.45">
      <c r="A490" t="s">
        <v>15</v>
      </c>
      <c r="B490" t="s">
        <v>20</v>
      </c>
      <c r="C490" t="s">
        <v>24</v>
      </c>
      <c r="D490" s="1">
        <v>12.99</v>
      </c>
      <c r="E490">
        <v>45</v>
      </c>
      <c r="F490" s="20" t="str">
        <f t="shared" si="7"/>
        <v>January</v>
      </c>
      <c r="G490" s="2">
        <v>45298</v>
      </c>
      <c r="H490" s="3" t="s">
        <v>26</v>
      </c>
      <c r="I490">
        <v>2004</v>
      </c>
      <c r="J490" s="3" t="str">
        <f>VLOOKUP(I490,'Customer Details'!$A$2:$C$1001, 3, FALSE)</f>
        <v>18-24</v>
      </c>
      <c r="K490" s="3" t="str">
        <f>VLOOKUP(I490,'Customer Details'!$A$2:$D$1001,4, FALSE)</f>
        <v>Female</v>
      </c>
      <c r="L490" s="3" t="s">
        <v>30</v>
      </c>
      <c r="M490" t="s">
        <v>129</v>
      </c>
      <c r="N490" s="1">
        <v>584.54999999999995</v>
      </c>
      <c r="O490" s="1">
        <v>9.093</v>
      </c>
      <c r="P490" s="1">
        <f>(Product[[#This Row],[Price]]-Product[[#This Row],[Cost of Goods Sold]])*Product[[#This Row],[Units Sold]]</f>
        <v>175.36500000000001</v>
      </c>
    </row>
    <row r="491" spans="1:16" x14ac:dyDescent="0.45">
      <c r="A491" t="s">
        <v>12</v>
      </c>
      <c r="B491" t="s">
        <v>17</v>
      </c>
      <c r="C491" t="s">
        <v>22</v>
      </c>
      <c r="D491" s="1">
        <v>5.99</v>
      </c>
      <c r="E491">
        <v>65</v>
      </c>
      <c r="F491" s="20" t="str">
        <f t="shared" si="7"/>
        <v>February</v>
      </c>
      <c r="G491" s="2">
        <v>45336</v>
      </c>
      <c r="H491" s="3" t="s">
        <v>25</v>
      </c>
      <c r="I491">
        <v>8982</v>
      </c>
      <c r="J491" s="3" t="str">
        <f>VLOOKUP(I491,'Customer Details'!$A$2:$C$1001, 3, FALSE)</f>
        <v>35-44</v>
      </c>
      <c r="K491" s="3" t="str">
        <f>VLOOKUP(I491,'Customer Details'!$A$2:$D$1001,4, FALSE)</f>
        <v>Female</v>
      </c>
      <c r="L491" s="3" t="s">
        <v>27</v>
      </c>
      <c r="M491" t="s">
        <v>129</v>
      </c>
      <c r="N491" s="1">
        <v>389.35</v>
      </c>
      <c r="O491" s="1">
        <v>4.1929999999999996</v>
      </c>
      <c r="P491" s="1">
        <f>(Product[[#This Row],[Price]]-Product[[#This Row],[Cost of Goods Sold]])*Product[[#This Row],[Units Sold]]</f>
        <v>116.80500000000004</v>
      </c>
    </row>
    <row r="492" spans="1:16" x14ac:dyDescent="0.45">
      <c r="A492" t="s">
        <v>13</v>
      </c>
      <c r="B492" t="s">
        <v>18</v>
      </c>
      <c r="C492" t="s">
        <v>23</v>
      </c>
      <c r="D492" s="1">
        <v>15.75</v>
      </c>
      <c r="E492">
        <v>168</v>
      </c>
      <c r="F492" s="20" t="str">
        <f t="shared" si="7"/>
        <v>February</v>
      </c>
      <c r="G492" s="2">
        <v>45325</v>
      </c>
      <c r="H492" s="3" t="s">
        <v>26</v>
      </c>
      <c r="I492">
        <v>8513</v>
      </c>
      <c r="J492" s="3" t="str">
        <f>VLOOKUP(I492,'Customer Details'!$A$2:$C$1001, 3, FALSE)</f>
        <v>65+</v>
      </c>
      <c r="K492" s="3" t="str">
        <f>VLOOKUP(I492,'Customer Details'!$A$2:$D$1001,4, FALSE)</f>
        <v>Female</v>
      </c>
      <c r="L492" s="3" t="s">
        <v>30</v>
      </c>
      <c r="M492" t="s">
        <v>129</v>
      </c>
      <c r="N492" s="1">
        <v>2646</v>
      </c>
      <c r="O492" s="1">
        <v>11.025</v>
      </c>
      <c r="P492" s="1">
        <f>(Product[[#This Row],[Price]]-Product[[#This Row],[Cost of Goods Sold]])*Product[[#This Row],[Units Sold]]</f>
        <v>793.8</v>
      </c>
    </row>
    <row r="493" spans="1:16" x14ac:dyDescent="0.45">
      <c r="A493" t="s">
        <v>14</v>
      </c>
      <c r="B493" t="s">
        <v>19</v>
      </c>
      <c r="C493" t="s">
        <v>24</v>
      </c>
      <c r="D493" s="1">
        <v>20.99</v>
      </c>
      <c r="E493">
        <v>297</v>
      </c>
      <c r="F493" s="20" t="str">
        <f t="shared" si="7"/>
        <v>February</v>
      </c>
      <c r="G493" s="2">
        <v>45338</v>
      </c>
      <c r="H493" s="3" t="s">
        <v>25</v>
      </c>
      <c r="I493">
        <v>3169</v>
      </c>
      <c r="J493" s="3" t="str">
        <f>VLOOKUP(I493,'Customer Details'!$A$2:$C$1001, 3, FALSE)</f>
        <v>18-24</v>
      </c>
      <c r="K493" s="3" t="str">
        <f>VLOOKUP(I493,'Customer Details'!$A$2:$D$1001,4, FALSE)</f>
        <v>Female</v>
      </c>
      <c r="L493" s="3" t="s">
        <v>28</v>
      </c>
      <c r="M493" t="s">
        <v>129</v>
      </c>
      <c r="N493" s="1">
        <v>6234.03</v>
      </c>
      <c r="O493" s="1">
        <v>14.693</v>
      </c>
      <c r="P493" s="1">
        <f>(Product[[#This Row],[Price]]-Product[[#This Row],[Cost of Goods Sold]])*Product[[#This Row],[Units Sold]]</f>
        <v>1870.2089999999996</v>
      </c>
    </row>
    <row r="494" spans="1:16" x14ac:dyDescent="0.45">
      <c r="A494" t="s">
        <v>14</v>
      </c>
      <c r="B494" t="s">
        <v>19</v>
      </c>
      <c r="C494" t="s">
        <v>24</v>
      </c>
      <c r="D494" s="1">
        <v>20.99</v>
      </c>
      <c r="E494">
        <v>159</v>
      </c>
      <c r="F494" s="20" t="str">
        <f t="shared" si="7"/>
        <v>February</v>
      </c>
      <c r="G494" s="2">
        <v>45342</v>
      </c>
      <c r="H494" s="3" t="s">
        <v>25</v>
      </c>
      <c r="I494">
        <v>7502</v>
      </c>
      <c r="J494" s="3" t="str">
        <f>VLOOKUP(I494,'Customer Details'!$A$2:$C$1001, 3, FALSE)</f>
        <v>18-24</v>
      </c>
      <c r="K494" s="3" t="str">
        <f>VLOOKUP(I494,'Customer Details'!$A$2:$D$1001,4, FALSE)</f>
        <v>Female</v>
      </c>
      <c r="L494" s="3" t="s">
        <v>28</v>
      </c>
      <c r="M494" t="s">
        <v>129</v>
      </c>
      <c r="N494" s="1">
        <v>3337.41</v>
      </c>
      <c r="O494" s="1">
        <v>14.693</v>
      </c>
      <c r="P494" s="1">
        <f>(Product[[#This Row],[Price]]-Product[[#This Row],[Cost of Goods Sold]])*Product[[#This Row],[Units Sold]]</f>
        <v>1001.2229999999998</v>
      </c>
    </row>
    <row r="495" spans="1:16" x14ac:dyDescent="0.45">
      <c r="A495" t="s">
        <v>13</v>
      </c>
      <c r="B495" t="s">
        <v>18</v>
      </c>
      <c r="C495" t="s">
        <v>23</v>
      </c>
      <c r="D495" s="1">
        <v>15.75</v>
      </c>
      <c r="E495">
        <v>54</v>
      </c>
      <c r="F495" s="20" t="str">
        <f t="shared" si="7"/>
        <v>January</v>
      </c>
      <c r="G495" s="2">
        <v>45300</v>
      </c>
      <c r="H495" s="3" t="s">
        <v>26</v>
      </c>
      <c r="I495">
        <v>6977</v>
      </c>
      <c r="J495" s="3" t="str">
        <f>VLOOKUP(I495,'Customer Details'!$A$2:$C$1001, 3, FALSE)</f>
        <v>18-24</v>
      </c>
      <c r="K495" s="3" t="str">
        <f>VLOOKUP(I495,'Customer Details'!$A$2:$D$1001,4, FALSE)</f>
        <v>Non-binary</v>
      </c>
      <c r="L495" s="3" t="s">
        <v>30</v>
      </c>
      <c r="M495" t="s">
        <v>130</v>
      </c>
      <c r="N495" s="1">
        <v>850.5</v>
      </c>
      <c r="O495" s="1">
        <v>11.025</v>
      </c>
      <c r="P495" s="1">
        <f>(Product[[#This Row],[Price]]-Product[[#This Row],[Cost of Goods Sold]])*Product[[#This Row],[Units Sold]]</f>
        <v>255.14999999999998</v>
      </c>
    </row>
    <row r="496" spans="1:16" x14ac:dyDescent="0.45">
      <c r="A496" t="s">
        <v>13</v>
      </c>
      <c r="B496" t="s">
        <v>18</v>
      </c>
      <c r="C496" t="s">
        <v>23</v>
      </c>
      <c r="D496" s="1">
        <v>15.75</v>
      </c>
      <c r="E496">
        <v>255</v>
      </c>
      <c r="F496" s="20" t="str">
        <f t="shared" si="7"/>
        <v>March</v>
      </c>
      <c r="G496" s="2">
        <v>45361</v>
      </c>
      <c r="H496" s="3" t="s">
        <v>26</v>
      </c>
      <c r="I496">
        <v>6955</v>
      </c>
      <c r="J496" s="3" t="str">
        <f>VLOOKUP(I496,'Customer Details'!$A$2:$C$1001, 3, FALSE)</f>
        <v>55-64</v>
      </c>
      <c r="K496" s="3" t="str">
        <f>VLOOKUP(I496,'Customer Details'!$A$2:$D$1001,4, FALSE)</f>
        <v>Non-binary</v>
      </c>
      <c r="L496" s="3" t="s">
        <v>31</v>
      </c>
      <c r="M496" t="s">
        <v>130</v>
      </c>
      <c r="N496" s="1">
        <v>4016.25</v>
      </c>
      <c r="O496" s="1">
        <v>11.025</v>
      </c>
      <c r="P496" s="1">
        <f>(Product[[#This Row],[Price]]-Product[[#This Row],[Cost of Goods Sold]])*Product[[#This Row],[Units Sold]]</f>
        <v>1204.875</v>
      </c>
    </row>
    <row r="497" spans="1:16" x14ac:dyDescent="0.45">
      <c r="A497" t="s">
        <v>13</v>
      </c>
      <c r="B497" t="s">
        <v>18</v>
      </c>
      <c r="C497" t="s">
        <v>23</v>
      </c>
      <c r="D497" s="1">
        <v>15.75</v>
      </c>
      <c r="E497">
        <v>46</v>
      </c>
      <c r="F497" s="20" t="str">
        <f t="shared" si="7"/>
        <v>January</v>
      </c>
      <c r="G497" s="2">
        <v>45319</v>
      </c>
      <c r="H497" s="3" t="s">
        <v>26</v>
      </c>
      <c r="I497">
        <v>8384</v>
      </c>
      <c r="J497" s="3" t="str">
        <f>VLOOKUP(I497,'Customer Details'!$A$2:$C$1001, 3, FALSE)</f>
        <v>25-34</v>
      </c>
      <c r="K497" s="3" t="str">
        <f>VLOOKUP(I497,'Customer Details'!$A$2:$D$1001,4, FALSE)</f>
        <v>Female</v>
      </c>
      <c r="L497" s="3" t="s">
        <v>27</v>
      </c>
      <c r="M497" t="s">
        <v>129</v>
      </c>
      <c r="N497" s="1">
        <v>724.5</v>
      </c>
      <c r="O497" s="1">
        <v>11.025</v>
      </c>
      <c r="P497" s="1">
        <f>(Product[[#This Row],[Price]]-Product[[#This Row],[Cost of Goods Sold]])*Product[[#This Row],[Units Sold]]</f>
        <v>217.35</v>
      </c>
    </row>
    <row r="498" spans="1:16" x14ac:dyDescent="0.45">
      <c r="A498" t="s">
        <v>15</v>
      </c>
      <c r="B498" t="s">
        <v>20</v>
      </c>
      <c r="C498" t="s">
        <v>24</v>
      </c>
      <c r="D498" s="1">
        <v>12.99</v>
      </c>
      <c r="E498">
        <v>60</v>
      </c>
      <c r="F498" s="20" t="str">
        <f t="shared" si="7"/>
        <v>March</v>
      </c>
      <c r="G498" s="2">
        <v>45381</v>
      </c>
      <c r="H498" s="3" t="s">
        <v>26</v>
      </c>
      <c r="I498">
        <v>7370</v>
      </c>
      <c r="J498" s="3" t="str">
        <f>VLOOKUP(I498,'Customer Details'!$A$2:$C$1001, 3, FALSE)</f>
        <v>35-44</v>
      </c>
      <c r="K498" s="3" t="str">
        <f>VLOOKUP(I498,'Customer Details'!$A$2:$D$1001,4, FALSE)</f>
        <v>Male</v>
      </c>
      <c r="L498" s="3" t="s">
        <v>30</v>
      </c>
      <c r="M498" t="s">
        <v>129</v>
      </c>
      <c r="N498" s="1">
        <v>779.4</v>
      </c>
      <c r="O498" s="1">
        <v>9.093</v>
      </c>
      <c r="P498" s="1">
        <f>(Product[[#This Row],[Price]]-Product[[#This Row],[Cost of Goods Sold]])*Product[[#This Row],[Units Sold]]</f>
        <v>233.82000000000002</v>
      </c>
    </row>
    <row r="499" spans="1:16" x14ac:dyDescent="0.45">
      <c r="A499" t="s">
        <v>12</v>
      </c>
      <c r="B499" t="s">
        <v>17</v>
      </c>
      <c r="C499" t="s">
        <v>22</v>
      </c>
      <c r="D499" s="1">
        <v>5.99</v>
      </c>
      <c r="E499">
        <v>159</v>
      </c>
      <c r="F499" s="20" t="str">
        <f t="shared" si="7"/>
        <v>March</v>
      </c>
      <c r="G499" s="2">
        <v>45373</v>
      </c>
      <c r="H499" s="3" t="s">
        <v>25</v>
      </c>
      <c r="I499">
        <v>9344</v>
      </c>
      <c r="J499" s="3" t="str">
        <f>VLOOKUP(I499,'Customer Details'!$A$2:$C$1001, 3, FALSE)</f>
        <v>18-24</v>
      </c>
      <c r="K499" s="3" t="str">
        <f>VLOOKUP(I499,'Customer Details'!$A$2:$D$1001,4, FALSE)</f>
        <v>Non-binary</v>
      </c>
      <c r="L499" s="3" t="s">
        <v>29</v>
      </c>
      <c r="M499" t="s">
        <v>129</v>
      </c>
      <c r="N499" s="1">
        <v>952.41000000000008</v>
      </c>
      <c r="O499" s="1">
        <v>4.1929999999999996</v>
      </c>
      <c r="P499" s="1">
        <f>(Product[[#This Row],[Price]]-Product[[#This Row],[Cost of Goods Sold]])*Product[[#This Row],[Units Sold]]</f>
        <v>285.72300000000007</v>
      </c>
    </row>
    <row r="500" spans="1:16" x14ac:dyDescent="0.45">
      <c r="A500" t="s">
        <v>16</v>
      </c>
      <c r="B500" t="s">
        <v>21</v>
      </c>
      <c r="C500" t="s">
        <v>23</v>
      </c>
      <c r="D500" s="1">
        <v>35.5</v>
      </c>
      <c r="E500">
        <v>257</v>
      </c>
      <c r="F500" s="20" t="str">
        <f t="shared" si="7"/>
        <v>February</v>
      </c>
      <c r="G500" s="2">
        <v>45350</v>
      </c>
      <c r="H500" s="3" t="s">
        <v>26</v>
      </c>
      <c r="I500">
        <v>4077</v>
      </c>
      <c r="J500" s="3" t="str">
        <f>VLOOKUP(I500,'Customer Details'!$A$2:$C$1001, 3, FALSE)</f>
        <v>18-24</v>
      </c>
      <c r="K500" s="3" t="str">
        <f>VLOOKUP(I500,'Customer Details'!$A$2:$D$1001,4, FALSE)</f>
        <v>Female</v>
      </c>
      <c r="L500" s="3" t="s">
        <v>29</v>
      </c>
      <c r="M500" t="s">
        <v>129</v>
      </c>
      <c r="N500" s="1">
        <v>9123.5</v>
      </c>
      <c r="O500" s="1">
        <v>24.85</v>
      </c>
      <c r="P500" s="1">
        <f>(Product[[#This Row],[Price]]-Product[[#This Row],[Cost of Goods Sold]])*Product[[#This Row],[Units Sold]]</f>
        <v>2737.0499999999997</v>
      </c>
    </row>
    <row r="501" spans="1:16" x14ac:dyDescent="0.45">
      <c r="A501" t="s">
        <v>14</v>
      </c>
      <c r="B501" t="s">
        <v>19</v>
      </c>
      <c r="C501" t="s">
        <v>24</v>
      </c>
      <c r="D501" s="1">
        <v>20.99</v>
      </c>
      <c r="E501">
        <v>299</v>
      </c>
      <c r="F501" s="20" t="str">
        <f t="shared" si="7"/>
        <v>February</v>
      </c>
      <c r="G501" s="2">
        <v>45349</v>
      </c>
      <c r="H501" s="3" t="s">
        <v>25</v>
      </c>
      <c r="I501">
        <v>7049</v>
      </c>
      <c r="J501" s="3" t="str">
        <f>VLOOKUP(I501,'Customer Details'!$A$2:$C$1001, 3, FALSE)</f>
        <v>25-34</v>
      </c>
      <c r="K501" s="3" t="str">
        <f>VLOOKUP(I501,'Customer Details'!$A$2:$D$1001,4, FALSE)</f>
        <v>Female</v>
      </c>
      <c r="L501" s="3" t="s">
        <v>31</v>
      </c>
      <c r="M501" t="s">
        <v>129</v>
      </c>
      <c r="N501" s="1">
        <v>6276.0099999999993</v>
      </c>
      <c r="O501" s="1">
        <v>14.693</v>
      </c>
      <c r="P501" s="1">
        <f>(Product[[#This Row],[Price]]-Product[[#This Row],[Cost of Goods Sold]])*Product[[#This Row],[Units Sold]]</f>
        <v>1882.8029999999997</v>
      </c>
    </row>
    <row r="502" spans="1:16" x14ac:dyDescent="0.45">
      <c r="A502" t="s">
        <v>14</v>
      </c>
      <c r="B502" t="s">
        <v>19</v>
      </c>
      <c r="C502" t="s">
        <v>24</v>
      </c>
      <c r="D502" s="1">
        <v>20.99</v>
      </c>
      <c r="E502">
        <v>216</v>
      </c>
      <c r="F502" s="20" t="str">
        <f t="shared" si="7"/>
        <v>February</v>
      </c>
      <c r="G502" s="2">
        <v>45350</v>
      </c>
      <c r="H502" s="3" t="s">
        <v>26</v>
      </c>
      <c r="I502">
        <v>4372</v>
      </c>
      <c r="J502" s="3" t="str">
        <f>VLOOKUP(I502,'Customer Details'!$A$2:$C$1001, 3, FALSE)</f>
        <v>45-54</v>
      </c>
      <c r="K502" s="3" t="str">
        <f>VLOOKUP(I502,'Customer Details'!$A$2:$D$1001,4, FALSE)</f>
        <v>Male</v>
      </c>
      <c r="L502" s="3" t="s">
        <v>29</v>
      </c>
      <c r="M502" t="s">
        <v>129</v>
      </c>
      <c r="N502" s="1">
        <v>4533.8399999999992</v>
      </c>
      <c r="O502" s="1">
        <v>14.693</v>
      </c>
      <c r="P502" s="1">
        <f>(Product[[#This Row],[Price]]-Product[[#This Row],[Cost of Goods Sold]])*Product[[#This Row],[Units Sold]]</f>
        <v>1360.1519999999998</v>
      </c>
    </row>
    <row r="503" spans="1:16" x14ac:dyDescent="0.45">
      <c r="A503" t="s">
        <v>16</v>
      </c>
      <c r="B503" t="s">
        <v>21</v>
      </c>
      <c r="C503" t="s">
        <v>23</v>
      </c>
      <c r="D503" s="1">
        <v>35.5</v>
      </c>
      <c r="E503">
        <v>124</v>
      </c>
      <c r="F503" s="20" t="str">
        <f t="shared" si="7"/>
        <v>March</v>
      </c>
      <c r="G503" s="2">
        <v>45355</v>
      </c>
      <c r="H503" s="3" t="s">
        <v>26</v>
      </c>
      <c r="I503">
        <v>1486</v>
      </c>
      <c r="J503" s="3" t="str">
        <f>VLOOKUP(I503,'Customer Details'!$A$2:$C$1001, 3, FALSE)</f>
        <v>25-34</v>
      </c>
      <c r="K503" s="3" t="str">
        <f>VLOOKUP(I503,'Customer Details'!$A$2:$D$1001,4, FALSE)</f>
        <v>Non-binary</v>
      </c>
      <c r="L503" s="3" t="s">
        <v>29</v>
      </c>
      <c r="M503" t="s">
        <v>129</v>
      </c>
      <c r="N503" s="1">
        <v>4402</v>
      </c>
      <c r="O503" s="1">
        <v>24.85</v>
      </c>
      <c r="P503" s="1">
        <f>(Product[[#This Row],[Price]]-Product[[#This Row],[Cost of Goods Sold]])*Product[[#This Row],[Units Sold]]</f>
        <v>1320.6</v>
      </c>
    </row>
    <row r="504" spans="1:16" x14ac:dyDescent="0.45">
      <c r="A504" t="s">
        <v>14</v>
      </c>
      <c r="B504" t="s">
        <v>19</v>
      </c>
      <c r="C504" t="s">
        <v>24</v>
      </c>
      <c r="D504" s="1">
        <v>20.99</v>
      </c>
      <c r="E504">
        <v>237</v>
      </c>
      <c r="F504" s="20" t="str">
        <f t="shared" si="7"/>
        <v>March</v>
      </c>
      <c r="G504" s="2">
        <v>45354</v>
      </c>
      <c r="H504" s="3" t="s">
        <v>26</v>
      </c>
      <c r="I504">
        <v>2462</v>
      </c>
      <c r="J504" s="3" t="str">
        <f>VLOOKUP(I504,'Customer Details'!$A$2:$C$1001, 3, FALSE)</f>
        <v>45-54</v>
      </c>
      <c r="K504" s="3" t="str">
        <f>VLOOKUP(I504,'Customer Details'!$A$2:$D$1001,4, FALSE)</f>
        <v>Non-binary</v>
      </c>
      <c r="L504" s="3" t="s">
        <v>27</v>
      </c>
      <c r="M504" t="s">
        <v>129</v>
      </c>
      <c r="N504" s="1">
        <v>4974.6299999999992</v>
      </c>
      <c r="O504" s="1">
        <v>14.693</v>
      </c>
      <c r="P504" s="1">
        <f>(Product[[#This Row],[Price]]-Product[[#This Row],[Cost of Goods Sold]])*Product[[#This Row],[Units Sold]]</f>
        <v>1492.3889999999997</v>
      </c>
    </row>
    <row r="505" spans="1:16" x14ac:dyDescent="0.45">
      <c r="A505" t="s">
        <v>14</v>
      </c>
      <c r="B505" t="s">
        <v>19</v>
      </c>
      <c r="C505" t="s">
        <v>24</v>
      </c>
      <c r="D505" s="1">
        <v>20.99</v>
      </c>
      <c r="E505">
        <v>195</v>
      </c>
      <c r="F505" s="20" t="str">
        <f t="shared" si="7"/>
        <v>January</v>
      </c>
      <c r="G505" s="2">
        <v>45311</v>
      </c>
      <c r="H505" s="3" t="s">
        <v>25</v>
      </c>
      <c r="I505">
        <v>7485</v>
      </c>
      <c r="J505" s="3" t="str">
        <f>VLOOKUP(I505,'Customer Details'!$A$2:$C$1001, 3, FALSE)</f>
        <v>18-24</v>
      </c>
      <c r="K505" s="3" t="str">
        <f>VLOOKUP(I505,'Customer Details'!$A$2:$D$1001,4, FALSE)</f>
        <v>Female</v>
      </c>
      <c r="L505" s="3" t="s">
        <v>29</v>
      </c>
      <c r="M505" t="s">
        <v>129</v>
      </c>
      <c r="N505" s="1">
        <v>4093.05</v>
      </c>
      <c r="O505" s="1">
        <v>14.693</v>
      </c>
      <c r="P505" s="1">
        <f>(Product[[#This Row],[Price]]-Product[[#This Row],[Cost of Goods Sold]])*Product[[#This Row],[Units Sold]]</f>
        <v>1227.9149999999997</v>
      </c>
    </row>
    <row r="506" spans="1:16" x14ac:dyDescent="0.45">
      <c r="A506" t="s">
        <v>13</v>
      </c>
      <c r="B506" t="s">
        <v>18</v>
      </c>
      <c r="C506" t="s">
        <v>23</v>
      </c>
      <c r="D506" s="1">
        <v>15.75</v>
      </c>
      <c r="E506">
        <v>92</v>
      </c>
      <c r="F506" s="20" t="str">
        <f t="shared" si="7"/>
        <v>February</v>
      </c>
      <c r="G506" s="2">
        <v>45328</v>
      </c>
      <c r="H506" s="3" t="s">
        <v>25</v>
      </c>
      <c r="I506">
        <v>3754</v>
      </c>
      <c r="J506" s="3" t="str">
        <f>VLOOKUP(I506,'Customer Details'!$A$2:$C$1001, 3, FALSE)</f>
        <v>65+</v>
      </c>
      <c r="K506" s="3" t="str">
        <f>VLOOKUP(I506,'Customer Details'!$A$2:$D$1001,4, FALSE)</f>
        <v>Female</v>
      </c>
      <c r="L506" s="3" t="s">
        <v>27</v>
      </c>
      <c r="M506" t="s">
        <v>129</v>
      </c>
      <c r="N506" s="1">
        <v>1449</v>
      </c>
      <c r="O506" s="1">
        <v>11.025</v>
      </c>
      <c r="P506" s="1">
        <f>(Product[[#This Row],[Price]]-Product[[#This Row],[Cost of Goods Sold]])*Product[[#This Row],[Units Sold]]</f>
        <v>434.7</v>
      </c>
    </row>
    <row r="507" spans="1:16" x14ac:dyDescent="0.45">
      <c r="A507" t="s">
        <v>16</v>
      </c>
      <c r="B507" t="s">
        <v>21</v>
      </c>
      <c r="C507" t="s">
        <v>23</v>
      </c>
      <c r="D507" s="1">
        <v>35.5</v>
      </c>
      <c r="E507">
        <v>197</v>
      </c>
      <c r="F507" s="20" t="str">
        <f t="shared" si="7"/>
        <v>February</v>
      </c>
      <c r="G507" s="2">
        <v>45323</v>
      </c>
      <c r="H507" s="3" t="s">
        <v>26</v>
      </c>
      <c r="I507">
        <v>6767</v>
      </c>
      <c r="J507" s="3" t="str">
        <f>VLOOKUP(I507,'Customer Details'!$A$2:$C$1001, 3, FALSE)</f>
        <v>25-34</v>
      </c>
      <c r="K507" s="3" t="str">
        <f>VLOOKUP(I507,'Customer Details'!$A$2:$D$1001,4, FALSE)</f>
        <v>Male</v>
      </c>
      <c r="L507" s="3" t="s">
        <v>27</v>
      </c>
      <c r="M507" t="s">
        <v>129</v>
      </c>
      <c r="N507" s="1">
        <v>6993.5</v>
      </c>
      <c r="O507" s="1">
        <v>24.85</v>
      </c>
      <c r="P507" s="1">
        <f>(Product[[#This Row],[Price]]-Product[[#This Row],[Cost of Goods Sold]])*Product[[#This Row],[Units Sold]]</f>
        <v>2098.0499999999997</v>
      </c>
    </row>
    <row r="508" spans="1:16" x14ac:dyDescent="0.45">
      <c r="A508" t="s">
        <v>12</v>
      </c>
      <c r="B508" t="s">
        <v>17</v>
      </c>
      <c r="C508" t="s">
        <v>22</v>
      </c>
      <c r="D508" s="1">
        <v>5.99</v>
      </c>
      <c r="E508">
        <v>48</v>
      </c>
      <c r="F508" s="20" t="str">
        <f t="shared" si="7"/>
        <v>February</v>
      </c>
      <c r="G508" s="2">
        <v>45350</v>
      </c>
      <c r="H508" s="3" t="s">
        <v>25</v>
      </c>
      <c r="I508">
        <v>4458</v>
      </c>
      <c r="J508" s="3" t="str">
        <f>VLOOKUP(I508,'Customer Details'!$A$2:$C$1001, 3, FALSE)</f>
        <v>35-44</v>
      </c>
      <c r="K508" s="3" t="str">
        <f>VLOOKUP(I508,'Customer Details'!$A$2:$D$1001,4, FALSE)</f>
        <v>Non-binary</v>
      </c>
      <c r="L508" s="3" t="s">
        <v>28</v>
      </c>
      <c r="M508" t="s">
        <v>129</v>
      </c>
      <c r="N508" s="1">
        <v>287.52</v>
      </c>
      <c r="O508" s="1">
        <v>4.1929999999999996</v>
      </c>
      <c r="P508" s="1">
        <f>(Product[[#This Row],[Price]]-Product[[#This Row],[Cost of Goods Sold]])*Product[[#This Row],[Units Sold]]</f>
        <v>86.256000000000029</v>
      </c>
    </row>
    <row r="509" spans="1:16" x14ac:dyDescent="0.45">
      <c r="A509" t="s">
        <v>13</v>
      </c>
      <c r="B509" t="s">
        <v>18</v>
      </c>
      <c r="C509" t="s">
        <v>23</v>
      </c>
      <c r="D509" s="1">
        <v>15.75</v>
      </c>
      <c r="E509">
        <v>275</v>
      </c>
      <c r="F509" s="20" t="str">
        <f t="shared" si="7"/>
        <v>March</v>
      </c>
      <c r="G509" s="2">
        <v>45364</v>
      </c>
      <c r="H509" s="3" t="s">
        <v>25</v>
      </c>
      <c r="I509">
        <v>4377</v>
      </c>
      <c r="J509" s="3" t="str">
        <f>VLOOKUP(I509,'Customer Details'!$A$2:$C$1001, 3, FALSE)</f>
        <v>18-24</v>
      </c>
      <c r="K509" s="3" t="str">
        <f>VLOOKUP(I509,'Customer Details'!$A$2:$D$1001,4, FALSE)</f>
        <v>Male</v>
      </c>
      <c r="L509" s="3" t="s">
        <v>28</v>
      </c>
      <c r="M509" t="s">
        <v>129</v>
      </c>
      <c r="N509" s="1">
        <v>4331.25</v>
      </c>
      <c r="O509" s="1">
        <v>11.025</v>
      </c>
      <c r="P509" s="1">
        <f>(Product[[#This Row],[Price]]-Product[[#This Row],[Cost of Goods Sold]])*Product[[#This Row],[Units Sold]]</f>
        <v>1299.375</v>
      </c>
    </row>
    <row r="510" spans="1:16" x14ac:dyDescent="0.45">
      <c r="A510" t="s">
        <v>16</v>
      </c>
      <c r="B510" t="s">
        <v>21</v>
      </c>
      <c r="C510" t="s">
        <v>23</v>
      </c>
      <c r="D510" s="1">
        <v>35.5</v>
      </c>
      <c r="E510">
        <v>216</v>
      </c>
      <c r="F510" s="20" t="str">
        <f t="shared" si="7"/>
        <v>March</v>
      </c>
      <c r="G510" s="2">
        <v>45367</v>
      </c>
      <c r="H510" s="3" t="s">
        <v>26</v>
      </c>
      <c r="I510">
        <v>8348</v>
      </c>
      <c r="J510" s="3" t="str">
        <f>VLOOKUP(I510,'Customer Details'!$A$2:$C$1001, 3, FALSE)</f>
        <v>35-44</v>
      </c>
      <c r="K510" s="3" t="str">
        <f>VLOOKUP(I510,'Customer Details'!$A$2:$D$1001,4, FALSE)</f>
        <v>Male</v>
      </c>
      <c r="L510" s="3" t="s">
        <v>27</v>
      </c>
      <c r="M510" t="s">
        <v>129</v>
      </c>
      <c r="N510" s="1">
        <v>7668</v>
      </c>
      <c r="O510" s="1">
        <v>24.85</v>
      </c>
      <c r="P510" s="1">
        <f>(Product[[#This Row],[Price]]-Product[[#This Row],[Cost of Goods Sold]])*Product[[#This Row],[Units Sold]]</f>
        <v>2300.3999999999996</v>
      </c>
    </row>
    <row r="511" spans="1:16" x14ac:dyDescent="0.45">
      <c r="A511" t="s">
        <v>15</v>
      </c>
      <c r="B511" t="s">
        <v>20</v>
      </c>
      <c r="C511" t="s">
        <v>24</v>
      </c>
      <c r="D511" s="1">
        <v>12.99</v>
      </c>
      <c r="E511">
        <v>31</v>
      </c>
      <c r="F511" s="20" t="str">
        <f t="shared" si="7"/>
        <v>January</v>
      </c>
      <c r="G511" s="2">
        <v>45302</v>
      </c>
      <c r="H511" s="3" t="s">
        <v>26</v>
      </c>
      <c r="I511">
        <v>8346</v>
      </c>
      <c r="J511" s="3" t="str">
        <f>VLOOKUP(I511,'Customer Details'!$A$2:$C$1001, 3, FALSE)</f>
        <v>18-24</v>
      </c>
      <c r="K511" s="3" t="str">
        <f>VLOOKUP(I511,'Customer Details'!$A$2:$D$1001,4, FALSE)</f>
        <v>Non-binary</v>
      </c>
      <c r="L511" s="3" t="s">
        <v>29</v>
      </c>
      <c r="M511" t="s">
        <v>129</v>
      </c>
      <c r="N511" s="1">
        <v>402.69</v>
      </c>
      <c r="O511" s="1">
        <v>9.093</v>
      </c>
      <c r="P511" s="1">
        <f>(Product[[#This Row],[Price]]-Product[[#This Row],[Cost of Goods Sold]])*Product[[#This Row],[Units Sold]]</f>
        <v>120.807</v>
      </c>
    </row>
    <row r="512" spans="1:16" x14ac:dyDescent="0.45">
      <c r="A512" t="s">
        <v>15</v>
      </c>
      <c r="B512" t="s">
        <v>20</v>
      </c>
      <c r="C512" t="s">
        <v>24</v>
      </c>
      <c r="D512" s="1">
        <v>12.99</v>
      </c>
      <c r="E512">
        <v>238</v>
      </c>
      <c r="F512" s="20" t="str">
        <f t="shared" si="7"/>
        <v>February</v>
      </c>
      <c r="G512" s="2">
        <v>45334</v>
      </c>
      <c r="H512" s="3" t="s">
        <v>26</v>
      </c>
      <c r="I512">
        <v>1746</v>
      </c>
      <c r="J512" s="3" t="str">
        <f>VLOOKUP(I512,'Customer Details'!$A$2:$C$1001, 3, FALSE)</f>
        <v>35-44</v>
      </c>
      <c r="K512" s="3" t="str">
        <f>VLOOKUP(I512,'Customer Details'!$A$2:$D$1001,4, FALSE)</f>
        <v>Non-binary</v>
      </c>
      <c r="L512" s="3" t="s">
        <v>27</v>
      </c>
      <c r="M512" t="s">
        <v>129</v>
      </c>
      <c r="N512" s="1">
        <v>3091.62</v>
      </c>
      <c r="O512" s="1">
        <v>9.093</v>
      </c>
      <c r="P512" s="1">
        <f>(Product[[#This Row],[Price]]-Product[[#This Row],[Cost of Goods Sold]])*Product[[#This Row],[Units Sold]]</f>
        <v>927.4860000000001</v>
      </c>
    </row>
    <row r="513" spans="1:16" x14ac:dyDescent="0.45">
      <c r="A513" t="s">
        <v>16</v>
      </c>
      <c r="B513" t="s">
        <v>21</v>
      </c>
      <c r="C513" t="s">
        <v>23</v>
      </c>
      <c r="D513" s="1">
        <v>35.5</v>
      </c>
      <c r="E513">
        <v>290</v>
      </c>
      <c r="F513" s="20" t="str">
        <f t="shared" si="7"/>
        <v>January</v>
      </c>
      <c r="G513" s="2">
        <v>45311</v>
      </c>
      <c r="H513" s="3" t="s">
        <v>26</v>
      </c>
      <c r="I513">
        <v>5599</v>
      </c>
      <c r="J513" s="3" t="str">
        <f>VLOOKUP(I513,'Customer Details'!$A$2:$C$1001, 3, FALSE)</f>
        <v>45-54</v>
      </c>
      <c r="K513" s="3" t="str">
        <f>VLOOKUP(I513,'Customer Details'!$A$2:$D$1001,4, FALSE)</f>
        <v>Female</v>
      </c>
      <c r="L513" s="3" t="s">
        <v>28</v>
      </c>
      <c r="M513" t="s">
        <v>129</v>
      </c>
      <c r="N513" s="1">
        <v>10295</v>
      </c>
      <c r="O513" s="1">
        <v>24.85</v>
      </c>
      <c r="P513" s="1">
        <f>(Product[[#This Row],[Price]]-Product[[#This Row],[Cost of Goods Sold]])*Product[[#This Row],[Units Sold]]</f>
        <v>3088.4999999999995</v>
      </c>
    </row>
    <row r="514" spans="1:16" x14ac:dyDescent="0.45">
      <c r="A514" t="s">
        <v>13</v>
      </c>
      <c r="B514" t="s">
        <v>18</v>
      </c>
      <c r="C514" t="s">
        <v>23</v>
      </c>
      <c r="D514" s="1">
        <v>15.75</v>
      </c>
      <c r="E514">
        <v>119</v>
      </c>
      <c r="F514" s="20" t="str">
        <f t="shared" ref="F514:F577" si="8">TEXT(G514, "mmmm")</f>
        <v>February</v>
      </c>
      <c r="G514" s="2">
        <v>45347</v>
      </c>
      <c r="H514" s="3" t="s">
        <v>25</v>
      </c>
      <c r="I514">
        <v>4751</v>
      </c>
      <c r="J514" s="3" t="str">
        <f>VLOOKUP(I514,'Customer Details'!$A$2:$C$1001, 3, FALSE)</f>
        <v>35-44</v>
      </c>
      <c r="K514" s="3" t="str">
        <f>VLOOKUP(I514,'Customer Details'!$A$2:$D$1001,4, FALSE)</f>
        <v>Non-binary</v>
      </c>
      <c r="L514" s="3" t="s">
        <v>29</v>
      </c>
      <c r="M514" t="s">
        <v>129</v>
      </c>
      <c r="N514" s="1">
        <v>1874.25</v>
      </c>
      <c r="O514" s="1">
        <v>11.025</v>
      </c>
      <c r="P514" s="1">
        <f>(Product[[#This Row],[Price]]-Product[[#This Row],[Cost of Goods Sold]])*Product[[#This Row],[Units Sold]]</f>
        <v>562.27499999999998</v>
      </c>
    </row>
    <row r="515" spans="1:16" x14ac:dyDescent="0.45">
      <c r="A515" t="s">
        <v>12</v>
      </c>
      <c r="B515" t="s">
        <v>17</v>
      </c>
      <c r="C515" t="s">
        <v>22</v>
      </c>
      <c r="D515" s="1">
        <v>5.99</v>
      </c>
      <c r="E515">
        <v>139</v>
      </c>
      <c r="F515" s="20" t="str">
        <f t="shared" si="8"/>
        <v>March</v>
      </c>
      <c r="G515" s="2">
        <v>45379</v>
      </c>
      <c r="H515" s="3" t="s">
        <v>26</v>
      </c>
      <c r="I515">
        <v>7535</v>
      </c>
      <c r="J515" s="3" t="str">
        <f>VLOOKUP(I515,'Customer Details'!$A$2:$C$1001, 3, FALSE)</f>
        <v>35-44</v>
      </c>
      <c r="K515" s="3" t="str">
        <f>VLOOKUP(I515,'Customer Details'!$A$2:$D$1001,4, FALSE)</f>
        <v>Female</v>
      </c>
      <c r="L515" s="3" t="s">
        <v>29</v>
      </c>
      <c r="M515" t="s">
        <v>130</v>
      </c>
      <c r="N515" s="1">
        <v>832.61</v>
      </c>
      <c r="O515" s="1">
        <v>4.1929999999999996</v>
      </c>
      <c r="P515" s="1">
        <f>(Product[[#This Row],[Price]]-Product[[#This Row],[Cost of Goods Sold]])*Product[[#This Row],[Units Sold]]</f>
        <v>249.78300000000007</v>
      </c>
    </row>
    <row r="516" spans="1:16" x14ac:dyDescent="0.45">
      <c r="A516" t="s">
        <v>14</v>
      </c>
      <c r="B516" t="s">
        <v>19</v>
      </c>
      <c r="C516" t="s">
        <v>24</v>
      </c>
      <c r="D516" s="1">
        <v>20.99</v>
      </c>
      <c r="E516">
        <v>74</v>
      </c>
      <c r="F516" s="20" t="str">
        <f t="shared" si="8"/>
        <v>January</v>
      </c>
      <c r="G516" s="2">
        <v>45310</v>
      </c>
      <c r="H516" s="3" t="s">
        <v>25</v>
      </c>
      <c r="I516">
        <v>6117</v>
      </c>
      <c r="J516" s="3" t="str">
        <f>VLOOKUP(I516,'Customer Details'!$A$2:$C$1001, 3, FALSE)</f>
        <v>65+</v>
      </c>
      <c r="K516" s="3" t="str">
        <f>VLOOKUP(I516,'Customer Details'!$A$2:$D$1001,4, FALSE)</f>
        <v>Female</v>
      </c>
      <c r="L516" s="3" t="s">
        <v>27</v>
      </c>
      <c r="M516" t="s">
        <v>129</v>
      </c>
      <c r="N516" s="1">
        <v>1553.26</v>
      </c>
      <c r="O516" s="1">
        <v>14.693</v>
      </c>
      <c r="P516" s="1">
        <f>(Product[[#This Row],[Price]]-Product[[#This Row],[Cost of Goods Sold]])*Product[[#This Row],[Units Sold]]</f>
        <v>465.97799999999989</v>
      </c>
    </row>
    <row r="517" spans="1:16" x14ac:dyDescent="0.45">
      <c r="A517" t="s">
        <v>13</v>
      </c>
      <c r="B517" t="s">
        <v>18</v>
      </c>
      <c r="C517" t="s">
        <v>23</v>
      </c>
      <c r="D517" s="1">
        <v>15.75</v>
      </c>
      <c r="E517">
        <v>175</v>
      </c>
      <c r="F517" s="20" t="str">
        <f t="shared" si="8"/>
        <v>February</v>
      </c>
      <c r="G517" s="2">
        <v>45340</v>
      </c>
      <c r="H517" s="3" t="s">
        <v>26</v>
      </c>
      <c r="I517">
        <v>9720</v>
      </c>
      <c r="J517" s="3" t="str">
        <f>VLOOKUP(I517,'Customer Details'!$A$2:$C$1001, 3, FALSE)</f>
        <v>45-54</v>
      </c>
      <c r="K517" s="3" t="str">
        <f>VLOOKUP(I517,'Customer Details'!$A$2:$D$1001,4, FALSE)</f>
        <v>Non-binary</v>
      </c>
      <c r="L517" s="3" t="s">
        <v>27</v>
      </c>
      <c r="M517" t="s">
        <v>129</v>
      </c>
      <c r="N517" s="1">
        <v>2756.25</v>
      </c>
      <c r="O517" s="1">
        <v>11.025</v>
      </c>
      <c r="P517" s="1">
        <f>(Product[[#This Row],[Price]]-Product[[#This Row],[Cost of Goods Sold]])*Product[[#This Row],[Units Sold]]</f>
        <v>826.87499999999989</v>
      </c>
    </row>
    <row r="518" spans="1:16" x14ac:dyDescent="0.45">
      <c r="A518" t="s">
        <v>16</v>
      </c>
      <c r="B518" t="s">
        <v>21</v>
      </c>
      <c r="C518" t="s">
        <v>23</v>
      </c>
      <c r="D518" s="1">
        <v>35.5</v>
      </c>
      <c r="E518">
        <v>175</v>
      </c>
      <c r="F518" s="20" t="str">
        <f t="shared" si="8"/>
        <v>March</v>
      </c>
      <c r="G518" s="2">
        <v>45374</v>
      </c>
      <c r="H518" s="3" t="s">
        <v>26</v>
      </c>
      <c r="I518">
        <v>2724</v>
      </c>
      <c r="J518" s="3" t="str">
        <f>VLOOKUP(I518,'Customer Details'!$A$2:$C$1001, 3, FALSE)</f>
        <v>55-64</v>
      </c>
      <c r="K518" s="3" t="str">
        <f>VLOOKUP(I518,'Customer Details'!$A$2:$D$1001,4, FALSE)</f>
        <v>Male</v>
      </c>
      <c r="L518" s="3" t="s">
        <v>30</v>
      </c>
      <c r="M518" t="s">
        <v>129</v>
      </c>
      <c r="N518" s="1">
        <v>6212.5</v>
      </c>
      <c r="O518" s="1">
        <v>24.85</v>
      </c>
      <c r="P518" s="1">
        <f>(Product[[#This Row],[Price]]-Product[[#This Row],[Cost of Goods Sold]])*Product[[#This Row],[Units Sold]]</f>
        <v>1863.7499999999998</v>
      </c>
    </row>
    <row r="519" spans="1:16" x14ac:dyDescent="0.45">
      <c r="A519" t="s">
        <v>13</v>
      </c>
      <c r="B519" t="s">
        <v>18</v>
      </c>
      <c r="C519" t="s">
        <v>23</v>
      </c>
      <c r="D519" s="1">
        <v>15.75</v>
      </c>
      <c r="E519">
        <v>203</v>
      </c>
      <c r="F519" s="20" t="str">
        <f t="shared" si="8"/>
        <v>January</v>
      </c>
      <c r="G519" s="2">
        <v>45311</v>
      </c>
      <c r="H519" s="3" t="s">
        <v>26</v>
      </c>
      <c r="I519">
        <v>3020</v>
      </c>
      <c r="J519" s="3" t="str">
        <f>VLOOKUP(I519,'Customer Details'!$A$2:$C$1001, 3, FALSE)</f>
        <v>35-44</v>
      </c>
      <c r="K519" s="3" t="str">
        <f>VLOOKUP(I519,'Customer Details'!$A$2:$D$1001,4, FALSE)</f>
        <v>Male</v>
      </c>
      <c r="L519" s="3" t="s">
        <v>28</v>
      </c>
      <c r="M519" t="s">
        <v>129</v>
      </c>
      <c r="N519" s="1">
        <v>3197.25</v>
      </c>
      <c r="O519" s="1">
        <v>11.025</v>
      </c>
      <c r="P519" s="1">
        <f>(Product[[#This Row],[Price]]-Product[[#This Row],[Cost of Goods Sold]])*Product[[#This Row],[Units Sold]]</f>
        <v>959.17499999999995</v>
      </c>
    </row>
    <row r="520" spans="1:16" x14ac:dyDescent="0.45">
      <c r="A520" t="s">
        <v>16</v>
      </c>
      <c r="B520" t="s">
        <v>21</v>
      </c>
      <c r="C520" t="s">
        <v>23</v>
      </c>
      <c r="D520" s="1">
        <v>35.5</v>
      </c>
      <c r="E520">
        <v>220</v>
      </c>
      <c r="F520" s="20" t="str">
        <f t="shared" si="8"/>
        <v>January</v>
      </c>
      <c r="G520" s="2">
        <v>45316</v>
      </c>
      <c r="H520" s="3" t="s">
        <v>25</v>
      </c>
      <c r="I520">
        <v>7629</v>
      </c>
      <c r="J520" s="3" t="str">
        <f>VLOOKUP(I520,'Customer Details'!$A$2:$C$1001, 3, FALSE)</f>
        <v>25-34</v>
      </c>
      <c r="K520" s="3" t="str">
        <f>VLOOKUP(I520,'Customer Details'!$A$2:$D$1001,4, FALSE)</f>
        <v>Non-binary</v>
      </c>
      <c r="L520" s="3" t="s">
        <v>30</v>
      </c>
      <c r="M520" t="s">
        <v>129</v>
      </c>
      <c r="N520" s="1">
        <v>7810</v>
      </c>
      <c r="O520" s="1">
        <v>24.85</v>
      </c>
      <c r="P520" s="1">
        <f>(Product[[#This Row],[Price]]-Product[[#This Row],[Cost of Goods Sold]])*Product[[#This Row],[Units Sold]]</f>
        <v>2342.9999999999995</v>
      </c>
    </row>
    <row r="521" spans="1:16" x14ac:dyDescent="0.45">
      <c r="A521" t="s">
        <v>16</v>
      </c>
      <c r="B521" t="s">
        <v>21</v>
      </c>
      <c r="C521" t="s">
        <v>23</v>
      </c>
      <c r="D521" s="1">
        <v>35.5</v>
      </c>
      <c r="E521">
        <v>129</v>
      </c>
      <c r="F521" s="20" t="str">
        <f t="shared" si="8"/>
        <v>February</v>
      </c>
      <c r="G521" s="2">
        <v>45333</v>
      </c>
      <c r="H521" s="3" t="s">
        <v>26</v>
      </c>
      <c r="I521">
        <v>6384</v>
      </c>
      <c r="J521" s="3" t="str">
        <f>VLOOKUP(I521,'Customer Details'!$A$2:$C$1001, 3, FALSE)</f>
        <v>18-24</v>
      </c>
      <c r="K521" s="3" t="str">
        <f>VLOOKUP(I521,'Customer Details'!$A$2:$D$1001,4, FALSE)</f>
        <v>Female</v>
      </c>
      <c r="L521" s="3" t="s">
        <v>27</v>
      </c>
      <c r="M521" t="s">
        <v>129</v>
      </c>
      <c r="N521" s="1">
        <v>4579.5</v>
      </c>
      <c r="O521" s="1">
        <v>24.85</v>
      </c>
      <c r="P521" s="1">
        <f>(Product[[#This Row],[Price]]-Product[[#This Row],[Cost of Goods Sold]])*Product[[#This Row],[Units Sold]]</f>
        <v>1373.85</v>
      </c>
    </row>
    <row r="522" spans="1:16" x14ac:dyDescent="0.45">
      <c r="A522" t="s">
        <v>12</v>
      </c>
      <c r="B522" t="s">
        <v>17</v>
      </c>
      <c r="C522" t="s">
        <v>22</v>
      </c>
      <c r="D522" s="1">
        <v>5.99</v>
      </c>
      <c r="E522">
        <v>224</v>
      </c>
      <c r="F522" s="20" t="str">
        <f t="shared" si="8"/>
        <v>February</v>
      </c>
      <c r="G522" s="2">
        <v>45327</v>
      </c>
      <c r="H522" s="3" t="s">
        <v>26</v>
      </c>
      <c r="I522">
        <v>6820</v>
      </c>
      <c r="J522" s="3" t="str">
        <f>VLOOKUP(I522,'Customer Details'!$A$2:$C$1001, 3, FALSE)</f>
        <v>35-44</v>
      </c>
      <c r="K522" s="3" t="str">
        <f>VLOOKUP(I522,'Customer Details'!$A$2:$D$1001,4, FALSE)</f>
        <v>Female</v>
      </c>
      <c r="L522" s="3" t="s">
        <v>27</v>
      </c>
      <c r="M522" t="s">
        <v>129</v>
      </c>
      <c r="N522" s="1">
        <v>1341.76</v>
      </c>
      <c r="O522" s="1">
        <v>4.1929999999999996</v>
      </c>
      <c r="P522" s="1">
        <f>(Product[[#This Row],[Price]]-Product[[#This Row],[Cost of Goods Sold]])*Product[[#This Row],[Units Sold]]</f>
        <v>402.52800000000013</v>
      </c>
    </row>
    <row r="523" spans="1:16" x14ac:dyDescent="0.45">
      <c r="A523" t="s">
        <v>16</v>
      </c>
      <c r="B523" t="s">
        <v>21</v>
      </c>
      <c r="C523" t="s">
        <v>23</v>
      </c>
      <c r="D523" s="1">
        <v>35.5</v>
      </c>
      <c r="E523">
        <v>176</v>
      </c>
      <c r="F523" s="20" t="str">
        <f t="shared" si="8"/>
        <v>February</v>
      </c>
      <c r="G523" s="2">
        <v>45336</v>
      </c>
      <c r="H523" s="3" t="s">
        <v>26</v>
      </c>
      <c r="I523">
        <v>2030</v>
      </c>
      <c r="J523" s="3" t="str">
        <f>VLOOKUP(I523,'Customer Details'!$A$2:$C$1001, 3, FALSE)</f>
        <v>35-44</v>
      </c>
      <c r="K523" s="3" t="str">
        <f>VLOOKUP(I523,'Customer Details'!$A$2:$D$1001,4, FALSE)</f>
        <v>Male</v>
      </c>
      <c r="L523" s="3" t="s">
        <v>31</v>
      </c>
      <c r="M523" t="s">
        <v>129</v>
      </c>
      <c r="N523" s="1">
        <v>6248</v>
      </c>
      <c r="O523" s="1">
        <v>24.85</v>
      </c>
      <c r="P523" s="1">
        <f>(Product[[#This Row],[Price]]-Product[[#This Row],[Cost of Goods Sold]])*Product[[#This Row],[Units Sold]]</f>
        <v>1874.3999999999996</v>
      </c>
    </row>
    <row r="524" spans="1:16" x14ac:dyDescent="0.45">
      <c r="A524" t="s">
        <v>14</v>
      </c>
      <c r="B524" t="s">
        <v>19</v>
      </c>
      <c r="C524" t="s">
        <v>24</v>
      </c>
      <c r="D524" s="1">
        <v>20.99</v>
      </c>
      <c r="E524">
        <v>174</v>
      </c>
      <c r="F524" s="20" t="str">
        <f t="shared" si="8"/>
        <v>March</v>
      </c>
      <c r="G524" s="2">
        <v>45358</v>
      </c>
      <c r="H524" s="3" t="s">
        <v>25</v>
      </c>
      <c r="I524">
        <v>8178</v>
      </c>
      <c r="J524" s="3" t="str">
        <f>VLOOKUP(I524,'Customer Details'!$A$2:$C$1001, 3, FALSE)</f>
        <v>18-24</v>
      </c>
      <c r="K524" s="3" t="str">
        <f>VLOOKUP(I524,'Customer Details'!$A$2:$D$1001,4, FALSE)</f>
        <v>Non-binary</v>
      </c>
      <c r="L524" s="3" t="s">
        <v>30</v>
      </c>
      <c r="M524" t="s">
        <v>130</v>
      </c>
      <c r="N524" s="1">
        <v>3652.26</v>
      </c>
      <c r="O524" s="1">
        <v>14.693</v>
      </c>
      <c r="P524" s="1">
        <f>(Product[[#This Row],[Price]]-Product[[#This Row],[Cost of Goods Sold]])*Product[[#This Row],[Units Sold]]</f>
        <v>1095.6779999999999</v>
      </c>
    </row>
    <row r="525" spans="1:16" x14ac:dyDescent="0.45">
      <c r="A525" t="s">
        <v>16</v>
      </c>
      <c r="B525" t="s">
        <v>21</v>
      </c>
      <c r="C525" t="s">
        <v>23</v>
      </c>
      <c r="D525" s="1">
        <v>35.5</v>
      </c>
      <c r="E525">
        <v>209</v>
      </c>
      <c r="F525" s="20" t="str">
        <f t="shared" si="8"/>
        <v>January</v>
      </c>
      <c r="G525" s="2">
        <v>45316</v>
      </c>
      <c r="H525" s="3" t="s">
        <v>26</v>
      </c>
      <c r="I525">
        <v>2021</v>
      </c>
      <c r="J525" s="3" t="str">
        <f>VLOOKUP(I525,'Customer Details'!$A$2:$C$1001, 3, FALSE)</f>
        <v>35-44</v>
      </c>
      <c r="K525" s="3" t="str">
        <f>VLOOKUP(I525,'Customer Details'!$A$2:$D$1001,4, FALSE)</f>
        <v>Male</v>
      </c>
      <c r="L525" s="3" t="s">
        <v>27</v>
      </c>
      <c r="M525" t="s">
        <v>129</v>
      </c>
      <c r="N525" s="1">
        <v>7419.5</v>
      </c>
      <c r="O525" s="1">
        <v>24.85</v>
      </c>
      <c r="P525" s="1">
        <f>(Product[[#This Row],[Price]]-Product[[#This Row],[Cost of Goods Sold]])*Product[[#This Row],[Units Sold]]</f>
        <v>2225.85</v>
      </c>
    </row>
    <row r="526" spans="1:16" x14ac:dyDescent="0.45">
      <c r="A526" t="s">
        <v>12</v>
      </c>
      <c r="B526" t="s">
        <v>17</v>
      </c>
      <c r="C526" t="s">
        <v>22</v>
      </c>
      <c r="D526" s="1">
        <v>5.99</v>
      </c>
      <c r="E526">
        <v>252</v>
      </c>
      <c r="F526" s="20" t="str">
        <f t="shared" si="8"/>
        <v>January</v>
      </c>
      <c r="G526" s="2">
        <v>45298</v>
      </c>
      <c r="H526" s="3" t="s">
        <v>26</v>
      </c>
      <c r="I526">
        <v>3336</v>
      </c>
      <c r="J526" s="3" t="str">
        <f>VLOOKUP(I526,'Customer Details'!$A$2:$C$1001, 3, FALSE)</f>
        <v>35-44</v>
      </c>
      <c r="K526" s="3" t="str">
        <f>VLOOKUP(I526,'Customer Details'!$A$2:$D$1001,4, FALSE)</f>
        <v>Female</v>
      </c>
      <c r="L526" s="3" t="s">
        <v>31</v>
      </c>
      <c r="M526" t="s">
        <v>129</v>
      </c>
      <c r="N526" s="1">
        <v>1509.48</v>
      </c>
      <c r="O526" s="1">
        <v>4.1929999999999996</v>
      </c>
      <c r="P526" s="1">
        <f>(Product[[#This Row],[Price]]-Product[[#This Row],[Cost of Goods Sold]])*Product[[#This Row],[Units Sold]]</f>
        <v>452.84400000000016</v>
      </c>
    </row>
    <row r="527" spans="1:16" x14ac:dyDescent="0.45">
      <c r="A527" t="s">
        <v>12</v>
      </c>
      <c r="B527" t="s">
        <v>17</v>
      </c>
      <c r="C527" t="s">
        <v>22</v>
      </c>
      <c r="D527" s="1">
        <v>5.99</v>
      </c>
      <c r="E527">
        <v>229</v>
      </c>
      <c r="F527" s="20" t="str">
        <f t="shared" si="8"/>
        <v>February</v>
      </c>
      <c r="G527" s="2">
        <v>45324</v>
      </c>
      <c r="H527" s="3" t="s">
        <v>25</v>
      </c>
      <c r="I527">
        <v>3480</v>
      </c>
      <c r="J527" s="3" t="str">
        <f>VLOOKUP(I527,'Customer Details'!$A$2:$C$1001, 3, FALSE)</f>
        <v>65+</v>
      </c>
      <c r="K527" s="3" t="str">
        <f>VLOOKUP(I527,'Customer Details'!$A$2:$D$1001,4, FALSE)</f>
        <v>Male</v>
      </c>
      <c r="L527" s="3" t="s">
        <v>28</v>
      </c>
      <c r="M527" t="s">
        <v>129</v>
      </c>
      <c r="N527" s="1">
        <v>1371.71</v>
      </c>
      <c r="O527" s="1">
        <v>4.1929999999999996</v>
      </c>
      <c r="P527" s="1">
        <f>(Product[[#This Row],[Price]]-Product[[#This Row],[Cost of Goods Sold]])*Product[[#This Row],[Units Sold]]</f>
        <v>411.51300000000015</v>
      </c>
    </row>
    <row r="528" spans="1:16" x14ac:dyDescent="0.45">
      <c r="A528" t="s">
        <v>12</v>
      </c>
      <c r="B528" t="s">
        <v>17</v>
      </c>
      <c r="C528" t="s">
        <v>22</v>
      </c>
      <c r="D528" s="1">
        <v>5.99</v>
      </c>
      <c r="E528">
        <v>39</v>
      </c>
      <c r="F528" s="20" t="str">
        <f t="shared" si="8"/>
        <v>March</v>
      </c>
      <c r="G528" s="2">
        <v>45362</v>
      </c>
      <c r="H528" s="3" t="s">
        <v>25</v>
      </c>
      <c r="I528">
        <v>3468</v>
      </c>
      <c r="J528" s="3" t="str">
        <f>VLOOKUP(I528,'Customer Details'!$A$2:$C$1001, 3, FALSE)</f>
        <v>35-44</v>
      </c>
      <c r="K528" s="3" t="str">
        <f>VLOOKUP(I528,'Customer Details'!$A$2:$D$1001,4, FALSE)</f>
        <v>Male</v>
      </c>
      <c r="L528" s="3" t="s">
        <v>29</v>
      </c>
      <c r="M528" t="s">
        <v>129</v>
      </c>
      <c r="N528" s="1">
        <v>233.61</v>
      </c>
      <c r="O528" s="1">
        <v>4.1929999999999996</v>
      </c>
      <c r="P528" s="1">
        <f>(Product[[#This Row],[Price]]-Product[[#This Row],[Cost of Goods Sold]])*Product[[#This Row],[Units Sold]]</f>
        <v>70.083000000000027</v>
      </c>
    </row>
    <row r="529" spans="1:16" x14ac:dyDescent="0.45">
      <c r="A529" t="s">
        <v>15</v>
      </c>
      <c r="B529" t="s">
        <v>20</v>
      </c>
      <c r="C529" t="s">
        <v>24</v>
      </c>
      <c r="D529" s="1">
        <v>12.99</v>
      </c>
      <c r="E529">
        <v>21</v>
      </c>
      <c r="F529" s="20" t="str">
        <f t="shared" si="8"/>
        <v>January</v>
      </c>
      <c r="G529" s="2">
        <v>45314</v>
      </c>
      <c r="H529" s="3" t="s">
        <v>25</v>
      </c>
      <c r="I529">
        <v>1606</v>
      </c>
      <c r="J529" s="3" t="str">
        <f>VLOOKUP(I529,'Customer Details'!$A$2:$C$1001, 3, FALSE)</f>
        <v>65+</v>
      </c>
      <c r="K529" s="3" t="str">
        <f>VLOOKUP(I529,'Customer Details'!$A$2:$D$1001,4, FALSE)</f>
        <v>Non-binary</v>
      </c>
      <c r="L529" s="3" t="s">
        <v>30</v>
      </c>
      <c r="M529" t="s">
        <v>129</v>
      </c>
      <c r="N529" s="1">
        <v>272.79000000000002</v>
      </c>
      <c r="O529" s="1">
        <v>9.093</v>
      </c>
      <c r="P529" s="1">
        <f>(Product[[#This Row],[Price]]-Product[[#This Row],[Cost of Goods Sold]])*Product[[#This Row],[Units Sold]]</f>
        <v>81.837000000000003</v>
      </c>
    </row>
    <row r="530" spans="1:16" x14ac:dyDescent="0.45">
      <c r="A530" t="s">
        <v>16</v>
      </c>
      <c r="B530" t="s">
        <v>21</v>
      </c>
      <c r="C530" t="s">
        <v>23</v>
      </c>
      <c r="D530" s="1">
        <v>35.5</v>
      </c>
      <c r="E530">
        <v>35</v>
      </c>
      <c r="F530" s="20" t="str">
        <f t="shared" si="8"/>
        <v>March</v>
      </c>
      <c r="G530" s="2">
        <v>45353</v>
      </c>
      <c r="H530" s="3" t="s">
        <v>26</v>
      </c>
      <c r="I530">
        <v>5851</v>
      </c>
      <c r="J530" s="3" t="str">
        <f>VLOOKUP(I530,'Customer Details'!$A$2:$C$1001, 3, FALSE)</f>
        <v>35-44</v>
      </c>
      <c r="K530" s="3" t="str">
        <f>VLOOKUP(I530,'Customer Details'!$A$2:$D$1001,4, FALSE)</f>
        <v>Male</v>
      </c>
      <c r="L530" s="3" t="s">
        <v>27</v>
      </c>
      <c r="M530" t="s">
        <v>129</v>
      </c>
      <c r="N530" s="1">
        <v>1242.5</v>
      </c>
      <c r="O530" s="1">
        <v>24.85</v>
      </c>
      <c r="P530" s="1">
        <f>(Product[[#This Row],[Price]]-Product[[#This Row],[Cost of Goods Sold]])*Product[[#This Row],[Units Sold]]</f>
        <v>372.74999999999994</v>
      </c>
    </row>
    <row r="531" spans="1:16" x14ac:dyDescent="0.45">
      <c r="A531" t="s">
        <v>13</v>
      </c>
      <c r="B531" t="s">
        <v>18</v>
      </c>
      <c r="C531" t="s">
        <v>23</v>
      </c>
      <c r="D531" s="1">
        <v>15.75</v>
      </c>
      <c r="E531">
        <v>73</v>
      </c>
      <c r="F531" s="20" t="str">
        <f t="shared" si="8"/>
        <v>February</v>
      </c>
      <c r="G531" s="2">
        <v>45343</v>
      </c>
      <c r="H531" s="3" t="s">
        <v>26</v>
      </c>
      <c r="I531">
        <v>4451</v>
      </c>
      <c r="J531" s="3" t="str">
        <f>VLOOKUP(I531,'Customer Details'!$A$2:$C$1001, 3, FALSE)</f>
        <v>55-64</v>
      </c>
      <c r="K531" s="3" t="str">
        <f>VLOOKUP(I531,'Customer Details'!$A$2:$D$1001,4, FALSE)</f>
        <v>Male</v>
      </c>
      <c r="L531" s="3" t="s">
        <v>30</v>
      </c>
      <c r="M531" t="s">
        <v>130</v>
      </c>
      <c r="N531" s="1">
        <v>1149.75</v>
      </c>
      <c r="O531" s="1">
        <v>11.025</v>
      </c>
      <c r="P531" s="1">
        <f>(Product[[#This Row],[Price]]-Product[[#This Row],[Cost of Goods Sold]])*Product[[#This Row],[Units Sold]]</f>
        <v>344.92499999999995</v>
      </c>
    </row>
    <row r="532" spans="1:16" x14ac:dyDescent="0.45">
      <c r="A532" t="s">
        <v>13</v>
      </c>
      <c r="B532" t="s">
        <v>18</v>
      </c>
      <c r="C532" t="s">
        <v>23</v>
      </c>
      <c r="D532" s="1">
        <v>15.75</v>
      </c>
      <c r="E532">
        <v>218</v>
      </c>
      <c r="F532" s="20" t="str">
        <f t="shared" si="8"/>
        <v>January</v>
      </c>
      <c r="G532" s="2">
        <v>45319</v>
      </c>
      <c r="H532" s="3" t="s">
        <v>25</v>
      </c>
      <c r="I532">
        <v>8071</v>
      </c>
      <c r="J532" s="3" t="str">
        <f>VLOOKUP(I532,'Customer Details'!$A$2:$C$1001, 3, FALSE)</f>
        <v>35-44</v>
      </c>
      <c r="K532" s="3" t="str">
        <f>VLOOKUP(I532,'Customer Details'!$A$2:$D$1001,4, FALSE)</f>
        <v>Male</v>
      </c>
      <c r="L532" s="3" t="s">
        <v>29</v>
      </c>
      <c r="M532" t="s">
        <v>129</v>
      </c>
      <c r="N532" s="1">
        <v>3433.5</v>
      </c>
      <c r="O532" s="1">
        <v>11.025</v>
      </c>
      <c r="P532" s="1">
        <f>(Product[[#This Row],[Price]]-Product[[#This Row],[Cost of Goods Sold]])*Product[[#This Row],[Units Sold]]</f>
        <v>1030.05</v>
      </c>
    </row>
    <row r="533" spans="1:16" x14ac:dyDescent="0.45">
      <c r="A533" t="s">
        <v>12</v>
      </c>
      <c r="B533" t="s">
        <v>17</v>
      </c>
      <c r="C533" t="s">
        <v>22</v>
      </c>
      <c r="D533" s="1">
        <v>5.99</v>
      </c>
      <c r="E533">
        <v>163</v>
      </c>
      <c r="F533" s="20" t="str">
        <f t="shared" si="8"/>
        <v>February</v>
      </c>
      <c r="G533" s="2">
        <v>45335</v>
      </c>
      <c r="H533" s="3" t="s">
        <v>26</v>
      </c>
      <c r="I533">
        <v>5108</v>
      </c>
      <c r="J533" s="3" t="str">
        <f>VLOOKUP(I533,'Customer Details'!$A$2:$C$1001, 3, FALSE)</f>
        <v>65+</v>
      </c>
      <c r="K533" s="3" t="str">
        <f>VLOOKUP(I533,'Customer Details'!$A$2:$D$1001,4, FALSE)</f>
        <v>Female</v>
      </c>
      <c r="L533" s="3" t="s">
        <v>30</v>
      </c>
      <c r="M533" t="s">
        <v>129</v>
      </c>
      <c r="N533" s="1">
        <v>976.37</v>
      </c>
      <c r="O533" s="1">
        <v>4.1929999999999996</v>
      </c>
      <c r="P533" s="1">
        <f>(Product[[#This Row],[Price]]-Product[[#This Row],[Cost of Goods Sold]])*Product[[#This Row],[Units Sold]]</f>
        <v>292.91100000000012</v>
      </c>
    </row>
    <row r="534" spans="1:16" x14ac:dyDescent="0.45">
      <c r="A534" t="s">
        <v>12</v>
      </c>
      <c r="B534" t="s">
        <v>17</v>
      </c>
      <c r="C534" t="s">
        <v>22</v>
      </c>
      <c r="D534" s="1">
        <v>5.99</v>
      </c>
      <c r="E534">
        <v>224</v>
      </c>
      <c r="F534" s="20" t="str">
        <f t="shared" si="8"/>
        <v>March</v>
      </c>
      <c r="G534" s="2">
        <v>45370</v>
      </c>
      <c r="H534" s="3" t="s">
        <v>25</v>
      </c>
      <c r="I534">
        <v>4954</v>
      </c>
      <c r="J534" s="3" t="str">
        <f>VLOOKUP(I534,'Customer Details'!$A$2:$C$1001, 3, FALSE)</f>
        <v>18-24</v>
      </c>
      <c r="K534" s="3" t="str">
        <f>VLOOKUP(I534,'Customer Details'!$A$2:$D$1001,4, FALSE)</f>
        <v>Male</v>
      </c>
      <c r="L534" s="3" t="s">
        <v>27</v>
      </c>
      <c r="M534" t="s">
        <v>129</v>
      </c>
      <c r="N534" s="1">
        <v>1341.76</v>
      </c>
      <c r="O534" s="1">
        <v>4.1929999999999996</v>
      </c>
      <c r="P534" s="1">
        <f>(Product[[#This Row],[Price]]-Product[[#This Row],[Cost of Goods Sold]])*Product[[#This Row],[Units Sold]]</f>
        <v>402.52800000000013</v>
      </c>
    </row>
    <row r="535" spans="1:16" x14ac:dyDescent="0.45">
      <c r="A535" t="s">
        <v>16</v>
      </c>
      <c r="B535" t="s">
        <v>21</v>
      </c>
      <c r="C535" t="s">
        <v>23</v>
      </c>
      <c r="D535" s="1">
        <v>35.5</v>
      </c>
      <c r="E535">
        <v>13</v>
      </c>
      <c r="F535" s="20" t="str">
        <f t="shared" si="8"/>
        <v>March</v>
      </c>
      <c r="G535" s="2">
        <v>45354</v>
      </c>
      <c r="H535" s="3" t="s">
        <v>25</v>
      </c>
      <c r="I535">
        <v>8127</v>
      </c>
      <c r="J535" s="3" t="str">
        <f>VLOOKUP(I535,'Customer Details'!$A$2:$C$1001, 3, FALSE)</f>
        <v>35-44</v>
      </c>
      <c r="K535" s="3" t="str">
        <f>VLOOKUP(I535,'Customer Details'!$A$2:$D$1001,4, FALSE)</f>
        <v>Female</v>
      </c>
      <c r="L535" s="3" t="s">
        <v>27</v>
      </c>
      <c r="M535" t="s">
        <v>129</v>
      </c>
      <c r="N535" s="1">
        <v>461.5</v>
      </c>
      <c r="O535" s="1">
        <v>24.85</v>
      </c>
      <c r="P535" s="1">
        <f>(Product[[#This Row],[Price]]-Product[[#This Row],[Cost of Goods Sold]])*Product[[#This Row],[Units Sold]]</f>
        <v>138.44999999999999</v>
      </c>
    </row>
    <row r="536" spans="1:16" x14ac:dyDescent="0.45">
      <c r="A536" t="s">
        <v>13</v>
      </c>
      <c r="B536" t="s">
        <v>18</v>
      </c>
      <c r="C536" t="s">
        <v>23</v>
      </c>
      <c r="D536" s="1">
        <v>15.75</v>
      </c>
      <c r="E536">
        <v>93</v>
      </c>
      <c r="F536" s="20" t="str">
        <f t="shared" si="8"/>
        <v>March</v>
      </c>
      <c r="G536" s="2">
        <v>45354</v>
      </c>
      <c r="H536" s="3" t="s">
        <v>26</v>
      </c>
      <c r="I536">
        <v>7235</v>
      </c>
      <c r="J536" s="3" t="str">
        <f>VLOOKUP(I536,'Customer Details'!$A$2:$C$1001, 3, FALSE)</f>
        <v>55-64</v>
      </c>
      <c r="K536" s="3" t="str">
        <f>VLOOKUP(I536,'Customer Details'!$A$2:$D$1001,4, FALSE)</f>
        <v>Female</v>
      </c>
      <c r="L536" s="3" t="s">
        <v>31</v>
      </c>
      <c r="M536" t="s">
        <v>130</v>
      </c>
      <c r="N536" s="1">
        <v>1464.75</v>
      </c>
      <c r="O536" s="1">
        <v>11.025</v>
      </c>
      <c r="P536" s="1">
        <f>(Product[[#This Row],[Price]]-Product[[#This Row],[Cost of Goods Sold]])*Product[[#This Row],[Units Sold]]</f>
        <v>439.42499999999995</v>
      </c>
    </row>
    <row r="537" spans="1:16" x14ac:dyDescent="0.45">
      <c r="A537" t="s">
        <v>15</v>
      </c>
      <c r="B537" t="s">
        <v>20</v>
      </c>
      <c r="C537" t="s">
        <v>24</v>
      </c>
      <c r="D537" s="1">
        <v>12.99</v>
      </c>
      <c r="E537">
        <v>51</v>
      </c>
      <c r="F537" s="20" t="str">
        <f t="shared" si="8"/>
        <v>January</v>
      </c>
      <c r="G537" s="2">
        <v>45301</v>
      </c>
      <c r="H537" s="3" t="s">
        <v>25</v>
      </c>
      <c r="I537">
        <v>1997</v>
      </c>
      <c r="J537" s="3" t="str">
        <f>VLOOKUP(I537,'Customer Details'!$A$2:$C$1001, 3, FALSE)</f>
        <v>65+</v>
      </c>
      <c r="K537" s="3" t="str">
        <f>VLOOKUP(I537,'Customer Details'!$A$2:$D$1001,4, FALSE)</f>
        <v>Non-binary</v>
      </c>
      <c r="L537" s="3" t="s">
        <v>28</v>
      </c>
      <c r="M537" t="s">
        <v>129</v>
      </c>
      <c r="N537" s="1">
        <v>662.49</v>
      </c>
      <c r="O537" s="1">
        <v>9.093</v>
      </c>
      <c r="P537" s="1">
        <f>(Product[[#This Row],[Price]]-Product[[#This Row],[Cost of Goods Sold]])*Product[[#This Row],[Units Sold]]</f>
        <v>198.74700000000001</v>
      </c>
    </row>
    <row r="538" spans="1:16" x14ac:dyDescent="0.45">
      <c r="A538" t="s">
        <v>14</v>
      </c>
      <c r="B538" t="s">
        <v>19</v>
      </c>
      <c r="C538" t="s">
        <v>24</v>
      </c>
      <c r="D538" s="1">
        <v>20.99</v>
      </c>
      <c r="E538">
        <v>274</v>
      </c>
      <c r="F538" s="20" t="str">
        <f t="shared" si="8"/>
        <v>January</v>
      </c>
      <c r="G538" s="2">
        <v>45320</v>
      </c>
      <c r="H538" s="3" t="s">
        <v>26</v>
      </c>
      <c r="I538">
        <v>8841</v>
      </c>
      <c r="J538" s="3" t="str">
        <f>VLOOKUP(I538,'Customer Details'!$A$2:$C$1001, 3, FALSE)</f>
        <v>55-64</v>
      </c>
      <c r="K538" s="3" t="str">
        <f>VLOOKUP(I538,'Customer Details'!$A$2:$D$1001,4, FALSE)</f>
        <v>Non-binary</v>
      </c>
      <c r="L538" s="3" t="s">
        <v>31</v>
      </c>
      <c r="M538" t="s">
        <v>129</v>
      </c>
      <c r="N538" s="1">
        <v>5751.2599999999993</v>
      </c>
      <c r="O538" s="1">
        <v>14.693</v>
      </c>
      <c r="P538" s="1">
        <f>(Product[[#This Row],[Price]]-Product[[#This Row],[Cost of Goods Sold]])*Product[[#This Row],[Units Sold]]</f>
        <v>1725.3779999999997</v>
      </c>
    </row>
    <row r="539" spans="1:16" x14ac:dyDescent="0.45">
      <c r="A539" t="s">
        <v>14</v>
      </c>
      <c r="B539" t="s">
        <v>19</v>
      </c>
      <c r="C539" t="s">
        <v>24</v>
      </c>
      <c r="D539" s="1">
        <v>20.99</v>
      </c>
      <c r="E539">
        <v>88</v>
      </c>
      <c r="F539" s="20" t="str">
        <f t="shared" si="8"/>
        <v>January</v>
      </c>
      <c r="G539" s="2">
        <v>45301</v>
      </c>
      <c r="H539" s="3" t="s">
        <v>26</v>
      </c>
      <c r="I539">
        <v>1447</v>
      </c>
      <c r="J539" s="3" t="str">
        <f>VLOOKUP(I539,'Customer Details'!$A$2:$C$1001, 3, FALSE)</f>
        <v>25-34</v>
      </c>
      <c r="K539" s="3" t="str">
        <f>VLOOKUP(I539,'Customer Details'!$A$2:$D$1001,4, FALSE)</f>
        <v>Non-binary</v>
      </c>
      <c r="L539" s="3" t="s">
        <v>29</v>
      </c>
      <c r="M539" t="s">
        <v>129</v>
      </c>
      <c r="N539" s="1">
        <v>1847.12</v>
      </c>
      <c r="O539" s="1">
        <v>14.693</v>
      </c>
      <c r="P539" s="1">
        <f>(Product[[#This Row],[Price]]-Product[[#This Row],[Cost of Goods Sold]])*Product[[#This Row],[Units Sold]]</f>
        <v>554.13599999999985</v>
      </c>
    </row>
    <row r="540" spans="1:16" x14ac:dyDescent="0.45">
      <c r="A540" t="s">
        <v>12</v>
      </c>
      <c r="B540" t="s">
        <v>17</v>
      </c>
      <c r="C540" t="s">
        <v>22</v>
      </c>
      <c r="D540" s="1">
        <v>5.99</v>
      </c>
      <c r="E540">
        <v>152</v>
      </c>
      <c r="F540" s="20" t="str">
        <f t="shared" si="8"/>
        <v>January</v>
      </c>
      <c r="G540" s="2">
        <v>45313</v>
      </c>
      <c r="H540" s="3" t="s">
        <v>25</v>
      </c>
      <c r="I540">
        <v>7613</v>
      </c>
      <c r="J540" s="3" t="str">
        <f>VLOOKUP(I540,'Customer Details'!$A$2:$C$1001, 3, FALSE)</f>
        <v>25-34</v>
      </c>
      <c r="K540" s="3" t="str">
        <f>VLOOKUP(I540,'Customer Details'!$A$2:$D$1001,4, FALSE)</f>
        <v>Male</v>
      </c>
      <c r="L540" s="3" t="s">
        <v>31</v>
      </c>
      <c r="M540" t="s">
        <v>129</v>
      </c>
      <c r="N540" s="1">
        <v>910.48</v>
      </c>
      <c r="O540" s="1">
        <v>4.1929999999999996</v>
      </c>
      <c r="P540" s="1">
        <f>(Product[[#This Row],[Price]]-Product[[#This Row],[Cost of Goods Sold]])*Product[[#This Row],[Units Sold]]</f>
        <v>273.14400000000012</v>
      </c>
    </row>
    <row r="541" spans="1:16" x14ac:dyDescent="0.45">
      <c r="A541" t="s">
        <v>13</v>
      </c>
      <c r="B541" t="s">
        <v>18</v>
      </c>
      <c r="C541" t="s">
        <v>23</v>
      </c>
      <c r="D541" s="1">
        <v>15.75</v>
      </c>
      <c r="E541">
        <v>147</v>
      </c>
      <c r="F541" s="20" t="str">
        <f t="shared" si="8"/>
        <v>February</v>
      </c>
      <c r="G541" s="2">
        <v>45330</v>
      </c>
      <c r="H541" s="3" t="s">
        <v>26</v>
      </c>
      <c r="I541">
        <v>7111</v>
      </c>
      <c r="J541" s="3" t="str">
        <f>VLOOKUP(I541,'Customer Details'!$A$2:$C$1001, 3, FALSE)</f>
        <v>65+</v>
      </c>
      <c r="K541" s="3" t="str">
        <f>VLOOKUP(I541,'Customer Details'!$A$2:$D$1001,4, FALSE)</f>
        <v>Male</v>
      </c>
      <c r="L541" s="3" t="s">
        <v>30</v>
      </c>
      <c r="M541" t="s">
        <v>129</v>
      </c>
      <c r="N541" s="1">
        <v>2315.25</v>
      </c>
      <c r="O541" s="1">
        <v>11.025</v>
      </c>
      <c r="P541" s="1">
        <f>(Product[[#This Row],[Price]]-Product[[#This Row],[Cost of Goods Sold]])*Product[[#This Row],[Units Sold]]</f>
        <v>694.57499999999993</v>
      </c>
    </row>
    <row r="542" spans="1:16" x14ac:dyDescent="0.45">
      <c r="A542" t="s">
        <v>14</v>
      </c>
      <c r="B542" t="s">
        <v>19</v>
      </c>
      <c r="C542" t="s">
        <v>24</v>
      </c>
      <c r="D542" s="1">
        <v>20.99</v>
      </c>
      <c r="E542">
        <v>170</v>
      </c>
      <c r="F542" s="20" t="str">
        <f t="shared" si="8"/>
        <v>March</v>
      </c>
      <c r="G542" s="2">
        <v>45376</v>
      </c>
      <c r="H542" s="3" t="s">
        <v>26</v>
      </c>
      <c r="I542">
        <v>3844</v>
      </c>
      <c r="J542" s="3" t="str">
        <f>VLOOKUP(I542,'Customer Details'!$A$2:$C$1001, 3, FALSE)</f>
        <v>45-54</v>
      </c>
      <c r="K542" s="3" t="str">
        <f>VLOOKUP(I542,'Customer Details'!$A$2:$D$1001,4, FALSE)</f>
        <v>Female</v>
      </c>
      <c r="L542" s="3" t="s">
        <v>28</v>
      </c>
      <c r="M542" t="s">
        <v>129</v>
      </c>
      <c r="N542" s="1">
        <v>3568.3</v>
      </c>
      <c r="O542" s="1">
        <v>14.693</v>
      </c>
      <c r="P542" s="1">
        <f>(Product[[#This Row],[Price]]-Product[[#This Row],[Cost of Goods Sold]])*Product[[#This Row],[Units Sold]]</f>
        <v>1070.4899999999998</v>
      </c>
    </row>
    <row r="543" spans="1:16" x14ac:dyDescent="0.45">
      <c r="A543" t="s">
        <v>14</v>
      </c>
      <c r="B543" t="s">
        <v>19</v>
      </c>
      <c r="C543" t="s">
        <v>24</v>
      </c>
      <c r="D543" s="1">
        <v>20.99</v>
      </c>
      <c r="E543">
        <v>283</v>
      </c>
      <c r="F543" s="20" t="str">
        <f t="shared" si="8"/>
        <v>March</v>
      </c>
      <c r="G543" s="2">
        <v>45380</v>
      </c>
      <c r="H543" s="3" t="s">
        <v>26</v>
      </c>
      <c r="I543">
        <v>9447</v>
      </c>
      <c r="J543" s="3" t="str">
        <f>VLOOKUP(I543,'Customer Details'!$A$2:$C$1001, 3, FALSE)</f>
        <v>35-44</v>
      </c>
      <c r="K543" s="3" t="str">
        <f>VLOOKUP(I543,'Customer Details'!$A$2:$D$1001,4, FALSE)</f>
        <v>Male</v>
      </c>
      <c r="L543" s="3" t="s">
        <v>31</v>
      </c>
      <c r="M543" t="s">
        <v>129</v>
      </c>
      <c r="N543" s="1">
        <v>5940.1699999999992</v>
      </c>
      <c r="O543" s="1">
        <v>14.693</v>
      </c>
      <c r="P543" s="1">
        <f>(Product[[#This Row],[Price]]-Product[[#This Row],[Cost of Goods Sold]])*Product[[#This Row],[Units Sold]]</f>
        <v>1782.0509999999997</v>
      </c>
    </row>
    <row r="544" spans="1:16" x14ac:dyDescent="0.45">
      <c r="A544" t="s">
        <v>12</v>
      </c>
      <c r="B544" t="s">
        <v>17</v>
      </c>
      <c r="C544" t="s">
        <v>22</v>
      </c>
      <c r="D544" s="1">
        <v>5.99</v>
      </c>
      <c r="E544">
        <v>102</v>
      </c>
      <c r="F544" s="20" t="str">
        <f t="shared" si="8"/>
        <v>February</v>
      </c>
      <c r="G544" s="2">
        <v>45342</v>
      </c>
      <c r="H544" s="3" t="s">
        <v>25</v>
      </c>
      <c r="I544">
        <v>7823</v>
      </c>
      <c r="J544" s="3" t="str">
        <f>VLOOKUP(I544,'Customer Details'!$A$2:$C$1001, 3, FALSE)</f>
        <v>35-44</v>
      </c>
      <c r="K544" s="3" t="str">
        <f>VLOOKUP(I544,'Customer Details'!$A$2:$D$1001,4, FALSE)</f>
        <v>Male</v>
      </c>
      <c r="L544" s="3" t="s">
        <v>31</v>
      </c>
      <c r="M544" t="s">
        <v>129</v>
      </c>
      <c r="N544" s="1">
        <v>610.98</v>
      </c>
      <c r="O544" s="1">
        <v>4.1929999999999996</v>
      </c>
      <c r="P544" s="1">
        <f>(Product[[#This Row],[Price]]-Product[[#This Row],[Cost of Goods Sold]])*Product[[#This Row],[Units Sold]]</f>
        <v>183.29400000000007</v>
      </c>
    </row>
    <row r="545" spans="1:16" x14ac:dyDescent="0.45">
      <c r="A545" t="s">
        <v>13</v>
      </c>
      <c r="B545" t="s">
        <v>18</v>
      </c>
      <c r="C545" t="s">
        <v>23</v>
      </c>
      <c r="D545" s="1">
        <v>15.75</v>
      </c>
      <c r="E545">
        <v>48</v>
      </c>
      <c r="F545" s="20" t="str">
        <f t="shared" si="8"/>
        <v>January</v>
      </c>
      <c r="G545" s="2">
        <v>45298</v>
      </c>
      <c r="H545" s="3" t="s">
        <v>26</v>
      </c>
      <c r="I545">
        <v>2123</v>
      </c>
      <c r="J545" s="3" t="str">
        <f>VLOOKUP(I545,'Customer Details'!$A$2:$C$1001, 3, FALSE)</f>
        <v>25-34</v>
      </c>
      <c r="K545" s="3" t="str">
        <f>VLOOKUP(I545,'Customer Details'!$A$2:$D$1001,4, FALSE)</f>
        <v>Non-binary</v>
      </c>
      <c r="L545" s="3" t="s">
        <v>30</v>
      </c>
      <c r="M545" t="s">
        <v>130</v>
      </c>
      <c r="N545" s="1">
        <v>756</v>
      </c>
      <c r="O545" s="1">
        <v>11.025</v>
      </c>
      <c r="P545" s="1">
        <f>(Product[[#This Row],[Price]]-Product[[#This Row],[Cost of Goods Sold]])*Product[[#This Row],[Units Sold]]</f>
        <v>226.79999999999998</v>
      </c>
    </row>
    <row r="546" spans="1:16" x14ac:dyDescent="0.45">
      <c r="A546" t="s">
        <v>14</v>
      </c>
      <c r="B546" t="s">
        <v>19</v>
      </c>
      <c r="C546" t="s">
        <v>24</v>
      </c>
      <c r="D546" s="1">
        <v>20.99</v>
      </c>
      <c r="E546">
        <v>265</v>
      </c>
      <c r="F546" s="20" t="str">
        <f t="shared" si="8"/>
        <v>February</v>
      </c>
      <c r="G546" s="2">
        <v>45346</v>
      </c>
      <c r="H546" s="3" t="s">
        <v>26</v>
      </c>
      <c r="I546">
        <v>3158</v>
      </c>
      <c r="J546" s="3" t="str">
        <f>VLOOKUP(I546,'Customer Details'!$A$2:$C$1001, 3, FALSE)</f>
        <v>18-24</v>
      </c>
      <c r="K546" s="3" t="str">
        <f>VLOOKUP(I546,'Customer Details'!$A$2:$D$1001,4, FALSE)</f>
        <v>Female</v>
      </c>
      <c r="L546" s="3" t="s">
        <v>31</v>
      </c>
      <c r="M546" t="s">
        <v>129</v>
      </c>
      <c r="N546" s="1">
        <v>5562.3499999999995</v>
      </c>
      <c r="O546" s="1">
        <v>14.693</v>
      </c>
      <c r="P546" s="1">
        <f>(Product[[#This Row],[Price]]-Product[[#This Row],[Cost of Goods Sold]])*Product[[#This Row],[Units Sold]]</f>
        <v>1668.7049999999997</v>
      </c>
    </row>
    <row r="547" spans="1:16" x14ac:dyDescent="0.45">
      <c r="A547" t="s">
        <v>13</v>
      </c>
      <c r="B547" t="s">
        <v>18</v>
      </c>
      <c r="C547" t="s">
        <v>23</v>
      </c>
      <c r="D547" s="1">
        <v>15.75</v>
      </c>
      <c r="E547">
        <v>77</v>
      </c>
      <c r="F547" s="20" t="str">
        <f t="shared" si="8"/>
        <v>March</v>
      </c>
      <c r="G547" s="2">
        <v>45360</v>
      </c>
      <c r="H547" s="3" t="s">
        <v>25</v>
      </c>
      <c r="I547">
        <v>9292</v>
      </c>
      <c r="J547" s="3" t="str">
        <f>VLOOKUP(I547,'Customer Details'!$A$2:$C$1001, 3, FALSE)</f>
        <v>18-24</v>
      </c>
      <c r="K547" s="3" t="str">
        <f>VLOOKUP(I547,'Customer Details'!$A$2:$D$1001,4, FALSE)</f>
        <v>Female</v>
      </c>
      <c r="L547" s="3" t="s">
        <v>31</v>
      </c>
      <c r="M547" t="s">
        <v>129</v>
      </c>
      <c r="N547" s="1">
        <v>1212.75</v>
      </c>
      <c r="O547" s="1">
        <v>11.025</v>
      </c>
      <c r="P547" s="1">
        <f>(Product[[#This Row],[Price]]-Product[[#This Row],[Cost of Goods Sold]])*Product[[#This Row],[Units Sold]]</f>
        <v>363.82499999999999</v>
      </c>
    </row>
    <row r="548" spans="1:16" x14ac:dyDescent="0.45">
      <c r="A548" t="s">
        <v>16</v>
      </c>
      <c r="B548" t="s">
        <v>21</v>
      </c>
      <c r="C548" t="s">
        <v>23</v>
      </c>
      <c r="D548" s="1">
        <v>35.5</v>
      </c>
      <c r="E548">
        <v>102</v>
      </c>
      <c r="F548" s="20" t="str">
        <f t="shared" si="8"/>
        <v>January</v>
      </c>
      <c r="G548" s="2">
        <v>45321</v>
      </c>
      <c r="H548" s="3" t="s">
        <v>25</v>
      </c>
      <c r="I548">
        <v>2614</v>
      </c>
      <c r="J548" s="3" t="str">
        <f>VLOOKUP(I548,'Customer Details'!$A$2:$C$1001, 3, FALSE)</f>
        <v>25-34</v>
      </c>
      <c r="K548" s="3" t="str">
        <f>VLOOKUP(I548,'Customer Details'!$A$2:$D$1001,4, FALSE)</f>
        <v>Male</v>
      </c>
      <c r="L548" s="3" t="s">
        <v>30</v>
      </c>
      <c r="M548" t="s">
        <v>129</v>
      </c>
      <c r="N548" s="1">
        <v>3621</v>
      </c>
      <c r="O548" s="1">
        <v>24.85</v>
      </c>
      <c r="P548" s="1">
        <f>(Product[[#This Row],[Price]]-Product[[#This Row],[Cost of Goods Sold]])*Product[[#This Row],[Units Sold]]</f>
        <v>1086.3</v>
      </c>
    </row>
    <row r="549" spans="1:16" x14ac:dyDescent="0.45">
      <c r="A549" t="s">
        <v>14</v>
      </c>
      <c r="B549" t="s">
        <v>19</v>
      </c>
      <c r="C549" t="s">
        <v>24</v>
      </c>
      <c r="D549" s="1">
        <v>20.99</v>
      </c>
      <c r="E549">
        <v>297</v>
      </c>
      <c r="F549" s="20" t="str">
        <f t="shared" si="8"/>
        <v>January</v>
      </c>
      <c r="G549" s="2">
        <v>45303</v>
      </c>
      <c r="H549" s="3" t="s">
        <v>26</v>
      </c>
      <c r="I549">
        <v>6407</v>
      </c>
      <c r="J549" s="3" t="str">
        <f>VLOOKUP(I549,'Customer Details'!$A$2:$C$1001, 3, FALSE)</f>
        <v>45-54</v>
      </c>
      <c r="K549" s="3" t="str">
        <f>VLOOKUP(I549,'Customer Details'!$A$2:$D$1001,4, FALSE)</f>
        <v>Non-binary</v>
      </c>
      <c r="L549" s="3" t="s">
        <v>30</v>
      </c>
      <c r="M549" t="s">
        <v>129</v>
      </c>
      <c r="N549" s="1">
        <v>6234.03</v>
      </c>
      <c r="O549" s="1">
        <v>14.693</v>
      </c>
      <c r="P549" s="1">
        <f>(Product[[#This Row],[Price]]-Product[[#This Row],[Cost of Goods Sold]])*Product[[#This Row],[Units Sold]]</f>
        <v>1870.2089999999996</v>
      </c>
    </row>
    <row r="550" spans="1:16" x14ac:dyDescent="0.45">
      <c r="A550" t="s">
        <v>12</v>
      </c>
      <c r="B550" t="s">
        <v>17</v>
      </c>
      <c r="C550" t="s">
        <v>22</v>
      </c>
      <c r="D550" s="1">
        <v>5.99</v>
      </c>
      <c r="E550">
        <v>52</v>
      </c>
      <c r="F550" s="20" t="str">
        <f t="shared" si="8"/>
        <v>March</v>
      </c>
      <c r="G550" s="2">
        <v>45379</v>
      </c>
      <c r="H550" s="3" t="s">
        <v>25</v>
      </c>
      <c r="I550">
        <v>9938</v>
      </c>
      <c r="J550" s="3" t="str">
        <f>VLOOKUP(I550,'Customer Details'!$A$2:$C$1001, 3, FALSE)</f>
        <v>25-34</v>
      </c>
      <c r="K550" s="3" t="str">
        <f>VLOOKUP(I550,'Customer Details'!$A$2:$D$1001,4, FALSE)</f>
        <v>Non-binary</v>
      </c>
      <c r="L550" s="3" t="s">
        <v>29</v>
      </c>
      <c r="M550" t="s">
        <v>129</v>
      </c>
      <c r="N550" s="1">
        <v>311.48</v>
      </c>
      <c r="O550" s="1">
        <v>4.1929999999999996</v>
      </c>
      <c r="P550" s="1">
        <f>(Product[[#This Row],[Price]]-Product[[#This Row],[Cost of Goods Sold]])*Product[[#This Row],[Units Sold]]</f>
        <v>93.444000000000031</v>
      </c>
    </row>
    <row r="551" spans="1:16" x14ac:dyDescent="0.45">
      <c r="A551" t="s">
        <v>12</v>
      </c>
      <c r="B551" t="s">
        <v>17</v>
      </c>
      <c r="C551" t="s">
        <v>22</v>
      </c>
      <c r="D551" s="1">
        <v>5.99</v>
      </c>
      <c r="E551">
        <v>54</v>
      </c>
      <c r="F551" s="20" t="str">
        <f t="shared" si="8"/>
        <v>January</v>
      </c>
      <c r="G551" s="2">
        <v>45305</v>
      </c>
      <c r="H551" s="3" t="s">
        <v>25</v>
      </c>
      <c r="I551">
        <v>9599</v>
      </c>
      <c r="J551" s="3" t="str">
        <f>VLOOKUP(I551,'Customer Details'!$A$2:$C$1001, 3, FALSE)</f>
        <v>55-64</v>
      </c>
      <c r="K551" s="3" t="str">
        <f>VLOOKUP(I551,'Customer Details'!$A$2:$D$1001,4, FALSE)</f>
        <v>Female</v>
      </c>
      <c r="L551" s="3" t="s">
        <v>29</v>
      </c>
      <c r="M551" t="s">
        <v>129</v>
      </c>
      <c r="N551" s="1">
        <v>323.45999999999998</v>
      </c>
      <c r="O551" s="1">
        <v>4.1929999999999996</v>
      </c>
      <c r="P551" s="1">
        <f>(Product[[#This Row],[Price]]-Product[[#This Row],[Cost of Goods Sold]])*Product[[#This Row],[Units Sold]]</f>
        <v>97.038000000000039</v>
      </c>
    </row>
    <row r="552" spans="1:16" x14ac:dyDescent="0.45">
      <c r="A552" t="s">
        <v>16</v>
      </c>
      <c r="B552" t="s">
        <v>21</v>
      </c>
      <c r="C552" t="s">
        <v>23</v>
      </c>
      <c r="D552" s="1">
        <v>35.5</v>
      </c>
      <c r="E552">
        <v>293</v>
      </c>
      <c r="F552" s="20" t="str">
        <f t="shared" si="8"/>
        <v>January</v>
      </c>
      <c r="G552" s="2">
        <v>45313</v>
      </c>
      <c r="H552" s="3" t="s">
        <v>26</v>
      </c>
      <c r="I552">
        <v>4809</v>
      </c>
      <c r="J552" s="3" t="str">
        <f>VLOOKUP(I552,'Customer Details'!$A$2:$C$1001, 3, FALSE)</f>
        <v>18-24</v>
      </c>
      <c r="K552" s="3" t="str">
        <f>VLOOKUP(I552,'Customer Details'!$A$2:$D$1001,4, FALSE)</f>
        <v>Female</v>
      </c>
      <c r="L552" s="3" t="s">
        <v>29</v>
      </c>
      <c r="M552" t="s">
        <v>129</v>
      </c>
      <c r="N552" s="1">
        <v>10401.5</v>
      </c>
      <c r="O552" s="1">
        <v>24.85</v>
      </c>
      <c r="P552" s="1">
        <f>(Product[[#This Row],[Price]]-Product[[#This Row],[Cost of Goods Sold]])*Product[[#This Row],[Units Sold]]</f>
        <v>3120.4499999999994</v>
      </c>
    </row>
    <row r="553" spans="1:16" x14ac:dyDescent="0.45">
      <c r="A553" t="s">
        <v>14</v>
      </c>
      <c r="B553" t="s">
        <v>19</v>
      </c>
      <c r="C553" t="s">
        <v>24</v>
      </c>
      <c r="D553" s="1">
        <v>20.99</v>
      </c>
      <c r="E553">
        <v>58</v>
      </c>
      <c r="F553" s="20" t="str">
        <f t="shared" si="8"/>
        <v>February</v>
      </c>
      <c r="G553" s="2">
        <v>45330</v>
      </c>
      <c r="H553" s="3" t="s">
        <v>26</v>
      </c>
      <c r="I553">
        <v>2825</v>
      </c>
      <c r="J553" s="3" t="str">
        <f>VLOOKUP(I553,'Customer Details'!$A$2:$C$1001, 3, FALSE)</f>
        <v>45-54</v>
      </c>
      <c r="K553" s="3" t="str">
        <f>VLOOKUP(I553,'Customer Details'!$A$2:$D$1001,4, FALSE)</f>
        <v>Male</v>
      </c>
      <c r="L553" s="3" t="s">
        <v>28</v>
      </c>
      <c r="M553" t="s">
        <v>129</v>
      </c>
      <c r="N553" s="1">
        <v>1217.42</v>
      </c>
      <c r="O553" s="1">
        <v>14.693</v>
      </c>
      <c r="P553" s="1">
        <f>(Product[[#This Row],[Price]]-Product[[#This Row],[Cost of Goods Sold]])*Product[[#This Row],[Units Sold]]</f>
        <v>365.22599999999994</v>
      </c>
    </row>
    <row r="554" spans="1:16" x14ac:dyDescent="0.45">
      <c r="A554" t="s">
        <v>15</v>
      </c>
      <c r="B554" t="s">
        <v>20</v>
      </c>
      <c r="C554" t="s">
        <v>24</v>
      </c>
      <c r="D554" s="1">
        <v>12.99</v>
      </c>
      <c r="E554">
        <v>148</v>
      </c>
      <c r="F554" s="20" t="str">
        <f t="shared" si="8"/>
        <v>March</v>
      </c>
      <c r="G554" s="2">
        <v>45380</v>
      </c>
      <c r="H554" s="3" t="s">
        <v>25</v>
      </c>
      <c r="I554">
        <v>3876</v>
      </c>
      <c r="J554" s="3" t="str">
        <f>VLOOKUP(I554,'Customer Details'!$A$2:$C$1001, 3, FALSE)</f>
        <v>35-44</v>
      </c>
      <c r="K554" s="3" t="str">
        <f>VLOOKUP(I554,'Customer Details'!$A$2:$D$1001,4, FALSE)</f>
        <v>Male</v>
      </c>
      <c r="L554" s="3" t="s">
        <v>30</v>
      </c>
      <c r="M554" t="s">
        <v>129</v>
      </c>
      <c r="N554" s="1">
        <v>1922.52</v>
      </c>
      <c r="O554" s="1">
        <v>9.093</v>
      </c>
      <c r="P554" s="1">
        <f>(Product[[#This Row],[Price]]-Product[[#This Row],[Cost of Goods Sold]])*Product[[#This Row],[Units Sold]]</f>
        <v>576.75600000000009</v>
      </c>
    </row>
    <row r="555" spans="1:16" x14ac:dyDescent="0.45">
      <c r="A555" t="s">
        <v>13</v>
      </c>
      <c r="B555" t="s">
        <v>18</v>
      </c>
      <c r="C555" t="s">
        <v>23</v>
      </c>
      <c r="D555" s="1">
        <v>15.75</v>
      </c>
      <c r="E555">
        <v>48</v>
      </c>
      <c r="F555" s="20" t="str">
        <f t="shared" si="8"/>
        <v>March</v>
      </c>
      <c r="G555" s="2">
        <v>45379</v>
      </c>
      <c r="H555" s="3" t="s">
        <v>26</v>
      </c>
      <c r="I555">
        <v>3101</v>
      </c>
      <c r="J555" s="3" t="str">
        <f>VLOOKUP(I555,'Customer Details'!$A$2:$C$1001, 3, FALSE)</f>
        <v>18-24</v>
      </c>
      <c r="K555" s="3" t="str">
        <f>VLOOKUP(I555,'Customer Details'!$A$2:$D$1001,4, FALSE)</f>
        <v>Male</v>
      </c>
      <c r="L555" s="3" t="s">
        <v>30</v>
      </c>
      <c r="M555" t="s">
        <v>129</v>
      </c>
      <c r="N555" s="1">
        <v>756</v>
      </c>
      <c r="O555" s="1">
        <v>11.025</v>
      </c>
      <c r="P555" s="1">
        <f>(Product[[#This Row],[Price]]-Product[[#This Row],[Cost of Goods Sold]])*Product[[#This Row],[Units Sold]]</f>
        <v>226.79999999999998</v>
      </c>
    </row>
    <row r="556" spans="1:16" x14ac:dyDescent="0.45">
      <c r="A556" t="s">
        <v>14</v>
      </c>
      <c r="B556" t="s">
        <v>19</v>
      </c>
      <c r="C556" t="s">
        <v>24</v>
      </c>
      <c r="D556" s="1">
        <v>20.99</v>
      </c>
      <c r="E556">
        <v>272</v>
      </c>
      <c r="F556" s="20" t="str">
        <f t="shared" si="8"/>
        <v>January</v>
      </c>
      <c r="G556" s="2">
        <v>45299</v>
      </c>
      <c r="H556" s="3" t="s">
        <v>26</v>
      </c>
      <c r="I556">
        <v>3518</v>
      </c>
      <c r="J556" s="3" t="str">
        <f>VLOOKUP(I556,'Customer Details'!$A$2:$C$1001, 3, FALSE)</f>
        <v>45-54</v>
      </c>
      <c r="K556" s="3" t="str">
        <f>VLOOKUP(I556,'Customer Details'!$A$2:$D$1001,4, FALSE)</f>
        <v>Non-binary</v>
      </c>
      <c r="L556" s="3" t="s">
        <v>27</v>
      </c>
      <c r="M556" t="s">
        <v>130</v>
      </c>
      <c r="N556" s="1">
        <v>5709.28</v>
      </c>
      <c r="O556" s="1">
        <v>14.693</v>
      </c>
      <c r="P556" s="1">
        <f>(Product[[#This Row],[Price]]-Product[[#This Row],[Cost of Goods Sold]])*Product[[#This Row],[Units Sold]]</f>
        <v>1712.7839999999997</v>
      </c>
    </row>
    <row r="557" spans="1:16" x14ac:dyDescent="0.45">
      <c r="A557" t="s">
        <v>14</v>
      </c>
      <c r="B557" t="s">
        <v>19</v>
      </c>
      <c r="C557" t="s">
        <v>24</v>
      </c>
      <c r="D557" s="1">
        <v>20.99</v>
      </c>
      <c r="E557">
        <v>128</v>
      </c>
      <c r="F557" s="20" t="str">
        <f t="shared" si="8"/>
        <v>January</v>
      </c>
      <c r="G557" s="2">
        <v>45293</v>
      </c>
      <c r="H557" s="3" t="s">
        <v>25</v>
      </c>
      <c r="I557">
        <v>6616</v>
      </c>
      <c r="J557" s="3" t="str">
        <f>VLOOKUP(I557,'Customer Details'!$A$2:$C$1001, 3, FALSE)</f>
        <v>25-34</v>
      </c>
      <c r="K557" s="3" t="str">
        <f>VLOOKUP(I557,'Customer Details'!$A$2:$D$1001,4, FALSE)</f>
        <v>Non-binary</v>
      </c>
      <c r="L557" s="3" t="s">
        <v>30</v>
      </c>
      <c r="M557" t="s">
        <v>129</v>
      </c>
      <c r="N557" s="1">
        <v>2686.72</v>
      </c>
      <c r="O557" s="1">
        <v>14.693</v>
      </c>
      <c r="P557" s="1">
        <f>(Product[[#This Row],[Price]]-Product[[#This Row],[Cost of Goods Sold]])*Product[[#This Row],[Units Sold]]</f>
        <v>806.01599999999985</v>
      </c>
    </row>
    <row r="558" spans="1:16" x14ac:dyDescent="0.45">
      <c r="A558" t="s">
        <v>12</v>
      </c>
      <c r="B558" t="s">
        <v>17</v>
      </c>
      <c r="C558" t="s">
        <v>22</v>
      </c>
      <c r="D558" s="1">
        <v>5.99</v>
      </c>
      <c r="E558">
        <v>79</v>
      </c>
      <c r="F558" s="20" t="str">
        <f t="shared" si="8"/>
        <v>March</v>
      </c>
      <c r="G558" s="2">
        <v>45369</v>
      </c>
      <c r="H558" s="3" t="s">
        <v>26</v>
      </c>
      <c r="I558">
        <v>9631</v>
      </c>
      <c r="J558" s="3" t="str">
        <f>VLOOKUP(I558,'Customer Details'!$A$2:$C$1001, 3, FALSE)</f>
        <v>55-64</v>
      </c>
      <c r="K558" s="3" t="str">
        <f>VLOOKUP(I558,'Customer Details'!$A$2:$D$1001,4, FALSE)</f>
        <v>Non-binary</v>
      </c>
      <c r="L558" s="3" t="s">
        <v>29</v>
      </c>
      <c r="M558" t="s">
        <v>129</v>
      </c>
      <c r="N558" s="1">
        <v>473.21</v>
      </c>
      <c r="O558" s="1">
        <v>4.1929999999999996</v>
      </c>
      <c r="P558" s="1">
        <f>(Product[[#This Row],[Price]]-Product[[#This Row],[Cost of Goods Sold]])*Product[[#This Row],[Units Sold]]</f>
        <v>141.96300000000005</v>
      </c>
    </row>
    <row r="559" spans="1:16" x14ac:dyDescent="0.45">
      <c r="A559" t="s">
        <v>14</v>
      </c>
      <c r="B559" t="s">
        <v>19</v>
      </c>
      <c r="C559" t="s">
        <v>24</v>
      </c>
      <c r="D559" s="1">
        <v>20.99</v>
      </c>
      <c r="E559">
        <v>188</v>
      </c>
      <c r="F559" s="20" t="str">
        <f t="shared" si="8"/>
        <v>January</v>
      </c>
      <c r="G559" s="2">
        <v>45294</v>
      </c>
      <c r="H559" s="3" t="s">
        <v>25</v>
      </c>
      <c r="I559">
        <v>1954</v>
      </c>
      <c r="J559" s="3" t="str">
        <f>VLOOKUP(I559,'Customer Details'!$A$2:$C$1001, 3, FALSE)</f>
        <v>18-24</v>
      </c>
      <c r="K559" s="3" t="str">
        <f>VLOOKUP(I559,'Customer Details'!$A$2:$D$1001,4, FALSE)</f>
        <v>Female</v>
      </c>
      <c r="L559" s="3" t="s">
        <v>27</v>
      </c>
      <c r="M559" t="s">
        <v>129</v>
      </c>
      <c r="N559" s="1">
        <v>3946.12</v>
      </c>
      <c r="O559" s="1">
        <v>14.693</v>
      </c>
      <c r="P559" s="1">
        <f>(Product[[#This Row],[Price]]-Product[[#This Row],[Cost of Goods Sold]])*Product[[#This Row],[Units Sold]]</f>
        <v>1183.8359999999998</v>
      </c>
    </row>
    <row r="560" spans="1:16" x14ac:dyDescent="0.45">
      <c r="A560" t="s">
        <v>13</v>
      </c>
      <c r="B560" t="s">
        <v>18</v>
      </c>
      <c r="C560" t="s">
        <v>23</v>
      </c>
      <c r="D560" s="1">
        <v>15.75</v>
      </c>
      <c r="E560">
        <v>176</v>
      </c>
      <c r="F560" s="20" t="str">
        <f t="shared" si="8"/>
        <v>February</v>
      </c>
      <c r="G560" s="2">
        <v>45329</v>
      </c>
      <c r="H560" s="3" t="s">
        <v>26</v>
      </c>
      <c r="I560">
        <v>4399</v>
      </c>
      <c r="J560" s="3" t="str">
        <f>VLOOKUP(I560,'Customer Details'!$A$2:$C$1001, 3, FALSE)</f>
        <v>25-34</v>
      </c>
      <c r="K560" s="3" t="str">
        <f>VLOOKUP(I560,'Customer Details'!$A$2:$D$1001,4, FALSE)</f>
        <v>Female</v>
      </c>
      <c r="L560" s="3" t="s">
        <v>28</v>
      </c>
      <c r="M560" t="s">
        <v>129</v>
      </c>
      <c r="N560" s="1">
        <v>2772</v>
      </c>
      <c r="O560" s="1">
        <v>11.025</v>
      </c>
      <c r="P560" s="1">
        <f>(Product[[#This Row],[Price]]-Product[[#This Row],[Cost of Goods Sold]])*Product[[#This Row],[Units Sold]]</f>
        <v>831.59999999999991</v>
      </c>
    </row>
    <row r="561" spans="1:16" x14ac:dyDescent="0.45">
      <c r="A561" t="s">
        <v>16</v>
      </c>
      <c r="B561" t="s">
        <v>21</v>
      </c>
      <c r="C561" t="s">
        <v>23</v>
      </c>
      <c r="D561" s="1">
        <v>35.5</v>
      </c>
      <c r="E561">
        <v>284</v>
      </c>
      <c r="F561" s="20" t="str">
        <f t="shared" si="8"/>
        <v>January</v>
      </c>
      <c r="G561" s="2">
        <v>45312</v>
      </c>
      <c r="H561" s="3" t="s">
        <v>25</v>
      </c>
      <c r="I561">
        <v>2885</v>
      </c>
      <c r="J561" s="3" t="str">
        <f>VLOOKUP(I561,'Customer Details'!$A$2:$C$1001, 3, FALSE)</f>
        <v>55-64</v>
      </c>
      <c r="K561" s="3" t="str">
        <f>VLOOKUP(I561,'Customer Details'!$A$2:$D$1001,4, FALSE)</f>
        <v>Female</v>
      </c>
      <c r="L561" s="3" t="s">
        <v>28</v>
      </c>
      <c r="M561" t="s">
        <v>130</v>
      </c>
      <c r="N561" s="1">
        <v>10082</v>
      </c>
      <c r="O561" s="1">
        <v>24.85</v>
      </c>
      <c r="P561" s="1">
        <f>(Product[[#This Row],[Price]]-Product[[#This Row],[Cost of Goods Sold]])*Product[[#This Row],[Units Sold]]</f>
        <v>3024.5999999999995</v>
      </c>
    </row>
    <row r="562" spans="1:16" x14ac:dyDescent="0.45">
      <c r="A562" t="s">
        <v>12</v>
      </c>
      <c r="B562" t="s">
        <v>17</v>
      </c>
      <c r="C562" t="s">
        <v>22</v>
      </c>
      <c r="D562" s="1">
        <v>5.99</v>
      </c>
      <c r="E562">
        <v>159</v>
      </c>
      <c r="F562" s="20" t="str">
        <f t="shared" si="8"/>
        <v>February</v>
      </c>
      <c r="G562" s="2">
        <v>45344</v>
      </c>
      <c r="H562" s="3" t="s">
        <v>25</v>
      </c>
      <c r="I562">
        <v>1082</v>
      </c>
      <c r="J562" s="3" t="str">
        <f>VLOOKUP(I562,'Customer Details'!$A$2:$C$1001, 3, FALSE)</f>
        <v>45-54</v>
      </c>
      <c r="K562" s="3" t="str">
        <f>VLOOKUP(I562,'Customer Details'!$A$2:$D$1001,4, FALSE)</f>
        <v>Female</v>
      </c>
      <c r="L562" s="3" t="s">
        <v>31</v>
      </c>
      <c r="M562" t="s">
        <v>129</v>
      </c>
      <c r="N562" s="1">
        <v>952.41000000000008</v>
      </c>
      <c r="O562" s="1">
        <v>4.1929999999999996</v>
      </c>
      <c r="P562" s="1">
        <f>(Product[[#This Row],[Price]]-Product[[#This Row],[Cost of Goods Sold]])*Product[[#This Row],[Units Sold]]</f>
        <v>285.72300000000007</v>
      </c>
    </row>
    <row r="563" spans="1:16" x14ac:dyDescent="0.45">
      <c r="A563" t="s">
        <v>15</v>
      </c>
      <c r="B563" t="s">
        <v>20</v>
      </c>
      <c r="C563" t="s">
        <v>24</v>
      </c>
      <c r="D563" s="1">
        <v>12.99</v>
      </c>
      <c r="E563">
        <v>77</v>
      </c>
      <c r="F563" s="20" t="str">
        <f t="shared" si="8"/>
        <v>March</v>
      </c>
      <c r="G563" s="2">
        <v>45368</v>
      </c>
      <c r="H563" s="3" t="s">
        <v>25</v>
      </c>
      <c r="I563">
        <v>7418</v>
      </c>
      <c r="J563" s="3" t="str">
        <f>VLOOKUP(I563,'Customer Details'!$A$2:$C$1001, 3, FALSE)</f>
        <v>35-44</v>
      </c>
      <c r="K563" s="3" t="str">
        <f>VLOOKUP(I563,'Customer Details'!$A$2:$D$1001,4, FALSE)</f>
        <v>Male</v>
      </c>
      <c r="L563" s="3" t="s">
        <v>28</v>
      </c>
      <c r="M563" t="s">
        <v>129</v>
      </c>
      <c r="N563" s="1">
        <v>1000.23</v>
      </c>
      <c r="O563" s="1">
        <v>9.093</v>
      </c>
      <c r="P563" s="1">
        <f>(Product[[#This Row],[Price]]-Product[[#This Row],[Cost of Goods Sold]])*Product[[#This Row],[Units Sold]]</f>
        <v>300.06900000000002</v>
      </c>
    </row>
    <row r="564" spans="1:16" x14ac:dyDescent="0.45">
      <c r="A564" t="s">
        <v>15</v>
      </c>
      <c r="B564" t="s">
        <v>20</v>
      </c>
      <c r="C564" t="s">
        <v>24</v>
      </c>
      <c r="D564" s="1">
        <v>12.99</v>
      </c>
      <c r="E564">
        <v>256</v>
      </c>
      <c r="F564" s="20" t="str">
        <f t="shared" si="8"/>
        <v>January</v>
      </c>
      <c r="G564" s="2">
        <v>45307</v>
      </c>
      <c r="H564" s="3" t="s">
        <v>26</v>
      </c>
      <c r="I564">
        <v>1414</v>
      </c>
      <c r="J564" s="3" t="str">
        <f>VLOOKUP(I564,'Customer Details'!$A$2:$C$1001, 3, FALSE)</f>
        <v>45-54</v>
      </c>
      <c r="K564" s="3" t="str">
        <f>VLOOKUP(I564,'Customer Details'!$A$2:$D$1001,4, FALSE)</f>
        <v>Non-binary</v>
      </c>
      <c r="L564" s="3" t="s">
        <v>28</v>
      </c>
      <c r="M564" t="s">
        <v>129</v>
      </c>
      <c r="N564" s="1">
        <v>3325.44</v>
      </c>
      <c r="O564" s="1">
        <v>9.093</v>
      </c>
      <c r="P564" s="1">
        <f>(Product[[#This Row],[Price]]-Product[[#This Row],[Cost of Goods Sold]])*Product[[#This Row],[Units Sold]]</f>
        <v>997.63200000000006</v>
      </c>
    </row>
    <row r="565" spans="1:16" x14ac:dyDescent="0.45">
      <c r="A565" t="s">
        <v>16</v>
      </c>
      <c r="B565" t="s">
        <v>21</v>
      </c>
      <c r="C565" t="s">
        <v>23</v>
      </c>
      <c r="D565" s="1">
        <v>35.5</v>
      </c>
      <c r="E565">
        <v>205</v>
      </c>
      <c r="F565" s="20" t="str">
        <f t="shared" si="8"/>
        <v>January</v>
      </c>
      <c r="G565" s="2">
        <v>45317</v>
      </c>
      <c r="H565" s="3" t="s">
        <v>26</v>
      </c>
      <c r="I565">
        <v>8042</v>
      </c>
      <c r="J565" s="3" t="str">
        <f>VLOOKUP(I565,'Customer Details'!$A$2:$C$1001, 3, FALSE)</f>
        <v>25-34</v>
      </c>
      <c r="K565" s="3" t="str">
        <f>VLOOKUP(I565,'Customer Details'!$A$2:$D$1001,4, FALSE)</f>
        <v>Male</v>
      </c>
      <c r="L565" s="3" t="s">
        <v>30</v>
      </c>
      <c r="M565" t="s">
        <v>129</v>
      </c>
      <c r="N565" s="1">
        <v>7277.5</v>
      </c>
      <c r="O565" s="1">
        <v>24.85</v>
      </c>
      <c r="P565" s="1">
        <f>(Product[[#This Row],[Price]]-Product[[#This Row],[Cost of Goods Sold]])*Product[[#This Row],[Units Sold]]</f>
        <v>2183.2499999999995</v>
      </c>
    </row>
    <row r="566" spans="1:16" x14ac:dyDescent="0.45">
      <c r="A566" t="s">
        <v>16</v>
      </c>
      <c r="B566" t="s">
        <v>21</v>
      </c>
      <c r="C566" t="s">
        <v>23</v>
      </c>
      <c r="D566" s="1">
        <v>35.5</v>
      </c>
      <c r="E566">
        <v>25</v>
      </c>
      <c r="F566" s="20" t="str">
        <f t="shared" si="8"/>
        <v>February</v>
      </c>
      <c r="G566" s="2">
        <v>45350</v>
      </c>
      <c r="H566" s="3" t="s">
        <v>25</v>
      </c>
      <c r="I566">
        <v>4230</v>
      </c>
      <c r="J566" s="3" t="str">
        <f>VLOOKUP(I566,'Customer Details'!$A$2:$C$1001, 3, FALSE)</f>
        <v>18-24</v>
      </c>
      <c r="K566" s="3" t="str">
        <f>VLOOKUP(I566,'Customer Details'!$A$2:$D$1001,4, FALSE)</f>
        <v>Female</v>
      </c>
      <c r="L566" s="3" t="s">
        <v>31</v>
      </c>
      <c r="M566" t="s">
        <v>129</v>
      </c>
      <c r="N566" s="1">
        <v>887.5</v>
      </c>
      <c r="O566" s="1">
        <v>24.85</v>
      </c>
      <c r="P566" s="1">
        <f>(Product[[#This Row],[Price]]-Product[[#This Row],[Cost of Goods Sold]])*Product[[#This Row],[Units Sold]]</f>
        <v>266.24999999999994</v>
      </c>
    </row>
    <row r="567" spans="1:16" x14ac:dyDescent="0.45">
      <c r="A567" t="s">
        <v>15</v>
      </c>
      <c r="B567" t="s">
        <v>20</v>
      </c>
      <c r="C567" t="s">
        <v>24</v>
      </c>
      <c r="D567" s="1">
        <v>12.99</v>
      </c>
      <c r="E567">
        <v>128</v>
      </c>
      <c r="F567" s="20" t="str">
        <f t="shared" si="8"/>
        <v>March</v>
      </c>
      <c r="G567" s="2">
        <v>45361</v>
      </c>
      <c r="H567" s="3" t="s">
        <v>26</v>
      </c>
      <c r="I567">
        <v>7822</v>
      </c>
      <c r="J567" s="3" t="str">
        <f>VLOOKUP(I567,'Customer Details'!$A$2:$C$1001, 3, FALSE)</f>
        <v>65+</v>
      </c>
      <c r="K567" s="3" t="str">
        <f>VLOOKUP(I567,'Customer Details'!$A$2:$D$1001,4, FALSE)</f>
        <v>Female</v>
      </c>
      <c r="L567" s="3" t="s">
        <v>30</v>
      </c>
      <c r="M567" t="s">
        <v>129</v>
      </c>
      <c r="N567" s="1">
        <v>1662.72</v>
      </c>
      <c r="O567" s="1">
        <v>9.093</v>
      </c>
      <c r="P567" s="1">
        <f>(Product[[#This Row],[Price]]-Product[[#This Row],[Cost of Goods Sold]])*Product[[#This Row],[Units Sold]]</f>
        <v>498.81600000000003</v>
      </c>
    </row>
    <row r="568" spans="1:16" x14ac:dyDescent="0.45">
      <c r="A568" t="s">
        <v>16</v>
      </c>
      <c r="B568" t="s">
        <v>21</v>
      </c>
      <c r="C568" t="s">
        <v>23</v>
      </c>
      <c r="D568" s="1">
        <v>35.5</v>
      </c>
      <c r="E568">
        <v>174</v>
      </c>
      <c r="F568" s="20" t="str">
        <f t="shared" si="8"/>
        <v>February</v>
      </c>
      <c r="G568" s="2">
        <v>45325</v>
      </c>
      <c r="H568" s="3" t="s">
        <v>26</v>
      </c>
      <c r="I568">
        <v>3683</v>
      </c>
      <c r="J568" s="3" t="str">
        <f>VLOOKUP(I568,'Customer Details'!$A$2:$C$1001, 3, FALSE)</f>
        <v>18-24</v>
      </c>
      <c r="K568" s="3" t="str">
        <f>VLOOKUP(I568,'Customer Details'!$A$2:$D$1001,4, FALSE)</f>
        <v>Non-binary</v>
      </c>
      <c r="L568" s="3" t="s">
        <v>28</v>
      </c>
      <c r="M568" t="s">
        <v>129</v>
      </c>
      <c r="N568" s="1">
        <v>6177</v>
      </c>
      <c r="O568" s="1">
        <v>24.85</v>
      </c>
      <c r="P568" s="1">
        <f>(Product[[#This Row],[Price]]-Product[[#This Row],[Cost of Goods Sold]])*Product[[#This Row],[Units Sold]]</f>
        <v>1853.0999999999997</v>
      </c>
    </row>
    <row r="569" spans="1:16" x14ac:dyDescent="0.45">
      <c r="A569" t="s">
        <v>15</v>
      </c>
      <c r="B569" t="s">
        <v>20</v>
      </c>
      <c r="C569" t="s">
        <v>24</v>
      </c>
      <c r="D569" s="1">
        <v>12.99</v>
      </c>
      <c r="E569">
        <v>103</v>
      </c>
      <c r="F569" s="20" t="str">
        <f t="shared" si="8"/>
        <v>March</v>
      </c>
      <c r="G569" s="2">
        <v>45357</v>
      </c>
      <c r="H569" s="3" t="s">
        <v>25</v>
      </c>
      <c r="I569">
        <v>9242</v>
      </c>
      <c r="J569" s="3" t="str">
        <f>VLOOKUP(I569,'Customer Details'!$A$2:$C$1001, 3, FALSE)</f>
        <v>55-64</v>
      </c>
      <c r="K569" s="3" t="str">
        <f>VLOOKUP(I569,'Customer Details'!$A$2:$D$1001,4, FALSE)</f>
        <v>Male</v>
      </c>
      <c r="L569" s="3" t="s">
        <v>28</v>
      </c>
      <c r="M569" t="s">
        <v>129</v>
      </c>
      <c r="N569" s="1">
        <v>1337.97</v>
      </c>
      <c r="O569" s="1">
        <v>9.093</v>
      </c>
      <c r="P569" s="1">
        <f>(Product[[#This Row],[Price]]-Product[[#This Row],[Cost of Goods Sold]])*Product[[#This Row],[Units Sold]]</f>
        <v>401.39100000000002</v>
      </c>
    </row>
    <row r="570" spans="1:16" x14ac:dyDescent="0.45">
      <c r="A570" t="s">
        <v>13</v>
      </c>
      <c r="B570" t="s">
        <v>18</v>
      </c>
      <c r="C570" t="s">
        <v>23</v>
      </c>
      <c r="D570" s="1">
        <v>15.75</v>
      </c>
      <c r="E570">
        <v>162</v>
      </c>
      <c r="F570" s="20" t="str">
        <f t="shared" si="8"/>
        <v>January</v>
      </c>
      <c r="G570" s="2">
        <v>45314</v>
      </c>
      <c r="H570" s="3" t="s">
        <v>25</v>
      </c>
      <c r="I570">
        <v>4121</v>
      </c>
      <c r="J570" s="3" t="str">
        <f>VLOOKUP(I570,'Customer Details'!$A$2:$C$1001, 3, FALSE)</f>
        <v>35-44</v>
      </c>
      <c r="K570" s="3" t="str">
        <f>VLOOKUP(I570,'Customer Details'!$A$2:$D$1001,4, FALSE)</f>
        <v>Male</v>
      </c>
      <c r="L570" s="3" t="s">
        <v>28</v>
      </c>
      <c r="M570" t="s">
        <v>129</v>
      </c>
      <c r="N570" s="1">
        <v>2551.5</v>
      </c>
      <c r="O570" s="1">
        <v>11.025</v>
      </c>
      <c r="P570" s="1">
        <f>(Product[[#This Row],[Price]]-Product[[#This Row],[Cost of Goods Sold]])*Product[[#This Row],[Units Sold]]</f>
        <v>765.44999999999993</v>
      </c>
    </row>
    <row r="571" spans="1:16" x14ac:dyDescent="0.45">
      <c r="A571" t="s">
        <v>14</v>
      </c>
      <c r="B571" t="s">
        <v>19</v>
      </c>
      <c r="C571" t="s">
        <v>24</v>
      </c>
      <c r="D571" s="1">
        <v>20.99</v>
      </c>
      <c r="E571">
        <v>52</v>
      </c>
      <c r="F571" s="20" t="str">
        <f t="shared" si="8"/>
        <v>January</v>
      </c>
      <c r="G571" s="2">
        <v>45311</v>
      </c>
      <c r="H571" s="3" t="s">
        <v>25</v>
      </c>
      <c r="I571">
        <v>7633</v>
      </c>
      <c r="J571" s="3" t="str">
        <f>VLOOKUP(I571,'Customer Details'!$A$2:$C$1001, 3, FALSE)</f>
        <v>25-34</v>
      </c>
      <c r="K571" s="3" t="str">
        <f>VLOOKUP(I571,'Customer Details'!$A$2:$D$1001,4, FALSE)</f>
        <v>Male</v>
      </c>
      <c r="L571" s="3" t="s">
        <v>30</v>
      </c>
      <c r="M571" t="s">
        <v>129</v>
      </c>
      <c r="N571" s="1">
        <v>1091.48</v>
      </c>
      <c r="O571" s="1">
        <v>14.693</v>
      </c>
      <c r="P571" s="1">
        <f>(Product[[#This Row],[Price]]-Product[[#This Row],[Cost of Goods Sold]])*Product[[#This Row],[Units Sold]]</f>
        <v>327.44399999999996</v>
      </c>
    </row>
    <row r="572" spans="1:16" x14ac:dyDescent="0.45">
      <c r="A572" t="s">
        <v>13</v>
      </c>
      <c r="B572" t="s">
        <v>18</v>
      </c>
      <c r="C572" t="s">
        <v>23</v>
      </c>
      <c r="D572" s="1">
        <v>15.75</v>
      </c>
      <c r="E572">
        <v>162</v>
      </c>
      <c r="F572" s="20" t="str">
        <f t="shared" si="8"/>
        <v>February</v>
      </c>
      <c r="G572" s="2">
        <v>45347</v>
      </c>
      <c r="H572" s="3" t="s">
        <v>25</v>
      </c>
      <c r="I572">
        <v>2821</v>
      </c>
      <c r="J572" s="3" t="str">
        <f>VLOOKUP(I572,'Customer Details'!$A$2:$C$1001, 3, FALSE)</f>
        <v>35-44</v>
      </c>
      <c r="K572" s="3" t="str">
        <f>VLOOKUP(I572,'Customer Details'!$A$2:$D$1001,4, FALSE)</f>
        <v>Female</v>
      </c>
      <c r="L572" s="3" t="s">
        <v>28</v>
      </c>
      <c r="M572" t="s">
        <v>129</v>
      </c>
      <c r="N572" s="1">
        <v>2551.5</v>
      </c>
      <c r="O572" s="1">
        <v>11.025</v>
      </c>
      <c r="P572" s="1">
        <f>(Product[[#This Row],[Price]]-Product[[#This Row],[Cost of Goods Sold]])*Product[[#This Row],[Units Sold]]</f>
        <v>765.44999999999993</v>
      </c>
    </row>
    <row r="573" spans="1:16" x14ac:dyDescent="0.45">
      <c r="A573" t="s">
        <v>13</v>
      </c>
      <c r="B573" t="s">
        <v>18</v>
      </c>
      <c r="C573" t="s">
        <v>23</v>
      </c>
      <c r="D573" s="1">
        <v>15.75</v>
      </c>
      <c r="E573">
        <v>5</v>
      </c>
      <c r="F573" s="20" t="str">
        <f t="shared" si="8"/>
        <v>March</v>
      </c>
      <c r="G573" s="2">
        <v>45366</v>
      </c>
      <c r="H573" s="3" t="s">
        <v>25</v>
      </c>
      <c r="I573">
        <v>6787</v>
      </c>
      <c r="J573" s="3" t="str">
        <f>VLOOKUP(I573,'Customer Details'!$A$2:$C$1001, 3, FALSE)</f>
        <v>65+</v>
      </c>
      <c r="K573" s="3" t="str">
        <f>VLOOKUP(I573,'Customer Details'!$A$2:$D$1001,4, FALSE)</f>
        <v>Female</v>
      </c>
      <c r="L573" s="3" t="s">
        <v>31</v>
      </c>
      <c r="M573" t="s">
        <v>129</v>
      </c>
      <c r="N573" s="1">
        <v>78.75</v>
      </c>
      <c r="O573" s="1">
        <v>11.025</v>
      </c>
      <c r="P573" s="1">
        <f>(Product[[#This Row],[Price]]-Product[[#This Row],[Cost of Goods Sold]])*Product[[#This Row],[Units Sold]]</f>
        <v>23.625</v>
      </c>
    </row>
    <row r="574" spans="1:16" x14ac:dyDescent="0.45">
      <c r="A574" t="s">
        <v>12</v>
      </c>
      <c r="B574" t="s">
        <v>17</v>
      </c>
      <c r="C574" t="s">
        <v>22</v>
      </c>
      <c r="D574" s="1">
        <v>5.99</v>
      </c>
      <c r="E574">
        <v>99</v>
      </c>
      <c r="F574" s="20" t="str">
        <f t="shared" si="8"/>
        <v>January</v>
      </c>
      <c r="G574" s="2">
        <v>45303</v>
      </c>
      <c r="H574" s="3" t="s">
        <v>26</v>
      </c>
      <c r="I574">
        <v>8083</v>
      </c>
      <c r="J574" s="3" t="str">
        <f>VLOOKUP(I574,'Customer Details'!$A$2:$C$1001, 3, FALSE)</f>
        <v>45-54</v>
      </c>
      <c r="K574" s="3" t="str">
        <f>VLOOKUP(I574,'Customer Details'!$A$2:$D$1001,4, FALSE)</f>
        <v>Male</v>
      </c>
      <c r="L574" s="3" t="s">
        <v>27</v>
      </c>
      <c r="M574" t="s">
        <v>129</v>
      </c>
      <c r="N574" s="1">
        <v>593.01</v>
      </c>
      <c r="O574" s="1">
        <v>4.1929999999999996</v>
      </c>
      <c r="P574" s="1">
        <f>(Product[[#This Row],[Price]]-Product[[#This Row],[Cost of Goods Sold]])*Product[[#This Row],[Units Sold]]</f>
        <v>177.90300000000005</v>
      </c>
    </row>
    <row r="575" spans="1:16" x14ac:dyDescent="0.45">
      <c r="A575" t="s">
        <v>14</v>
      </c>
      <c r="B575" t="s">
        <v>19</v>
      </c>
      <c r="C575" t="s">
        <v>24</v>
      </c>
      <c r="D575" s="1">
        <v>20.99</v>
      </c>
      <c r="E575">
        <v>30</v>
      </c>
      <c r="F575" s="20" t="str">
        <f t="shared" si="8"/>
        <v>February</v>
      </c>
      <c r="G575" s="2">
        <v>45341</v>
      </c>
      <c r="H575" s="3" t="s">
        <v>26</v>
      </c>
      <c r="I575">
        <v>4005</v>
      </c>
      <c r="J575" s="3" t="str">
        <f>VLOOKUP(I575,'Customer Details'!$A$2:$C$1001, 3, FALSE)</f>
        <v>45-54</v>
      </c>
      <c r="K575" s="3" t="str">
        <f>VLOOKUP(I575,'Customer Details'!$A$2:$D$1001,4, FALSE)</f>
        <v>Non-binary</v>
      </c>
      <c r="L575" s="3" t="s">
        <v>29</v>
      </c>
      <c r="M575" t="s">
        <v>129</v>
      </c>
      <c r="N575" s="1">
        <v>629.69999999999993</v>
      </c>
      <c r="O575" s="1">
        <v>14.693</v>
      </c>
      <c r="P575" s="1">
        <f>(Product[[#This Row],[Price]]-Product[[#This Row],[Cost of Goods Sold]])*Product[[#This Row],[Units Sold]]</f>
        <v>188.90999999999997</v>
      </c>
    </row>
    <row r="576" spans="1:16" x14ac:dyDescent="0.45">
      <c r="A576" t="s">
        <v>16</v>
      </c>
      <c r="B576" t="s">
        <v>21</v>
      </c>
      <c r="C576" t="s">
        <v>23</v>
      </c>
      <c r="D576" s="1">
        <v>35.5</v>
      </c>
      <c r="E576">
        <v>78</v>
      </c>
      <c r="F576" s="20" t="str">
        <f t="shared" si="8"/>
        <v>January</v>
      </c>
      <c r="G576" s="2">
        <v>45304</v>
      </c>
      <c r="H576" s="3" t="s">
        <v>25</v>
      </c>
      <c r="I576">
        <v>2671</v>
      </c>
      <c r="J576" s="3" t="str">
        <f>VLOOKUP(I576,'Customer Details'!$A$2:$C$1001, 3, FALSE)</f>
        <v>65+</v>
      </c>
      <c r="K576" s="3" t="str">
        <f>VLOOKUP(I576,'Customer Details'!$A$2:$D$1001,4, FALSE)</f>
        <v>Female</v>
      </c>
      <c r="L576" s="3" t="s">
        <v>30</v>
      </c>
      <c r="M576" t="s">
        <v>129</v>
      </c>
      <c r="N576" s="1">
        <v>2769</v>
      </c>
      <c r="O576" s="1">
        <v>24.85</v>
      </c>
      <c r="P576" s="1">
        <f>(Product[[#This Row],[Price]]-Product[[#This Row],[Cost of Goods Sold]])*Product[[#This Row],[Units Sold]]</f>
        <v>830.69999999999993</v>
      </c>
    </row>
    <row r="577" spans="1:16" x14ac:dyDescent="0.45">
      <c r="A577" t="s">
        <v>14</v>
      </c>
      <c r="B577" t="s">
        <v>19</v>
      </c>
      <c r="C577" t="s">
        <v>24</v>
      </c>
      <c r="D577" s="1">
        <v>20.99</v>
      </c>
      <c r="E577">
        <v>134</v>
      </c>
      <c r="F577" s="20" t="str">
        <f t="shared" si="8"/>
        <v>March</v>
      </c>
      <c r="G577" s="2">
        <v>45374</v>
      </c>
      <c r="H577" s="3" t="s">
        <v>25</v>
      </c>
      <c r="I577">
        <v>5723</v>
      </c>
      <c r="J577" s="3" t="str">
        <f>VLOOKUP(I577,'Customer Details'!$A$2:$C$1001, 3, FALSE)</f>
        <v>65+</v>
      </c>
      <c r="K577" s="3" t="str">
        <f>VLOOKUP(I577,'Customer Details'!$A$2:$D$1001,4, FALSE)</f>
        <v>Non-binary</v>
      </c>
      <c r="L577" s="3" t="s">
        <v>29</v>
      </c>
      <c r="M577" t="s">
        <v>129</v>
      </c>
      <c r="N577" s="1">
        <v>2812.66</v>
      </c>
      <c r="O577" s="1">
        <v>14.693</v>
      </c>
      <c r="P577" s="1">
        <f>(Product[[#This Row],[Price]]-Product[[#This Row],[Cost of Goods Sold]])*Product[[#This Row],[Units Sold]]</f>
        <v>843.79799999999989</v>
      </c>
    </row>
    <row r="578" spans="1:16" x14ac:dyDescent="0.45">
      <c r="A578" t="s">
        <v>16</v>
      </c>
      <c r="B578" t="s">
        <v>21</v>
      </c>
      <c r="C578" t="s">
        <v>23</v>
      </c>
      <c r="D578" s="1">
        <v>35.5</v>
      </c>
      <c r="E578">
        <v>269</v>
      </c>
      <c r="F578" s="20" t="str">
        <f t="shared" ref="F578:F641" si="9">TEXT(G578, "mmmm")</f>
        <v>March</v>
      </c>
      <c r="G578" s="2">
        <v>45378</v>
      </c>
      <c r="H578" s="3" t="s">
        <v>25</v>
      </c>
      <c r="I578">
        <v>7588</v>
      </c>
      <c r="J578" s="3" t="str">
        <f>VLOOKUP(I578,'Customer Details'!$A$2:$C$1001, 3, FALSE)</f>
        <v>55-64</v>
      </c>
      <c r="K578" s="3" t="str">
        <f>VLOOKUP(I578,'Customer Details'!$A$2:$D$1001,4, FALSE)</f>
        <v>Non-binary</v>
      </c>
      <c r="L578" s="3" t="s">
        <v>30</v>
      </c>
      <c r="M578" t="s">
        <v>129</v>
      </c>
      <c r="N578" s="1">
        <v>9549.5</v>
      </c>
      <c r="O578" s="1">
        <v>24.85</v>
      </c>
      <c r="P578" s="1">
        <f>(Product[[#This Row],[Price]]-Product[[#This Row],[Cost of Goods Sold]])*Product[[#This Row],[Units Sold]]</f>
        <v>2864.8499999999995</v>
      </c>
    </row>
    <row r="579" spans="1:16" x14ac:dyDescent="0.45">
      <c r="A579" t="s">
        <v>16</v>
      </c>
      <c r="B579" t="s">
        <v>21</v>
      </c>
      <c r="C579" t="s">
        <v>23</v>
      </c>
      <c r="D579" s="1">
        <v>35.5</v>
      </c>
      <c r="E579">
        <v>116</v>
      </c>
      <c r="F579" s="20" t="str">
        <f t="shared" si="9"/>
        <v>January</v>
      </c>
      <c r="G579" s="2">
        <v>45306</v>
      </c>
      <c r="H579" s="3" t="s">
        <v>25</v>
      </c>
      <c r="I579">
        <v>3216</v>
      </c>
      <c r="J579" s="3" t="str">
        <f>VLOOKUP(I579,'Customer Details'!$A$2:$C$1001, 3, FALSE)</f>
        <v>55-64</v>
      </c>
      <c r="K579" s="3" t="str">
        <f>VLOOKUP(I579,'Customer Details'!$A$2:$D$1001,4, FALSE)</f>
        <v>Male</v>
      </c>
      <c r="L579" s="3" t="s">
        <v>30</v>
      </c>
      <c r="M579" t="s">
        <v>129</v>
      </c>
      <c r="N579" s="1">
        <v>4118</v>
      </c>
      <c r="O579" s="1">
        <v>24.85</v>
      </c>
      <c r="P579" s="1">
        <f>(Product[[#This Row],[Price]]-Product[[#This Row],[Cost of Goods Sold]])*Product[[#This Row],[Units Sold]]</f>
        <v>1235.3999999999999</v>
      </c>
    </row>
    <row r="580" spans="1:16" x14ac:dyDescent="0.45">
      <c r="A580" t="s">
        <v>16</v>
      </c>
      <c r="B580" t="s">
        <v>21</v>
      </c>
      <c r="C580" t="s">
        <v>23</v>
      </c>
      <c r="D580" s="1">
        <v>35.5</v>
      </c>
      <c r="E580">
        <v>224</v>
      </c>
      <c r="F580" s="20" t="str">
        <f t="shared" si="9"/>
        <v>March</v>
      </c>
      <c r="G580" s="2">
        <v>45380</v>
      </c>
      <c r="H580" s="3" t="s">
        <v>26</v>
      </c>
      <c r="I580">
        <v>8380</v>
      </c>
      <c r="J580" s="3" t="str">
        <f>VLOOKUP(I580,'Customer Details'!$A$2:$C$1001, 3, FALSE)</f>
        <v>25-34</v>
      </c>
      <c r="K580" s="3" t="str">
        <f>VLOOKUP(I580,'Customer Details'!$A$2:$D$1001,4, FALSE)</f>
        <v>Non-binary</v>
      </c>
      <c r="L580" s="3" t="s">
        <v>27</v>
      </c>
      <c r="M580" t="s">
        <v>129</v>
      </c>
      <c r="N580" s="1">
        <v>7952</v>
      </c>
      <c r="O580" s="1">
        <v>24.85</v>
      </c>
      <c r="P580" s="1">
        <f>(Product[[#This Row],[Price]]-Product[[#This Row],[Cost of Goods Sold]])*Product[[#This Row],[Units Sold]]</f>
        <v>2385.5999999999995</v>
      </c>
    </row>
    <row r="581" spans="1:16" x14ac:dyDescent="0.45">
      <c r="A581" t="s">
        <v>15</v>
      </c>
      <c r="B581" t="s">
        <v>20</v>
      </c>
      <c r="C581" t="s">
        <v>24</v>
      </c>
      <c r="D581" s="1">
        <v>12.99</v>
      </c>
      <c r="E581">
        <v>46</v>
      </c>
      <c r="F581" s="20" t="str">
        <f t="shared" si="9"/>
        <v>March</v>
      </c>
      <c r="G581" s="2">
        <v>45374</v>
      </c>
      <c r="H581" s="3" t="s">
        <v>25</v>
      </c>
      <c r="I581">
        <v>3182</v>
      </c>
      <c r="J581" s="3" t="str">
        <f>VLOOKUP(I581,'Customer Details'!$A$2:$C$1001, 3, FALSE)</f>
        <v>18-24</v>
      </c>
      <c r="K581" s="3" t="str">
        <f>VLOOKUP(I581,'Customer Details'!$A$2:$D$1001,4, FALSE)</f>
        <v>Male</v>
      </c>
      <c r="L581" s="3" t="s">
        <v>27</v>
      </c>
      <c r="M581" t="s">
        <v>129</v>
      </c>
      <c r="N581" s="1">
        <v>597.54</v>
      </c>
      <c r="O581" s="1">
        <v>9.093</v>
      </c>
      <c r="P581" s="1">
        <f>(Product[[#This Row],[Price]]-Product[[#This Row],[Cost of Goods Sold]])*Product[[#This Row],[Units Sold]]</f>
        <v>179.262</v>
      </c>
    </row>
    <row r="582" spans="1:16" x14ac:dyDescent="0.45">
      <c r="A582" t="s">
        <v>14</v>
      </c>
      <c r="B582" t="s">
        <v>19</v>
      </c>
      <c r="C582" t="s">
        <v>24</v>
      </c>
      <c r="D582" s="1">
        <v>20.99</v>
      </c>
      <c r="E582">
        <v>118</v>
      </c>
      <c r="F582" s="20" t="str">
        <f t="shared" si="9"/>
        <v>February</v>
      </c>
      <c r="G582" s="2">
        <v>45340</v>
      </c>
      <c r="H582" s="3" t="s">
        <v>25</v>
      </c>
      <c r="I582">
        <v>2738</v>
      </c>
      <c r="J582" s="3" t="str">
        <f>VLOOKUP(I582,'Customer Details'!$A$2:$C$1001, 3, FALSE)</f>
        <v>18-24</v>
      </c>
      <c r="K582" s="3" t="str">
        <f>VLOOKUP(I582,'Customer Details'!$A$2:$D$1001,4, FALSE)</f>
        <v>Non-binary</v>
      </c>
      <c r="L582" s="3" t="s">
        <v>27</v>
      </c>
      <c r="M582" t="s">
        <v>129</v>
      </c>
      <c r="N582" s="1">
        <v>2476.8200000000002</v>
      </c>
      <c r="O582" s="1">
        <v>14.693</v>
      </c>
      <c r="P582" s="1">
        <f>(Product[[#This Row],[Price]]-Product[[#This Row],[Cost of Goods Sold]])*Product[[#This Row],[Units Sold]]</f>
        <v>743.04599999999982</v>
      </c>
    </row>
    <row r="583" spans="1:16" x14ac:dyDescent="0.45">
      <c r="A583" t="s">
        <v>13</v>
      </c>
      <c r="B583" t="s">
        <v>18</v>
      </c>
      <c r="C583" t="s">
        <v>23</v>
      </c>
      <c r="D583" s="1">
        <v>15.75</v>
      </c>
      <c r="E583">
        <v>169</v>
      </c>
      <c r="F583" s="20" t="str">
        <f t="shared" si="9"/>
        <v>January</v>
      </c>
      <c r="G583" s="2">
        <v>45319</v>
      </c>
      <c r="H583" s="3" t="s">
        <v>26</v>
      </c>
      <c r="I583">
        <v>7188</v>
      </c>
      <c r="J583" s="3" t="str">
        <f>VLOOKUP(I583,'Customer Details'!$A$2:$C$1001, 3, FALSE)</f>
        <v>65+</v>
      </c>
      <c r="K583" s="3" t="str">
        <f>VLOOKUP(I583,'Customer Details'!$A$2:$D$1001,4, FALSE)</f>
        <v>Female</v>
      </c>
      <c r="L583" s="3" t="s">
        <v>27</v>
      </c>
      <c r="M583" t="s">
        <v>129</v>
      </c>
      <c r="N583" s="1">
        <v>2661.75</v>
      </c>
      <c r="O583" s="1">
        <v>11.025</v>
      </c>
      <c r="P583" s="1">
        <f>(Product[[#This Row],[Price]]-Product[[#This Row],[Cost of Goods Sold]])*Product[[#This Row],[Units Sold]]</f>
        <v>798.52499999999998</v>
      </c>
    </row>
    <row r="584" spans="1:16" x14ac:dyDescent="0.45">
      <c r="A584" t="s">
        <v>16</v>
      </c>
      <c r="B584" t="s">
        <v>21</v>
      </c>
      <c r="C584" t="s">
        <v>23</v>
      </c>
      <c r="D584" s="1">
        <v>35.5</v>
      </c>
      <c r="E584">
        <v>220</v>
      </c>
      <c r="F584" s="20" t="str">
        <f t="shared" si="9"/>
        <v>March</v>
      </c>
      <c r="G584" s="2">
        <v>45363</v>
      </c>
      <c r="H584" s="3" t="s">
        <v>25</v>
      </c>
      <c r="I584">
        <v>2958</v>
      </c>
      <c r="J584" s="3" t="str">
        <f>VLOOKUP(I584,'Customer Details'!$A$2:$C$1001, 3, FALSE)</f>
        <v>25-34</v>
      </c>
      <c r="K584" s="3" t="str">
        <f>VLOOKUP(I584,'Customer Details'!$A$2:$D$1001,4, FALSE)</f>
        <v>Male</v>
      </c>
      <c r="L584" s="3" t="s">
        <v>29</v>
      </c>
      <c r="M584" t="s">
        <v>129</v>
      </c>
      <c r="N584" s="1">
        <v>7810</v>
      </c>
      <c r="O584" s="1">
        <v>24.85</v>
      </c>
      <c r="P584" s="1">
        <f>(Product[[#This Row],[Price]]-Product[[#This Row],[Cost of Goods Sold]])*Product[[#This Row],[Units Sold]]</f>
        <v>2342.9999999999995</v>
      </c>
    </row>
    <row r="585" spans="1:16" x14ac:dyDescent="0.45">
      <c r="A585" t="s">
        <v>12</v>
      </c>
      <c r="B585" t="s">
        <v>17</v>
      </c>
      <c r="C585" t="s">
        <v>22</v>
      </c>
      <c r="D585" s="1">
        <v>5.99</v>
      </c>
      <c r="E585">
        <v>226</v>
      </c>
      <c r="F585" s="20" t="str">
        <f t="shared" si="9"/>
        <v>March</v>
      </c>
      <c r="G585" s="2">
        <v>45355</v>
      </c>
      <c r="H585" s="3" t="s">
        <v>25</v>
      </c>
      <c r="I585">
        <v>8253</v>
      </c>
      <c r="J585" s="3" t="str">
        <f>VLOOKUP(I585,'Customer Details'!$A$2:$C$1001, 3, FALSE)</f>
        <v>45-54</v>
      </c>
      <c r="K585" s="3" t="str">
        <f>VLOOKUP(I585,'Customer Details'!$A$2:$D$1001,4, FALSE)</f>
        <v>Female</v>
      </c>
      <c r="L585" s="3" t="s">
        <v>30</v>
      </c>
      <c r="M585" t="s">
        <v>130</v>
      </c>
      <c r="N585" s="1">
        <v>1353.74</v>
      </c>
      <c r="O585" s="1">
        <v>4.1929999999999996</v>
      </c>
      <c r="P585" s="1">
        <f>(Product[[#This Row],[Price]]-Product[[#This Row],[Cost of Goods Sold]])*Product[[#This Row],[Units Sold]]</f>
        <v>406.12200000000013</v>
      </c>
    </row>
    <row r="586" spans="1:16" x14ac:dyDescent="0.45">
      <c r="A586" t="s">
        <v>16</v>
      </c>
      <c r="B586" t="s">
        <v>21</v>
      </c>
      <c r="C586" t="s">
        <v>23</v>
      </c>
      <c r="D586" s="1">
        <v>35.5</v>
      </c>
      <c r="E586">
        <v>122</v>
      </c>
      <c r="F586" s="20" t="str">
        <f t="shared" si="9"/>
        <v>January</v>
      </c>
      <c r="G586" s="2">
        <v>45295</v>
      </c>
      <c r="H586" s="3" t="s">
        <v>26</v>
      </c>
      <c r="I586">
        <v>3007</v>
      </c>
      <c r="J586" s="3" t="str">
        <f>VLOOKUP(I586,'Customer Details'!$A$2:$C$1001, 3, FALSE)</f>
        <v>25-34</v>
      </c>
      <c r="K586" s="3" t="str">
        <f>VLOOKUP(I586,'Customer Details'!$A$2:$D$1001,4, FALSE)</f>
        <v>Male</v>
      </c>
      <c r="L586" s="3" t="s">
        <v>29</v>
      </c>
      <c r="M586" t="s">
        <v>129</v>
      </c>
      <c r="N586" s="1">
        <v>4331</v>
      </c>
      <c r="O586" s="1">
        <v>24.85</v>
      </c>
      <c r="P586" s="1">
        <f>(Product[[#This Row],[Price]]-Product[[#This Row],[Cost of Goods Sold]])*Product[[#This Row],[Units Sold]]</f>
        <v>1299.2999999999997</v>
      </c>
    </row>
    <row r="587" spans="1:16" x14ac:dyDescent="0.45">
      <c r="A587" t="s">
        <v>13</v>
      </c>
      <c r="B587" t="s">
        <v>18</v>
      </c>
      <c r="C587" t="s">
        <v>23</v>
      </c>
      <c r="D587" s="1">
        <v>15.75</v>
      </c>
      <c r="E587">
        <v>115</v>
      </c>
      <c r="F587" s="20" t="str">
        <f t="shared" si="9"/>
        <v>March</v>
      </c>
      <c r="G587" s="2">
        <v>45374</v>
      </c>
      <c r="H587" s="3" t="s">
        <v>25</v>
      </c>
      <c r="I587">
        <v>1937</v>
      </c>
      <c r="J587" s="3" t="str">
        <f>VLOOKUP(I587,'Customer Details'!$A$2:$C$1001, 3, FALSE)</f>
        <v>55-64</v>
      </c>
      <c r="K587" s="3" t="str">
        <f>VLOOKUP(I587,'Customer Details'!$A$2:$D$1001,4, FALSE)</f>
        <v>Non-binary</v>
      </c>
      <c r="L587" s="3" t="s">
        <v>31</v>
      </c>
      <c r="M587" t="s">
        <v>129</v>
      </c>
      <c r="N587" s="1">
        <v>1811.25</v>
      </c>
      <c r="O587" s="1">
        <v>11.025</v>
      </c>
      <c r="P587" s="1">
        <f>(Product[[#This Row],[Price]]-Product[[#This Row],[Cost of Goods Sold]])*Product[[#This Row],[Units Sold]]</f>
        <v>543.375</v>
      </c>
    </row>
    <row r="588" spans="1:16" x14ac:dyDescent="0.45">
      <c r="A588" t="s">
        <v>12</v>
      </c>
      <c r="B588" t="s">
        <v>17</v>
      </c>
      <c r="C588" t="s">
        <v>22</v>
      </c>
      <c r="D588" s="1">
        <v>5.99</v>
      </c>
      <c r="E588">
        <v>126</v>
      </c>
      <c r="F588" s="20" t="str">
        <f t="shared" si="9"/>
        <v>February</v>
      </c>
      <c r="G588" s="2">
        <v>45351</v>
      </c>
      <c r="H588" s="3" t="s">
        <v>26</v>
      </c>
      <c r="I588">
        <v>9520</v>
      </c>
      <c r="J588" s="3" t="str">
        <f>VLOOKUP(I588,'Customer Details'!$A$2:$C$1001, 3, FALSE)</f>
        <v>18-24</v>
      </c>
      <c r="K588" s="3" t="str">
        <f>VLOOKUP(I588,'Customer Details'!$A$2:$D$1001,4, FALSE)</f>
        <v>Non-binary</v>
      </c>
      <c r="L588" s="3" t="s">
        <v>30</v>
      </c>
      <c r="M588" t="s">
        <v>129</v>
      </c>
      <c r="N588" s="1">
        <v>754.74</v>
      </c>
      <c r="O588" s="1">
        <v>4.1929999999999996</v>
      </c>
      <c r="P588" s="1">
        <f>(Product[[#This Row],[Price]]-Product[[#This Row],[Cost of Goods Sold]])*Product[[#This Row],[Units Sold]]</f>
        <v>226.42200000000008</v>
      </c>
    </row>
    <row r="589" spans="1:16" x14ac:dyDescent="0.45">
      <c r="A589" t="s">
        <v>14</v>
      </c>
      <c r="B589" t="s">
        <v>19</v>
      </c>
      <c r="C589" t="s">
        <v>24</v>
      </c>
      <c r="D589" s="1">
        <v>20.99</v>
      </c>
      <c r="E589">
        <v>99</v>
      </c>
      <c r="F589" s="20" t="str">
        <f t="shared" si="9"/>
        <v>January</v>
      </c>
      <c r="G589" s="2">
        <v>45306</v>
      </c>
      <c r="H589" s="3" t="s">
        <v>25</v>
      </c>
      <c r="I589">
        <v>7619</v>
      </c>
      <c r="J589" s="3" t="str">
        <f>VLOOKUP(I589,'Customer Details'!$A$2:$C$1001, 3, FALSE)</f>
        <v>18-24</v>
      </c>
      <c r="K589" s="3" t="str">
        <f>VLOOKUP(I589,'Customer Details'!$A$2:$D$1001,4, FALSE)</f>
        <v>Female</v>
      </c>
      <c r="L589" s="3" t="s">
        <v>31</v>
      </c>
      <c r="M589" t="s">
        <v>129</v>
      </c>
      <c r="N589" s="1">
        <v>2078.0100000000002</v>
      </c>
      <c r="O589" s="1">
        <v>14.693</v>
      </c>
      <c r="P589" s="1">
        <f>(Product[[#This Row],[Price]]-Product[[#This Row],[Cost of Goods Sold]])*Product[[#This Row],[Units Sold]]</f>
        <v>623.40299999999991</v>
      </c>
    </row>
    <row r="590" spans="1:16" x14ac:dyDescent="0.45">
      <c r="A590" t="s">
        <v>12</v>
      </c>
      <c r="B590" t="s">
        <v>17</v>
      </c>
      <c r="C590" t="s">
        <v>22</v>
      </c>
      <c r="D590" s="1">
        <v>5.99</v>
      </c>
      <c r="E590">
        <v>262</v>
      </c>
      <c r="F590" s="20" t="str">
        <f t="shared" si="9"/>
        <v>March</v>
      </c>
      <c r="G590" s="2">
        <v>45357</v>
      </c>
      <c r="H590" s="3" t="s">
        <v>26</v>
      </c>
      <c r="I590">
        <v>3522</v>
      </c>
      <c r="J590" s="3" t="str">
        <f>VLOOKUP(I590,'Customer Details'!$A$2:$C$1001, 3, FALSE)</f>
        <v>25-34</v>
      </c>
      <c r="K590" s="3" t="str">
        <f>VLOOKUP(I590,'Customer Details'!$A$2:$D$1001,4, FALSE)</f>
        <v>Male</v>
      </c>
      <c r="L590" s="3" t="s">
        <v>31</v>
      </c>
      <c r="M590" t="s">
        <v>129</v>
      </c>
      <c r="N590" s="1">
        <v>1569.38</v>
      </c>
      <c r="O590" s="1">
        <v>4.1929999999999996</v>
      </c>
      <c r="P590" s="1">
        <f>(Product[[#This Row],[Price]]-Product[[#This Row],[Cost of Goods Sold]])*Product[[#This Row],[Units Sold]]</f>
        <v>470.81400000000014</v>
      </c>
    </row>
    <row r="591" spans="1:16" x14ac:dyDescent="0.45">
      <c r="A591" t="s">
        <v>13</v>
      </c>
      <c r="B591" t="s">
        <v>18</v>
      </c>
      <c r="C591" t="s">
        <v>23</v>
      </c>
      <c r="D591" s="1">
        <v>15.75</v>
      </c>
      <c r="E591">
        <v>4</v>
      </c>
      <c r="F591" s="20" t="str">
        <f t="shared" si="9"/>
        <v>March</v>
      </c>
      <c r="G591" s="2">
        <v>45356</v>
      </c>
      <c r="H591" s="3" t="s">
        <v>25</v>
      </c>
      <c r="I591">
        <v>5123</v>
      </c>
      <c r="J591" s="3" t="str">
        <f>VLOOKUP(I591,'Customer Details'!$A$2:$C$1001, 3, FALSE)</f>
        <v>55-64</v>
      </c>
      <c r="K591" s="3" t="str">
        <f>VLOOKUP(I591,'Customer Details'!$A$2:$D$1001,4, FALSE)</f>
        <v>Non-binary</v>
      </c>
      <c r="L591" s="3" t="s">
        <v>29</v>
      </c>
      <c r="M591" t="s">
        <v>129</v>
      </c>
      <c r="N591" s="1">
        <v>63</v>
      </c>
      <c r="O591" s="1">
        <v>11.025</v>
      </c>
      <c r="P591" s="1">
        <f>(Product[[#This Row],[Price]]-Product[[#This Row],[Cost of Goods Sold]])*Product[[#This Row],[Units Sold]]</f>
        <v>18.899999999999999</v>
      </c>
    </row>
    <row r="592" spans="1:16" x14ac:dyDescent="0.45">
      <c r="A592" t="s">
        <v>12</v>
      </c>
      <c r="B592" t="s">
        <v>17</v>
      </c>
      <c r="C592" t="s">
        <v>22</v>
      </c>
      <c r="D592" s="1">
        <v>5.99</v>
      </c>
      <c r="E592">
        <v>218</v>
      </c>
      <c r="F592" s="20" t="str">
        <f t="shared" si="9"/>
        <v>March</v>
      </c>
      <c r="G592" s="2">
        <v>45366</v>
      </c>
      <c r="H592" s="3" t="s">
        <v>26</v>
      </c>
      <c r="I592">
        <v>3518</v>
      </c>
      <c r="J592" s="3" t="str">
        <f>VLOOKUP(I592,'Customer Details'!$A$2:$C$1001, 3, FALSE)</f>
        <v>45-54</v>
      </c>
      <c r="K592" s="3" t="str">
        <f>VLOOKUP(I592,'Customer Details'!$A$2:$D$1001,4, FALSE)</f>
        <v>Non-binary</v>
      </c>
      <c r="L592" s="3" t="s">
        <v>31</v>
      </c>
      <c r="M592" t="s">
        <v>130</v>
      </c>
      <c r="N592" s="1">
        <v>1305.82</v>
      </c>
      <c r="O592" s="1">
        <v>4.1929999999999996</v>
      </c>
      <c r="P592" s="1">
        <f>(Product[[#This Row],[Price]]-Product[[#This Row],[Cost of Goods Sold]])*Product[[#This Row],[Units Sold]]</f>
        <v>391.74600000000015</v>
      </c>
    </row>
    <row r="593" spans="1:16" x14ac:dyDescent="0.45">
      <c r="A593" t="s">
        <v>14</v>
      </c>
      <c r="B593" t="s">
        <v>19</v>
      </c>
      <c r="C593" t="s">
        <v>24</v>
      </c>
      <c r="D593" s="1">
        <v>20.99</v>
      </c>
      <c r="E593">
        <v>204</v>
      </c>
      <c r="F593" s="20" t="str">
        <f t="shared" si="9"/>
        <v>March</v>
      </c>
      <c r="G593" s="2">
        <v>45372</v>
      </c>
      <c r="H593" s="3" t="s">
        <v>25</v>
      </c>
      <c r="I593">
        <v>8629</v>
      </c>
      <c r="J593" s="3" t="str">
        <f>VLOOKUP(I593,'Customer Details'!$A$2:$C$1001, 3, FALSE)</f>
        <v>35-44</v>
      </c>
      <c r="K593" s="3" t="str">
        <f>VLOOKUP(I593,'Customer Details'!$A$2:$D$1001,4, FALSE)</f>
        <v>Male</v>
      </c>
      <c r="L593" s="3" t="s">
        <v>28</v>
      </c>
      <c r="M593" t="s">
        <v>129</v>
      </c>
      <c r="N593" s="1">
        <v>4281.96</v>
      </c>
      <c r="O593" s="1">
        <v>14.693</v>
      </c>
      <c r="P593" s="1">
        <f>(Product[[#This Row],[Price]]-Product[[#This Row],[Cost of Goods Sold]])*Product[[#This Row],[Units Sold]]</f>
        <v>1284.5879999999997</v>
      </c>
    </row>
    <row r="594" spans="1:16" x14ac:dyDescent="0.45">
      <c r="A594" t="s">
        <v>16</v>
      </c>
      <c r="B594" t="s">
        <v>21</v>
      </c>
      <c r="C594" t="s">
        <v>23</v>
      </c>
      <c r="D594" s="1">
        <v>35.5</v>
      </c>
      <c r="E594">
        <v>44</v>
      </c>
      <c r="F594" s="20" t="str">
        <f t="shared" si="9"/>
        <v>January</v>
      </c>
      <c r="G594" s="2">
        <v>45299</v>
      </c>
      <c r="H594" s="3" t="s">
        <v>26</v>
      </c>
      <c r="I594">
        <v>5460</v>
      </c>
      <c r="J594" s="3" t="str">
        <f>VLOOKUP(I594,'Customer Details'!$A$2:$C$1001, 3, FALSE)</f>
        <v>18-24</v>
      </c>
      <c r="K594" s="3" t="str">
        <f>VLOOKUP(I594,'Customer Details'!$A$2:$D$1001,4, FALSE)</f>
        <v>Male</v>
      </c>
      <c r="L594" s="3" t="s">
        <v>30</v>
      </c>
      <c r="M594" t="s">
        <v>129</v>
      </c>
      <c r="N594" s="1">
        <v>1562</v>
      </c>
      <c r="O594" s="1">
        <v>24.85</v>
      </c>
      <c r="P594" s="1">
        <f>(Product[[#This Row],[Price]]-Product[[#This Row],[Cost of Goods Sold]])*Product[[#This Row],[Units Sold]]</f>
        <v>468.59999999999991</v>
      </c>
    </row>
    <row r="595" spans="1:16" x14ac:dyDescent="0.45">
      <c r="A595" t="s">
        <v>16</v>
      </c>
      <c r="B595" t="s">
        <v>21</v>
      </c>
      <c r="C595" t="s">
        <v>23</v>
      </c>
      <c r="D595" s="1">
        <v>35.5</v>
      </c>
      <c r="E595">
        <v>64</v>
      </c>
      <c r="F595" s="20" t="str">
        <f t="shared" si="9"/>
        <v>February</v>
      </c>
      <c r="G595" s="2">
        <v>45346</v>
      </c>
      <c r="H595" s="3" t="s">
        <v>26</v>
      </c>
      <c r="I595">
        <v>9595</v>
      </c>
      <c r="J595" s="3" t="str">
        <f>VLOOKUP(I595,'Customer Details'!$A$2:$C$1001, 3, FALSE)</f>
        <v>45-54</v>
      </c>
      <c r="K595" s="3" t="str">
        <f>VLOOKUP(I595,'Customer Details'!$A$2:$D$1001,4, FALSE)</f>
        <v>Male</v>
      </c>
      <c r="L595" s="3" t="s">
        <v>29</v>
      </c>
      <c r="M595" t="s">
        <v>129</v>
      </c>
      <c r="N595" s="1">
        <v>2272</v>
      </c>
      <c r="O595" s="1">
        <v>24.85</v>
      </c>
      <c r="P595" s="1">
        <f>(Product[[#This Row],[Price]]-Product[[#This Row],[Cost of Goods Sold]])*Product[[#This Row],[Units Sold]]</f>
        <v>681.59999999999991</v>
      </c>
    </row>
    <row r="596" spans="1:16" x14ac:dyDescent="0.45">
      <c r="A596" t="s">
        <v>14</v>
      </c>
      <c r="B596" t="s">
        <v>19</v>
      </c>
      <c r="C596" t="s">
        <v>24</v>
      </c>
      <c r="D596" s="1">
        <v>20.99</v>
      </c>
      <c r="E596">
        <v>287</v>
      </c>
      <c r="F596" s="20" t="str">
        <f t="shared" si="9"/>
        <v>January</v>
      </c>
      <c r="G596" s="2">
        <v>45314</v>
      </c>
      <c r="H596" s="3" t="s">
        <v>25</v>
      </c>
      <c r="I596">
        <v>9539</v>
      </c>
      <c r="J596" s="3" t="str">
        <f>VLOOKUP(I596,'Customer Details'!$A$2:$C$1001, 3, FALSE)</f>
        <v>25-34</v>
      </c>
      <c r="K596" s="3" t="str">
        <f>VLOOKUP(I596,'Customer Details'!$A$2:$D$1001,4, FALSE)</f>
        <v>Male</v>
      </c>
      <c r="L596" s="3" t="s">
        <v>28</v>
      </c>
      <c r="M596" t="s">
        <v>129</v>
      </c>
      <c r="N596" s="1">
        <v>6024.1299999999992</v>
      </c>
      <c r="O596" s="1">
        <v>14.693</v>
      </c>
      <c r="P596" s="1">
        <f>(Product[[#This Row],[Price]]-Product[[#This Row],[Cost of Goods Sold]])*Product[[#This Row],[Units Sold]]</f>
        <v>1807.2389999999996</v>
      </c>
    </row>
    <row r="597" spans="1:16" x14ac:dyDescent="0.45">
      <c r="A597" t="s">
        <v>13</v>
      </c>
      <c r="B597" t="s">
        <v>18</v>
      </c>
      <c r="C597" t="s">
        <v>23</v>
      </c>
      <c r="D597" s="1">
        <v>15.75</v>
      </c>
      <c r="E597">
        <v>201</v>
      </c>
      <c r="F597" s="20" t="str">
        <f t="shared" si="9"/>
        <v>March</v>
      </c>
      <c r="G597" s="2">
        <v>45359</v>
      </c>
      <c r="H597" s="3" t="s">
        <v>26</v>
      </c>
      <c r="I597">
        <v>3982</v>
      </c>
      <c r="J597" s="3" t="str">
        <f>VLOOKUP(I597,'Customer Details'!$A$2:$C$1001, 3, FALSE)</f>
        <v>45-54</v>
      </c>
      <c r="K597" s="3" t="str">
        <f>VLOOKUP(I597,'Customer Details'!$A$2:$D$1001,4, FALSE)</f>
        <v>Female</v>
      </c>
      <c r="L597" s="3" t="s">
        <v>27</v>
      </c>
      <c r="M597" t="s">
        <v>129</v>
      </c>
      <c r="N597" s="1">
        <v>3165.75</v>
      </c>
      <c r="O597" s="1">
        <v>11.025</v>
      </c>
      <c r="P597" s="1">
        <f>(Product[[#This Row],[Price]]-Product[[#This Row],[Cost of Goods Sold]])*Product[[#This Row],[Units Sold]]</f>
        <v>949.72499999999991</v>
      </c>
    </row>
    <row r="598" spans="1:16" x14ac:dyDescent="0.45">
      <c r="A598" t="s">
        <v>13</v>
      </c>
      <c r="B598" t="s">
        <v>18</v>
      </c>
      <c r="C598" t="s">
        <v>23</v>
      </c>
      <c r="D598" s="1">
        <v>15.75</v>
      </c>
      <c r="E598">
        <v>33</v>
      </c>
      <c r="F598" s="20" t="str">
        <f t="shared" si="9"/>
        <v>February</v>
      </c>
      <c r="G598" s="2">
        <v>45341</v>
      </c>
      <c r="H598" s="3" t="s">
        <v>26</v>
      </c>
      <c r="I598">
        <v>5300</v>
      </c>
      <c r="J598" s="3" t="str">
        <f>VLOOKUP(I598,'Customer Details'!$A$2:$C$1001, 3, FALSE)</f>
        <v>18-24</v>
      </c>
      <c r="K598" s="3" t="str">
        <f>VLOOKUP(I598,'Customer Details'!$A$2:$D$1001,4, FALSE)</f>
        <v>Non-binary</v>
      </c>
      <c r="L598" s="3" t="s">
        <v>29</v>
      </c>
      <c r="M598" t="s">
        <v>129</v>
      </c>
      <c r="N598" s="1">
        <v>519.75</v>
      </c>
      <c r="O598" s="1">
        <v>11.025</v>
      </c>
      <c r="P598" s="1">
        <f>(Product[[#This Row],[Price]]-Product[[#This Row],[Cost of Goods Sold]])*Product[[#This Row],[Units Sold]]</f>
        <v>155.92499999999998</v>
      </c>
    </row>
    <row r="599" spans="1:16" x14ac:dyDescent="0.45">
      <c r="A599" t="s">
        <v>15</v>
      </c>
      <c r="B599" t="s">
        <v>20</v>
      </c>
      <c r="C599" t="s">
        <v>24</v>
      </c>
      <c r="D599" s="1">
        <v>12.99</v>
      </c>
      <c r="E599">
        <v>29</v>
      </c>
      <c r="F599" s="20" t="str">
        <f t="shared" si="9"/>
        <v>March</v>
      </c>
      <c r="G599" s="2">
        <v>45364</v>
      </c>
      <c r="H599" s="3" t="s">
        <v>26</v>
      </c>
      <c r="I599">
        <v>9457</v>
      </c>
      <c r="J599" s="3" t="str">
        <f>VLOOKUP(I599,'Customer Details'!$A$2:$C$1001, 3, FALSE)</f>
        <v>35-44</v>
      </c>
      <c r="K599" s="3" t="str">
        <f>VLOOKUP(I599,'Customer Details'!$A$2:$D$1001,4, FALSE)</f>
        <v>Male</v>
      </c>
      <c r="L599" s="3" t="s">
        <v>27</v>
      </c>
      <c r="M599" t="s">
        <v>129</v>
      </c>
      <c r="N599" s="1">
        <v>376.71</v>
      </c>
      <c r="O599" s="1">
        <v>9.093</v>
      </c>
      <c r="P599" s="1">
        <f>(Product[[#This Row],[Price]]-Product[[#This Row],[Cost of Goods Sold]])*Product[[#This Row],[Units Sold]]</f>
        <v>113.01300000000001</v>
      </c>
    </row>
    <row r="600" spans="1:16" x14ac:dyDescent="0.45">
      <c r="A600" t="s">
        <v>14</v>
      </c>
      <c r="B600" t="s">
        <v>19</v>
      </c>
      <c r="C600" t="s">
        <v>24</v>
      </c>
      <c r="D600" s="1">
        <v>20.99</v>
      </c>
      <c r="E600">
        <v>244</v>
      </c>
      <c r="F600" s="20" t="str">
        <f t="shared" si="9"/>
        <v>February</v>
      </c>
      <c r="G600" s="2">
        <v>45350</v>
      </c>
      <c r="H600" s="3" t="s">
        <v>25</v>
      </c>
      <c r="I600">
        <v>9811</v>
      </c>
      <c r="J600" s="3" t="str">
        <f>VLOOKUP(I600,'Customer Details'!$A$2:$C$1001, 3, FALSE)</f>
        <v>35-44</v>
      </c>
      <c r="K600" s="3" t="str">
        <f>VLOOKUP(I600,'Customer Details'!$A$2:$D$1001,4, FALSE)</f>
        <v>Male</v>
      </c>
      <c r="L600" s="3" t="s">
        <v>31</v>
      </c>
      <c r="M600" t="s">
        <v>129</v>
      </c>
      <c r="N600" s="1">
        <v>5121.5599999999986</v>
      </c>
      <c r="O600" s="1">
        <v>14.693</v>
      </c>
      <c r="P600" s="1">
        <f>(Product[[#This Row],[Price]]-Product[[#This Row],[Cost of Goods Sold]])*Product[[#This Row],[Units Sold]]</f>
        <v>1536.4679999999996</v>
      </c>
    </row>
    <row r="601" spans="1:16" x14ac:dyDescent="0.45">
      <c r="A601" t="s">
        <v>12</v>
      </c>
      <c r="B601" t="s">
        <v>17</v>
      </c>
      <c r="C601" t="s">
        <v>22</v>
      </c>
      <c r="D601" s="1">
        <v>5.99</v>
      </c>
      <c r="E601">
        <v>267</v>
      </c>
      <c r="F601" s="20" t="str">
        <f t="shared" si="9"/>
        <v>January</v>
      </c>
      <c r="G601" s="2">
        <v>45292</v>
      </c>
      <c r="H601" s="3" t="s">
        <v>25</v>
      </c>
      <c r="I601">
        <v>6445</v>
      </c>
      <c r="J601" s="3" t="str">
        <f>VLOOKUP(I601,'Customer Details'!$A$2:$C$1001, 3, FALSE)</f>
        <v>65+</v>
      </c>
      <c r="K601" s="3" t="str">
        <f>VLOOKUP(I601,'Customer Details'!$A$2:$D$1001,4, FALSE)</f>
        <v>Female</v>
      </c>
      <c r="L601" s="3" t="s">
        <v>30</v>
      </c>
      <c r="M601" t="s">
        <v>130</v>
      </c>
      <c r="N601" s="1">
        <v>1599.33</v>
      </c>
      <c r="O601" s="1">
        <v>4.1929999999999996</v>
      </c>
      <c r="P601" s="1">
        <f>(Product[[#This Row],[Price]]-Product[[#This Row],[Cost of Goods Sold]])*Product[[#This Row],[Units Sold]]</f>
        <v>479.79900000000015</v>
      </c>
    </row>
    <row r="602" spans="1:16" x14ac:dyDescent="0.45">
      <c r="A602" t="s">
        <v>16</v>
      </c>
      <c r="B602" t="s">
        <v>21</v>
      </c>
      <c r="C602" t="s">
        <v>23</v>
      </c>
      <c r="D602" s="1">
        <v>35.5</v>
      </c>
      <c r="E602">
        <v>81</v>
      </c>
      <c r="F602" s="20" t="str">
        <f t="shared" si="9"/>
        <v>January</v>
      </c>
      <c r="G602" s="2">
        <v>45322</v>
      </c>
      <c r="H602" s="3" t="s">
        <v>26</v>
      </c>
      <c r="I602">
        <v>6791</v>
      </c>
      <c r="J602" s="3" t="str">
        <f>VLOOKUP(I602,'Customer Details'!$A$2:$C$1001, 3, FALSE)</f>
        <v>18-24</v>
      </c>
      <c r="K602" s="3" t="str">
        <f>VLOOKUP(I602,'Customer Details'!$A$2:$D$1001,4, FALSE)</f>
        <v>Female</v>
      </c>
      <c r="L602" s="3" t="s">
        <v>31</v>
      </c>
      <c r="M602" t="s">
        <v>129</v>
      </c>
      <c r="N602" s="1">
        <v>2875.5</v>
      </c>
      <c r="O602" s="1">
        <v>24.85</v>
      </c>
      <c r="P602" s="1">
        <f>(Product[[#This Row],[Price]]-Product[[#This Row],[Cost of Goods Sold]])*Product[[#This Row],[Units Sold]]</f>
        <v>862.64999999999986</v>
      </c>
    </row>
    <row r="603" spans="1:16" x14ac:dyDescent="0.45">
      <c r="A603" t="s">
        <v>16</v>
      </c>
      <c r="B603" t="s">
        <v>21</v>
      </c>
      <c r="C603" t="s">
        <v>23</v>
      </c>
      <c r="D603" s="1">
        <v>35.5</v>
      </c>
      <c r="E603">
        <v>64</v>
      </c>
      <c r="F603" s="20" t="str">
        <f t="shared" si="9"/>
        <v>March</v>
      </c>
      <c r="G603" s="2">
        <v>45364</v>
      </c>
      <c r="H603" s="3" t="s">
        <v>25</v>
      </c>
      <c r="I603">
        <v>7235</v>
      </c>
      <c r="J603" s="3" t="str">
        <f>VLOOKUP(I603,'Customer Details'!$A$2:$C$1001, 3, FALSE)</f>
        <v>55-64</v>
      </c>
      <c r="K603" s="3" t="str">
        <f>VLOOKUP(I603,'Customer Details'!$A$2:$D$1001,4, FALSE)</f>
        <v>Female</v>
      </c>
      <c r="L603" s="3" t="s">
        <v>31</v>
      </c>
      <c r="M603" t="s">
        <v>130</v>
      </c>
      <c r="N603" s="1">
        <v>2272</v>
      </c>
      <c r="O603" s="1">
        <v>24.85</v>
      </c>
      <c r="P603" s="1">
        <f>(Product[[#This Row],[Price]]-Product[[#This Row],[Cost of Goods Sold]])*Product[[#This Row],[Units Sold]]</f>
        <v>681.59999999999991</v>
      </c>
    </row>
    <row r="604" spans="1:16" x14ac:dyDescent="0.45">
      <c r="A604" t="s">
        <v>14</v>
      </c>
      <c r="B604" t="s">
        <v>19</v>
      </c>
      <c r="C604" t="s">
        <v>24</v>
      </c>
      <c r="D604" s="1">
        <v>20.99</v>
      </c>
      <c r="E604">
        <v>178</v>
      </c>
      <c r="F604" s="20" t="str">
        <f t="shared" si="9"/>
        <v>March</v>
      </c>
      <c r="G604" s="2">
        <v>45374</v>
      </c>
      <c r="H604" s="3" t="s">
        <v>26</v>
      </c>
      <c r="I604">
        <v>3681</v>
      </c>
      <c r="J604" s="3" t="str">
        <f>VLOOKUP(I604,'Customer Details'!$A$2:$C$1001, 3, FALSE)</f>
        <v>35-44</v>
      </c>
      <c r="K604" s="3" t="str">
        <f>VLOOKUP(I604,'Customer Details'!$A$2:$D$1001,4, FALSE)</f>
        <v>Male</v>
      </c>
      <c r="L604" s="3" t="s">
        <v>31</v>
      </c>
      <c r="M604" t="s">
        <v>129</v>
      </c>
      <c r="N604" s="1">
        <v>3736.22</v>
      </c>
      <c r="O604" s="1">
        <v>14.693</v>
      </c>
      <c r="P604" s="1">
        <f>(Product[[#This Row],[Price]]-Product[[#This Row],[Cost of Goods Sold]])*Product[[#This Row],[Units Sold]]</f>
        <v>1120.8659999999998</v>
      </c>
    </row>
    <row r="605" spans="1:16" x14ac:dyDescent="0.45">
      <c r="A605" t="s">
        <v>13</v>
      </c>
      <c r="B605" t="s">
        <v>18</v>
      </c>
      <c r="C605" t="s">
        <v>23</v>
      </c>
      <c r="D605" s="1">
        <v>15.75</v>
      </c>
      <c r="E605">
        <v>257</v>
      </c>
      <c r="F605" s="20" t="str">
        <f t="shared" si="9"/>
        <v>February</v>
      </c>
      <c r="G605" s="2">
        <v>45350</v>
      </c>
      <c r="H605" s="3" t="s">
        <v>25</v>
      </c>
      <c r="I605">
        <v>3175</v>
      </c>
      <c r="J605" s="3" t="str">
        <f>VLOOKUP(I605,'Customer Details'!$A$2:$C$1001, 3, FALSE)</f>
        <v>18-24</v>
      </c>
      <c r="K605" s="3" t="str">
        <f>VLOOKUP(I605,'Customer Details'!$A$2:$D$1001,4, FALSE)</f>
        <v>Male</v>
      </c>
      <c r="L605" s="3" t="s">
        <v>27</v>
      </c>
      <c r="M605" t="s">
        <v>129</v>
      </c>
      <c r="N605" s="1">
        <v>4047.75</v>
      </c>
      <c r="O605" s="1">
        <v>11.025</v>
      </c>
      <c r="P605" s="1">
        <f>(Product[[#This Row],[Price]]-Product[[#This Row],[Cost of Goods Sold]])*Product[[#This Row],[Units Sold]]</f>
        <v>1214.3249999999998</v>
      </c>
    </row>
    <row r="606" spans="1:16" x14ac:dyDescent="0.45">
      <c r="A606" t="s">
        <v>16</v>
      </c>
      <c r="B606" t="s">
        <v>21</v>
      </c>
      <c r="C606" t="s">
        <v>23</v>
      </c>
      <c r="D606" s="1">
        <v>35.5</v>
      </c>
      <c r="E606">
        <v>22</v>
      </c>
      <c r="F606" s="20" t="str">
        <f t="shared" si="9"/>
        <v>January</v>
      </c>
      <c r="G606" s="2">
        <v>45304</v>
      </c>
      <c r="H606" s="3" t="s">
        <v>26</v>
      </c>
      <c r="I606">
        <v>4090</v>
      </c>
      <c r="J606" s="3" t="str">
        <f>VLOOKUP(I606,'Customer Details'!$A$2:$C$1001, 3, FALSE)</f>
        <v>18-24</v>
      </c>
      <c r="K606" s="3" t="str">
        <f>VLOOKUP(I606,'Customer Details'!$A$2:$D$1001,4, FALSE)</f>
        <v>Non-binary</v>
      </c>
      <c r="L606" s="3" t="s">
        <v>31</v>
      </c>
      <c r="M606" t="s">
        <v>130</v>
      </c>
      <c r="N606" s="1">
        <v>781</v>
      </c>
      <c r="O606" s="1">
        <v>24.85</v>
      </c>
      <c r="P606" s="1">
        <f>(Product[[#This Row],[Price]]-Product[[#This Row],[Cost of Goods Sold]])*Product[[#This Row],[Units Sold]]</f>
        <v>234.29999999999995</v>
      </c>
    </row>
    <row r="607" spans="1:16" x14ac:dyDescent="0.45">
      <c r="A607" t="s">
        <v>12</v>
      </c>
      <c r="B607" t="s">
        <v>17</v>
      </c>
      <c r="C607" t="s">
        <v>22</v>
      </c>
      <c r="D607" s="1">
        <v>5.99</v>
      </c>
      <c r="E607">
        <v>27</v>
      </c>
      <c r="F607" s="20" t="str">
        <f t="shared" si="9"/>
        <v>March</v>
      </c>
      <c r="G607" s="2">
        <v>45363</v>
      </c>
      <c r="H607" s="3" t="s">
        <v>26</v>
      </c>
      <c r="I607">
        <v>2322</v>
      </c>
      <c r="J607" s="3" t="str">
        <f>VLOOKUP(I607,'Customer Details'!$A$2:$C$1001, 3, FALSE)</f>
        <v>25-34</v>
      </c>
      <c r="K607" s="3" t="str">
        <f>VLOOKUP(I607,'Customer Details'!$A$2:$D$1001,4, FALSE)</f>
        <v>Male</v>
      </c>
      <c r="L607" s="3" t="s">
        <v>31</v>
      </c>
      <c r="M607" t="s">
        <v>129</v>
      </c>
      <c r="N607" s="1">
        <v>161.72999999999999</v>
      </c>
      <c r="O607" s="1">
        <v>4.1929999999999996</v>
      </c>
      <c r="P607" s="1">
        <f>(Product[[#This Row],[Price]]-Product[[#This Row],[Cost of Goods Sold]])*Product[[#This Row],[Units Sold]]</f>
        <v>48.51900000000002</v>
      </c>
    </row>
    <row r="608" spans="1:16" x14ac:dyDescent="0.45">
      <c r="A608" t="s">
        <v>12</v>
      </c>
      <c r="B608" t="s">
        <v>17</v>
      </c>
      <c r="C608" t="s">
        <v>22</v>
      </c>
      <c r="D608" s="1">
        <v>5.99</v>
      </c>
      <c r="E608">
        <v>135</v>
      </c>
      <c r="F608" s="20" t="str">
        <f t="shared" si="9"/>
        <v>January</v>
      </c>
      <c r="G608" s="2">
        <v>45292</v>
      </c>
      <c r="H608" s="3" t="s">
        <v>25</v>
      </c>
      <c r="I608">
        <v>1904</v>
      </c>
      <c r="J608" s="3" t="str">
        <f>VLOOKUP(I608,'Customer Details'!$A$2:$C$1001, 3, FALSE)</f>
        <v>45-54</v>
      </c>
      <c r="K608" s="3" t="str">
        <f>VLOOKUP(I608,'Customer Details'!$A$2:$D$1001,4, FALSE)</f>
        <v>Male</v>
      </c>
      <c r="L608" s="3" t="s">
        <v>30</v>
      </c>
      <c r="M608" t="s">
        <v>129</v>
      </c>
      <c r="N608" s="1">
        <v>808.65</v>
      </c>
      <c r="O608" s="1">
        <v>4.1929999999999996</v>
      </c>
      <c r="P608" s="1">
        <f>(Product[[#This Row],[Price]]-Product[[#This Row],[Cost of Goods Sold]])*Product[[#This Row],[Units Sold]]</f>
        <v>242.59500000000008</v>
      </c>
    </row>
    <row r="609" spans="1:16" x14ac:dyDescent="0.45">
      <c r="A609" t="s">
        <v>16</v>
      </c>
      <c r="B609" t="s">
        <v>21</v>
      </c>
      <c r="C609" t="s">
        <v>23</v>
      </c>
      <c r="D609" s="1">
        <v>35.5</v>
      </c>
      <c r="E609">
        <v>298</v>
      </c>
      <c r="F609" s="20" t="str">
        <f t="shared" si="9"/>
        <v>February</v>
      </c>
      <c r="G609" s="2">
        <v>45336</v>
      </c>
      <c r="H609" s="3" t="s">
        <v>26</v>
      </c>
      <c r="I609">
        <v>8006</v>
      </c>
      <c r="J609" s="3" t="str">
        <f>VLOOKUP(I609,'Customer Details'!$A$2:$C$1001, 3, FALSE)</f>
        <v>25-34</v>
      </c>
      <c r="K609" s="3" t="str">
        <f>VLOOKUP(I609,'Customer Details'!$A$2:$D$1001,4, FALSE)</f>
        <v>Non-binary</v>
      </c>
      <c r="L609" s="3" t="s">
        <v>27</v>
      </c>
      <c r="M609" t="s">
        <v>129</v>
      </c>
      <c r="N609" s="1">
        <v>10579</v>
      </c>
      <c r="O609" s="1">
        <v>24.85</v>
      </c>
      <c r="P609" s="1">
        <f>(Product[[#This Row],[Price]]-Product[[#This Row],[Cost of Goods Sold]])*Product[[#This Row],[Units Sold]]</f>
        <v>3173.6999999999994</v>
      </c>
    </row>
    <row r="610" spans="1:16" x14ac:dyDescent="0.45">
      <c r="A610" t="s">
        <v>15</v>
      </c>
      <c r="B610" t="s">
        <v>20</v>
      </c>
      <c r="C610" t="s">
        <v>24</v>
      </c>
      <c r="D610" s="1">
        <v>12.99</v>
      </c>
      <c r="E610">
        <v>61</v>
      </c>
      <c r="F610" s="20" t="str">
        <f t="shared" si="9"/>
        <v>March</v>
      </c>
      <c r="G610" s="2">
        <v>45363</v>
      </c>
      <c r="H610" s="3" t="s">
        <v>25</v>
      </c>
      <c r="I610">
        <v>4764</v>
      </c>
      <c r="J610" s="3" t="str">
        <f>VLOOKUP(I610,'Customer Details'!$A$2:$C$1001, 3, FALSE)</f>
        <v>25-34</v>
      </c>
      <c r="K610" s="3" t="str">
        <f>VLOOKUP(I610,'Customer Details'!$A$2:$D$1001,4, FALSE)</f>
        <v>Female</v>
      </c>
      <c r="L610" s="3" t="s">
        <v>31</v>
      </c>
      <c r="M610" t="s">
        <v>129</v>
      </c>
      <c r="N610" s="1">
        <v>792.39</v>
      </c>
      <c r="O610" s="1">
        <v>9.093</v>
      </c>
      <c r="P610" s="1">
        <f>(Product[[#This Row],[Price]]-Product[[#This Row],[Cost of Goods Sold]])*Product[[#This Row],[Units Sold]]</f>
        <v>237.71700000000001</v>
      </c>
    </row>
    <row r="611" spans="1:16" x14ac:dyDescent="0.45">
      <c r="A611" t="s">
        <v>14</v>
      </c>
      <c r="B611" t="s">
        <v>19</v>
      </c>
      <c r="C611" t="s">
        <v>24</v>
      </c>
      <c r="D611" s="1">
        <v>20.99</v>
      </c>
      <c r="E611">
        <v>69</v>
      </c>
      <c r="F611" s="20" t="str">
        <f t="shared" si="9"/>
        <v>January</v>
      </c>
      <c r="G611" s="2">
        <v>45303</v>
      </c>
      <c r="H611" s="3" t="s">
        <v>25</v>
      </c>
      <c r="I611">
        <v>1244</v>
      </c>
      <c r="J611" s="3" t="str">
        <f>VLOOKUP(I611,'Customer Details'!$A$2:$C$1001, 3, FALSE)</f>
        <v>35-44</v>
      </c>
      <c r="K611" s="3" t="str">
        <f>VLOOKUP(I611,'Customer Details'!$A$2:$D$1001,4, FALSE)</f>
        <v>Male</v>
      </c>
      <c r="L611" s="3" t="s">
        <v>30</v>
      </c>
      <c r="M611" t="s">
        <v>129</v>
      </c>
      <c r="N611" s="1">
        <v>1448.31</v>
      </c>
      <c r="O611" s="1">
        <v>14.693</v>
      </c>
      <c r="P611" s="1">
        <f>(Product[[#This Row],[Price]]-Product[[#This Row],[Cost of Goods Sold]])*Product[[#This Row],[Units Sold]]</f>
        <v>434.49299999999994</v>
      </c>
    </row>
    <row r="612" spans="1:16" x14ac:dyDescent="0.45">
      <c r="A612" t="s">
        <v>15</v>
      </c>
      <c r="B612" t="s">
        <v>20</v>
      </c>
      <c r="C612" t="s">
        <v>24</v>
      </c>
      <c r="D612" s="1">
        <v>12.99</v>
      </c>
      <c r="E612">
        <v>46</v>
      </c>
      <c r="F612" s="20" t="str">
        <f t="shared" si="9"/>
        <v>January</v>
      </c>
      <c r="G612" s="2">
        <v>45295</v>
      </c>
      <c r="H612" s="3" t="s">
        <v>25</v>
      </c>
      <c r="I612">
        <v>2805</v>
      </c>
      <c r="J612" s="3" t="str">
        <f>VLOOKUP(I612,'Customer Details'!$A$2:$C$1001, 3, FALSE)</f>
        <v>45-54</v>
      </c>
      <c r="K612" s="3" t="str">
        <f>VLOOKUP(I612,'Customer Details'!$A$2:$D$1001,4, FALSE)</f>
        <v>Female</v>
      </c>
      <c r="L612" s="3" t="s">
        <v>30</v>
      </c>
      <c r="M612" t="s">
        <v>129</v>
      </c>
      <c r="N612" s="1">
        <v>597.54</v>
      </c>
      <c r="O612" s="1">
        <v>9.093</v>
      </c>
      <c r="P612" s="1">
        <f>(Product[[#This Row],[Price]]-Product[[#This Row],[Cost of Goods Sold]])*Product[[#This Row],[Units Sold]]</f>
        <v>179.262</v>
      </c>
    </row>
    <row r="613" spans="1:16" x14ac:dyDescent="0.45">
      <c r="A613" t="s">
        <v>14</v>
      </c>
      <c r="B613" t="s">
        <v>19</v>
      </c>
      <c r="C613" t="s">
        <v>24</v>
      </c>
      <c r="D613" s="1">
        <v>20.99</v>
      </c>
      <c r="E613">
        <v>221</v>
      </c>
      <c r="F613" s="20" t="str">
        <f t="shared" si="9"/>
        <v>January</v>
      </c>
      <c r="G613" s="2">
        <v>45301</v>
      </c>
      <c r="H613" s="3" t="s">
        <v>25</v>
      </c>
      <c r="I613">
        <v>8288</v>
      </c>
      <c r="J613" s="3" t="str">
        <f>VLOOKUP(I613,'Customer Details'!$A$2:$C$1001, 3, FALSE)</f>
        <v>55-64</v>
      </c>
      <c r="K613" s="3" t="str">
        <f>VLOOKUP(I613,'Customer Details'!$A$2:$D$1001,4, FALSE)</f>
        <v>Male</v>
      </c>
      <c r="L613" s="3" t="s">
        <v>28</v>
      </c>
      <c r="M613" t="s">
        <v>129</v>
      </c>
      <c r="N613" s="1">
        <v>4638.79</v>
      </c>
      <c r="O613" s="1">
        <v>14.693</v>
      </c>
      <c r="P613" s="1">
        <f>(Product[[#This Row],[Price]]-Product[[#This Row],[Cost of Goods Sold]])*Product[[#This Row],[Units Sold]]</f>
        <v>1391.6369999999997</v>
      </c>
    </row>
    <row r="614" spans="1:16" x14ac:dyDescent="0.45">
      <c r="A614" t="s">
        <v>13</v>
      </c>
      <c r="B614" t="s">
        <v>18</v>
      </c>
      <c r="C614" t="s">
        <v>23</v>
      </c>
      <c r="D614" s="1">
        <v>15.75</v>
      </c>
      <c r="E614">
        <v>149</v>
      </c>
      <c r="F614" s="20" t="str">
        <f t="shared" si="9"/>
        <v>March</v>
      </c>
      <c r="G614" s="2">
        <v>45363</v>
      </c>
      <c r="H614" s="3" t="s">
        <v>25</v>
      </c>
      <c r="I614">
        <v>4829</v>
      </c>
      <c r="J614" s="3" t="str">
        <f>VLOOKUP(I614,'Customer Details'!$A$2:$C$1001, 3, FALSE)</f>
        <v>35-44</v>
      </c>
      <c r="K614" s="3" t="str">
        <f>VLOOKUP(I614,'Customer Details'!$A$2:$D$1001,4, FALSE)</f>
        <v>Male</v>
      </c>
      <c r="L614" s="3" t="s">
        <v>27</v>
      </c>
      <c r="M614" t="s">
        <v>129</v>
      </c>
      <c r="N614" s="1">
        <v>2346.75</v>
      </c>
      <c r="O614" s="1">
        <v>11.025</v>
      </c>
      <c r="P614" s="1">
        <f>(Product[[#This Row],[Price]]-Product[[#This Row],[Cost of Goods Sold]])*Product[[#This Row],[Units Sold]]</f>
        <v>704.02499999999998</v>
      </c>
    </row>
    <row r="615" spans="1:16" x14ac:dyDescent="0.45">
      <c r="A615" t="s">
        <v>12</v>
      </c>
      <c r="B615" t="s">
        <v>17</v>
      </c>
      <c r="C615" t="s">
        <v>22</v>
      </c>
      <c r="D615" s="1">
        <v>5.99</v>
      </c>
      <c r="E615">
        <v>148</v>
      </c>
      <c r="F615" s="20" t="str">
        <f t="shared" si="9"/>
        <v>January</v>
      </c>
      <c r="G615" s="2">
        <v>45303</v>
      </c>
      <c r="H615" s="3" t="s">
        <v>25</v>
      </c>
      <c r="I615">
        <v>1548</v>
      </c>
      <c r="J615" s="3" t="str">
        <f>VLOOKUP(I615,'Customer Details'!$A$2:$C$1001, 3, FALSE)</f>
        <v>45-54</v>
      </c>
      <c r="K615" s="3" t="str">
        <f>VLOOKUP(I615,'Customer Details'!$A$2:$D$1001,4, FALSE)</f>
        <v>Female</v>
      </c>
      <c r="L615" s="3" t="s">
        <v>31</v>
      </c>
      <c r="M615" t="s">
        <v>129</v>
      </c>
      <c r="N615" s="1">
        <v>886.52</v>
      </c>
      <c r="O615" s="1">
        <v>4.1929999999999996</v>
      </c>
      <c r="P615" s="1">
        <f>(Product[[#This Row],[Price]]-Product[[#This Row],[Cost of Goods Sold]])*Product[[#This Row],[Units Sold]]</f>
        <v>265.95600000000007</v>
      </c>
    </row>
    <row r="616" spans="1:16" x14ac:dyDescent="0.45">
      <c r="A616" t="s">
        <v>16</v>
      </c>
      <c r="B616" t="s">
        <v>21</v>
      </c>
      <c r="C616" t="s">
        <v>23</v>
      </c>
      <c r="D616" s="1">
        <v>35.5</v>
      </c>
      <c r="E616">
        <v>9</v>
      </c>
      <c r="F616" s="20" t="str">
        <f t="shared" si="9"/>
        <v>February</v>
      </c>
      <c r="G616" s="2">
        <v>45346</v>
      </c>
      <c r="H616" s="3" t="s">
        <v>25</v>
      </c>
      <c r="I616">
        <v>2773</v>
      </c>
      <c r="J616" s="3" t="str">
        <f>VLOOKUP(I616,'Customer Details'!$A$2:$C$1001, 3, FALSE)</f>
        <v>45-54</v>
      </c>
      <c r="K616" s="3" t="str">
        <f>VLOOKUP(I616,'Customer Details'!$A$2:$D$1001,4, FALSE)</f>
        <v>Non-binary</v>
      </c>
      <c r="L616" s="3" t="s">
        <v>31</v>
      </c>
      <c r="M616" t="s">
        <v>129</v>
      </c>
      <c r="N616" s="1">
        <v>319.5</v>
      </c>
      <c r="O616" s="1">
        <v>24.85</v>
      </c>
      <c r="P616" s="1">
        <f>(Product[[#This Row],[Price]]-Product[[#This Row],[Cost of Goods Sold]])*Product[[#This Row],[Units Sold]]</f>
        <v>95.85</v>
      </c>
    </row>
    <row r="617" spans="1:16" x14ac:dyDescent="0.45">
      <c r="A617" t="s">
        <v>13</v>
      </c>
      <c r="B617" t="s">
        <v>18</v>
      </c>
      <c r="C617" t="s">
        <v>23</v>
      </c>
      <c r="D617" s="1">
        <v>15.75</v>
      </c>
      <c r="E617">
        <v>198</v>
      </c>
      <c r="F617" s="20" t="str">
        <f t="shared" si="9"/>
        <v>February</v>
      </c>
      <c r="G617" s="2">
        <v>45331</v>
      </c>
      <c r="H617" s="3" t="s">
        <v>25</v>
      </c>
      <c r="I617">
        <v>9680</v>
      </c>
      <c r="J617" s="3" t="str">
        <f>VLOOKUP(I617,'Customer Details'!$A$2:$C$1001, 3, FALSE)</f>
        <v>25-34</v>
      </c>
      <c r="K617" s="3" t="str">
        <f>VLOOKUP(I617,'Customer Details'!$A$2:$D$1001,4, FALSE)</f>
        <v>Female</v>
      </c>
      <c r="L617" s="3" t="s">
        <v>31</v>
      </c>
      <c r="M617" t="s">
        <v>129</v>
      </c>
      <c r="N617" s="1">
        <v>3118.5</v>
      </c>
      <c r="O617" s="1">
        <v>11.025</v>
      </c>
      <c r="P617" s="1">
        <f>(Product[[#This Row],[Price]]-Product[[#This Row],[Cost of Goods Sold]])*Product[[#This Row],[Units Sold]]</f>
        <v>935.55</v>
      </c>
    </row>
    <row r="618" spans="1:16" x14ac:dyDescent="0.45">
      <c r="A618" t="s">
        <v>14</v>
      </c>
      <c r="B618" t="s">
        <v>19</v>
      </c>
      <c r="C618" t="s">
        <v>24</v>
      </c>
      <c r="D618" s="1">
        <v>20.99</v>
      </c>
      <c r="E618">
        <v>214</v>
      </c>
      <c r="F618" s="20" t="str">
        <f t="shared" si="9"/>
        <v>March</v>
      </c>
      <c r="G618" s="2">
        <v>45379</v>
      </c>
      <c r="H618" s="3" t="s">
        <v>25</v>
      </c>
      <c r="I618">
        <v>3035</v>
      </c>
      <c r="J618" s="3" t="str">
        <f>VLOOKUP(I618,'Customer Details'!$A$2:$C$1001, 3, FALSE)</f>
        <v>55-64</v>
      </c>
      <c r="K618" s="3" t="str">
        <f>VLOOKUP(I618,'Customer Details'!$A$2:$D$1001,4, FALSE)</f>
        <v>Female</v>
      </c>
      <c r="L618" s="3" t="s">
        <v>31</v>
      </c>
      <c r="M618" t="s">
        <v>129</v>
      </c>
      <c r="N618" s="1">
        <v>4491.8599999999997</v>
      </c>
      <c r="O618" s="1">
        <v>14.693</v>
      </c>
      <c r="P618" s="1">
        <f>(Product[[#This Row],[Price]]-Product[[#This Row],[Cost of Goods Sold]])*Product[[#This Row],[Units Sold]]</f>
        <v>1347.5579999999998</v>
      </c>
    </row>
    <row r="619" spans="1:16" x14ac:dyDescent="0.45">
      <c r="A619" t="s">
        <v>15</v>
      </c>
      <c r="B619" t="s">
        <v>20</v>
      </c>
      <c r="C619" t="s">
        <v>24</v>
      </c>
      <c r="D619" s="1">
        <v>12.99</v>
      </c>
      <c r="E619">
        <v>18</v>
      </c>
      <c r="F619" s="20" t="str">
        <f t="shared" si="9"/>
        <v>March</v>
      </c>
      <c r="G619" s="2">
        <v>45352</v>
      </c>
      <c r="H619" s="3" t="s">
        <v>25</v>
      </c>
      <c r="I619">
        <v>9966</v>
      </c>
      <c r="J619" s="3" t="str">
        <f>VLOOKUP(I619,'Customer Details'!$A$2:$C$1001, 3, FALSE)</f>
        <v>55-64</v>
      </c>
      <c r="K619" s="3" t="str">
        <f>VLOOKUP(I619,'Customer Details'!$A$2:$D$1001,4, FALSE)</f>
        <v>Non-binary</v>
      </c>
      <c r="L619" s="3" t="s">
        <v>28</v>
      </c>
      <c r="M619" t="s">
        <v>129</v>
      </c>
      <c r="N619" s="1">
        <v>233.82</v>
      </c>
      <c r="O619" s="1">
        <v>9.093</v>
      </c>
      <c r="P619" s="1">
        <f>(Product[[#This Row],[Price]]-Product[[#This Row],[Cost of Goods Sold]])*Product[[#This Row],[Units Sold]]</f>
        <v>70.146000000000001</v>
      </c>
    </row>
    <row r="620" spans="1:16" x14ac:dyDescent="0.45">
      <c r="A620" t="s">
        <v>16</v>
      </c>
      <c r="B620" t="s">
        <v>21</v>
      </c>
      <c r="C620" t="s">
        <v>23</v>
      </c>
      <c r="D620" s="1">
        <v>35.5</v>
      </c>
      <c r="E620">
        <v>19</v>
      </c>
      <c r="F620" s="20" t="str">
        <f t="shared" si="9"/>
        <v>March</v>
      </c>
      <c r="G620" s="2">
        <v>45367</v>
      </c>
      <c r="H620" s="3" t="s">
        <v>26</v>
      </c>
      <c r="I620">
        <v>2512</v>
      </c>
      <c r="J620" s="3" t="str">
        <f>VLOOKUP(I620,'Customer Details'!$A$2:$C$1001, 3, FALSE)</f>
        <v>45-54</v>
      </c>
      <c r="K620" s="3" t="str">
        <f>VLOOKUP(I620,'Customer Details'!$A$2:$D$1001,4, FALSE)</f>
        <v>Female</v>
      </c>
      <c r="L620" s="3" t="s">
        <v>27</v>
      </c>
      <c r="M620" t="s">
        <v>129</v>
      </c>
      <c r="N620" s="1">
        <v>674.5</v>
      </c>
      <c r="O620" s="1">
        <v>24.85</v>
      </c>
      <c r="P620" s="1">
        <f>(Product[[#This Row],[Price]]-Product[[#This Row],[Cost of Goods Sold]])*Product[[#This Row],[Units Sold]]</f>
        <v>202.34999999999997</v>
      </c>
    </row>
    <row r="621" spans="1:16" x14ac:dyDescent="0.45">
      <c r="A621" t="s">
        <v>13</v>
      </c>
      <c r="B621" t="s">
        <v>18</v>
      </c>
      <c r="C621" t="s">
        <v>23</v>
      </c>
      <c r="D621" s="1">
        <v>15.75</v>
      </c>
      <c r="E621">
        <v>147</v>
      </c>
      <c r="F621" s="20" t="str">
        <f t="shared" si="9"/>
        <v>March</v>
      </c>
      <c r="G621" s="2">
        <v>45376</v>
      </c>
      <c r="H621" s="3" t="s">
        <v>25</v>
      </c>
      <c r="I621">
        <v>3394</v>
      </c>
      <c r="J621" s="3" t="str">
        <f>VLOOKUP(I621,'Customer Details'!$A$2:$C$1001, 3, FALSE)</f>
        <v>25-34</v>
      </c>
      <c r="K621" s="3" t="str">
        <f>VLOOKUP(I621,'Customer Details'!$A$2:$D$1001,4, FALSE)</f>
        <v>Male</v>
      </c>
      <c r="L621" s="3" t="s">
        <v>30</v>
      </c>
      <c r="M621" t="s">
        <v>129</v>
      </c>
      <c r="N621" s="1">
        <v>2315.25</v>
      </c>
      <c r="O621" s="1">
        <v>11.025</v>
      </c>
      <c r="P621" s="1">
        <f>(Product[[#This Row],[Price]]-Product[[#This Row],[Cost of Goods Sold]])*Product[[#This Row],[Units Sold]]</f>
        <v>694.57499999999993</v>
      </c>
    </row>
    <row r="622" spans="1:16" x14ac:dyDescent="0.45">
      <c r="A622" t="s">
        <v>16</v>
      </c>
      <c r="B622" t="s">
        <v>21</v>
      </c>
      <c r="C622" t="s">
        <v>23</v>
      </c>
      <c r="D622" s="1">
        <v>35.5</v>
      </c>
      <c r="E622">
        <v>233</v>
      </c>
      <c r="F622" s="20" t="str">
        <f t="shared" si="9"/>
        <v>March</v>
      </c>
      <c r="G622" s="2">
        <v>45372</v>
      </c>
      <c r="H622" s="3" t="s">
        <v>26</v>
      </c>
      <c r="I622">
        <v>9935</v>
      </c>
      <c r="J622" s="3" t="str">
        <f>VLOOKUP(I622,'Customer Details'!$A$2:$C$1001, 3, FALSE)</f>
        <v>35-44</v>
      </c>
      <c r="K622" s="3" t="str">
        <f>VLOOKUP(I622,'Customer Details'!$A$2:$D$1001,4, FALSE)</f>
        <v>Non-binary</v>
      </c>
      <c r="L622" s="3" t="s">
        <v>27</v>
      </c>
      <c r="M622" t="s">
        <v>129</v>
      </c>
      <c r="N622" s="1">
        <v>8271.5</v>
      </c>
      <c r="O622" s="1">
        <v>24.85</v>
      </c>
      <c r="P622" s="1">
        <f>(Product[[#This Row],[Price]]-Product[[#This Row],[Cost of Goods Sold]])*Product[[#This Row],[Units Sold]]</f>
        <v>2481.4499999999998</v>
      </c>
    </row>
    <row r="623" spans="1:16" x14ac:dyDescent="0.45">
      <c r="A623" t="s">
        <v>16</v>
      </c>
      <c r="B623" t="s">
        <v>21</v>
      </c>
      <c r="C623" t="s">
        <v>23</v>
      </c>
      <c r="D623" s="1">
        <v>35.5</v>
      </c>
      <c r="E623">
        <v>94</v>
      </c>
      <c r="F623" s="20" t="str">
        <f t="shared" si="9"/>
        <v>March</v>
      </c>
      <c r="G623" s="2">
        <v>45381</v>
      </c>
      <c r="H623" s="3" t="s">
        <v>25</v>
      </c>
      <c r="I623">
        <v>3386</v>
      </c>
      <c r="J623" s="3" t="str">
        <f>VLOOKUP(I623,'Customer Details'!$A$2:$C$1001, 3, FALSE)</f>
        <v>65+</v>
      </c>
      <c r="K623" s="3" t="str">
        <f>VLOOKUP(I623,'Customer Details'!$A$2:$D$1001,4, FALSE)</f>
        <v>Female</v>
      </c>
      <c r="L623" s="3" t="s">
        <v>29</v>
      </c>
      <c r="M623" t="s">
        <v>129</v>
      </c>
      <c r="N623" s="1">
        <v>3337</v>
      </c>
      <c r="O623" s="1">
        <v>24.85</v>
      </c>
      <c r="P623" s="1">
        <f>(Product[[#This Row],[Price]]-Product[[#This Row],[Cost of Goods Sold]])*Product[[#This Row],[Units Sold]]</f>
        <v>1001.0999999999999</v>
      </c>
    </row>
    <row r="624" spans="1:16" x14ac:dyDescent="0.45">
      <c r="A624" t="s">
        <v>14</v>
      </c>
      <c r="B624" t="s">
        <v>19</v>
      </c>
      <c r="C624" t="s">
        <v>24</v>
      </c>
      <c r="D624" s="1">
        <v>20.99</v>
      </c>
      <c r="E624">
        <v>287</v>
      </c>
      <c r="F624" s="20" t="str">
        <f t="shared" si="9"/>
        <v>January</v>
      </c>
      <c r="G624" s="2">
        <v>45300</v>
      </c>
      <c r="H624" s="3" t="s">
        <v>25</v>
      </c>
      <c r="I624">
        <v>1732</v>
      </c>
      <c r="J624" s="3" t="str">
        <f>VLOOKUP(I624,'Customer Details'!$A$2:$C$1001, 3, FALSE)</f>
        <v>35-44</v>
      </c>
      <c r="K624" s="3" t="str">
        <f>VLOOKUP(I624,'Customer Details'!$A$2:$D$1001,4, FALSE)</f>
        <v>Male</v>
      </c>
      <c r="L624" s="3" t="s">
        <v>27</v>
      </c>
      <c r="M624" t="s">
        <v>129</v>
      </c>
      <c r="N624" s="1">
        <v>6024.1299999999992</v>
      </c>
      <c r="O624" s="1">
        <v>14.693</v>
      </c>
      <c r="P624" s="1">
        <f>(Product[[#This Row],[Price]]-Product[[#This Row],[Cost of Goods Sold]])*Product[[#This Row],[Units Sold]]</f>
        <v>1807.2389999999996</v>
      </c>
    </row>
    <row r="625" spans="1:16" x14ac:dyDescent="0.45">
      <c r="A625" t="s">
        <v>16</v>
      </c>
      <c r="B625" t="s">
        <v>21</v>
      </c>
      <c r="C625" t="s">
        <v>23</v>
      </c>
      <c r="D625" s="1">
        <v>35.5</v>
      </c>
      <c r="E625">
        <v>156</v>
      </c>
      <c r="F625" s="20" t="str">
        <f t="shared" si="9"/>
        <v>March</v>
      </c>
      <c r="G625" s="2">
        <v>45375</v>
      </c>
      <c r="H625" s="3" t="s">
        <v>25</v>
      </c>
      <c r="I625">
        <v>9946</v>
      </c>
      <c r="J625" s="3" t="str">
        <f>VLOOKUP(I625,'Customer Details'!$A$2:$C$1001, 3, FALSE)</f>
        <v>18-24</v>
      </c>
      <c r="K625" s="3" t="str">
        <f>VLOOKUP(I625,'Customer Details'!$A$2:$D$1001,4, FALSE)</f>
        <v>Female</v>
      </c>
      <c r="L625" s="3" t="s">
        <v>30</v>
      </c>
      <c r="M625" t="s">
        <v>129</v>
      </c>
      <c r="N625" s="1">
        <v>5538</v>
      </c>
      <c r="O625" s="1">
        <v>24.85</v>
      </c>
      <c r="P625" s="1">
        <f>(Product[[#This Row],[Price]]-Product[[#This Row],[Cost of Goods Sold]])*Product[[#This Row],[Units Sold]]</f>
        <v>1661.3999999999999</v>
      </c>
    </row>
    <row r="626" spans="1:16" x14ac:dyDescent="0.45">
      <c r="A626" t="s">
        <v>14</v>
      </c>
      <c r="B626" t="s">
        <v>19</v>
      </c>
      <c r="C626" t="s">
        <v>24</v>
      </c>
      <c r="D626" s="1">
        <v>20.99</v>
      </c>
      <c r="E626">
        <v>231</v>
      </c>
      <c r="F626" s="20" t="str">
        <f t="shared" si="9"/>
        <v>March</v>
      </c>
      <c r="G626" s="2">
        <v>45378</v>
      </c>
      <c r="H626" s="3" t="s">
        <v>26</v>
      </c>
      <c r="I626">
        <v>5841</v>
      </c>
      <c r="J626" s="3" t="str">
        <f>VLOOKUP(I626,'Customer Details'!$A$2:$C$1001, 3, FALSE)</f>
        <v>45-54</v>
      </c>
      <c r="K626" s="3" t="str">
        <f>VLOOKUP(I626,'Customer Details'!$A$2:$D$1001,4, FALSE)</f>
        <v>Male</v>
      </c>
      <c r="L626" s="3" t="s">
        <v>27</v>
      </c>
      <c r="M626" t="s">
        <v>129</v>
      </c>
      <c r="N626" s="1">
        <v>4848.6899999999996</v>
      </c>
      <c r="O626" s="1">
        <v>14.693</v>
      </c>
      <c r="P626" s="1">
        <f>(Product[[#This Row],[Price]]-Product[[#This Row],[Cost of Goods Sold]])*Product[[#This Row],[Units Sold]]</f>
        <v>1454.6069999999997</v>
      </c>
    </row>
    <row r="627" spans="1:16" x14ac:dyDescent="0.45">
      <c r="A627" t="s">
        <v>12</v>
      </c>
      <c r="B627" t="s">
        <v>17</v>
      </c>
      <c r="C627" t="s">
        <v>22</v>
      </c>
      <c r="D627" s="1">
        <v>5.99</v>
      </c>
      <c r="E627">
        <v>129</v>
      </c>
      <c r="F627" s="20" t="str">
        <f t="shared" si="9"/>
        <v>January</v>
      </c>
      <c r="G627" s="2">
        <v>45296</v>
      </c>
      <c r="H627" s="3" t="s">
        <v>25</v>
      </c>
      <c r="I627">
        <v>9725</v>
      </c>
      <c r="J627" s="3" t="str">
        <f>VLOOKUP(I627,'Customer Details'!$A$2:$C$1001, 3, FALSE)</f>
        <v>55-64</v>
      </c>
      <c r="K627" s="3" t="str">
        <f>VLOOKUP(I627,'Customer Details'!$A$2:$D$1001,4, FALSE)</f>
        <v>Male</v>
      </c>
      <c r="L627" s="3" t="s">
        <v>30</v>
      </c>
      <c r="M627" t="s">
        <v>129</v>
      </c>
      <c r="N627" s="1">
        <v>772.71</v>
      </c>
      <c r="O627" s="1">
        <v>4.1929999999999996</v>
      </c>
      <c r="P627" s="1">
        <f>(Product[[#This Row],[Price]]-Product[[#This Row],[Cost of Goods Sold]])*Product[[#This Row],[Units Sold]]</f>
        <v>231.81300000000007</v>
      </c>
    </row>
    <row r="628" spans="1:16" x14ac:dyDescent="0.45">
      <c r="A628" t="s">
        <v>15</v>
      </c>
      <c r="B628" t="s">
        <v>20</v>
      </c>
      <c r="C628" t="s">
        <v>24</v>
      </c>
      <c r="D628" s="1">
        <v>12.99</v>
      </c>
      <c r="E628">
        <v>259</v>
      </c>
      <c r="F628" s="20" t="str">
        <f t="shared" si="9"/>
        <v>March</v>
      </c>
      <c r="G628" s="2">
        <v>45372</v>
      </c>
      <c r="H628" s="3" t="s">
        <v>25</v>
      </c>
      <c r="I628">
        <v>2357</v>
      </c>
      <c r="J628" s="3" t="str">
        <f>VLOOKUP(I628,'Customer Details'!$A$2:$C$1001, 3, FALSE)</f>
        <v>35-44</v>
      </c>
      <c r="K628" s="3" t="str">
        <f>VLOOKUP(I628,'Customer Details'!$A$2:$D$1001,4, FALSE)</f>
        <v>Female</v>
      </c>
      <c r="L628" s="3" t="s">
        <v>29</v>
      </c>
      <c r="M628" t="s">
        <v>129</v>
      </c>
      <c r="N628" s="1">
        <v>3364.41</v>
      </c>
      <c r="O628" s="1">
        <v>9.093</v>
      </c>
      <c r="P628" s="1">
        <f>(Product[[#This Row],[Price]]-Product[[#This Row],[Cost of Goods Sold]])*Product[[#This Row],[Units Sold]]</f>
        <v>1009.3230000000001</v>
      </c>
    </row>
    <row r="629" spans="1:16" x14ac:dyDescent="0.45">
      <c r="A629" t="s">
        <v>16</v>
      </c>
      <c r="B629" t="s">
        <v>21</v>
      </c>
      <c r="C629" t="s">
        <v>23</v>
      </c>
      <c r="D629" s="1">
        <v>35.5</v>
      </c>
      <c r="E629">
        <v>281</v>
      </c>
      <c r="F629" s="20" t="str">
        <f t="shared" si="9"/>
        <v>January</v>
      </c>
      <c r="G629" s="2">
        <v>45315</v>
      </c>
      <c r="H629" s="3" t="s">
        <v>25</v>
      </c>
      <c r="I629">
        <v>1309</v>
      </c>
      <c r="J629" s="3" t="str">
        <f>VLOOKUP(I629,'Customer Details'!$A$2:$C$1001, 3, FALSE)</f>
        <v>65+</v>
      </c>
      <c r="K629" s="3" t="str">
        <f>VLOOKUP(I629,'Customer Details'!$A$2:$D$1001,4, FALSE)</f>
        <v>Male</v>
      </c>
      <c r="L629" s="3" t="s">
        <v>30</v>
      </c>
      <c r="M629" t="s">
        <v>129</v>
      </c>
      <c r="N629" s="1">
        <v>9975.5</v>
      </c>
      <c r="O629" s="1">
        <v>24.85</v>
      </c>
      <c r="P629" s="1">
        <f>(Product[[#This Row],[Price]]-Product[[#This Row],[Cost of Goods Sold]])*Product[[#This Row],[Units Sold]]</f>
        <v>2992.6499999999996</v>
      </c>
    </row>
    <row r="630" spans="1:16" x14ac:dyDescent="0.45">
      <c r="A630" t="s">
        <v>16</v>
      </c>
      <c r="B630" t="s">
        <v>21</v>
      </c>
      <c r="C630" t="s">
        <v>23</v>
      </c>
      <c r="D630" s="1">
        <v>35.5</v>
      </c>
      <c r="E630">
        <v>65</v>
      </c>
      <c r="F630" s="20" t="str">
        <f t="shared" si="9"/>
        <v>February</v>
      </c>
      <c r="G630" s="2">
        <v>45323</v>
      </c>
      <c r="H630" s="3" t="s">
        <v>25</v>
      </c>
      <c r="I630">
        <v>7223</v>
      </c>
      <c r="J630" s="3" t="str">
        <f>VLOOKUP(I630,'Customer Details'!$A$2:$C$1001, 3, FALSE)</f>
        <v>45-54</v>
      </c>
      <c r="K630" s="3" t="str">
        <f>VLOOKUP(I630,'Customer Details'!$A$2:$D$1001,4, FALSE)</f>
        <v>Female</v>
      </c>
      <c r="L630" s="3" t="s">
        <v>30</v>
      </c>
      <c r="M630" t="s">
        <v>129</v>
      </c>
      <c r="N630" s="1">
        <v>2307.5</v>
      </c>
      <c r="O630" s="1">
        <v>24.85</v>
      </c>
      <c r="P630" s="1">
        <f>(Product[[#This Row],[Price]]-Product[[#This Row],[Cost of Goods Sold]])*Product[[#This Row],[Units Sold]]</f>
        <v>692.24999999999989</v>
      </c>
    </row>
    <row r="631" spans="1:16" x14ac:dyDescent="0.45">
      <c r="A631" t="s">
        <v>13</v>
      </c>
      <c r="B631" t="s">
        <v>18</v>
      </c>
      <c r="C631" t="s">
        <v>23</v>
      </c>
      <c r="D631" s="1">
        <v>15.75</v>
      </c>
      <c r="E631">
        <v>119</v>
      </c>
      <c r="F631" s="20" t="str">
        <f t="shared" si="9"/>
        <v>February</v>
      </c>
      <c r="G631" s="2">
        <v>45324</v>
      </c>
      <c r="H631" s="3" t="s">
        <v>25</v>
      </c>
      <c r="I631">
        <v>8343</v>
      </c>
      <c r="J631" s="3" t="str">
        <f>VLOOKUP(I631,'Customer Details'!$A$2:$C$1001, 3, FALSE)</f>
        <v>45-54</v>
      </c>
      <c r="K631" s="3" t="str">
        <f>VLOOKUP(I631,'Customer Details'!$A$2:$D$1001,4, FALSE)</f>
        <v>Male</v>
      </c>
      <c r="L631" s="3" t="s">
        <v>31</v>
      </c>
      <c r="M631" t="s">
        <v>129</v>
      </c>
      <c r="N631" s="1">
        <v>1874.25</v>
      </c>
      <c r="O631" s="1">
        <v>11.025</v>
      </c>
      <c r="P631" s="1">
        <f>(Product[[#This Row],[Price]]-Product[[#This Row],[Cost of Goods Sold]])*Product[[#This Row],[Units Sold]]</f>
        <v>562.27499999999998</v>
      </c>
    </row>
    <row r="632" spans="1:16" x14ac:dyDescent="0.45">
      <c r="A632" t="s">
        <v>13</v>
      </c>
      <c r="B632" t="s">
        <v>18</v>
      </c>
      <c r="C632" t="s">
        <v>23</v>
      </c>
      <c r="D632" s="1">
        <v>15.75</v>
      </c>
      <c r="E632">
        <v>271</v>
      </c>
      <c r="F632" s="20" t="str">
        <f t="shared" si="9"/>
        <v>March</v>
      </c>
      <c r="G632" s="2">
        <v>45366</v>
      </c>
      <c r="H632" s="3" t="s">
        <v>26</v>
      </c>
      <c r="I632">
        <v>7012</v>
      </c>
      <c r="J632" s="3" t="str">
        <f>VLOOKUP(I632,'Customer Details'!$A$2:$C$1001, 3, FALSE)</f>
        <v>35-44</v>
      </c>
      <c r="K632" s="3" t="str">
        <f>VLOOKUP(I632,'Customer Details'!$A$2:$D$1001,4, FALSE)</f>
        <v>Female</v>
      </c>
      <c r="L632" s="3" t="s">
        <v>28</v>
      </c>
      <c r="M632" t="s">
        <v>129</v>
      </c>
      <c r="N632" s="1">
        <v>4268.25</v>
      </c>
      <c r="O632" s="1">
        <v>11.025</v>
      </c>
      <c r="P632" s="1">
        <f>(Product[[#This Row],[Price]]-Product[[#This Row],[Cost of Goods Sold]])*Product[[#This Row],[Units Sold]]</f>
        <v>1280.4749999999999</v>
      </c>
    </row>
    <row r="633" spans="1:16" x14ac:dyDescent="0.45">
      <c r="A633" t="s">
        <v>14</v>
      </c>
      <c r="B633" t="s">
        <v>19</v>
      </c>
      <c r="C633" t="s">
        <v>24</v>
      </c>
      <c r="D633" s="1">
        <v>20.99</v>
      </c>
      <c r="E633">
        <v>174</v>
      </c>
      <c r="F633" s="20" t="str">
        <f t="shared" si="9"/>
        <v>February</v>
      </c>
      <c r="G633" s="2">
        <v>45329</v>
      </c>
      <c r="H633" s="3" t="s">
        <v>26</v>
      </c>
      <c r="I633">
        <v>8586</v>
      </c>
      <c r="J633" s="3" t="str">
        <f>VLOOKUP(I633,'Customer Details'!$A$2:$C$1001, 3, FALSE)</f>
        <v>55-64</v>
      </c>
      <c r="K633" s="3" t="str">
        <f>VLOOKUP(I633,'Customer Details'!$A$2:$D$1001,4, FALSE)</f>
        <v>Male</v>
      </c>
      <c r="L633" s="3" t="s">
        <v>29</v>
      </c>
      <c r="M633" t="s">
        <v>129</v>
      </c>
      <c r="N633" s="1">
        <v>3652.26</v>
      </c>
      <c r="O633" s="1">
        <v>14.693</v>
      </c>
      <c r="P633" s="1">
        <f>(Product[[#This Row],[Price]]-Product[[#This Row],[Cost of Goods Sold]])*Product[[#This Row],[Units Sold]]</f>
        <v>1095.6779999999999</v>
      </c>
    </row>
    <row r="634" spans="1:16" x14ac:dyDescent="0.45">
      <c r="A634" t="s">
        <v>14</v>
      </c>
      <c r="B634" t="s">
        <v>19</v>
      </c>
      <c r="C634" t="s">
        <v>24</v>
      </c>
      <c r="D634" s="1">
        <v>20.99</v>
      </c>
      <c r="E634">
        <v>201</v>
      </c>
      <c r="F634" s="20" t="str">
        <f t="shared" si="9"/>
        <v>February</v>
      </c>
      <c r="G634" s="2">
        <v>45347</v>
      </c>
      <c r="H634" s="3" t="s">
        <v>25</v>
      </c>
      <c r="I634">
        <v>6125</v>
      </c>
      <c r="J634" s="3" t="str">
        <f>VLOOKUP(I634,'Customer Details'!$A$2:$C$1001, 3, FALSE)</f>
        <v>55-64</v>
      </c>
      <c r="K634" s="3" t="str">
        <f>VLOOKUP(I634,'Customer Details'!$A$2:$D$1001,4, FALSE)</f>
        <v>Female</v>
      </c>
      <c r="L634" s="3" t="s">
        <v>28</v>
      </c>
      <c r="M634" t="s">
        <v>129</v>
      </c>
      <c r="N634" s="1">
        <v>4218.99</v>
      </c>
      <c r="O634" s="1">
        <v>14.693</v>
      </c>
      <c r="P634" s="1">
        <f>(Product[[#This Row],[Price]]-Product[[#This Row],[Cost of Goods Sold]])*Product[[#This Row],[Units Sold]]</f>
        <v>1265.6969999999997</v>
      </c>
    </row>
    <row r="635" spans="1:16" x14ac:dyDescent="0.45">
      <c r="A635" t="s">
        <v>13</v>
      </c>
      <c r="B635" t="s">
        <v>18</v>
      </c>
      <c r="C635" t="s">
        <v>23</v>
      </c>
      <c r="D635" s="1">
        <v>15.75</v>
      </c>
      <c r="E635">
        <v>187</v>
      </c>
      <c r="F635" s="20" t="str">
        <f t="shared" si="9"/>
        <v>January</v>
      </c>
      <c r="G635" s="2">
        <v>45314</v>
      </c>
      <c r="H635" s="3" t="s">
        <v>26</v>
      </c>
      <c r="I635">
        <v>3498</v>
      </c>
      <c r="J635" s="3" t="str">
        <f>VLOOKUP(I635,'Customer Details'!$A$2:$C$1001, 3, FALSE)</f>
        <v>35-44</v>
      </c>
      <c r="K635" s="3" t="str">
        <f>VLOOKUP(I635,'Customer Details'!$A$2:$D$1001,4, FALSE)</f>
        <v>Non-binary</v>
      </c>
      <c r="L635" s="3" t="s">
        <v>29</v>
      </c>
      <c r="M635" t="s">
        <v>129</v>
      </c>
      <c r="N635" s="1">
        <v>2945.25</v>
      </c>
      <c r="O635" s="1">
        <v>11.025</v>
      </c>
      <c r="P635" s="1">
        <f>(Product[[#This Row],[Price]]-Product[[#This Row],[Cost of Goods Sold]])*Product[[#This Row],[Units Sold]]</f>
        <v>883.57499999999993</v>
      </c>
    </row>
    <row r="636" spans="1:16" x14ac:dyDescent="0.45">
      <c r="A636" t="s">
        <v>12</v>
      </c>
      <c r="B636" t="s">
        <v>17</v>
      </c>
      <c r="C636" t="s">
        <v>22</v>
      </c>
      <c r="D636" s="1">
        <v>5.99</v>
      </c>
      <c r="E636">
        <v>41</v>
      </c>
      <c r="F636" s="20" t="str">
        <f t="shared" si="9"/>
        <v>February</v>
      </c>
      <c r="G636" s="2">
        <v>45346</v>
      </c>
      <c r="H636" s="3" t="s">
        <v>26</v>
      </c>
      <c r="I636">
        <v>7681</v>
      </c>
      <c r="J636" s="3" t="str">
        <f>VLOOKUP(I636,'Customer Details'!$A$2:$C$1001, 3, FALSE)</f>
        <v>35-44</v>
      </c>
      <c r="K636" s="3" t="str">
        <f>VLOOKUP(I636,'Customer Details'!$A$2:$D$1001,4, FALSE)</f>
        <v>Male</v>
      </c>
      <c r="L636" s="3" t="s">
        <v>29</v>
      </c>
      <c r="M636" t="s">
        <v>129</v>
      </c>
      <c r="N636" s="1">
        <v>245.59</v>
      </c>
      <c r="O636" s="1">
        <v>4.1929999999999996</v>
      </c>
      <c r="P636" s="1">
        <f>(Product[[#This Row],[Price]]-Product[[#This Row],[Cost of Goods Sold]])*Product[[#This Row],[Units Sold]]</f>
        <v>73.677000000000021</v>
      </c>
    </row>
    <row r="637" spans="1:16" x14ac:dyDescent="0.45">
      <c r="A637" t="s">
        <v>16</v>
      </c>
      <c r="B637" t="s">
        <v>21</v>
      </c>
      <c r="C637" t="s">
        <v>23</v>
      </c>
      <c r="D637" s="1">
        <v>35.5</v>
      </c>
      <c r="E637">
        <v>254</v>
      </c>
      <c r="F637" s="20" t="str">
        <f t="shared" si="9"/>
        <v>January</v>
      </c>
      <c r="G637" s="2">
        <v>45300</v>
      </c>
      <c r="H637" s="3" t="s">
        <v>26</v>
      </c>
      <c r="I637">
        <v>6544</v>
      </c>
      <c r="J637" s="3" t="str">
        <f>VLOOKUP(I637,'Customer Details'!$A$2:$C$1001, 3, FALSE)</f>
        <v>65+</v>
      </c>
      <c r="K637" s="3" t="str">
        <f>VLOOKUP(I637,'Customer Details'!$A$2:$D$1001,4, FALSE)</f>
        <v>Female</v>
      </c>
      <c r="L637" s="3" t="s">
        <v>31</v>
      </c>
      <c r="M637" t="s">
        <v>129</v>
      </c>
      <c r="N637" s="1">
        <v>9017</v>
      </c>
      <c r="O637" s="1">
        <v>24.85</v>
      </c>
      <c r="P637" s="1">
        <f>(Product[[#This Row],[Price]]-Product[[#This Row],[Cost of Goods Sold]])*Product[[#This Row],[Units Sold]]</f>
        <v>2705.0999999999995</v>
      </c>
    </row>
    <row r="638" spans="1:16" x14ac:dyDescent="0.45">
      <c r="A638" t="s">
        <v>13</v>
      </c>
      <c r="B638" t="s">
        <v>18</v>
      </c>
      <c r="C638" t="s">
        <v>23</v>
      </c>
      <c r="D638" s="1">
        <v>15.75</v>
      </c>
      <c r="E638">
        <v>271</v>
      </c>
      <c r="F638" s="20" t="str">
        <f t="shared" si="9"/>
        <v>January</v>
      </c>
      <c r="G638" s="2">
        <v>45312</v>
      </c>
      <c r="H638" s="3" t="s">
        <v>26</v>
      </c>
      <c r="I638">
        <v>2113</v>
      </c>
      <c r="J638" s="3" t="str">
        <f>VLOOKUP(I638,'Customer Details'!$A$2:$C$1001, 3, FALSE)</f>
        <v>35-44</v>
      </c>
      <c r="K638" s="3" t="str">
        <f>VLOOKUP(I638,'Customer Details'!$A$2:$D$1001,4, FALSE)</f>
        <v>Non-binary</v>
      </c>
      <c r="L638" s="3" t="s">
        <v>27</v>
      </c>
      <c r="M638" t="s">
        <v>130</v>
      </c>
      <c r="N638" s="1">
        <v>4268.25</v>
      </c>
      <c r="O638" s="1">
        <v>11.025</v>
      </c>
      <c r="P638" s="1">
        <f>(Product[[#This Row],[Price]]-Product[[#This Row],[Cost of Goods Sold]])*Product[[#This Row],[Units Sold]]</f>
        <v>1280.4749999999999</v>
      </c>
    </row>
    <row r="639" spans="1:16" x14ac:dyDescent="0.45">
      <c r="A639" t="s">
        <v>12</v>
      </c>
      <c r="B639" t="s">
        <v>17</v>
      </c>
      <c r="C639" t="s">
        <v>22</v>
      </c>
      <c r="D639" s="1">
        <v>5.99</v>
      </c>
      <c r="E639">
        <v>175</v>
      </c>
      <c r="F639" s="20" t="str">
        <f t="shared" si="9"/>
        <v>January</v>
      </c>
      <c r="G639" s="2">
        <v>45293</v>
      </c>
      <c r="H639" s="3" t="s">
        <v>26</v>
      </c>
      <c r="I639">
        <v>9006</v>
      </c>
      <c r="J639" s="3" t="str">
        <f>VLOOKUP(I639,'Customer Details'!$A$2:$C$1001, 3, FALSE)</f>
        <v>25-34</v>
      </c>
      <c r="K639" s="3" t="str">
        <f>VLOOKUP(I639,'Customer Details'!$A$2:$D$1001,4, FALSE)</f>
        <v>Female</v>
      </c>
      <c r="L639" s="3" t="s">
        <v>27</v>
      </c>
      <c r="M639" t="s">
        <v>129</v>
      </c>
      <c r="N639" s="1">
        <v>1048.25</v>
      </c>
      <c r="O639" s="1">
        <v>4.1929999999999996</v>
      </c>
      <c r="P639" s="1">
        <f>(Product[[#This Row],[Price]]-Product[[#This Row],[Cost of Goods Sold]])*Product[[#This Row],[Units Sold]]</f>
        <v>314.47500000000008</v>
      </c>
    </row>
    <row r="640" spans="1:16" x14ac:dyDescent="0.45">
      <c r="A640" t="s">
        <v>14</v>
      </c>
      <c r="B640" t="s">
        <v>19</v>
      </c>
      <c r="C640" t="s">
        <v>24</v>
      </c>
      <c r="D640" s="1">
        <v>20.99</v>
      </c>
      <c r="E640">
        <v>20</v>
      </c>
      <c r="F640" s="20" t="str">
        <f t="shared" si="9"/>
        <v>January</v>
      </c>
      <c r="G640" s="2">
        <v>45307</v>
      </c>
      <c r="H640" s="3" t="s">
        <v>25</v>
      </c>
      <c r="I640">
        <v>5784</v>
      </c>
      <c r="J640" s="3" t="str">
        <f>VLOOKUP(I640,'Customer Details'!$A$2:$C$1001, 3, FALSE)</f>
        <v>55-64</v>
      </c>
      <c r="K640" s="3" t="str">
        <f>VLOOKUP(I640,'Customer Details'!$A$2:$D$1001,4, FALSE)</f>
        <v>Non-binary</v>
      </c>
      <c r="L640" s="3" t="s">
        <v>31</v>
      </c>
      <c r="M640" t="s">
        <v>129</v>
      </c>
      <c r="N640" s="1">
        <v>419.8</v>
      </c>
      <c r="O640" s="1">
        <v>14.693</v>
      </c>
      <c r="P640" s="1">
        <f>(Product[[#This Row],[Price]]-Product[[#This Row],[Cost of Goods Sold]])*Product[[#This Row],[Units Sold]]</f>
        <v>125.93999999999997</v>
      </c>
    </row>
    <row r="641" spans="1:16" x14ac:dyDescent="0.45">
      <c r="A641" t="s">
        <v>12</v>
      </c>
      <c r="B641" t="s">
        <v>17</v>
      </c>
      <c r="C641" t="s">
        <v>22</v>
      </c>
      <c r="D641" s="1">
        <v>5.99</v>
      </c>
      <c r="E641">
        <v>241</v>
      </c>
      <c r="F641" s="20" t="str">
        <f t="shared" si="9"/>
        <v>January</v>
      </c>
      <c r="G641" s="2">
        <v>45298</v>
      </c>
      <c r="H641" s="3" t="s">
        <v>26</v>
      </c>
      <c r="I641">
        <v>3017</v>
      </c>
      <c r="J641" s="3" t="str">
        <f>VLOOKUP(I641,'Customer Details'!$A$2:$C$1001, 3, FALSE)</f>
        <v>25-34</v>
      </c>
      <c r="K641" s="3" t="str">
        <f>VLOOKUP(I641,'Customer Details'!$A$2:$D$1001,4, FALSE)</f>
        <v>Female</v>
      </c>
      <c r="L641" s="3" t="s">
        <v>29</v>
      </c>
      <c r="M641" t="s">
        <v>129</v>
      </c>
      <c r="N641" s="1">
        <v>1443.59</v>
      </c>
      <c r="O641" s="1">
        <v>4.1929999999999996</v>
      </c>
      <c r="P641" s="1">
        <f>(Product[[#This Row],[Price]]-Product[[#This Row],[Cost of Goods Sold]])*Product[[#This Row],[Units Sold]]</f>
        <v>433.07700000000017</v>
      </c>
    </row>
    <row r="642" spans="1:16" x14ac:dyDescent="0.45">
      <c r="A642" t="s">
        <v>15</v>
      </c>
      <c r="B642" t="s">
        <v>20</v>
      </c>
      <c r="C642" t="s">
        <v>24</v>
      </c>
      <c r="D642" s="1">
        <v>12.99</v>
      </c>
      <c r="E642">
        <v>97</v>
      </c>
      <c r="F642" s="20" t="str">
        <f t="shared" ref="F642:F705" si="10">TEXT(G642, "mmmm")</f>
        <v>February</v>
      </c>
      <c r="G642" s="2">
        <v>45345</v>
      </c>
      <c r="H642" s="3" t="s">
        <v>26</v>
      </c>
      <c r="I642">
        <v>2261</v>
      </c>
      <c r="J642" s="3" t="str">
        <f>VLOOKUP(I642,'Customer Details'!$A$2:$C$1001, 3, FALSE)</f>
        <v>45-54</v>
      </c>
      <c r="K642" s="3" t="str">
        <f>VLOOKUP(I642,'Customer Details'!$A$2:$D$1001,4, FALSE)</f>
        <v>Male</v>
      </c>
      <c r="L642" s="3" t="s">
        <v>31</v>
      </c>
      <c r="M642" t="s">
        <v>129</v>
      </c>
      <c r="N642" s="1">
        <v>1260.03</v>
      </c>
      <c r="O642" s="1">
        <v>9.093</v>
      </c>
      <c r="P642" s="1">
        <f>(Product[[#This Row],[Price]]-Product[[#This Row],[Cost of Goods Sold]])*Product[[#This Row],[Units Sold]]</f>
        <v>378.00900000000001</v>
      </c>
    </row>
    <row r="643" spans="1:16" x14ac:dyDescent="0.45">
      <c r="A643" t="s">
        <v>13</v>
      </c>
      <c r="B643" t="s">
        <v>18</v>
      </c>
      <c r="C643" t="s">
        <v>23</v>
      </c>
      <c r="D643" s="1">
        <v>15.75</v>
      </c>
      <c r="E643">
        <v>187</v>
      </c>
      <c r="F643" s="20" t="str">
        <f t="shared" si="10"/>
        <v>January</v>
      </c>
      <c r="G643" s="2">
        <v>45307</v>
      </c>
      <c r="H643" s="3" t="s">
        <v>26</v>
      </c>
      <c r="I643">
        <v>7060</v>
      </c>
      <c r="J643" s="3" t="str">
        <f>VLOOKUP(I643,'Customer Details'!$A$2:$C$1001, 3, FALSE)</f>
        <v>25-34</v>
      </c>
      <c r="K643" s="3" t="str">
        <f>VLOOKUP(I643,'Customer Details'!$A$2:$D$1001,4, FALSE)</f>
        <v>Male</v>
      </c>
      <c r="L643" s="3" t="s">
        <v>28</v>
      </c>
      <c r="M643" t="s">
        <v>129</v>
      </c>
      <c r="N643" s="1">
        <v>2945.25</v>
      </c>
      <c r="O643" s="1">
        <v>11.025</v>
      </c>
      <c r="P643" s="1">
        <f>(Product[[#This Row],[Price]]-Product[[#This Row],[Cost of Goods Sold]])*Product[[#This Row],[Units Sold]]</f>
        <v>883.57499999999993</v>
      </c>
    </row>
    <row r="644" spans="1:16" x14ac:dyDescent="0.45">
      <c r="A644" t="s">
        <v>15</v>
      </c>
      <c r="B644" t="s">
        <v>20</v>
      </c>
      <c r="C644" t="s">
        <v>24</v>
      </c>
      <c r="D644" s="1">
        <v>12.99</v>
      </c>
      <c r="E644">
        <v>112</v>
      </c>
      <c r="F644" s="20" t="str">
        <f t="shared" si="10"/>
        <v>February</v>
      </c>
      <c r="G644" s="2">
        <v>45346</v>
      </c>
      <c r="H644" s="3" t="s">
        <v>26</v>
      </c>
      <c r="I644">
        <v>3697</v>
      </c>
      <c r="J644" s="3" t="str">
        <f>VLOOKUP(I644,'Customer Details'!$A$2:$C$1001, 3, FALSE)</f>
        <v>55-64</v>
      </c>
      <c r="K644" s="3" t="str">
        <f>VLOOKUP(I644,'Customer Details'!$A$2:$D$1001,4, FALSE)</f>
        <v>Non-binary</v>
      </c>
      <c r="L644" s="3" t="s">
        <v>31</v>
      </c>
      <c r="M644" t="s">
        <v>129</v>
      </c>
      <c r="N644" s="1">
        <v>1454.88</v>
      </c>
      <c r="O644" s="1">
        <v>9.093</v>
      </c>
      <c r="P644" s="1">
        <f>(Product[[#This Row],[Price]]-Product[[#This Row],[Cost of Goods Sold]])*Product[[#This Row],[Units Sold]]</f>
        <v>436.46400000000006</v>
      </c>
    </row>
    <row r="645" spans="1:16" x14ac:dyDescent="0.45">
      <c r="A645" t="s">
        <v>13</v>
      </c>
      <c r="B645" t="s">
        <v>18</v>
      </c>
      <c r="C645" t="s">
        <v>23</v>
      </c>
      <c r="D645" s="1">
        <v>15.75</v>
      </c>
      <c r="E645">
        <v>159</v>
      </c>
      <c r="F645" s="20" t="str">
        <f t="shared" si="10"/>
        <v>March</v>
      </c>
      <c r="G645" s="2">
        <v>45359</v>
      </c>
      <c r="H645" s="3" t="s">
        <v>26</v>
      </c>
      <c r="I645">
        <v>9906</v>
      </c>
      <c r="J645" s="3" t="str">
        <f>VLOOKUP(I645,'Customer Details'!$A$2:$C$1001, 3, FALSE)</f>
        <v>45-54</v>
      </c>
      <c r="K645" s="3" t="str">
        <f>VLOOKUP(I645,'Customer Details'!$A$2:$D$1001,4, FALSE)</f>
        <v>Male</v>
      </c>
      <c r="L645" s="3" t="s">
        <v>27</v>
      </c>
      <c r="M645" t="s">
        <v>129</v>
      </c>
      <c r="N645" s="1">
        <v>2504.25</v>
      </c>
      <c r="O645" s="1">
        <v>11.025</v>
      </c>
      <c r="P645" s="1">
        <f>(Product[[#This Row],[Price]]-Product[[#This Row],[Cost of Goods Sold]])*Product[[#This Row],[Units Sold]]</f>
        <v>751.27499999999998</v>
      </c>
    </row>
    <row r="646" spans="1:16" x14ac:dyDescent="0.45">
      <c r="A646" t="s">
        <v>16</v>
      </c>
      <c r="B646" t="s">
        <v>21</v>
      </c>
      <c r="C646" t="s">
        <v>23</v>
      </c>
      <c r="D646" s="1">
        <v>35.5</v>
      </c>
      <c r="E646">
        <v>167</v>
      </c>
      <c r="F646" s="20" t="str">
        <f t="shared" si="10"/>
        <v>January</v>
      </c>
      <c r="G646" s="2">
        <v>45303</v>
      </c>
      <c r="H646" s="3" t="s">
        <v>26</v>
      </c>
      <c r="I646">
        <v>8048</v>
      </c>
      <c r="J646" s="3" t="str">
        <f>VLOOKUP(I646,'Customer Details'!$A$2:$C$1001, 3, FALSE)</f>
        <v>45-54</v>
      </c>
      <c r="K646" s="3" t="str">
        <f>VLOOKUP(I646,'Customer Details'!$A$2:$D$1001,4, FALSE)</f>
        <v>Non-binary</v>
      </c>
      <c r="L646" s="3" t="s">
        <v>27</v>
      </c>
      <c r="M646" t="s">
        <v>130</v>
      </c>
      <c r="N646" s="1">
        <v>5928.5</v>
      </c>
      <c r="O646" s="1">
        <v>24.85</v>
      </c>
      <c r="P646" s="1">
        <f>(Product[[#This Row],[Price]]-Product[[#This Row],[Cost of Goods Sold]])*Product[[#This Row],[Units Sold]]</f>
        <v>1778.5499999999997</v>
      </c>
    </row>
    <row r="647" spans="1:16" x14ac:dyDescent="0.45">
      <c r="A647" t="s">
        <v>15</v>
      </c>
      <c r="B647" t="s">
        <v>20</v>
      </c>
      <c r="C647" t="s">
        <v>24</v>
      </c>
      <c r="D647" s="1">
        <v>12.99</v>
      </c>
      <c r="E647">
        <v>185</v>
      </c>
      <c r="F647" s="20" t="str">
        <f t="shared" si="10"/>
        <v>February</v>
      </c>
      <c r="G647" s="2">
        <v>45325</v>
      </c>
      <c r="H647" s="3" t="s">
        <v>26</v>
      </c>
      <c r="I647">
        <v>2579</v>
      </c>
      <c r="J647" s="3" t="str">
        <f>VLOOKUP(I647,'Customer Details'!$A$2:$C$1001, 3, FALSE)</f>
        <v>55-64</v>
      </c>
      <c r="K647" s="3" t="str">
        <f>VLOOKUP(I647,'Customer Details'!$A$2:$D$1001,4, FALSE)</f>
        <v>Male</v>
      </c>
      <c r="L647" s="3" t="s">
        <v>31</v>
      </c>
      <c r="M647" t="s">
        <v>129</v>
      </c>
      <c r="N647" s="1">
        <v>2403.15</v>
      </c>
      <c r="O647" s="1">
        <v>9.093</v>
      </c>
      <c r="P647" s="1">
        <f>(Product[[#This Row],[Price]]-Product[[#This Row],[Cost of Goods Sold]])*Product[[#This Row],[Units Sold]]</f>
        <v>720.94500000000005</v>
      </c>
    </row>
    <row r="648" spans="1:16" x14ac:dyDescent="0.45">
      <c r="A648" t="s">
        <v>15</v>
      </c>
      <c r="B648" t="s">
        <v>20</v>
      </c>
      <c r="C648" t="s">
        <v>24</v>
      </c>
      <c r="D648" s="1">
        <v>12.99</v>
      </c>
      <c r="E648">
        <v>140</v>
      </c>
      <c r="F648" s="20" t="str">
        <f t="shared" si="10"/>
        <v>January</v>
      </c>
      <c r="G648" s="2">
        <v>45307</v>
      </c>
      <c r="H648" s="3" t="s">
        <v>26</v>
      </c>
      <c r="I648">
        <v>1386</v>
      </c>
      <c r="J648" s="3" t="str">
        <f>VLOOKUP(I648,'Customer Details'!$A$2:$C$1001, 3, FALSE)</f>
        <v>35-44</v>
      </c>
      <c r="K648" s="3" t="str">
        <f>VLOOKUP(I648,'Customer Details'!$A$2:$D$1001,4, FALSE)</f>
        <v>Non-binary</v>
      </c>
      <c r="L648" s="3" t="s">
        <v>28</v>
      </c>
      <c r="M648" t="s">
        <v>129</v>
      </c>
      <c r="N648" s="1">
        <v>1818.6</v>
      </c>
      <c r="O648" s="1">
        <v>9.093</v>
      </c>
      <c r="P648" s="1">
        <f>(Product[[#This Row],[Price]]-Product[[#This Row],[Cost of Goods Sold]])*Product[[#This Row],[Units Sold]]</f>
        <v>545.58000000000004</v>
      </c>
    </row>
    <row r="649" spans="1:16" x14ac:dyDescent="0.45">
      <c r="A649" t="s">
        <v>16</v>
      </c>
      <c r="B649" t="s">
        <v>21</v>
      </c>
      <c r="C649" t="s">
        <v>23</v>
      </c>
      <c r="D649" s="1">
        <v>35.5</v>
      </c>
      <c r="E649">
        <v>134</v>
      </c>
      <c r="F649" s="20" t="str">
        <f t="shared" si="10"/>
        <v>February</v>
      </c>
      <c r="G649" s="2">
        <v>45324</v>
      </c>
      <c r="H649" s="3" t="s">
        <v>26</v>
      </c>
      <c r="I649">
        <v>2813</v>
      </c>
      <c r="J649" s="3" t="str">
        <f>VLOOKUP(I649,'Customer Details'!$A$2:$C$1001, 3, FALSE)</f>
        <v>25-34</v>
      </c>
      <c r="K649" s="3" t="str">
        <f>VLOOKUP(I649,'Customer Details'!$A$2:$D$1001,4, FALSE)</f>
        <v>Female</v>
      </c>
      <c r="L649" s="3" t="s">
        <v>31</v>
      </c>
      <c r="M649" t="s">
        <v>129</v>
      </c>
      <c r="N649" s="1">
        <v>4757</v>
      </c>
      <c r="O649" s="1">
        <v>24.85</v>
      </c>
      <c r="P649" s="1">
        <f>(Product[[#This Row],[Price]]-Product[[#This Row],[Cost of Goods Sold]])*Product[[#This Row],[Units Sold]]</f>
        <v>1427.1</v>
      </c>
    </row>
    <row r="650" spans="1:16" x14ac:dyDescent="0.45">
      <c r="A650" t="s">
        <v>12</v>
      </c>
      <c r="B650" t="s">
        <v>17</v>
      </c>
      <c r="C650" t="s">
        <v>22</v>
      </c>
      <c r="D650" s="1">
        <v>5.99</v>
      </c>
      <c r="E650">
        <v>114</v>
      </c>
      <c r="F650" s="20" t="str">
        <f t="shared" si="10"/>
        <v>January</v>
      </c>
      <c r="G650" s="2">
        <v>45314</v>
      </c>
      <c r="H650" s="3" t="s">
        <v>26</v>
      </c>
      <c r="I650">
        <v>8949</v>
      </c>
      <c r="J650" s="3" t="str">
        <f>VLOOKUP(I650,'Customer Details'!$A$2:$C$1001, 3, FALSE)</f>
        <v>65+</v>
      </c>
      <c r="K650" s="3" t="str">
        <f>VLOOKUP(I650,'Customer Details'!$A$2:$D$1001,4, FALSE)</f>
        <v>Male</v>
      </c>
      <c r="L650" s="3" t="s">
        <v>27</v>
      </c>
      <c r="M650" t="s">
        <v>129</v>
      </c>
      <c r="N650" s="1">
        <v>682.86</v>
      </c>
      <c r="O650" s="1">
        <v>4.1929999999999996</v>
      </c>
      <c r="P650" s="1">
        <f>(Product[[#This Row],[Price]]-Product[[#This Row],[Cost of Goods Sold]])*Product[[#This Row],[Units Sold]]</f>
        <v>204.85800000000006</v>
      </c>
    </row>
    <row r="651" spans="1:16" x14ac:dyDescent="0.45">
      <c r="A651" t="s">
        <v>16</v>
      </c>
      <c r="B651" t="s">
        <v>21</v>
      </c>
      <c r="C651" t="s">
        <v>23</v>
      </c>
      <c r="D651" s="1">
        <v>35.5</v>
      </c>
      <c r="E651">
        <v>94</v>
      </c>
      <c r="F651" s="20" t="str">
        <f t="shared" si="10"/>
        <v>February</v>
      </c>
      <c r="G651" s="2">
        <v>45347</v>
      </c>
      <c r="H651" s="3" t="s">
        <v>26</v>
      </c>
      <c r="I651">
        <v>1340</v>
      </c>
      <c r="J651" s="3" t="str">
        <f>VLOOKUP(I651,'Customer Details'!$A$2:$C$1001, 3, FALSE)</f>
        <v>65+</v>
      </c>
      <c r="K651" s="3" t="str">
        <f>VLOOKUP(I651,'Customer Details'!$A$2:$D$1001,4, FALSE)</f>
        <v>Non-binary</v>
      </c>
      <c r="L651" s="3" t="s">
        <v>27</v>
      </c>
      <c r="M651" t="s">
        <v>129</v>
      </c>
      <c r="N651" s="1">
        <v>3337</v>
      </c>
      <c r="O651" s="1">
        <v>24.85</v>
      </c>
      <c r="P651" s="1">
        <f>(Product[[#This Row],[Price]]-Product[[#This Row],[Cost of Goods Sold]])*Product[[#This Row],[Units Sold]]</f>
        <v>1001.0999999999999</v>
      </c>
    </row>
    <row r="652" spans="1:16" x14ac:dyDescent="0.45">
      <c r="A652" t="s">
        <v>16</v>
      </c>
      <c r="B652" t="s">
        <v>21</v>
      </c>
      <c r="C652" t="s">
        <v>23</v>
      </c>
      <c r="D652" s="1">
        <v>35.5</v>
      </c>
      <c r="E652">
        <v>260</v>
      </c>
      <c r="F652" s="20" t="str">
        <f t="shared" si="10"/>
        <v>March</v>
      </c>
      <c r="G652" s="2">
        <v>45362</v>
      </c>
      <c r="H652" s="3" t="s">
        <v>25</v>
      </c>
      <c r="I652">
        <v>8214</v>
      </c>
      <c r="J652" s="3" t="str">
        <f>VLOOKUP(I652,'Customer Details'!$A$2:$C$1001, 3, FALSE)</f>
        <v>55-64</v>
      </c>
      <c r="K652" s="3" t="str">
        <f>VLOOKUP(I652,'Customer Details'!$A$2:$D$1001,4, FALSE)</f>
        <v>Male</v>
      </c>
      <c r="L652" s="3" t="s">
        <v>28</v>
      </c>
      <c r="M652" t="s">
        <v>129</v>
      </c>
      <c r="N652" s="1">
        <v>9230</v>
      </c>
      <c r="O652" s="1">
        <v>24.85</v>
      </c>
      <c r="P652" s="1">
        <f>(Product[[#This Row],[Price]]-Product[[#This Row],[Cost of Goods Sold]])*Product[[#This Row],[Units Sold]]</f>
        <v>2768.9999999999995</v>
      </c>
    </row>
    <row r="653" spans="1:16" x14ac:dyDescent="0.45">
      <c r="A653" t="s">
        <v>16</v>
      </c>
      <c r="B653" t="s">
        <v>21</v>
      </c>
      <c r="C653" t="s">
        <v>23</v>
      </c>
      <c r="D653" s="1">
        <v>35.5</v>
      </c>
      <c r="E653">
        <v>293</v>
      </c>
      <c r="F653" s="20" t="str">
        <f t="shared" si="10"/>
        <v>March</v>
      </c>
      <c r="G653" s="2">
        <v>45359</v>
      </c>
      <c r="H653" s="3" t="s">
        <v>25</v>
      </c>
      <c r="I653">
        <v>7583</v>
      </c>
      <c r="J653" s="3" t="str">
        <f>VLOOKUP(I653,'Customer Details'!$A$2:$C$1001, 3, FALSE)</f>
        <v>35-44</v>
      </c>
      <c r="K653" s="3" t="str">
        <f>VLOOKUP(I653,'Customer Details'!$A$2:$D$1001,4, FALSE)</f>
        <v>Non-binary</v>
      </c>
      <c r="L653" s="3" t="s">
        <v>31</v>
      </c>
      <c r="M653" t="s">
        <v>129</v>
      </c>
      <c r="N653" s="1">
        <v>10401.5</v>
      </c>
      <c r="O653" s="1">
        <v>24.85</v>
      </c>
      <c r="P653" s="1">
        <f>(Product[[#This Row],[Price]]-Product[[#This Row],[Cost of Goods Sold]])*Product[[#This Row],[Units Sold]]</f>
        <v>3120.4499999999994</v>
      </c>
    </row>
    <row r="654" spans="1:16" x14ac:dyDescent="0.45">
      <c r="A654" t="s">
        <v>12</v>
      </c>
      <c r="B654" t="s">
        <v>17</v>
      </c>
      <c r="C654" t="s">
        <v>22</v>
      </c>
      <c r="D654" s="1">
        <v>5.99</v>
      </c>
      <c r="E654">
        <v>244</v>
      </c>
      <c r="F654" s="20" t="str">
        <f t="shared" si="10"/>
        <v>March</v>
      </c>
      <c r="G654" s="2">
        <v>45373</v>
      </c>
      <c r="H654" s="3" t="s">
        <v>26</v>
      </c>
      <c r="I654">
        <v>3162</v>
      </c>
      <c r="J654" s="3" t="str">
        <f>VLOOKUP(I654,'Customer Details'!$A$2:$C$1001, 3, FALSE)</f>
        <v>25-34</v>
      </c>
      <c r="K654" s="3" t="str">
        <f>VLOOKUP(I654,'Customer Details'!$A$2:$D$1001,4, FALSE)</f>
        <v>Male</v>
      </c>
      <c r="L654" s="3" t="s">
        <v>30</v>
      </c>
      <c r="M654" t="s">
        <v>130</v>
      </c>
      <c r="N654" s="1">
        <v>1461.56</v>
      </c>
      <c r="O654" s="1">
        <v>4.1929999999999996</v>
      </c>
      <c r="P654" s="1">
        <f>(Product[[#This Row],[Price]]-Product[[#This Row],[Cost of Goods Sold]])*Product[[#This Row],[Units Sold]]</f>
        <v>438.46800000000013</v>
      </c>
    </row>
    <row r="655" spans="1:16" x14ac:dyDescent="0.45">
      <c r="A655" t="s">
        <v>15</v>
      </c>
      <c r="B655" t="s">
        <v>20</v>
      </c>
      <c r="C655" t="s">
        <v>24</v>
      </c>
      <c r="D655" s="1">
        <v>12.99</v>
      </c>
      <c r="E655">
        <v>270</v>
      </c>
      <c r="F655" s="20" t="str">
        <f t="shared" si="10"/>
        <v>January</v>
      </c>
      <c r="G655" s="2">
        <v>45302</v>
      </c>
      <c r="H655" s="3" t="s">
        <v>26</v>
      </c>
      <c r="I655">
        <v>7393</v>
      </c>
      <c r="J655" s="3" t="str">
        <f>VLOOKUP(I655,'Customer Details'!$A$2:$C$1001, 3, FALSE)</f>
        <v>55-64</v>
      </c>
      <c r="K655" s="3" t="str">
        <f>VLOOKUP(I655,'Customer Details'!$A$2:$D$1001,4, FALSE)</f>
        <v>Male</v>
      </c>
      <c r="L655" s="3" t="s">
        <v>28</v>
      </c>
      <c r="M655" t="s">
        <v>129</v>
      </c>
      <c r="N655" s="1">
        <v>3507.3</v>
      </c>
      <c r="O655" s="1">
        <v>9.093</v>
      </c>
      <c r="P655" s="1">
        <f>(Product[[#This Row],[Price]]-Product[[#This Row],[Cost of Goods Sold]])*Product[[#This Row],[Units Sold]]</f>
        <v>1052.19</v>
      </c>
    </row>
    <row r="656" spans="1:16" x14ac:dyDescent="0.45">
      <c r="A656" t="s">
        <v>14</v>
      </c>
      <c r="B656" t="s">
        <v>19</v>
      </c>
      <c r="C656" t="s">
        <v>24</v>
      </c>
      <c r="D656" s="1">
        <v>20.99</v>
      </c>
      <c r="E656">
        <v>141</v>
      </c>
      <c r="F656" s="20" t="str">
        <f t="shared" si="10"/>
        <v>March</v>
      </c>
      <c r="G656" s="2">
        <v>45353</v>
      </c>
      <c r="H656" s="3" t="s">
        <v>26</v>
      </c>
      <c r="I656">
        <v>1349</v>
      </c>
      <c r="J656" s="3" t="str">
        <f>VLOOKUP(I656,'Customer Details'!$A$2:$C$1001, 3, FALSE)</f>
        <v>65+</v>
      </c>
      <c r="K656" s="3" t="str">
        <f>VLOOKUP(I656,'Customer Details'!$A$2:$D$1001,4, FALSE)</f>
        <v>Female</v>
      </c>
      <c r="L656" s="3" t="s">
        <v>30</v>
      </c>
      <c r="M656" t="s">
        <v>129</v>
      </c>
      <c r="N656" s="1">
        <v>2959.59</v>
      </c>
      <c r="O656" s="1">
        <v>14.693</v>
      </c>
      <c r="P656" s="1">
        <f>(Product[[#This Row],[Price]]-Product[[#This Row],[Cost of Goods Sold]])*Product[[#This Row],[Units Sold]]</f>
        <v>887.87699999999984</v>
      </c>
    </row>
    <row r="657" spans="1:16" x14ac:dyDescent="0.45">
      <c r="A657" t="s">
        <v>16</v>
      </c>
      <c r="B657" t="s">
        <v>21</v>
      </c>
      <c r="C657" t="s">
        <v>23</v>
      </c>
      <c r="D657" s="1">
        <v>35.5</v>
      </c>
      <c r="E657">
        <v>76</v>
      </c>
      <c r="F657" s="20" t="str">
        <f t="shared" si="10"/>
        <v>January</v>
      </c>
      <c r="G657" s="2">
        <v>45309</v>
      </c>
      <c r="H657" s="3" t="s">
        <v>25</v>
      </c>
      <c r="I657">
        <v>6109</v>
      </c>
      <c r="J657" s="3" t="str">
        <f>VLOOKUP(I657,'Customer Details'!$A$2:$C$1001, 3, FALSE)</f>
        <v>25-34</v>
      </c>
      <c r="K657" s="3" t="str">
        <f>VLOOKUP(I657,'Customer Details'!$A$2:$D$1001,4, FALSE)</f>
        <v>Female</v>
      </c>
      <c r="L657" s="3" t="s">
        <v>27</v>
      </c>
      <c r="M657" t="s">
        <v>129</v>
      </c>
      <c r="N657" s="1">
        <v>2698</v>
      </c>
      <c r="O657" s="1">
        <v>24.85</v>
      </c>
      <c r="P657" s="1">
        <f>(Product[[#This Row],[Price]]-Product[[#This Row],[Cost of Goods Sold]])*Product[[#This Row],[Units Sold]]</f>
        <v>809.39999999999986</v>
      </c>
    </row>
    <row r="658" spans="1:16" x14ac:dyDescent="0.45">
      <c r="A658" t="s">
        <v>13</v>
      </c>
      <c r="B658" t="s">
        <v>18</v>
      </c>
      <c r="C658" t="s">
        <v>23</v>
      </c>
      <c r="D658" s="1">
        <v>15.75</v>
      </c>
      <c r="E658">
        <v>298</v>
      </c>
      <c r="F658" s="20" t="str">
        <f t="shared" si="10"/>
        <v>March</v>
      </c>
      <c r="G658" s="2">
        <v>45366</v>
      </c>
      <c r="H658" s="3" t="s">
        <v>26</v>
      </c>
      <c r="I658">
        <v>6986</v>
      </c>
      <c r="J658" s="3" t="str">
        <f>VLOOKUP(I658,'Customer Details'!$A$2:$C$1001, 3, FALSE)</f>
        <v>65+</v>
      </c>
      <c r="K658" s="3" t="str">
        <f>VLOOKUP(I658,'Customer Details'!$A$2:$D$1001,4, FALSE)</f>
        <v>Male</v>
      </c>
      <c r="L658" s="3" t="s">
        <v>30</v>
      </c>
      <c r="M658" t="s">
        <v>129</v>
      </c>
      <c r="N658" s="1">
        <v>4693.5</v>
      </c>
      <c r="O658" s="1">
        <v>11.025</v>
      </c>
      <c r="P658" s="1">
        <f>(Product[[#This Row],[Price]]-Product[[#This Row],[Cost of Goods Sold]])*Product[[#This Row],[Units Sold]]</f>
        <v>1408.05</v>
      </c>
    </row>
    <row r="659" spans="1:16" x14ac:dyDescent="0.45">
      <c r="A659" t="s">
        <v>12</v>
      </c>
      <c r="B659" t="s">
        <v>17</v>
      </c>
      <c r="C659" t="s">
        <v>22</v>
      </c>
      <c r="D659" s="1">
        <v>5.99</v>
      </c>
      <c r="E659">
        <v>297</v>
      </c>
      <c r="F659" s="20" t="str">
        <f t="shared" si="10"/>
        <v>January</v>
      </c>
      <c r="G659" s="2">
        <v>45319</v>
      </c>
      <c r="H659" s="3" t="s">
        <v>26</v>
      </c>
      <c r="I659">
        <v>3555</v>
      </c>
      <c r="J659" s="3" t="str">
        <f>VLOOKUP(I659,'Customer Details'!$A$2:$C$1001, 3, FALSE)</f>
        <v>55-64</v>
      </c>
      <c r="K659" s="3" t="str">
        <f>VLOOKUP(I659,'Customer Details'!$A$2:$D$1001,4, FALSE)</f>
        <v>Male</v>
      </c>
      <c r="L659" s="3" t="s">
        <v>31</v>
      </c>
      <c r="M659" t="s">
        <v>129</v>
      </c>
      <c r="N659" s="1">
        <v>1779.03</v>
      </c>
      <c r="O659" s="1">
        <v>4.1929999999999996</v>
      </c>
      <c r="P659" s="1">
        <f>(Product[[#This Row],[Price]]-Product[[#This Row],[Cost of Goods Sold]])*Product[[#This Row],[Units Sold]]</f>
        <v>533.70900000000017</v>
      </c>
    </row>
    <row r="660" spans="1:16" x14ac:dyDescent="0.45">
      <c r="A660" t="s">
        <v>14</v>
      </c>
      <c r="B660" t="s">
        <v>19</v>
      </c>
      <c r="C660" t="s">
        <v>24</v>
      </c>
      <c r="D660" s="1">
        <v>20.99</v>
      </c>
      <c r="E660">
        <v>236</v>
      </c>
      <c r="F660" s="20" t="str">
        <f t="shared" si="10"/>
        <v>February</v>
      </c>
      <c r="G660" s="2">
        <v>45347</v>
      </c>
      <c r="H660" s="3" t="s">
        <v>25</v>
      </c>
      <c r="I660">
        <v>6522</v>
      </c>
      <c r="J660" s="3" t="str">
        <f>VLOOKUP(I660,'Customer Details'!$A$2:$C$1001, 3, FALSE)</f>
        <v>18-24</v>
      </c>
      <c r="K660" s="3" t="str">
        <f>VLOOKUP(I660,'Customer Details'!$A$2:$D$1001,4, FALSE)</f>
        <v>Female</v>
      </c>
      <c r="L660" s="3" t="s">
        <v>29</v>
      </c>
      <c r="M660" t="s">
        <v>129</v>
      </c>
      <c r="N660" s="1">
        <v>4953.6399999999994</v>
      </c>
      <c r="O660" s="1">
        <v>14.693</v>
      </c>
      <c r="P660" s="1">
        <f>(Product[[#This Row],[Price]]-Product[[#This Row],[Cost of Goods Sold]])*Product[[#This Row],[Units Sold]]</f>
        <v>1486.0919999999996</v>
      </c>
    </row>
    <row r="661" spans="1:16" x14ac:dyDescent="0.45">
      <c r="A661" t="s">
        <v>15</v>
      </c>
      <c r="B661" t="s">
        <v>20</v>
      </c>
      <c r="C661" t="s">
        <v>24</v>
      </c>
      <c r="D661" s="1">
        <v>12.99</v>
      </c>
      <c r="E661">
        <v>192</v>
      </c>
      <c r="F661" s="20" t="str">
        <f t="shared" si="10"/>
        <v>February</v>
      </c>
      <c r="G661" s="2">
        <v>45341</v>
      </c>
      <c r="H661" s="3" t="s">
        <v>26</v>
      </c>
      <c r="I661">
        <v>1929</v>
      </c>
      <c r="J661" s="3" t="str">
        <f>VLOOKUP(I661,'Customer Details'!$A$2:$C$1001, 3, FALSE)</f>
        <v>25-34</v>
      </c>
      <c r="K661" s="3" t="str">
        <f>VLOOKUP(I661,'Customer Details'!$A$2:$D$1001,4, FALSE)</f>
        <v>Male</v>
      </c>
      <c r="L661" s="3" t="s">
        <v>28</v>
      </c>
      <c r="M661" t="s">
        <v>129</v>
      </c>
      <c r="N661" s="1">
        <v>2494.08</v>
      </c>
      <c r="O661" s="1">
        <v>9.093</v>
      </c>
      <c r="P661" s="1">
        <f>(Product[[#This Row],[Price]]-Product[[#This Row],[Cost of Goods Sold]])*Product[[#This Row],[Units Sold]]</f>
        <v>748.22400000000005</v>
      </c>
    </row>
    <row r="662" spans="1:16" x14ac:dyDescent="0.45">
      <c r="A662" t="s">
        <v>12</v>
      </c>
      <c r="B662" t="s">
        <v>17</v>
      </c>
      <c r="C662" t="s">
        <v>22</v>
      </c>
      <c r="D662" s="1">
        <v>5.99</v>
      </c>
      <c r="E662">
        <v>239</v>
      </c>
      <c r="F662" s="20" t="str">
        <f t="shared" si="10"/>
        <v>January</v>
      </c>
      <c r="G662" s="2">
        <v>45308</v>
      </c>
      <c r="H662" s="3" t="s">
        <v>25</v>
      </c>
      <c r="I662">
        <v>1092</v>
      </c>
      <c r="J662" s="3" t="str">
        <f>VLOOKUP(I662,'Customer Details'!$A$2:$C$1001, 3, FALSE)</f>
        <v>35-44</v>
      </c>
      <c r="K662" s="3" t="str">
        <f>VLOOKUP(I662,'Customer Details'!$A$2:$D$1001,4, FALSE)</f>
        <v>Non-binary</v>
      </c>
      <c r="L662" s="3" t="s">
        <v>27</v>
      </c>
      <c r="M662" t="s">
        <v>129</v>
      </c>
      <c r="N662" s="1">
        <v>1431.61</v>
      </c>
      <c r="O662" s="1">
        <v>4.1929999999999996</v>
      </c>
      <c r="P662" s="1">
        <f>(Product[[#This Row],[Price]]-Product[[#This Row],[Cost of Goods Sold]])*Product[[#This Row],[Units Sold]]</f>
        <v>429.48300000000012</v>
      </c>
    </row>
    <row r="663" spans="1:16" x14ac:dyDescent="0.45">
      <c r="A663" t="s">
        <v>14</v>
      </c>
      <c r="B663" t="s">
        <v>19</v>
      </c>
      <c r="C663" t="s">
        <v>24</v>
      </c>
      <c r="D663" s="1">
        <v>20.99</v>
      </c>
      <c r="E663">
        <v>102</v>
      </c>
      <c r="F663" s="20" t="str">
        <f t="shared" si="10"/>
        <v>January</v>
      </c>
      <c r="G663" s="2">
        <v>45307</v>
      </c>
      <c r="H663" s="3" t="s">
        <v>25</v>
      </c>
      <c r="I663">
        <v>2459</v>
      </c>
      <c r="J663" s="3" t="str">
        <f>VLOOKUP(I663,'Customer Details'!$A$2:$C$1001, 3, FALSE)</f>
        <v>45-54</v>
      </c>
      <c r="K663" s="3" t="str">
        <f>VLOOKUP(I663,'Customer Details'!$A$2:$D$1001,4, FALSE)</f>
        <v>Non-binary</v>
      </c>
      <c r="L663" s="3" t="s">
        <v>27</v>
      </c>
      <c r="M663" t="s">
        <v>129</v>
      </c>
      <c r="N663" s="1">
        <v>2140.98</v>
      </c>
      <c r="O663" s="1">
        <v>14.693</v>
      </c>
      <c r="P663" s="1">
        <f>(Product[[#This Row],[Price]]-Product[[#This Row],[Cost of Goods Sold]])*Product[[#This Row],[Units Sold]]</f>
        <v>642.29399999999987</v>
      </c>
    </row>
    <row r="664" spans="1:16" x14ac:dyDescent="0.45">
      <c r="A664" t="s">
        <v>12</v>
      </c>
      <c r="B664" t="s">
        <v>17</v>
      </c>
      <c r="C664" t="s">
        <v>22</v>
      </c>
      <c r="D664" s="1">
        <v>5.99</v>
      </c>
      <c r="E664">
        <v>24</v>
      </c>
      <c r="F664" s="20" t="str">
        <f t="shared" si="10"/>
        <v>February</v>
      </c>
      <c r="G664" s="2">
        <v>45348</v>
      </c>
      <c r="H664" s="3" t="s">
        <v>25</v>
      </c>
      <c r="I664">
        <v>7017</v>
      </c>
      <c r="J664" s="3" t="str">
        <f>VLOOKUP(I664,'Customer Details'!$A$2:$C$1001, 3, FALSE)</f>
        <v>65+</v>
      </c>
      <c r="K664" s="3" t="str">
        <f>VLOOKUP(I664,'Customer Details'!$A$2:$D$1001,4, FALSE)</f>
        <v>Non-binary</v>
      </c>
      <c r="L664" s="3" t="s">
        <v>29</v>
      </c>
      <c r="M664" t="s">
        <v>129</v>
      </c>
      <c r="N664" s="1">
        <v>143.76</v>
      </c>
      <c r="O664" s="1">
        <v>4.1929999999999996</v>
      </c>
      <c r="P664" s="1">
        <f>(Product[[#This Row],[Price]]-Product[[#This Row],[Cost of Goods Sold]])*Product[[#This Row],[Units Sold]]</f>
        <v>43.128000000000014</v>
      </c>
    </row>
    <row r="665" spans="1:16" x14ac:dyDescent="0.45">
      <c r="A665" t="s">
        <v>12</v>
      </c>
      <c r="B665" t="s">
        <v>17</v>
      </c>
      <c r="C665" t="s">
        <v>22</v>
      </c>
      <c r="D665" s="1">
        <v>5.99</v>
      </c>
      <c r="E665">
        <v>68</v>
      </c>
      <c r="F665" s="20" t="str">
        <f t="shared" si="10"/>
        <v>January</v>
      </c>
      <c r="G665" s="2">
        <v>45299</v>
      </c>
      <c r="H665" s="3" t="s">
        <v>26</v>
      </c>
      <c r="I665">
        <v>1203</v>
      </c>
      <c r="J665" s="3" t="str">
        <f>VLOOKUP(I665,'Customer Details'!$A$2:$C$1001, 3, FALSE)</f>
        <v>55-64</v>
      </c>
      <c r="K665" s="3" t="str">
        <f>VLOOKUP(I665,'Customer Details'!$A$2:$D$1001,4, FALSE)</f>
        <v>Female</v>
      </c>
      <c r="L665" s="3" t="s">
        <v>28</v>
      </c>
      <c r="M665" t="s">
        <v>129</v>
      </c>
      <c r="N665" s="1">
        <v>407.32</v>
      </c>
      <c r="O665" s="1">
        <v>4.1929999999999996</v>
      </c>
      <c r="P665" s="1">
        <f>(Product[[#This Row],[Price]]-Product[[#This Row],[Cost of Goods Sold]])*Product[[#This Row],[Units Sold]]</f>
        <v>122.19600000000004</v>
      </c>
    </row>
    <row r="666" spans="1:16" x14ac:dyDescent="0.45">
      <c r="A666" t="s">
        <v>13</v>
      </c>
      <c r="B666" t="s">
        <v>18</v>
      </c>
      <c r="C666" t="s">
        <v>23</v>
      </c>
      <c r="D666" s="1">
        <v>15.75</v>
      </c>
      <c r="E666">
        <v>54</v>
      </c>
      <c r="F666" s="20" t="str">
        <f t="shared" si="10"/>
        <v>January</v>
      </c>
      <c r="G666" s="2">
        <v>45316</v>
      </c>
      <c r="H666" s="3" t="s">
        <v>26</v>
      </c>
      <c r="I666">
        <v>7217</v>
      </c>
      <c r="J666" s="3" t="str">
        <f>VLOOKUP(I666,'Customer Details'!$A$2:$C$1001, 3, FALSE)</f>
        <v>18-24</v>
      </c>
      <c r="K666" s="3" t="str">
        <f>VLOOKUP(I666,'Customer Details'!$A$2:$D$1001,4, FALSE)</f>
        <v>Male</v>
      </c>
      <c r="L666" s="3" t="s">
        <v>28</v>
      </c>
      <c r="M666" t="s">
        <v>129</v>
      </c>
      <c r="N666" s="1">
        <v>850.5</v>
      </c>
      <c r="O666" s="1">
        <v>11.025</v>
      </c>
      <c r="P666" s="1">
        <f>(Product[[#This Row],[Price]]-Product[[#This Row],[Cost of Goods Sold]])*Product[[#This Row],[Units Sold]]</f>
        <v>255.14999999999998</v>
      </c>
    </row>
    <row r="667" spans="1:16" x14ac:dyDescent="0.45">
      <c r="A667" t="s">
        <v>14</v>
      </c>
      <c r="B667" t="s">
        <v>19</v>
      </c>
      <c r="C667" t="s">
        <v>24</v>
      </c>
      <c r="D667" s="1">
        <v>20.99</v>
      </c>
      <c r="E667">
        <v>289</v>
      </c>
      <c r="F667" s="20" t="str">
        <f t="shared" si="10"/>
        <v>March</v>
      </c>
      <c r="G667" s="2">
        <v>45369</v>
      </c>
      <c r="H667" s="3" t="s">
        <v>26</v>
      </c>
      <c r="I667">
        <v>2132</v>
      </c>
      <c r="J667" s="3" t="str">
        <f>VLOOKUP(I667,'Customer Details'!$A$2:$C$1001, 3, FALSE)</f>
        <v>35-44</v>
      </c>
      <c r="K667" s="3" t="str">
        <f>VLOOKUP(I667,'Customer Details'!$A$2:$D$1001,4, FALSE)</f>
        <v>Non-binary</v>
      </c>
      <c r="L667" s="3" t="s">
        <v>30</v>
      </c>
      <c r="M667" t="s">
        <v>129</v>
      </c>
      <c r="N667" s="1">
        <v>6066.11</v>
      </c>
      <c r="O667" s="1">
        <v>14.693</v>
      </c>
      <c r="P667" s="1">
        <f>(Product[[#This Row],[Price]]-Product[[#This Row],[Cost of Goods Sold]])*Product[[#This Row],[Units Sold]]</f>
        <v>1819.8329999999996</v>
      </c>
    </row>
    <row r="668" spans="1:16" x14ac:dyDescent="0.45">
      <c r="A668" t="s">
        <v>12</v>
      </c>
      <c r="B668" t="s">
        <v>17</v>
      </c>
      <c r="C668" t="s">
        <v>22</v>
      </c>
      <c r="D668" s="1">
        <v>5.99</v>
      </c>
      <c r="E668">
        <v>212</v>
      </c>
      <c r="F668" s="20" t="str">
        <f t="shared" si="10"/>
        <v>January</v>
      </c>
      <c r="G668" s="2">
        <v>45297</v>
      </c>
      <c r="H668" s="3" t="s">
        <v>26</v>
      </c>
      <c r="I668">
        <v>3275</v>
      </c>
      <c r="J668" s="3" t="str">
        <f>VLOOKUP(I668,'Customer Details'!$A$2:$C$1001, 3, FALSE)</f>
        <v>35-44</v>
      </c>
      <c r="K668" s="3" t="str">
        <f>VLOOKUP(I668,'Customer Details'!$A$2:$D$1001,4, FALSE)</f>
        <v>Female</v>
      </c>
      <c r="L668" s="3" t="s">
        <v>30</v>
      </c>
      <c r="M668" t="s">
        <v>129</v>
      </c>
      <c r="N668" s="1">
        <v>1269.8800000000001</v>
      </c>
      <c r="O668" s="1">
        <v>4.1929999999999996</v>
      </c>
      <c r="P668" s="1">
        <f>(Product[[#This Row],[Price]]-Product[[#This Row],[Cost of Goods Sold]])*Product[[#This Row],[Units Sold]]</f>
        <v>380.96400000000011</v>
      </c>
    </row>
    <row r="669" spans="1:16" x14ac:dyDescent="0.45">
      <c r="A669" t="s">
        <v>13</v>
      </c>
      <c r="B669" t="s">
        <v>18</v>
      </c>
      <c r="C669" t="s">
        <v>23</v>
      </c>
      <c r="D669" s="1">
        <v>15.75</v>
      </c>
      <c r="E669">
        <v>100</v>
      </c>
      <c r="F669" s="20" t="str">
        <f t="shared" si="10"/>
        <v>January</v>
      </c>
      <c r="G669" s="2">
        <v>45306</v>
      </c>
      <c r="H669" s="3" t="s">
        <v>25</v>
      </c>
      <c r="I669">
        <v>5221</v>
      </c>
      <c r="J669" s="3" t="str">
        <f>VLOOKUP(I669,'Customer Details'!$A$2:$C$1001, 3, FALSE)</f>
        <v>45-54</v>
      </c>
      <c r="K669" s="3" t="str">
        <f>VLOOKUP(I669,'Customer Details'!$A$2:$D$1001,4, FALSE)</f>
        <v>Male</v>
      </c>
      <c r="L669" s="3" t="s">
        <v>28</v>
      </c>
      <c r="M669" t="s">
        <v>129</v>
      </c>
      <c r="N669" s="1">
        <v>1575</v>
      </c>
      <c r="O669" s="1">
        <v>11.025</v>
      </c>
      <c r="P669" s="1">
        <f>(Product[[#This Row],[Price]]-Product[[#This Row],[Cost of Goods Sold]])*Product[[#This Row],[Units Sold]]</f>
        <v>472.49999999999994</v>
      </c>
    </row>
    <row r="670" spans="1:16" x14ac:dyDescent="0.45">
      <c r="A670" t="s">
        <v>13</v>
      </c>
      <c r="B670" t="s">
        <v>18</v>
      </c>
      <c r="C670" t="s">
        <v>23</v>
      </c>
      <c r="D670" s="1">
        <v>15.75</v>
      </c>
      <c r="E670">
        <v>107</v>
      </c>
      <c r="F670" s="20" t="str">
        <f t="shared" si="10"/>
        <v>January</v>
      </c>
      <c r="G670" s="2">
        <v>45307</v>
      </c>
      <c r="H670" s="3" t="s">
        <v>25</v>
      </c>
      <c r="I670">
        <v>3427</v>
      </c>
      <c r="J670" s="3" t="str">
        <f>VLOOKUP(I670,'Customer Details'!$A$2:$C$1001, 3, FALSE)</f>
        <v>65+</v>
      </c>
      <c r="K670" s="3" t="str">
        <f>VLOOKUP(I670,'Customer Details'!$A$2:$D$1001,4, FALSE)</f>
        <v>Female</v>
      </c>
      <c r="L670" s="3" t="s">
        <v>30</v>
      </c>
      <c r="M670" t="s">
        <v>130</v>
      </c>
      <c r="N670" s="1">
        <v>1685.25</v>
      </c>
      <c r="O670" s="1">
        <v>11.025</v>
      </c>
      <c r="P670" s="1">
        <f>(Product[[#This Row],[Price]]-Product[[#This Row],[Cost of Goods Sold]])*Product[[#This Row],[Units Sold]]</f>
        <v>505.57499999999999</v>
      </c>
    </row>
    <row r="671" spans="1:16" x14ac:dyDescent="0.45">
      <c r="A671" t="s">
        <v>16</v>
      </c>
      <c r="B671" t="s">
        <v>21</v>
      </c>
      <c r="C671" t="s">
        <v>23</v>
      </c>
      <c r="D671" s="1">
        <v>35.5</v>
      </c>
      <c r="E671">
        <v>151</v>
      </c>
      <c r="F671" s="20" t="str">
        <f t="shared" si="10"/>
        <v>January</v>
      </c>
      <c r="G671" s="2">
        <v>45294</v>
      </c>
      <c r="H671" s="3" t="s">
        <v>26</v>
      </c>
      <c r="I671">
        <v>8040</v>
      </c>
      <c r="J671" s="3" t="str">
        <f>VLOOKUP(I671,'Customer Details'!$A$2:$C$1001, 3, FALSE)</f>
        <v>35-44</v>
      </c>
      <c r="K671" s="3" t="str">
        <f>VLOOKUP(I671,'Customer Details'!$A$2:$D$1001,4, FALSE)</f>
        <v>Female</v>
      </c>
      <c r="L671" s="3" t="s">
        <v>27</v>
      </c>
      <c r="M671" t="s">
        <v>129</v>
      </c>
      <c r="N671" s="1">
        <v>5360.5</v>
      </c>
      <c r="O671" s="1">
        <v>24.85</v>
      </c>
      <c r="P671" s="1">
        <f>(Product[[#This Row],[Price]]-Product[[#This Row],[Cost of Goods Sold]])*Product[[#This Row],[Units Sold]]</f>
        <v>1608.1499999999999</v>
      </c>
    </row>
    <row r="672" spans="1:16" x14ac:dyDescent="0.45">
      <c r="A672" t="s">
        <v>15</v>
      </c>
      <c r="B672" t="s">
        <v>20</v>
      </c>
      <c r="C672" t="s">
        <v>24</v>
      </c>
      <c r="D672" s="1">
        <v>12.99</v>
      </c>
      <c r="E672">
        <v>207</v>
      </c>
      <c r="F672" s="20" t="str">
        <f t="shared" si="10"/>
        <v>March</v>
      </c>
      <c r="G672" s="2">
        <v>45376</v>
      </c>
      <c r="H672" s="3" t="s">
        <v>25</v>
      </c>
      <c r="I672">
        <v>4973</v>
      </c>
      <c r="J672" s="3" t="str">
        <f>VLOOKUP(I672,'Customer Details'!$A$2:$C$1001, 3, FALSE)</f>
        <v>25-34</v>
      </c>
      <c r="K672" s="3" t="str">
        <f>VLOOKUP(I672,'Customer Details'!$A$2:$D$1001,4, FALSE)</f>
        <v>Male</v>
      </c>
      <c r="L672" s="3" t="s">
        <v>28</v>
      </c>
      <c r="M672" t="s">
        <v>130</v>
      </c>
      <c r="N672" s="1">
        <v>2688.93</v>
      </c>
      <c r="O672" s="1">
        <v>9.093</v>
      </c>
      <c r="P672" s="1">
        <f>(Product[[#This Row],[Price]]-Product[[#This Row],[Cost of Goods Sold]])*Product[[#This Row],[Units Sold]]</f>
        <v>806.67900000000009</v>
      </c>
    </row>
    <row r="673" spans="1:16" x14ac:dyDescent="0.45">
      <c r="A673" t="s">
        <v>15</v>
      </c>
      <c r="B673" t="s">
        <v>20</v>
      </c>
      <c r="C673" t="s">
        <v>24</v>
      </c>
      <c r="D673" s="1">
        <v>12.99</v>
      </c>
      <c r="E673">
        <v>20</v>
      </c>
      <c r="F673" s="20" t="str">
        <f t="shared" si="10"/>
        <v>February</v>
      </c>
      <c r="G673" s="2">
        <v>45327</v>
      </c>
      <c r="H673" s="3" t="s">
        <v>26</v>
      </c>
      <c r="I673">
        <v>1132</v>
      </c>
      <c r="J673" s="3" t="str">
        <f>VLOOKUP(I673,'Customer Details'!$A$2:$C$1001, 3, FALSE)</f>
        <v>45-54</v>
      </c>
      <c r="K673" s="3" t="str">
        <f>VLOOKUP(I673,'Customer Details'!$A$2:$D$1001,4, FALSE)</f>
        <v>Male</v>
      </c>
      <c r="L673" s="3" t="s">
        <v>27</v>
      </c>
      <c r="M673" t="s">
        <v>129</v>
      </c>
      <c r="N673" s="1">
        <v>259.8</v>
      </c>
      <c r="O673" s="1">
        <v>9.093</v>
      </c>
      <c r="P673" s="1">
        <f>(Product[[#This Row],[Price]]-Product[[#This Row],[Cost of Goods Sold]])*Product[[#This Row],[Units Sold]]</f>
        <v>77.94</v>
      </c>
    </row>
    <row r="674" spans="1:16" x14ac:dyDescent="0.45">
      <c r="A674" t="s">
        <v>12</v>
      </c>
      <c r="B674" t="s">
        <v>17</v>
      </c>
      <c r="C674" t="s">
        <v>22</v>
      </c>
      <c r="D674" s="1">
        <v>5.99</v>
      </c>
      <c r="E674">
        <v>281</v>
      </c>
      <c r="F674" s="20" t="str">
        <f t="shared" si="10"/>
        <v>January</v>
      </c>
      <c r="G674" s="2">
        <v>45311</v>
      </c>
      <c r="H674" s="3" t="s">
        <v>26</v>
      </c>
      <c r="I674">
        <v>8596</v>
      </c>
      <c r="J674" s="3" t="str">
        <f>VLOOKUP(I674,'Customer Details'!$A$2:$C$1001, 3, FALSE)</f>
        <v>65+</v>
      </c>
      <c r="K674" s="3" t="str">
        <f>VLOOKUP(I674,'Customer Details'!$A$2:$D$1001,4, FALSE)</f>
        <v>Female</v>
      </c>
      <c r="L674" s="3" t="s">
        <v>27</v>
      </c>
      <c r="M674" t="s">
        <v>129</v>
      </c>
      <c r="N674" s="1">
        <v>1683.19</v>
      </c>
      <c r="O674" s="1">
        <v>4.1929999999999996</v>
      </c>
      <c r="P674" s="1">
        <f>(Product[[#This Row],[Price]]-Product[[#This Row],[Cost of Goods Sold]])*Product[[#This Row],[Units Sold]]</f>
        <v>504.95700000000016</v>
      </c>
    </row>
    <row r="675" spans="1:16" x14ac:dyDescent="0.45">
      <c r="A675" t="s">
        <v>15</v>
      </c>
      <c r="B675" t="s">
        <v>20</v>
      </c>
      <c r="C675" t="s">
        <v>24</v>
      </c>
      <c r="D675" s="1">
        <v>12.99</v>
      </c>
      <c r="E675">
        <v>240</v>
      </c>
      <c r="F675" s="20" t="str">
        <f t="shared" si="10"/>
        <v>January</v>
      </c>
      <c r="G675" s="2">
        <v>45316</v>
      </c>
      <c r="H675" s="3" t="s">
        <v>26</v>
      </c>
      <c r="I675">
        <v>5942</v>
      </c>
      <c r="J675" s="3" t="str">
        <f>VLOOKUP(I675,'Customer Details'!$A$2:$C$1001, 3, FALSE)</f>
        <v>25-34</v>
      </c>
      <c r="K675" s="3" t="str">
        <f>VLOOKUP(I675,'Customer Details'!$A$2:$D$1001,4, FALSE)</f>
        <v>Non-binary</v>
      </c>
      <c r="L675" s="3" t="s">
        <v>27</v>
      </c>
      <c r="M675" t="s">
        <v>129</v>
      </c>
      <c r="N675" s="1">
        <v>3117.6</v>
      </c>
      <c r="O675" s="1">
        <v>9.093</v>
      </c>
      <c r="P675" s="1">
        <f>(Product[[#This Row],[Price]]-Product[[#This Row],[Cost of Goods Sold]])*Product[[#This Row],[Units Sold]]</f>
        <v>935.28000000000009</v>
      </c>
    </row>
    <row r="676" spans="1:16" x14ac:dyDescent="0.45">
      <c r="A676" t="s">
        <v>12</v>
      </c>
      <c r="B676" t="s">
        <v>17</v>
      </c>
      <c r="C676" t="s">
        <v>22</v>
      </c>
      <c r="D676" s="1">
        <v>5.99</v>
      </c>
      <c r="E676">
        <v>46</v>
      </c>
      <c r="F676" s="20" t="str">
        <f t="shared" si="10"/>
        <v>January</v>
      </c>
      <c r="G676" s="2">
        <v>45320</v>
      </c>
      <c r="H676" s="3" t="s">
        <v>25</v>
      </c>
      <c r="I676">
        <v>7240</v>
      </c>
      <c r="J676" s="3" t="str">
        <f>VLOOKUP(I676,'Customer Details'!$A$2:$C$1001, 3, FALSE)</f>
        <v>25-34</v>
      </c>
      <c r="K676" s="3" t="str">
        <f>VLOOKUP(I676,'Customer Details'!$A$2:$D$1001,4, FALSE)</f>
        <v>Non-binary</v>
      </c>
      <c r="L676" s="3" t="s">
        <v>29</v>
      </c>
      <c r="M676" t="s">
        <v>129</v>
      </c>
      <c r="N676" s="1">
        <v>275.54000000000002</v>
      </c>
      <c r="O676" s="1">
        <v>4.1929999999999996</v>
      </c>
      <c r="P676" s="1">
        <f>(Product[[#This Row],[Price]]-Product[[#This Row],[Cost of Goods Sold]])*Product[[#This Row],[Units Sold]]</f>
        <v>82.662000000000035</v>
      </c>
    </row>
    <row r="677" spans="1:16" x14ac:dyDescent="0.45">
      <c r="A677" t="s">
        <v>13</v>
      </c>
      <c r="B677" t="s">
        <v>18</v>
      </c>
      <c r="C677" t="s">
        <v>23</v>
      </c>
      <c r="D677" s="1">
        <v>15.75</v>
      </c>
      <c r="E677">
        <v>20</v>
      </c>
      <c r="F677" s="20" t="str">
        <f t="shared" si="10"/>
        <v>March</v>
      </c>
      <c r="G677" s="2">
        <v>45365</v>
      </c>
      <c r="H677" s="3" t="s">
        <v>25</v>
      </c>
      <c r="I677">
        <v>7096</v>
      </c>
      <c r="J677" s="3" t="str">
        <f>VLOOKUP(I677,'Customer Details'!$A$2:$C$1001, 3, FALSE)</f>
        <v>25-34</v>
      </c>
      <c r="K677" s="3" t="str">
        <f>VLOOKUP(I677,'Customer Details'!$A$2:$D$1001,4, FALSE)</f>
        <v>Non-binary</v>
      </c>
      <c r="L677" s="3" t="s">
        <v>31</v>
      </c>
      <c r="M677" t="s">
        <v>129</v>
      </c>
      <c r="N677" s="1">
        <v>315</v>
      </c>
      <c r="O677" s="1">
        <v>11.025</v>
      </c>
      <c r="P677" s="1">
        <f>(Product[[#This Row],[Price]]-Product[[#This Row],[Cost of Goods Sold]])*Product[[#This Row],[Units Sold]]</f>
        <v>94.5</v>
      </c>
    </row>
    <row r="678" spans="1:16" x14ac:dyDescent="0.45">
      <c r="A678" t="s">
        <v>15</v>
      </c>
      <c r="B678" t="s">
        <v>20</v>
      </c>
      <c r="C678" t="s">
        <v>24</v>
      </c>
      <c r="D678" s="1">
        <v>12.99</v>
      </c>
      <c r="E678">
        <v>100</v>
      </c>
      <c r="F678" s="20" t="str">
        <f t="shared" si="10"/>
        <v>March</v>
      </c>
      <c r="G678" s="2">
        <v>45371</v>
      </c>
      <c r="H678" s="3" t="s">
        <v>26</v>
      </c>
      <c r="I678">
        <v>7254</v>
      </c>
      <c r="J678" s="3" t="str">
        <f>VLOOKUP(I678,'Customer Details'!$A$2:$C$1001, 3, FALSE)</f>
        <v>55-64</v>
      </c>
      <c r="K678" s="3" t="str">
        <f>VLOOKUP(I678,'Customer Details'!$A$2:$D$1001,4, FALSE)</f>
        <v>Male</v>
      </c>
      <c r="L678" s="3" t="s">
        <v>27</v>
      </c>
      <c r="M678" t="s">
        <v>129</v>
      </c>
      <c r="N678" s="1">
        <v>1299</v>
      </c>
      <c r="O678" s="1">
        <v>9.093</v>
      </c>
      <c r="P678" s="1">
        <f>(Product[[#This Row],[Price]]-Product[[#This Row],[Cost of Goods Sold]])*Product[[#This Row],[Units Sold]]</f>
        <v>389.70000000000005</v>
      </c>
    </row>
    <row r="679" spans="1:16" x14ac:dyDescent="0.45">
      <c r="A679" t="s">
        <v>13</v>
      </c>
      <c r="B679" t="s">
        <v>18</v>
      </c>
      <c r="C679" t="s">
        <v>23</v>
      </c>
      <c r="D679" s="1">
        <v>15.75</v>
      </c>
      <c r="E679">
        <v>134</v>
      </c>
      <c r="F679" s="20" t="str">
        <f t="shared" si="10"/>
        <v>March</v>
      </c>
      <c r="G679" s="2">
        <v>45358</v>
      </c>
      <c r="H679" s="3" t="s">
        <v>26</v>
      </c>
      <c r="I679">
        <v>9513</v>
      </c>
      <c r="J679" s="3" t="str">
        <f>VLOOKUP(I679,'Customer Details'!$A$2:$C$1001, 3, FALSE)</f>
        <v>45-54</v>
      </c>
      <c r="K679" s="3" t="str">
        <f>VLOOKUP(I679,'Customer Details'!$A$2:$D$1001,4, FALSE)</f>
        <v>Male</v>
      </c>
      <c r="L679" s="3" t="s">
        <v>30</v>
      </c>
      <c r="M679" t="s">
        <v>129</v>
      </c>
      <c r="N679" s="1">
        <v>2110.5</v>
      </c>
      <c r="O679" s="1">
        <v>11.025</v>
      </c>
      <c r="P679" s="1">
        <f>(Product[[#This Row],[Price]]-Product[[#This Row],[Cost of Goods Sold]])*Product[[#This Row],[Units Sold]]</f>
        <v>633.15</v>
      </c>
    </row>
    <row r="680" spans="1:16" x14ac:dyDescent="0.45">
      <c r="A680" t="s">
        <v>16</v>
      </c>
      <c r="B680" t="s">
        <v>21</v>
      </c>
      <c r="C680" t="s">
        <v>23</v>
      </c>
      <c r="D680" s="1">
        <v>35.5</v>
      </c>
      <c r="E680">
        <v>290</v>
      </c>
      <c r="F680" s="20" t="str">
        <f t="shared" si="10"/>
        <v>March</v>
      </c>
      <c r="G680" s="2">
        <v>45377</v>
      </c>
      <c r="H680" s="3" t="s">
        <v>26</v>
      </c>
      <c r="I680">
        <v>9001</v>
      </c>
      <c r="J680" s="3" t="str">
        <f>VLOOKUP(I680,'Customer Details'!$A$2:$C$1001, 3, FALSE)</f>
        <v>35-44</v>
      </c>
      <c r="K680" s="3" t="str">
        <f>VLOOKUP(I680,'Customer Details'!$A$2:$D$1001,4, FALSE)</f>
        <v>Male</v>
      </c>
      <c r="L680" s="3" t="s">
        <v>27</v>
      </c>
      <c r="M680" t="s">
        <v>130</v>
      </c>
      <c r="N680" s="1">
        <v>10295</v>
      </c>
      <c r="O680" s="1">
        <v>24.85</v>
      </c>
      <c r="P680" s="1">
        <f>(Product[[#This Row],[Price]]-Product[[#This Row],[Cost of Goods Sold]])*Product[[#This Row],[Units Sold]]</f>
        <v>3088.4999999999995</v>
      </c>
    </row>
    <row r="681" spans="1:16" x14ac:dyDescent="0.45">
      <c r="A681" t="s">
        <v>13</v>
      </c>
      <c r="B681" t="s">
        <v>18</v>
      </c>
      <c r="C681" t="s">
        <v>23</v>
      </c>
      <c r="D681" s="1">
        <v>15.75</v>
      </c>
      <c r="E681">
        <v>247</v>
      </c>
      <c r="F681" s="20" t="str">
        <f t="shared" si="10"/>
        <v>March</v>
      </c>
      <c r="G681" s="2">
        <v>45360</v>
      </c>
      <c r="H681" s="3" t="s">
        <v>26</v>
      </c>
      <c r="I681">
        <v>7886</v>
      </c>
      <c r="J681" s="3" t="str">
        <f>VLOOKUP(I681,'Customer Details'!$A$2:$C$1001, 3, FALSE)</f>
        <v>25-34</v>
      </c>
      <c r="K681" s="3" t="str">
        <f>VLOOKUP(I681,'Customer Details'!$A$2:$D$1001,4, FALSE)</f>
        <v>Female</v>
      </c>
      <c r="L681" s="3" t="s">
        <v>31</v>
      </c>
      <c r="M681" t="s">
        <v>130</v>
      </c>
      <c r="N681" s="1">
        <v>3890.25</v>
      </c>
      <c r="O681" s="1">
        <v>11.025</v>
      </c>
      <c r="P681" s="1">
        <f>(Product[[#This Row],[Price]]-Product[[#This Row],[Cost of Goods Sold]])*Product[[#This Row],[Units Sold]]</f>
        <v>1167.0749999999998</v>
      </c>
    </row>
    <row r="682" spans="1:16" x14ac:dyDescent="0.45">
      <c r="A682" t="s">
        <v>13</v>
      </c>
      <c r="B682" t="s">
        <v>18</v>
      </c>
      <c r="C682" t="s">
        <v>23</v>
      </c>
      <c r="D682" s="1">
        <v>15.75</v>
      </c>
      <c r="E682">
        <v>158</v>
      </c>
      <c r="F682" s="20" t="str">
        <f t="shared" si="10"/>
        <v>March</v>
      </c>
      <c r="G682" s="2">
        <v>45358</v>
      </c>
      <c r="H682" s="3" t="s">
        <v>26</v>
      </c>
      <c r="I682">
        <v>9170</v>
      </c>
      <c r="J682" s="3" t="str">
        <f>VLOOKUP(I682,'Customer Details'!$A$2:$C$1001, 3, FALSE)</f>
        <v>35-44</v>
      </c>
      <c r="K682" s="3" t="str">
        <f>VLOOKUP(I682,'Customer Details'!$A$2:$D$1001,4, FALSE)</f>
        <v>Male</v>
      </c>
      <c r="L682" s="3" t="s">
        <v>28</v>
      </c>
      <c r="M682" t="s">
        <v>129</v>
      </c>
      <c r="N682" s="1">
        <v>2488.5</v>
      </c>
      <c r="O682" s="1">
        <v>11.025</v>
      </c>
      <c r="P682" s="1">
        <f>(Product[[#This Row],[Price]]-Product[[#This Row],[Cost of Goods Sold]])*Product[[#This Row],[Units Sold]]</f>
        <v>746.55</v>
      </c>
    </row>
    <row r="683" spans="1:16" x14ac:dyDescent="0.45">
      <c r="A683" t="s">
        <v>16</v>
      </c>
      <c r="B683" t="s">
        <v>21</v>
      </c>
      <c r="C683" t="s">
        <v>23</v>
      </c>
      <c r="D683" s="1">
        <v>35.5</v>
      </c>
      <c r="E683">
        <v>278</v>
      </c>
      <c r="F683" s="20" t="str">
        <f t="shared" si="10"/>
        <v>March</v>
      </c>
      <c r="G683" s="2">
        <v>45372</v>
      </c>
      <c r="H683" s="3" t="s">
        <v>26</v>
      </c>
      <c r="I683">
        <v>8069</v>
      </c>
      <c r="J683" s="3" t="str">
        <f>VLOOKUP(I683,'Customer Details'!$A$2:$C$1001, 3, FALSE)</f>
        <v>45-54</v>
      </c>
      <c r="K683" s="3" t="str">
        <f>VLOOKUP(I683,'Customer Details'!$A$2:$D$1001,4, FALSE)</f>
        <v>Male</v>
      </c>
      <c r="L683" s="3" t="s">
        <v>27</v>
      </c>
      <c r="M683" t="s">
        <v>129</v>
      </c>
      <c r="N683" s="1">
        <v>9869</v>
      </c>
      <c r="O683" s="1">
        <v>24.85</v>
      </c>
      <c r="P683" s="1">
        <f>(Product[[#This Row],[Price]]-Product[[#This Row],[Cost of Goods Sold]])*Product[[#This Row],[Units Sold]]</f>
        <v>2960.7</v>
      </c>
    </row>
    <row r="684" spans="1:16" x14ac:dyDescent="0.45">
      <c r="A684" t="s">
        <v>12</v>
      </c>
      <c r="B684" t="s">
        <v>17</v>
      </c>
      <c r="C684" t="s">
        <v>22</v>
      </c>
      <c r="D684" s="1">
        <v>5.99</v>
      </c>
      <c r="E684">
        <v>34</v>
      </c>
      <c r="F684" s="20" t="str">
        <f t="shared" si="10"/>
        <v>March</v>
      </c>
      <c r="G684" s="2">
        <v>45353</v>
      </c>
      <c r="H684" s="3" t="s">
        <v>25</v>
      </c>
      <c r="I684">
        <v>2061</v>
      </c>
      <c r="J684" s="3" t="str">
        <f>VLOOKUP(I684,'Customer Details'!$A$2:$C$1001, 3, FALSE)</f>
        <v>18-24</v>
      </c>
      <c r="K684" s="3" t="str">
        <f>VLOOKUP(I684,'Customer Details'!$A$2:$D$1001,4, FALSE)</f>
        <v>Male</v>
      </c>
      <c r="L684" s="3" t="s">
        <v>31</v>
      </c>
      <c r="M684" t="s">
        <v>129</v>
      </c>
      <c r="N684" s="1">
        <v>203.66</v>
      </c>
      <c r="O684" s="1">
        <v>4.1929999999999996</v>
      </c>
      <c r="P684" s="1">
        <f>(Product[[#This Row],[Price]]-Product[[#This Row],[Cost of Goods Sold]])*Product[[#This Row],[Units Sold]]</f>
        <v>61.09800000000002</v>
      </c>
    </row>
    <row r="685" spans="1:16" x14ac:dyDescent="0.45">
      <c r="A685" t="s">
        <v>15</v>
      </c>
      <c r="B685" t="s">
        <v>20</v>
      </c>
      <c r="C685" t="s">
        <v>24</v>
      </c>
      <c r="D685" s="1">
        <v>12.99</v>
      </c>
      <c r="E685">
        <v>240</v>
      </c>
      <c r="F685" s="20" t="str">
        <f t="shared" si="10"/>
        <v>January</v>
      </c>
      <c r="G685" s="2">
        <v>45321</v>
      </c>
      <c r="H685" s="3" t="s">
        <v>26</v>
      </c>
      <c r="I685">
        <v>2989</v>
      </c>
      <c r="J685" s="3" t="str">
        <f>VLOOKUP(I685,'Customer Details'!$A$2:$C$1001, 3, FALSE)</f>
        <v>35-44</v>
      </c>
      <c r="K685" s="3" t="str">
        <f>VLOOKUP(I685,'Customer Details'!$A$2:$D$1001,4, FALSE)</f>
        <v>Female</v>
      </c>
      <c r="L685" s="3" t="s">
        <v>30</v>
      </c>
      <c r="M685" t="s">
        <v>129</v>
      </c>
      <c r="N685" s="1">
        <v>3117.6</v>
      </c>
      <c r="O685" s="1">
        <v>9.093</v>
      </c>
      <c r="P685" s="1">
        <f>(Product[[#This Row],[Price]]-Product[[#This Row],[Cost of Goods Sold]])*Product[[#This Row],[Units Sold]]</f>
        <v>935.28000000000009</v>
      </c>
    </row>
    <row r="686" spans="1:16" x14ac:dyDescent="0.45">
      <c r="A686" t="s">
        <v>15</v>
      </c>
      <c r="B686" t="s">
        <v>20</v>
      </c>
      <c r="C686" t="s">
        <v>24</v>
      </c>
      <c r="D686" s="1">
        <v>12.99</v>
      </c>
      <c r="E686">
        <v>94</v>
      </c>
      <c r="F686" s="20" t="str">
        <f t="shared" si="10"/>
        <v>February</v>
      </c>
      <c r="G686" s="2">
        <v>45336</v>
      </c>
      <c r="H686" s="3" t="s">
        <v>26</v>
      </c>
      <c r="I686">
        <v>8274</v>
      </c>
      <c r="J686" s="3" t="str">
        <f>VLOOKUP(I686,'Customer Details'!$A$2:$C$1001, 3, FALSE)</f>
        <v>18-24</v>
      </c>
      <c r="K686" s="3" t="str">
        <f>VLOOKUP(I686,'Customer Details'!$A$2:$D$1001,4, FALSE)</f>
        <v>Male</v>
      </c>
      <c r="L686" s="3" t="s">
        <v>30</v>
      </c>
      <c r="M686" t="s">
        <v>129</v>
      </c>
      <c r="N686" s="1">
        <v>1221.06</v>
      </c>
      <c r="O686" s="1">
        <v>9.093</v>
      </c>
      <c r="P686" s="1">
        <f>(Product[[#This Row],[Price]]-Product[[#This Row],[Cost of Goods Sold]])*Product[[#This Row],[Units Sold]]</f>
        <v>366.31800000000004</v>
      </c>
    </row>
    <row r="687" spans="1:16" x14ac:dyDescent="0.45">
      <c r="A687" t="s">
        <v>14</v>
      </c>
      <c r="B687" t="s">
        <v>19</v>
      </c>
      <c r="C687" t="s">
        <v>24</v>
      </c>
      <c r="D687" s="1">
        <v>20.99</v>
      </c>
      <c r="E687">
        <v>277</v>
      </c>
      <c r="F687" s="20" t="str">
        <f t="shared" si="10"/>
        <v>February</v>
      </c>
      <c r="G687" s="2">
        <v>45350</v>
      </c>
      <c r="H687" s="3" t="s">
        <v>26</v>
      </c>
      <c r="I687">
        <v>4217</v>
      </c>
      <c r="J687" s="3" t="str">
        <f>VLOOKUP(I687,'Customer Details'!$A$2:$C$1001, 3, FALSE)</f>
        <v>25-34</v>
      </c>
      <c r="K687" s="3" t="str">
        <f>VLOOKUP(I687,'Customer Details'!$A$2:$D$1001,4, FALSE)</f>
        <v>Non-binary</v>
      </c>
      <c r="L687" s="3" t="s">
        <v>31</v>
      </c>
      <c r="M687" t="s">
        <v>129</v>
      </c>
      <c r="N687" s="1">
        <v>5814.23</v>
      </c>
      <c r="O687" s="1">
        <v>14.693</v>
      </c>
      <c r="P687" s="1">
        <f>(Product[[#This Row],[Price]]-Product[[#This Row],[Cost of Goods Sold]])*Product[[#This Row],[Units Sold]]</f>
        <v>1744.2689999999998</v>
      </c>
    </row>
    <row r="688" spans="1:16" x14ac:dyDescent="0.45">
      <c r="A688" t="s">
        <v>16</v>
      </c>
      <c r="B688" t="s">
        <v>21</v>
      </c>
      <c r="C688" t="s">
        <v>23</v>
      </c>
      <c r="D688" s="1">
        <v>35.5</v>
      </c>
      <c r="E688">
        <v>281</v>
      </c>
      <c r="F688" s="20" t="str">
        <f t="shared" si="10"/>
        <v>January</v>
      </c>
      <c r="G688" s="2">
        <v>45303</v>
      </c>
      <c r="H688" s="3" t="s">
        <v>25</v>
      </c>
      <c r="I688">
        <v>9256</v>
      </c>
      <c r="J688" s="3" t="str">
        <f>VLOOKUP(I688,'Customer Details'!$A$2:$C$1001, 3, FALSE)</f>
        <v>35-44</v>
      </c>
      <c r="K688" s="3" t="str">
        <f>VLOOKUP(I688,'Customer Details'!$A$2:$D$1001,4, FALSE)</f>
        <v>Female</v>
      </c>
      <c r="L688" s="3" t="s">
        <v>29</v>
      </c>
      <c r="M688" t="s">
        <v>129</v>
      </c>
      <c r="N688" s="1">
        <v>9975.5</v>
      </c>
      <c r="O688" s="1">
        <v>24.85</v>
      </c>
      <c r="P688" s="1">
        <f>(Product[[#This Row],[Price]]-Product[[#This Row],[Cost of Goods Sold]])*Product[[#This Row],[Units Sold]]</f>
        <v>2992.6499999999996</v>
      </c>
    </row>
    <row r="689" spans="1:16" x14ac:dyDescent="0.45">
      <c r="A689" t="s">
        <v>12</v>
      </c>
      <c r="B689" t="s">
        <v>17</v>
      </c>
      <c r="C689" t="s">
        <v>22</v>
      </c>
      <c r="D689" s="1">
        <v>5.99</v>
      </c>
      <c r="E689">
        <v>113</v>
      </c>
      <c r="F689" s="20" t="str">
        <f t="shared" si="10"/>
        <v>February</v>
      </c>
      <c r="G689" s="2">
        <v>45332</v>
      </c>
      <c r="H689" s="3" t="s">
        <v>25</v>
      </c>
      <c r="I689">
        <v>5352</v>
      </c>
      <c r="J689" s="3" t="str">
        <f>VLOOKUP(I689,'Customer Details'!$A$2:$C$1001, 3, FALSE)</f>
        <v>65+</v>
      </c>
      <c r="K689" s="3" t="str">
        <f>VLOOKUP(I689,'Customer Details'!$A$2:$D$1001,4, FALSE)</f>
        <v>Male</v>
      </c>
      <c r="L689" s="3" t="s">
        <v>29</v>
      </c>
      <c r="M689" t="s">
        <v>129</v>
      </c>
      <c r="N689" s="1">
        <v>676.87</v>
      </c>
      <c r="O689" s="1">
        <v>4.1929999999999996</v>
      </c>
      <c r="P689" s="1">
        <f>(Product[[#This Row],[Price]]-Product[[#This Row],[Cost of Goods Sold]])*Product[[#This Row],[Units Sold]]</f>
        <v>203.06100000000006</v>
      </c>
    </row>
    <row r="690" spans="1:16" x14ac:dyDescent="0.45">
      <c r="A690" t="s">
        <v>15</v>
      </c>
      <c r="B690" t="s">
        <v>20</v>
      </c>
      <c r="C690" t="s">
        <v>24</v>
      </c>
      <c r="D690" s="1">
        <v>12.99</v>
      </c>
      <c r="E690">
        <v>85</v>
      </c>
      <c r="F690" s="20" t="str">
        <f t="shared" si="10"/>
        <v>March</v>
      </c>
      <c r="G690" s="2">
        <v>45375</v>
      </c>
      <c r="H690" s="3" t="s">
        <v>26</v>
      </c>
      <c r="I690">
        <v>1227</v>
      </c>
      <c r="J690" s="3" t="str">
        <f>VLOOKUP(I690,'Customer Details'!$A$2:$C$1001, 3, FALSE)</f>
        <v>55-64</v>
      </c>
      <c r="K690" s="3" t="str">
        <f>VLOOKUP(I690,'Customer Details'!$A$2:$D$1001,4, FALSE)</f>
        <v>Female</v>
      </c>
      <c r="L690" s="3" t="s">
        <v>30</v>
      </c>
      <c r="M690" t="s">
        <v>129</v>
      </c>
      <c r="N690" s="1">
        <v>1104.1500000000001</v>
      </c>
      <c r="O690" s="1">
        <v>9.093</v>
      </c>
      <c r="P690" s="1">
        <f>(Product[[#This Row],[Price]]-Product[[#This Row],[Cost of Goods Sold]])*Product[[#This Row],[Units Sold]]</f>
        <v>331.245</v>
      </c>
    </row>
    <row r="691" spans="1:16" x14ac:dyDescent="0.45">
      <c r="A691" t="s">
        <v>15</v>
      </c>
      <c r="B691" t="s">
        <v>20</v>
      </c>
      <c r="C691" t="s">
        <v>24</v>
      </c>
      <c r="D691" s="1">
        <v>12.99</v>
      </c>
      <c r="E691">
        <v>103</v>
      </c>
      <c r="F691" s="20" t="str">
        <f t="shared" si="10"/>
        <v>January</v>
      </c>
      <c r="G691" s="2">
        <v>45292</v>
      </c>
      <c r="H691" s="3" t="s">
        <v>25</v>
      </c>
      <c r="I691">
        <v>6157</v>
      </c>
      <c r="J691" s="3" t="str">
        <f>VLOOKUP(I691,'Customer Details'!$A$2:$C$1001, 3, FALSE)</f>
        <v>35-44</v>
      </c>
      <c r="K691" s="3" t="str">
        <f>VLOOKUP(I691,'Customer Details'!$A$2:$D$1001,4, FALSE)</f>
        <v>Female</v>
      </c>
      <c r="L691" s="3" t="s">
        <v>30</v>
      </c>
      <c r="M691" t="s">
        <v>129</v>
      </c>
      <c r="N691" s="1">
        <v>1337.97</v>
      </c>
      <c r="O691" s="1">
        <v>9.093</v>
      </c>
      <c r="P691" s="1">
        <f>(Product[[#This Row],[Price]]-Product[[#This Row],[Cost of Goods Sold]])*Product[[#This Row],[Units Sold]]</f>
        <v>401.39100000000002</v>
      </c>
    </row>
    <row r="692" spans="1:16" x14ac:dyDescent="0.45">
      <c r="A692" t="s">
        <v>13</v>
      </c>
      <c r="B692" t="s">
        <v>18</v>
      </c>
      <c r="C692" t="s">
        <v>23</v>
      </c>
      <c r="D692" s="1">
        <v>15.75</v>
      </c>
      <c r="E692">
        <v>291</v>
      </c>
      <c r="F692" s="20" t="str">
        <f t="shared" si="10"/>
        <v>February</v>
      </c>
      <c r="G692" s="2">
        <v>45329</v>
      </c>
      <c r="H692" s="3" t="s">
        <v>26</v>
      </c>
      <c r="I692">
        <v>7519</v>
      </c>
      <c r="J692" s="3" t="str">
        <f>VLOOKUP(I692,'Customer Details'!$A$2:$C$1001, 3, FALSE)</f>
        <v>45-54</v>
      </c>
      <c r="K692" s="3" t="str">
        <f>VLOOKUP(I692,'Customer Details'!$A$2:$D$1001,4, FALSE)</f>
        <v>Female</v>
      </c>
      <c r="L692" s="3" t="s">
        <v>27</v>
      </c>
      <c r="M692" t="s">
        <v>129</v>
      </c>
      <c r="N692" s="1">
        <v>4583.25</v>
      </c>
      <c r="O692" s="1">
        <v>11.025</v>
      </c>
      <c r="P692" s="1">
        <f>(Product[[#This Row],[Price]]-Product[[#This Row],[Cost of Goods Sold]])*Product[[#This Row],[Units Sold]]</f>
        <v>1374.9749999999999</v>
      </c>
    </row>
    <row r="693" spans="1:16" x14ac:dyDescent="0.45">
      <c r="A693" t="s">
        <v>14</v>
      </c>
      <c r="B693" t="s">
        <v>19</v>
      </c>
      <c r="C693" t="s">
        <v>24</v>
      </c>
      <c r="D693" s="1">
        <v>20.99</v>
      </c>
      <c r="E693">
        <v>124</v>
      </c>
      <c r="F693" s="20" t="str">
        <f t="shared" si="10"/>
        <v>January</v>
      </c>
      <c r="G693" s="2">
        <v>45303</v>
      </c>
      <c r="H693" s="3" t="s">
        <v>26</v>
      </c>
      <c r="I693">
        <v>7575</v>
      </c>
      <c r="J693" s="3" t="str">
        <f>VLOOKUP(I693,'Customer Details'!$A$2:$C$1001, 3, FALSE)</f>
        <v>25-34</v>
      </c>
      <c r="K693" s="3" t="str">
        <f>VLOOKUP(I693,'Customer Details'!$A$2:$D$1001,4, FALSE)</f>
        <v>Non-binary</v>
      </c>
      <c r="L693" s="3" t="s">
        <v>27</v>
      </c>
      <c r="M693" t="s">
        <v>129</v>
      </c>
      <c r="N693" s="1">
        <v>2602.7600000000002</v>
      </c>
      <c r="O693" s="1">
        <v>14.693</v>
      </c>
      <c r="P693" s="1">
        <f>(Product[[#This Row],[Price]]-Product[[#This Row],[Cost of Goods Sold]])*Product[[#This Row],[Units Sold]]</f>
        <v>780.82799999999986</v>
      </c>
    </row>
    <row r="694" spans="1:16" x14ac:dyDescent="0.45">
      <c r="A694" t="s">
        <v>16</v>
      </c>
      <c r="B694" t="s">
        <v>21</v>
      </c>
      <c r="C694" t="s">
        <v>23</v>
      </c>
      <c r="D694" s="1">
        <v>35.5</v>
      </c>
      <c r="E694">
        <v>238</v>
      </c>
      <c r="F694" s="20" t="str">
        <f t="shared" si="10"/>
        <v>February</v>
      </c>
      <c r="G694" s="2">
        <v>45338</v>
      </c>
      <c r="H694" s="3" t="s">
        <v>26</v>
      </c>
      <c r="I694">
        <v>8048</v>
      </c>
      <c r="J694" s="3" t="str">
        <f>VLOOKUP(I694,'Customer Details'!$A$2:$C$1001, 3, FALSE)</f>
        <v>45-54</v>
      </c>
      <c r="K694" s="3" t="str">
        <f>VLOOKUP(I694,'Customer Details'!$A$2:$D$1001,4, FALSE)</f>
        <v>Non-binary</v>
      </c>
      <c r="L694" s="3" t="s">
        <v>27</v>
      </c>
      <c r="M694" t="s">
        <v>130</v>
      </c>
      <c r="N694" s="1">
        <v>8449</v>
      </c>
      <c r="O694" s="1">
        <v>24.85</v>
      </c>
      <c r="P694" s="1">
        <f>(Product[[#This Row],[Price]]-Product[[#This Row],[Cost of Goods Sold]])*Product[[#This Row],[Units Sold]]</f>
        <v>2534.6999999999998</v>
      </c>
    </row>
    <row r="695" spans="1:16" x14ac:dyDescent="0.45">
      <c r="A695" t="s">
        <v>16</v>
      </c>
      <c r="B695" t="s">
        <v>21</v>
      </c>
      <c r="C695" t="s">
        <v>23</v>
      </c>
      <c r="D695" s="1">
        <v>35.5</v>
      </c>
      <c r="E695">
        <v>225</v>
      </c>
      <c r="F695" s="20" t="str">
        <f t="shared" si="10"/>
        <v>February</v>
      </c>
      <c r="G695" s="2">
        <v>45335</v>
      </c>
      <c r="H695" s="3" t="s">
        <v>26</v>
      </c>
      <c r="I695">
        <v>6886</v>
      </c>
      <c r="J695" s="3" t="str">
        <f>VLOOKUP(I695,'Customer Details'!$A$2:$C$1001, 3, FALSE)</f>
        <v>18-24</v>
      </c>
      <c r="K695" s="3" t="str">
        <f>VLOOKUP(I695,'Customer Details'!$A$2:$D$1001,4, FALSE)</f>
        <v>Male</v>
      </c>
      <c r="L695" s="3" t="s">
        <v>27</v>
      </c>
      <c r="M695" t="s">
        <v>129</v>
      </c>
      <c r="N695" s="1">
        <v>7987.5</v>
      </c>
      <c r="O695" s="1">
        <v>24.85</v>
      </c>
      <c r="P695" s="1">
        <f>(Product[[#This Row],[Price]]-Product[[#This Row],[Cost of Goods Sold]])*Product[[#This Row],[Units Sold]]</f>
        <v>2396.2499999999995</v>
      </c>
    </row>
    <row r="696" spans="1:16" x14ac:dyDescent="0.45">
      <c r="A696" t="s">
        <v>15</v>
      </c>
      <c r="B696" t="s">
        <v>20</v>
      </c>
      <c r="C696" t="s">
        <v>24</v>
      </c>
      <c r="D696" s="1">
        <v>12.99</v>
      </c>
      <c r="E696">
        <v>289</v>
      </c>
      <c r="F696" s="20" t="str">
        <f t="shared" si="10"/>
        <v>January</v>
      </c>
      <c r="G696" s="2">
        <v>45308</v>
      </c>
      <c r="H696" s="3" t="s">
        <v>26</v>
      </c>
      <c r="I696">
        <v>6255</v>
      </c>
      <c r="J696" s="3" t="str">
        <f>VLOOKUP(I696,'Customer Details'!$A$2:$C$1001, 3, FALSE)</f>
        <v>25-34</v>
      </c>
      <c r="K696" s="3" t="str">
        <f>VLOOKUP(I696,'Customer Details'!$A$2:$D$1001,4, FALSE)</f>
        <v>Non-binary</v>
      </c>
      <c r="L696" s="3" t="s">
        <v>30</v>
      </c>
      <c r="M696" t="s">
        <v>129</v>
      </c>
      <c r="N696" s="1">
        <v>3754.11</v>
      </c>
      <c r="O696" s="1">
        <v>9.093</v>
      </c>
      <c r="P696" s="1">
        <f>(Product[[#This Row],[Price]]-Product[[#This Row],[Cost of Goods Sold]])*Product[[#This Row],[Units Sold]]</f>
        <v>1126.2330000000002</v>
      </c>
    </row>
    <row r="697" spans="1:16" x14ac:dyDescent="0.45">
      <c r="A697" t="s">
        <v>12</v>
      </c>
      <c r="B697" t="s">
        <v>17</v>
      </c>
      <c r="C697" t="s">
        <v>22</v>
      </c>
      <c r="D697" s="1">
        <v>5.99</v>
      </c>
      <c r="E697">
        <v>156</v>
      </c>
      <c r="F697" s="20" t="str">
        <f t="shared" si="10"/>
        <v>February</v>
      </c>
      <c r="G697" s="2">
        <v>45338</v>
      </c>
      <c r="H697" s="3" t="s">
        <v>25</v>
      </c>
      <c r="I697">
        <v>6575</v>
      </c>
      <c r="J697" s="3" t="str">
        <f>VLOOKUP(I697,'Customer Details'!$A$2:$C$1001, 3, FALSE)</f>
        <v>55-64</v>
      </c>
      <c r="K697" s="3" t="str">
        <f>VLOOKUP(I697,'Customer Details'!$A$2:$D$1001,4, FALSE)</f>
        <v>Non-binary</v>
      </c>
      <c r="L697" s="3" t="s">
        <v>30</v>
      </c>
      <c r="M697" t="s">
        <v>129</v>
      </c>
      <c r="N697" s="1">
        <v>934.44</v>
      </c>
      <c r="O697" s="1">
        <v>4.1929999999999996</v>
      </c>
      <c r="P697" s="1">
        <f>(Product[[#This Row],[Price]]-Product[[#This Row],[Cost of Goods Sold]])*Product[[#This Row],[Units Sold]]</f>
        <v>280.33200000000011</v>
      </c>
    </row>
    <row r="698" spans="1:16" x14ac:dyDescent="0.45">
      <c r="A698" t="s">
        <v>13</v>
      </c>
      <c r="B698" t="s">
        <v>18</v>
      </c>
      <c r="C698" t="s">
        <v>23</v>
      </c>
      <c r="D698" s="1">
        <v>15.75</v>
      </c>
      <c r="E698">
        <v>212</v>
      </c>
      <c r="F698" s="20" t="str">
        <f t="shared" si="10"/>
        <v>February</v>
      </c>
      <c r="G698" s="2">
        <v>45328</v>
      </c>
      <c r="H698" s="3" t="s">
        <v>26</v>
      </c>
      <c r="I698">
        <v>8458</v>
      </c>
      <c r="J698" s="3" t="str">
        <f>VLOOKUP(I698,'Customer Details'!$A$2:$C$1001, 3, FALSE)</f>
        <v>65+</v>
      </c>
      <c r="K698" s="3" t="str">
        <f>VLOOKUP(I698,'Customer Details'!$A$2:$D$1001,4, FALSE)</f>
        <v>Male</v>
      </c>
      <c r="L698" s="3" t="s">
        <v>27</v>
      </c>
      <c r="M698" t="s">
        <v>129</v>
      </c>
      <c r="N698" s="1">
        <v>3339</v>
      </c>
      <c r="O698" s="1">
        <v>11.025</v>
      </c>
      <c r="P698" s="1">
        <f>(Product[[#This Row],[Price]]-Product[[#This Row],[Cost of Goods Sold]])*Product[[#This Row],[Units Sold]]</f>
        <v>1001.6999999999999</v>
      </c>
    </row>
    <row r="699" spans="1:16" x14ac:dyDescent="0.45">
      <c r="A699" t="s">
        <v>16</v>
      </c>
      <c r="B699" t="s">
        <v>21</v>
      </c>
      <c r="C699" t="s">
        <v>23</v>
      </c>
      <c r="D699" s="1">
        <v>35.5</v>
      </c>
      <c r="E699">
        <v>194</v>
      </c>
      <c r="F699" s="20" t="str">
        <f t="shared" si="10"/>
        <v>March</v>
      </c>
      <c r="G699" s="2">
        <v>45360</v>
      </c>
      <c r="H699" s="3" t="s">
        <v>26</v>
      </c>
      <c r="I699">
        <v>9732</v>
      </c>
      <c r="J699" s="3" t="str">
        <f>VLOOKUP(I699,'Customer Details'!$A$2:$C$1001, 3, FALSE)</f>
        <v>65+</v>
      </c>
      <c r="K699" s="3" t="str">
        <f>VLOOKUP(I699,'Customer Details'!$A$2:$D$1001,4, FALSE)</f>
        <v>Female</v>
      </c>
      <c r="L699" s="3" t="s">
        <v>31</v>
      </c>
      <c r="M699" t="s">
        <v>130</v>
      </c>
      <c r="N699" s="1">
        <v>6887</v>
      </c>
      <c r="O699" s="1">
        <v>24.85</v>
      </c>
      <c r="P699" s="1">
        <f>(Product[[#This Row],[Price]]-Product[[#This Row],[Cost of Goods Sold]])*Product[[#This Row],[Units Sold]]</f>
        <v>2066.1</v>
      </c>
    </row>
    <row r="700" spans="1:16" x14ac:dyDescent="0.45">
      <c r="A700" t="s">
        <v>15</v>
      </c>
      <c r="B700" t="s">
        <v>20</v>
      </c>
      <c r="C700" t="s">
        <v>24</v>
      </c>
      <c r="D700" s="1">
        <v>12.99</v>
      </c>
      <c r="E700">
        <v>300</v>
      </c>
      <c r="F700" s="20" t="str">
        <f t="shared" si="10"/>
        <v>March</v>
      </c>
      <c r="G700" s="2">
        <v>45368</v>
      </c>
      <c r="H700" s="3" t="s">
        <v>25</v>
      </c>
      <c r="I700">
        <v>8566</v>
      </c>
      <c r="J700" s="3" t="str">
        <f>VLOOKUP(I700,'Customer Details'!$A$2:$C$1001, 3, FALSE)</f>
        <v>45-54</v>
      </c>
      <c r="K700" s="3" t="str">
        <f>VLOOKUP(I700,'Customer Details'!$A$2:$D$1001,4, FALSE)</f>
        <v>Female</v>
      </c>
      <c r="L700" s="3" t="s">
        <v>30</v>
      </c>
      <c r="M700" t="s">
        <v>129</v>
      </c>
      <c r="N700" s="1">
        <v>3897</v>
      </c>
      <c r="O700" s="1">
        <v>9.093</v>
      </c>
      <c r="P700" s="1">
        <f>(Product[[#This Row],[Price]]-Product[[#This Row],[Cost of Goods Sold]])*Product[[#This Row],[Units Sold]]</f>
        <v>1169.1000000000001</v>
      </c>
    </row>
    <row r="701" spans="1:16" x14ac:dyDescent="0.45">
      <c r="A701" t="s">
        <v>14</v>
      </c>
      <c r="B701" t="s">
        <v>19</v>
      </c>
      <c r="C701" t="s">
        <v>24</v>
      </c>
      <c r="D701" s="1">
        <v>20.99</v>
      </c>
      <c r="E701">
        <v>12</v>
      </c>
      <c r="F701" s="20" t="str">
        <f t="shared" si="10"/>
        <v>March</v>
      </c>
      <c r="G701" s="2">
        <v>45377</v>
      </c>
      <c r="H701" s="3" t="s">
        <v>26</v>
      </c>
      <c r="I701">
        <v>6191</v>
      </c>
      <c r="J701" s="3" t="str">
        <f>VLOOKUP(I701,'Customer Details'!$A$2:$C$1001, 3, FALSE)</f>
        <v>45-54</v>
      </c>
      <c r="K701" s="3" t="str">
        <f>VLOOKUP(I701,'Customer Details'!$A$2:$D$1001,4, FALSE)</f>
        <v>Female</v>
      </c>
      <c r="L701" s="3" t="s">
        <v>31</v>
      </c>
      <c r="M701" t="s">
        <v>129</v>
      </c>
      <c r="N701" s="1">
        <v>251.88</v>
      </c>
      <c r="O701" s="1">
        <v>14.693</v>
      </c>
      <c r="P701" s="1">
        <f>(Product[[#This Row],[Price]]-Product[[#This Row],[Cost of Goods Sold]])*Product[[#This Row],[Units Sold]]</f>
        <v>75.563999999999993</v>
      </c>
    </row>
    <row r="702" spans="1:16" x14ac:dyDescent="0.45">
      <c r="A702" t="s">
        <v>12</v>
      </c>
      <c r="B702" t="s">
        <v>17</v>
      </c>
      <c r="C702" t="s">
        <v>22</v>
      </c>
      <c r="D702" s="1">
        <v>5.99</v>
      </c>
      <c r="E702">
        <v>298</v>
      </c>
      <c r="F702" s="20" t="str">
        <f t="shared" si="10"/>
        <v>February</v>
      </c>
      <c r="G702" s="2">
        <v>45346</v>
      </c>
      <c r="H702" s="3" t="s">
        <v>25</v>
      </c>
      <c r="I702">
        <v>5821</v>
      </c>
      <c r="J702" s="3" t="str">
        <f>VLOOKUP(I702,'Customer Details'!$A$2:$C$1001, 3, FALSE)</f>
        <v>45-54</v>
      </c>
      <c r="K702" s="3" t="str">
        <f>VLOOKUP(I702,'Customer Details'!$A$2:$D$1001,4, FALSE)</f>
        <v>Male</v>
      </c>
      <c r="L702" s="3" t="s">
        <v>31</v>
      </c>
      <c r="M702" t="s">
        <v>129</v>
      </c>
      <c r="N702" s="1">
        <v>1785.02</v>
      </c>
      <c r="O702" s="1">
        <v>4.1929999999999996</v>
      </c>
      <c r="P702" s="1">
        <f>(Product[[#This Row],[Price]]-Product[[#This Row],[Cost of Goods Sold]])*Product[[#This Row],[Units Sold]]</f>
        <v>535.5060000000002</v>
      </c>
    </row>
    <row r="703" spans="1:16" x14ac:dyDescent="0.45">
      <c r="A703" t="s">
        <v>15</v>
      </c>
      <c r="B703" t="s">
        <v>20</v>
      </c>
      <c r="C703" t="s">
        <v>24</v>
      </c>
      <c r="D703" s="1">
        <v>12.99</v>
      </c>
      <c r="E703">
        <v>161</v>
      </c>
      <c r="F703" s="20" t="str">
        <f t="shared" si="10"/>
        <v>January</v>
      </c>
      <c r="G703" s="2">
        <v>45297</v>
      </c>
      <c r="H703" s="3" t="s">
        <v>26</v>
      </c>
      <c r="I703">
        <v>7483</v>
      </c>
      <c r="J703" s="3" t="str">
        <f>VLOOKUP(I703,'Customer Details'!$A$2:$C$1001, 3, FALSE)</f>
        <v>65+</v>
      </c>
      <c r="K703" s="3" t="str">
        <f>VLOOKUP(I703,'Customer Details'!$A$2:$D$1001,4, FALSE)</f>
        <v>Female</v>
      </c>
      <c r="L703" s="3" t="s">
        <v>29</v>
      </c>
      <c r="M703" t="s">
        <v>129</v>
      </c>
      <c r="N703" s="1">
        <v>2091.39</v>
      </c>
      <c r="O703" s="1">
        <v>9.093</v>
      </c>
      <c r="P703" s="1">
        <f>(Product[[#This Row],[Price]]-Product[[#This Row],[Cost of Goods Sold]])*Product[[#This Row],[Units Sold]]</f>
        <v>627.41700000000003</v>
      </c>
    </row>
    <row r="704" spans="1:16" x14ac:dyDescent="0.45">
      <c r="A704" t="s">
        <v>12</v>
      </c>
      <c r="B704" t="s">
        <v>17</v>
      </c>
      <c r="C704" t="s">
        <v>22</v>
      </c>
      <c r="D704" s="1">
        <v>5.99</v>
      </c>
      <c r="E704">
        <v>142</v>
      </c>
      <c r="F704" s="20" t="str">
        <f t="shared" si="10"/>
        <v>February</v>
      </c>
      <c r="G704" s="2">
        <v>45334</v>
      </c>
      <c r="H704" s="3" t="s">
        <v>25</v>
      </c>
      <c r="I704">
        <v>6642</v>
      </c>
      <c r="J704" s="3" t="str">
        <f>VLOOKUP(I704,'Customer Details'!$A$2:$C$1001, 3, FALSE)</f>
        <v>45-54</v>
      </c>
      <c r="K704" s="3" t="str">
        <f>VLOOKUP(I704,'Customer Details'!$A$2:$D$1001,4, FALSE)</f>
        <v>Male</v>
      </c>
      <c r="L704" s="3" t="s">
        <v>30</v>
      </c>
      <c r="M704" t="s">
        <v>129</v>
      </c>
      <c r="N704" s="1">
        <v>850.58</v>
      </c>
      <c r="O704" s="1">
        <v>4.1929999999999996</v>
      </c>
      <c r="P704" s="1">
        <f>(Product[[#This Row],[Price]]-Product[[#This Row],[Cost of Goods Sold]])*Product[[#This Row],[Units Sold]]</f>
        <v>255.17400000000009</v>
      </c>
    </row>
    <row r="705" spans="1:16" x14ac:dyDescent="0.45">
      <c r="A705" t="s">
        <v>13</v>
      </c>
      <c r="B705" t="s">
        <v>18</v>
      </c>
      <c r="C705" t="s">
        <v>23</v>
      </c>
      <c r="D705" s="1">
        <v>15.75</v>
      </c>
      <c r="E705">
        <v>202</v>
      </c>
      <c r="F705" s="20" t="str">
        <f t="shared" si="10"/>
        <v>March</v>
      </c>
      <c r="G705" s="2">
        <v>45368</v>
      </c>
      <c r="H705" s="3" t="s">
        <v>26</v>
      </c>
      <c r="I705">
        <v>4757</v>
      </c>
      <c r="J705" s="3" t="str">
        <f>VLOOKUP(I705,'Customer Details'!$A$2:$C$1001, 3, FALSE)</f>
        <v>35-44</v>
      </c>
      <c r="K705" s="3" t="str">
        <f>VLOOKUP(I705,'Customer Details'!$A$2:$D$1001,4, FALSE)</f>
        <v>Female</v>
      </c>
      <c r="L705" s="3" t="s">
        <v>28</v>
      </c>
      <c r="M705" t="s">
        <v>129</v>
      </c>
      <c r="N705" s="1">
        <v>3181.5</v>
      </c>
      <c r="O705" s="1">
        <v>11.025</v>
      </c>
      <c r="P705" s="1">
        <f>(Product[[#This Row],[Price]]-Product[[#This Row],[Cost of Goods Sold]])*Product[[#This Row],[Units Sold]]</f>
        <v>954.44999999999993</v>
      </c>
    </row>
    <row r="706" spans="1:16" x14ac:dyDescent="0.45">
      <c r="A706" t="s">
        <v>14</v>
      </c>
      <c r="B706" t="s">
        <v>19</v>
      </c>
      <c r="C706" t="s">
        <v>24</v>
      </c>
      <c r="D706" s="1">
        <v>20.99</v>
      </c>
      <c r="E706">
        <v>100</v>
      </c>
      <c r="F706" s="20" t="str">
        <f t="shared" ref="F706:F769" si="11">TEXT(G706, "mmmm")</f>
        <v>March</v>
      </c>
      <c r="G706" s="2">
        <v>45354</v>
      </c>
      <c r="H706" s="3" t="s">
        <v>25</v>
      </c>
      <c r="I706">
        <v>8050</v>
      </c>
      <c r="J706" s="3" t="str">
        <f>VLOOKUP(I706,'Customer Details'!$A$2:$C$1001, 3, FALSE)</f>
        <v>55-64</v>
      </c>
      <c r="K706" s="3" t="str">
        <f>VLOOKUP(I706,'Customer Details'!$A$2:$D$1001,4, FALSE)</f>
        <v>Male</v>
      </c>
      <c r="L706" s="3" t="s">
        <v>29</v>
      </c>
      <c r="M706" t="s">
        <v>129</v>
      </c>
      <c r="N706" s="1">
        <v>2099</v>
      </c>
      <c r="O706" s="1">
        <v>14.693</v>
      </c>
      <c r="P706" s="1">
        <f>(Product[[#This Row],[Price]]-Product[[#This Row],[Cost of Goods Sold]])*Product[[#This Row],[Units Sold]]</f>
        <v>629.69999999999993</v>
      </c>
    </row>
    <row r="707" spans="1:16" x14ac:dyDescent="0.45">
      <c r="A707" t="s">
        <v>12</v>
      </c>
      <c r="B707" t="s">
        <v>17</v>
      </c>
      <c r="C707" t="s">
        <v>22</v>
      </c>
      <c r="D707" s="1">
        <v>5.99</v>
      </c>
      <c r="E707">
        <v>195</v>
      </c>
      <c r="F707" s="20" t="str">
        <f t="shared" si="11"/>
        <v>February</v>
      </c>
      <c r="G707" s="2">
        <v>45327</v>
      </c>
      <c r="H707" s="3" t="s">
        <v>25</v>
      </c>
      <c r="I707">
        <v>4324</v>
      </c>
      <c r="J707" s="3" t="str">
        <f>VLOOKUP(I707,'Customer Details'!$A$2:$C$1001, 3, FALSE)</f>
        <v>25-34</v>
      </c>
      <c r="K707" s="3" t="str">
        <f>VLOOKUP(I707,'Customer Details'!$A$2:$D$1001,4, FALSE)</f>
        <v>Male</v>
      </c>
      <c r="L707" s="3" t="s">
        <v>31</v>
      </c>
      <c r="M707" t="s">
        <v>129</v>
      </c>
      <c r="N707" s="1">
        <v>1168.05</v>
      </c>
      <c r="O707" s="1">
        <v>4.1929999999999996</v>
      </c>
      <c r="P707" s="1">
        <f>(Product[[#This Row],[Price]]-Product[[#This Row],[Cost of Goods Sold]])*Product[[#This Row],[Units Sold]]</f>
        <v>350.41500000000013</v>
      </c>
    </row>
    <row r="708" spans="1:16" x14ac:dyDescent="0.45">
      <c r="A708" t="s">
        <v>16</v>
      </c>
      <c r="B708" t="s">
        <v>21</v>
      </c>
      <c r="C708" t="s">
        <v>23</v>
      </c>
      <c r="D708" s="1">
        <v>35.5</v>
      </c>
      <c r="E708">
        <v>294</v>
      </c>
      <c r="F708" s="20" t="str">
        <f t="shared" si="11"/>
        <v>January</v>
      </c>
      <c r="G708" s="2">
        <v>45300</v>
      </c>
      <c r="H708" s="3" t="s">
        <v>25</v>
      </c>
      <c r="I708">
        <v>1454</v>
      </c>
      <c r="J708" s="3" t="str">
        <f>VLOOKUP(I708,'Customer Details'!$A$2:$C$1001, 3, FALSE)</f>
        <v>35-44</v>
      </c>
      <c r="K708" s="3" t="str">
        <f>VLOOKUP(I708,'Customer Details'!$A$2:$D$1001,4, FALSE)</f>
        <v>Male</v>
      </c>
      <c r="L708" s="3" t="s">
        <v>29</v>
      </c>
      <c r="M708" t="s">
        <v>129</v>
      </c>
      <c r="N708" s="1">
        <v>10437</v>
      </c>
      <c r="O708" s="1">
        <v>24.85</v>
      </c>
      <c r="P708" s="1">
        <f>(Product[[#This Row],[Price]]-Product[[#This Row],[Cost of Goods Sold]])*Product[[#This Row],[Units Sold]]</f>
        <v>3131.0999999999995</v>
      </c>
    </row>
    <row r="709" spans="1:16" x14ac:dyDescent="0.45">
      <c r="A709" t="s">
        <v>14</v>
      </c>
      <c r="B709" t="s">
        <v>19</v>
      </c>
      <c r="C709" t="s">
        <v>24</v>
      </c>
      <c r="D709" s="1">
        <v>20.99</v>
      </c>
      <c r="E709">
        <v>124</v>
      </c>
      <c r="F709" s="20" t="str">
        <f t="shared" si="11"/>
        <v>January</v>
      </c>
      <c r="G709" s="2">
        <v>45294</v>
      </c>
      <c r="H709" s="3" t="s">
        <v>25</v>
      </c>
      <c r="I709">
        <v>7236</v>
      </c>
      <c r="J709" s="3" t="str">
        <f>VLOOKUP(I709,'Customer Details'!$A$2:$C$1001, 3, FALSE)</f>
        <v>55-64</v>
      </c>
      <c r="K709" s="3" t="str">
        <f>VLOOKUP(I709,'Customer Details'!$A$2:$D$1001,4, FALSE)</f>
        <v>Male</v>
      </c>
      <c r="L709" s="3" t="s">
        <v>29</v>
      </c>
      <c r="M709" t="s">
        <v>129</v>
      </c>
      <c r="N709" s="1">
        <v>2602.7600000000002</v>
      </c>
      <c r="O709" s="1">
        <v>14.693</v>
      </c>
      <c r="P709" s="1">
        <f>(Product[[#This Row],[Price]]-Product[[#This Row],[Cost of Goods Sold]])*Product[[#This Row],[Units Sold]]</f>
        <v>780.82799999999986</v>
      </c>
    </row>
    <row r="710" spans="1:16" x14ac:dyDescent="0.45">
      <c r="A710" t="s">
        <v>16</v>
      </c>
      <c r="B710" t="s">
        <v>21</v>
      </c>
      <c r="C710" t="s">
        <v>23</v>
      </c>
      <c r="D710" s="1">
        <v>35.5</v>
      </c>
      <c r="E710">
        <v>147</v>
      </c>
      <c r="F710" s="20" t="str">
        <f t="shared" si="11"/>
        <v>February</v>
      </c>
      <c r="G710" s="2">
        <v>45327</v>
      </c>
      <c r="H710" s="3" t="s">
        <v>25</v>
      </c>
      <c r="I710">
        <v>2898</v>
      </c>
      <c r="J710" s="3" t="str">
        <f>VLOOKUP(I710,'Customer Details'!$A$2:$C$1001, 3, FALSE)</f>
        <v>25-34</v>
      </c>
      <c r="K710" s="3" t="str">
        <f>VLOOKUP(I710,'Customer Details'!$A$2:$D$1001,4, FALSE)</f>
        <v>Non-binary</v>
      </c>
      <c r="L710" s="3" t="s">
        <v>30</v>
      </c>
      <c r="M710" t="s">
        <v>129</v>
      </c>
      <c r="N710" s="1">
        <v>5218.5</v>
      </c>
      <c r="O710" s="1">
        <v>24.85</v>
      </c>
      <c r="P710" s="1">
        <f>(Product[[#This Row],[Price]]-Product[[#This Row],[Cost of Goods Sold]])*Product[[#This Row],[Units Sold]]</f>
        <v>1565.5499999999997</v>
      </c>
    </row>
    <row r="711" spans="1:16" x14ac:dyDescent="0.45">
      <c r="A711" t="s">
        <v>16</v>
      </c>
      <c r="B711" t="s">
        <v>21</v>
      </c>
      <c r="C711" t="s">
        <v>23</v>
      </c>
      <c r="D711" s="1">
        <v>35.5</v>
      </c>
      <c r="E711">
        <v>5</v>
      </c>
      <c r="F711" s="20" t="str">
        <f t="shared" si="11"/>
        <v>February</v>
      </c>
      <c r="G711" s="2">
        <v>45345</v>
      </c>
      <c r="H711" s="3" t="s">
        <v>26</v>
      </c>
      <c r="I711">
        <v>7676</v>
      </c>
      <c r="J711" s="3" t="str">
        <f>VLOOKUP(I711,'Customer Details'!$A$2:$C$1001, 3, FALSE)</f>
        <v>65+</v>
      </c>
      <c r="K711" s="3" t="str">
        <f>VLOOKUP(I711,'Customer Details'!$A$2:$D$1001,4, FALSE)</f>
        <v>Male</v>
      </c>
      <c r="L711" s="3" t="s">
        <v>29</v>
      </c>
      <c r="M711" t="s">
        <v>129</v>
      </c>
      <c r="N711" s="1">
        <v>177.5</v>
      </c>
      <c r="O711" s="1">
        <v>24.85</v>
      </c>
      <c r="P711" s="1">
        <f>(Product[[#This Row],[Price]]-Product[[#This Row],[Cost of Goods Sold]])*Product[[#This Row],[Units Sold]]</f>
        <v>53.249999999999993</v>
      </c>
    </row>
    <row r="712" spans="1:16" x14ac:dyDescent="0.45">
      <c r="A712" t="s">
        <v>13</v>
      </c>
      <c r="B712" t="s">
        <v>18</v>
      </c>
      <c r="C712" t="s">
        <v>23</v>
      </c>
      <c r="D712" s="1">
        <v>15.75</v>
      </c>
      <c r="E712">
        <v>287</v>
      </c>
      <c r="F712" s="20" t="str">
        <f t="shared" si="11"/>
        <v>March</v>
      </c>
      <c r="G712" s="2">
        <v>45355</v>
      </c>
      <c r="H712" s="3" t="s">
        <v>26</v>
      </c>
      <c r="I712">
        <v>3935</v>
      </c>
      <c r="J712" s="3" t="str">
        <f>VLOOKUP(I712,'Customer Details'!$A$2:$C$1001, 3, FALSE)</f>
        <v>65+</v>
      </c>
      <c r="K712" s="3" t="str">
        <f>VLOOKUP(I712,'Customer Details'!$A$2:$D$1001,4, FALSE)</f>
        <v>Non-binary</v>
      </c>
      <c r="L712" s="3" t="s">
        <v>29</v>
      </c>
      <c r="M712" t="s">
        <v>129</v>
      </c>
      <c r="N712" s="1">
        <v>4520.25</v>
      </c>
      <c r="O712" s="1">
        <v>11.025</v>
      </c>
      <c r="P712" s="1">
        <f>(Product[[#This Row],[Price]]-Product[[#This Row],[Cost of Goods Sold]])*Product[[#This Row],[Units Sold]]</f>
        <v>1356.0749999999998</v>
      </c>
    </row>
    <row r="713" spans="1:16" x14ac:dyDescent="0.45">
      <c r="A713" t="s">
        <v>15</v>
      </c>
      <c r="B713" t="s">
        <v>20</v>
      </c>
      <c r="C713" t="s">
        <v>24</v>
      </c>
      <c r="D713" s="1">
        <v>12.99</v>
      </c>
      <c r="E713">
        <v>283</v>
      </c>
      <c r="F713" s="20" t="str">
        <f t="shared" si="11"/>
        <v>January</v>
      </c>
      <c r="G713" s="2">
        <v>45309</v>
      </c>
      <c r="H713" s="3" t="s">
        <v>26</v>
      </c>
      <c r="I713">
        <v>8158</v>
      </c>
      <c r="J713" s="3" t="str">
        <f>VLOOKUP(I713,'Customer Details'!$A$2:$C$1001, 3, FALSE)</f>
        <v>18-24</v>
      </c>
      <c r="K713" s="3" t="str">
        <f>VLOOKUP(I713,'Customer Details'!$A$2:$D$1001,4, FALSE)</f>
        <v>Female</v>
      </c>
      <c r="L713" s="3" t="s">
        <v>27</v>
      </c>
      <c r="M713" t="s">
        <v>129</v>
      </c>
      <c r="N713" s="1">
        <v>3676.17</v>
      </c>
      <c r="O713" s="1">
        <v>9.093</v>
      </c>
      <c r="P713" s="1">
        <f>(Product[[#This Row],[Price]]-Product[[#This Row],[Cost of Goods Sold]])*Product[[#This Row],[Units Sold]]</f>
        <v>1102.8510000000001</v>
      </c>
    </row>
    <row r="714" spans="1:16" x14ac:dyDescent="0.45">
      <c r="A714" t="s">
        <v>16</v>
      </c>
      <c r="B714" t="s">
        <v>21</v>
      </c>
      <c r="C714" t="s">
        <v>23</v>
      </c>
      <c r="D714" s="1">
        <v>35.5</v>
      </c>
      <c r="E714">
        <v>167</v>
      </c>
      <c r="F714" s="20" t="str">
        <f t="shared" si="11"/>
        <v>January</v>
      </c>
      <c r="G714" s="2">
        <v>45321</v>
      </c>
      <c r="H714" s="3" t="s">
        <v>26</v>
      </c>
      <c r="I714">
        <v>3597</v>
      </c>
      <c r="J714" s="3" t="str">
        <f>VLOOKUP(I714,'Customer Details'!$A$2:$C$1001, 3, FALSE)</f>
        <v>35-44</v>
      </c>
      <c r="K714" s="3" t="str">
        <f>VLOOKUP(I714,'Customer Details'!$A$2:$D$1001,4, FALSE)</f>
        <v>Non-binary</v>
      </c>
      <c r="L714" s="3" t="s">
        <v>27</v>
      </c>
      <c r="M714" t="s">
        <v>129</v>
      </c>
      <c r="N714" s="1">
        <v>5928.5</v>
      </c>
      <c r="O714" s="1">
        <v>24.85</v>
      </c>
      <c r="P714" s="1">
        <f>(Product[[#This Row],[Price]]-Product[[#This Row],[Cost of Goods Sold]])*Product[[#This Row],[Units Sold]]</f>
        <v>1778.5499999999997</v>
      </c>
    </row>
    <row r="715" spans="1:16" x14ac:dyDescent="0.45">
      <c r="A715" t="s">
        <v>13</v>
      </c>
      <c r="B715" t="s">
        <v>18</v>
      </c>
      <c r="C715" t="s">
        <v>23</v>
      </c>
      <c r="D715" s="1">
        <v>15.75</v>
      </c>
      <c r="E715">
        <v>161</v>
      </c>
      <c r="F715" s="20" t="str">
        <f t="shared" si="11"/>
        <v>January</v>
      </c>
      <c r="G715" s="2">
        <v>45292</v>
      </c>
      <c r="H715" s="3" t="s">
        <v>25</v>
      </c>
      <c r="I715">
        <v>3880</v>
      </c>
      <c r="J715" s="3" t="str">
        <f>VLOOKUP(I715,'Customer Details'!$A$2:$C$1001, 3, FALSE)</f>
        <v>18-24</v>
      </c>
      <c r="K715" s="3" t="str">
        <f>VLOOKUP(I715,'Customer Details'!$A$2:$D$1001,4, FALSE)</f>
        <v>Female</v>
      </c>
      <c r="L715" s="3" t="s">
        <v>31</v>
      </c>
      <c r="M715" t="s">
        <v>129</v>
      </c>
      <c r="N715" s="1">
        <v>2535.75</v>
      </c>
      <c r="O715" s="1">
        <v>11.025</v>
      </c>
      <c r="P715" s="1">
        <f>(Product[[#This Row],[Price]]-Product[[#This Row],[Cost of Goods Sold]])*Product[[#This Row],[Units Sold]]</f>
        <v>760.72499999999991</v>
      </c>
    </row>
    <row r="716" spans="1:16" x14ac:dyDescent="0.45">
      <c r="A716" t="s">
        <v>13</v>
      </c>
      <c r="B716" t="s">
        <v>18</v>
      </c>
      <c r="C716" t="s">
        <v>23</v>
      </c>
      <c r="D716" s="1">
        <v>15.75</v>
      </c>
      <c r="E716">
        <v>10</v>
      </c>
      <c r="F716" s="20" t="str">
        <f t="shared" si="11"/>
        <v>February</v>
      </c>
      <c r="G716" s="2">
        <v>45329</v>
      </c>
      <c r="H716" s="3" t="s">
        <v>26</v>
      </c>
      <c r="I716">
        <v>2327</v>
      </c>
      <c r="J716" s="3" t="str">
        <f>VLOOKUP(I716,'Customer Details'!$A$2:$C$1001, 3, FALSE)</f>
        <v>25-34</v>
      </c>
      <c r="K716" s="3" t="str">
        <f>VLOOKUP(I716,'Customer Details'!$A$2:$D$1001,4, FALSE)</f>
        <v>Non-binary</v>
      </c>
      <c r="L716" s="3" t="s">
        <v>27</v>
      </c>
      <c r="M716" t="s">
        <v>130</v>
      </c>
      <c r="N716" s="1">
        <v>157.5</v>
      </c>
      <c r="O716" s="1">
        <v>11.025</v>
      </c>
      <c r="P716" s="1">
        <f>(Product[[#This Row],[Price]]-Product[[#This Row],[Cost of Goods Sold]])*Product[[#This Row],[Units Sold]]</f>
        <v>47.25</v>
      </c>
    </row>
    <row r="717" spans="1:16" x14ac:dyDescent="0.45">
      <c r="A717" t="s">
        <v>15</v>
      </c>
      <c r="B717" t="s">
        <v>20</v>
      </c>
      <c r="C717" t="s">
        <v>24</v>
      </c>
      <c r="D717" s="1">
        <v>12.99</v>
      </c>
      <c r="E717">
        <v>21</v>
      </c>
      <c r="F717" s="20" t="str">
        <f t="shared" si="11"/>
        <v>January</v>
      </c>
      <c r="G717" s="2">
        <v>45310</v>
      </c>
      <c r="H717" s="3" t="s">
        <v>25</v>
      </c>
      <c r="I717">
        <v>3240</v>
      </c>
      <c r="J717" s="3" t="str">
        <f>VLOOKUP(I717,'Customer Details'!$A$2:$C$1001, 3, FALSE)</f>
        <v>55-64</v>
      </c>
      <c r="K717" s="3" t="str">
        <f>VLOOKUP(I717,'Customer Details'!$A$2:$D$1001,4, FALSE)</f>
        <v>Non-binary</v>
      </c>
      <c r="L717" s="3" t="s">
        <v>29</v>
      </c>
      <c r="M717" t="s">
        <v>129</v>
      </c>
      <c r="N717" s="1">
        <v>272.79000000000002</v>
      </c>
      <c r="O717" s="1">
        <v>9.093</v>
      </c>
      <c r="P717" s="1">
        <f>(Product[[#This Row],[Price]]-Product[[#This Row],[Cost of Goods Sold]])*Product[[#This Row],[Units Sold]]</f>
        <v>81.837000000000003</v>
      </c>
    </row>
    <row r="718" spans="1:16" x14ac:dyDescent="0.45">
      <c r="A718" t="s">
        <v>13</v>
      </c>
      <c r="B718" t="s">
        <v>18</v>
      </c>
      <c r="C718" t="s">
        <v>23</v>
      </c>
      <c r="D718" s="1">
        <v>15.75</v>
      </c>
      <c r="E718">
        <v>175</v>
      </c>
      <c r="F718" s="20" t="str">
        <f t="shared" si="11"/>
        <v>February</v>
      </c>
      <c r="G718" s="2">
        <v>45325</v>
      </c>
      <c r="H718" s="3" t="s">
        <v>26</v>
      </c>
      <c r="I718">
        <v>8012</v>
      </c>
      <c r="J718" s="3" t="str">
        <f>VLOOKUP(I718,'Customer Details'!$A$2:$C$1001, 3, FALSE)</f>
        <v>65+</v>
      </c>
      <c r="K718" s="3" t="str">
        <f>VLOOKUP(I718,'Customer Details'!$A$2:$D$1001,4, FALSE)</f>
        <v>Female</v>
      </c>
      <c r="L718" s="3" t="s">
        <v>28</v>
      </c>
      <c r="M718" t="s">
        <v>129</v>
      </c>
      <c r="N718" s="1">
        <v>2756.25</v>
      </c>
      <c r="O718" s="1">
        <v>11.025</v>
      </c>
      <c r="P718" s="1">
        <f>(Product[[#This Row],[Price]]-Product[[#This Row],[Cost of Goods Sold]])*Product[[#This Row],[Units Sold]]</f>
        <v>826.87499999999989</v>
      </c>
    </row>
    <row r="719" spans="1:16" x14ac:dyDescent="0.45">
      <c r="A719" t="s">
        <v>14</v>
      </c>
      <c r="B719" t="s">
        <v>19</v>
      </c>
      <c r="C719" t="s">
        <v>24</v>
      </c>
      <c r="D719" s="1">
        <v>20.99</v>
      </c>
      <c r="E719">
        <v>231</v>
      </c>
      <c r="F719" s="20" t="str">
        <f t="shared" si="11"/>
        <v>January</v>
      </c>
      <c r="G719" s="2">
        <v>45304</v>
      </c>
      <c r="H719" s="3" t="s">
        <v>25</v>
      </c>
      <c r="I719">
        <v>6472</v>
      </c>
      <c r="J719" s="3" t="str">
        <f>VLOOKUP(I719,'Customer Details'!$A$2:$C$1001, 3, FALSE)</f>
        <v>45-54</v>
      </c>
      <c r="K719" s="3" t="str">
        <f>VLOOKUP(I719,'Customer Details'!$A$2:$D$1001,4, FALSE)</f>
        <v>Non-binary</v>
      </c>
      <c r="L719" s="3" t="s">
        <v>28</v>
      </c>
      <c r="M719" t="s">
        <v>129</v>
      </c>
      <c r="N719" s="1">
        <v>4848.6899999999996</v>
      </c>
      <c r="O719" s="1">
        <v>14.693</v>
      </c>
      <c r="P719" s="1">
        <f>(Product[[#This Row],[Price]]-Product[[#This Row],[Cost of Goods Sold]])*Product[[#This Row],[Units Sold]]</f>
        <v>1454.6069999999997</v>
      </c>
    </row>
    <row r="720" spans="1:16" x14ac:dyDescent="0.45">
      <c r="A720" t="s">
        <v>16</v>
      </c>
      <c r="B720" t="s">
        <v>21</v>
      </c>
      <c r="C720" t="s">
        <v>23</v>
      </c>
      <c r="D720" s="1">
        <v>35.5</v>
      </c>
      <c r="E720">
        <v>273</v>
      </c>
      <c r="F720" s="20" t="str">
        <f t="shared" si="11"/>
        <v>February</v>
      </c>
      <c r="G720" s="2">
        <v>45324</v>
      </c>
      <c r="H720" s="3" t="s">
        <v>26</v>
      </c>
      <c r="I720">
        <v>7140</v>
      </c>
      <c r="J720" s="3" t="str">
        <f>VLOOKUP(I720,'Customer Details'!$A$2:$C$1001, 3, FALSE)</f>
        <v>45-54</v>
      </c>
      <c r="K720" s="3" t="str">
        <f>VLOOKUP(I720,'Customer Details'!$A$2:$D$1001,4, FALSE)</f>
        <v>Non-binary</v>
      </c>
      <c r="L720" s="3" t="s">
        <v>27</v>
      </c>
      <c r="M720" t="s">
        <v>129</v>
      </c>
      <c r="N720" s="1">
        <v>9691.5</v>
      </c>
      <c r="O720" s="1">
        <v>24.85</v>
      </c>
      <c r="P720" s="1">
        <f>(Product[[#This Row],[Price]]-Product[[#This Row],[Cost of Goods Sold]])*Product[[#This Row],[Units Sold]]</f>
        <v>2907.45</v>
      </c>
    </row>
    <row r="721" spans="1:16" x14ac:dyDescent="0.45">
      <c r="A721" t="s">
        <v>13</v>
      </c>
      <c r="B721" t="s">
        <v>18</v>
      </c>
      <c r="C721" t="s">
        <v>23</v>
      </c>
      <c r="D721" s="1">
        <v>15.75</v>
      </c>
      <c r="E721">
        <v>133</v>
      </c>
      <c r="F721" s="20" t="str">
        <f t="shared" si="11"/>
        <v>March</v>
      </c>
      <c r="G721" s="2">
        <v>45375</v>
      </c>
      <c r="H721" s="3" t="s">
        <v>26</v>
      </c>
      <c r="I721">
        <v>1932</v>
      </c>
      <c r="J721" s="3" t="str">
        <f>VLOOKUP(I721,'Customer Details'!$A$2:$C$1001, 3, FALSE)</f>
        <v>35-44</v>
      </c>
      <c r="K721" s="3" t="str">
        <f>VLOOKUP(I721,'Customer Details'!$A$2:$D$1001,4, FALSE)</f>
        <v>Male</v>
      </c>
      <c r="L721" s="3" t="s">
        <v>27</v>
      </c>
      <c r="M721" t="s">
        <v>129</v>
      </c>
      <c r="N721" s="1">
        <v>2094.75</v>
      </c>
      <c r="O721" s="1">
        <v>11.025</v>
      </c>
      <c r="P721" s="1">
        <f>(Product[[#This Row],[Price]]-Product[[#This Row],[Cost of Goods Sold]])*Product[[#This Row],[Units Sold]]</f>
        <v>628.42499999999995</v>
      </c>
    </row>
    <row r="722" spans="1:16" x14ac:dyDescent="0.45">
      <c r="A722" t="s">
        <v>15</v>
      </c>
      <c r="B722" t="s">
        <v>20</v>
      </c>
      <c r="C722" t="s">
        <v>24</v>
      </c>
      <c r="D722" s="1">
        <v>12.99</v>
      </c>
      <c r="E722">
        <v>214</v>
      </c>
      <c r="F722" s="20" t="str">
        <f t="shared" si="11"/>
        <v>March</v>
      </c>
      <c r="G722" s="2">
        <v>45364</v>
      </c>
      <c r="H722" s="3" t="s">
        <v>25</v>
      </c>
      <c r="I722">
        <v>2842</v>
      </c>
      <c r="J722" s="3" t="str">
        <f>VLOOKUP(I722,'Customer Details'!$A$2:$C$1001, 3, FALSE)</f>
        <v>35-44</v>
      </c>
      <c r="K722" s="3" t="str">
        <f>VLOOKUP(I722,'Customer Details'!$A$2:$D$1001,4, FALSE)</f>
        <v>Male</v>
      </c>
      <c r="L722" s="3" t="s">
        <v>27</v>
      </c>
      <c r="M722" t="s">
        <v>129</v>
      </c>
      <c r="N722" s="1">
        <v>2779.86</v>
      </c>
      <c r="O722" s="1">
        <v>9.093</v>
      </c>
      <c r="P722" s="1">
        <f>(Product[[#This Row],[Price]]-Product[[#This Row],[Cost of Goods Sold]])*Product[[#This Row],[Units Sold]]</f>
        <v>833.95800000000008</v>
      </c>
    </row>
    <row r="723" spans="1:16" x14ac:dyDescent="0.45">
      <c r="A723" t="s">
        <v>14</v>
      </c>
      <c r="B723" t="s">
        <v>19</v>
      </c>
      <c r="C723" t="s">
        <v>24</v>
      </c>
      <c r="D723" s="1">
        <v>20.99</v>
      </c>
      <c r="E723">
        <v>39</v>
      </c>
      <c r="F723" s="20" t="str">
        <f t="shared" si="11"/>
        <v>January</v>
      </c>
      <c r="G723" s="2">
        <v>45301</v>
      </c>
      <c r="H723" s="3" t="s">
        <v>26</v>
      </c>
      <c r="I723">
        <v>1786</v>
      </c>
      <c r="J723" s="3" t="str">
        <f>VLOOKUP(I723,'Customer Details'!$A$2:$C$1001, 3, FALSE)</f>
        <v>55-64</v>
      </c>
      <c r="K723" s="3" t="str">
        <f>VLOOKUP(I723,'Customer Details'!$A$2:$D$1001,4, FALSE)</f>
        <v>Non-binary</v>
      </c>
      <c r="L723" s="3" t="s">
        <v>31</v>
      </c>
      <c r="M723" t="s">
        <v>129</v>
      </c>
      <c r="N723" s="1">
        <v>818.6099999999999</v>
      </c>
      <c r="O723" s="1">
        <v>14.693</v>
      </c>
      <c r="P723" s="1">
        <f>(Product[[#This Row],[Price]]-Product[[#This Row],[Cost of Goods Sold]])*Product[[#This Row],[Units Sold]]</f>
        <v>245.58299999999994</v>
      </c>
    </row>
    <row r="724" spans="1:16" x14ac:dyDescent="0.45">
      <c r="A724" t="s">
        <v>15</v>
      </c>
      <c r="B724" t="s">
        <v>20</v>
      </c>
      <c r="C724" t="s">
        <v>24</v>
      </c>
      <c r="D724" s="1">
        <v>12.99</v>
      </c>
      <c r="E724">
        <v>88</v>
      </c>
      <c r="F724" s="20" t="str">
        <f t="shared" si="11"/>
        <v>January</v>
      </c>
      <c r="G724" s="2">
        <v>45309</v>
      </c>
      <c r="H724" s="3" t="s">
        <v>26</v>
      </c>
      <c r="I724">
        <v>4855</v>
      </c>
      <c r="J724" s="3" t="str">
        <f>VLOOKUP(I724,'Customer Details'!$A$2:$C$1001, 3, FALSE)</f>
        <v>45-54</v>
      </c>
      <c r="K724" s="3" t="str">
        <f>VLOOKUP(I724,'Customer Details'!$A$2:$D$1001,4, FALSE)</f>
        <v>Male</v>
      </c>
      <c r="L724" s="3" t="s">
        <v>31</v>
      </c>
      <c r="M724" t="s">
        <v>129</v>
      </c>
      <c r="N724" s="1">
        <v>1143.1199999999999</v>
      </c>
      <c r="O724" s="1">
        <v>9.093</v>
      </c>
      <c r="P724" s="1">
        <f>(Product[[#This Row],[Price]]-Product[[#This Row],[Cost of Goods Sold]])*Product[[#This Row],[Units Sold]]</f>
        <v>342.93600000000004</v>
      </c>
    </row>
    <row r="725" spans="1:16" x14ac:dyDescent="0.45">
      <c r="A725" t="s">
        <v>16</v>
      </c>
      <c r="B725" t="s">
        <v>21</v>
      </c>
      <c r="C725" t="s">
        <v>23</v>
      </c>
      <c r="D725" s="1">
        <v>35.5</v>
      </c>
      <c r="E725">
        <v>31</v>
      </c>
      <c r="F725" s="20" t="str">
        <f t="shared" si="11"/>
        <v>January</v>
      </c>
      <c r="G725" s="2">
        <v>45306</v>
      </c>
      <c r="H725" s="3" t="s">
        <v>25</v>
      </c>
      <c r="I725">
        <v>1258</v>
      </c>
      <c r="J725" s="3" t="str">
        <f>VLOOKUP(I725,'Customer Details'!$A$2:$C$1001, 3, FALSE)</f>
        <v>45-54</v>
      </c>
      <c r="K725" s="3" t="str">
        <f>VLOOKUP(I725,'Customer Details'!$A$2:$D$1001,4, FALSE)</f>
        <v>Non-binary</v>
      </c>
      <c r="L725" s="3" t="s">
        <v>29</v>
      </c>
      <c r="M725" t="s">
        <v>129</v>
      </c>
      <c r="N725" s="1">
        <v>1100.5</v>
      </c>
      <c r="O725" s="1">
        <v>24.85</v>
      </c>
      <c r="P725" s="1">
        <f>(Product[[#This Row],[Price]]-Product[[#This Row],[Cost of Goods Sold]])*Product[[#This Row],[Units Sold]]</f>
        <v>330.15</v>
      </c>
    </row>
    <row r="726" spans="1:16" x14ac:dyDescent="0.45">
      <c r="A726" t="s">
        <v>12</v>
      </c>
      <c r="B726" t="s">
        <v>17</v>
      </c>
      <c r="C726" t="s">
        <v>22</v>
      </c>
      <c r="D726" s="1">
        <v>5.99</v>
      </c>
      <c r="E726">
        <v>116</v>
      </c>
      <c r="F726" s="20" t="str">
        <f t="shared" si="11"/>
        <v>March</v>
      </c>
      <c r="G726" s="2">
        <v>45361</v>
      </c>
      <c r="H726" s="3" t="s">
        <v>25</v>
      </c>
      <c r="I726">
        <v>5048</v>
      </c>
      <c r="J726" s="3" t="str">
        <f>VLOOKUP(I726,'Customer Details'!$A$2:$C$1001, 3, FALSE)</f>
        <v>55-64</v>
      </c>
      <c r="K726" s="3" t="str">
        <f>VLOOKUP(I726,'Customer Details'!$A$2:$D$1001,4, FALSE)</f>
        <v>Male</v>
      </c>
      <c r="L726" s="3" t="s">
        <v>30</v>
      </c>
      <c r="M726" t="s">
        <v>129</v>
      </c>
      <c r="N726" s="1">
        <v>694.84</v>
      </c>
      <c r="O726" s="1">
        <v>4.1929999999999996</v>
      </c>
      <c r="P726" s="1">
        <f>(Product[[#This Row],[Price]]-Product[[#This Row],[Cost of Goods Sold]])*Product[[#This Row],[Units Sold]]</f>
        <v>208.45200000000006</v>
      </c>
    </row>
    <row r="727" spans="1:16" x14ac:dyDescent="0.45">
      <c r="A727" t="s">
        <v>12</v>
      </c>
      <c r="B727" t="s">
        <v>17</v>
      </c>
      <c r="C727" t="s">
        <v>22</v>
      </c>
      <c r="D727" s="1">
        <v>5.99</v>
      </c>
      <c r="E727">
        <v>5</v>
      </c>
      <c r="F727" s="20" t="str">
        <f t="shared" si="11"/>
        <v>March</v>
      </c>
      <c r="G727" s="2">
        <v>45377</v>
      </c>
      <c r="H727" s="3" t="s">
        <v>26</v>
      </c>
      <c r="I727">
        <v>1133</v>
      </c>
      <c r="J727" s="3" t="str">
        <f>VLOOKUP(I727,'Customer Details'!$A$2:$C$1001, 3, FALSE)</f>
        <v>45-54</v>
      </c>
      <c r="K727" s="3" t="str">
        <f>VLOOKUP(I727,'Customer Details'!$A$2:$D$1001,4, FALSE)</f>
        <v>Male</v>
      </c>
      <c r="L727" s="3" t="s">
        <v>29</v>
      </c>
      <c r="M727" t="s">
        <v>129</v>
      </c>
      <c r="N727" s="1">
        <v>29.95</v>
      </c>
      <c r="O727" s="1">
        <v>4.1929999999999996</v>
      </c>
      <c r="P727" s="1">
        <f>(Product[[#This Row],[Price]]-Product[[#This Row],[Cost of Goods Sold]])*Product[[#This Row],[Units Sold]]</f>
        <v>8.985000000000003</v>
      </c>
    </row>
    <row r="728" spans="1:16" x14ac:dyDescent="0.45">
      <c r="A728" t="s">
        <v>13</v>
      </c>
      <c r="B728" t="s">
        <v>18</v>
      </c>
      <c r="C728" t="s">
        <v>23</v>
      </c>
      <c r="D728" s="1">
        <v>15.75</v>
      </c>
      <c r="E728">
        <v>153</v>
      </c>
      <c r="F728" s="20" t="str">
        <f t="shared" si="11"/>
        <v>February</v>
      </c>
      <c r="G728" s="2">
        <v>45347</v>
      </c>
      <c r="H728" s="3" t="s">
        <v>26</v>
      </c>
      <c r="I728">
        <v>1426</v>
      </c>
      <c r="J728" s="3" t="str">
        <f>VLOOKUP(I728,'Customer Details'!$A$2:$C$1001, 3, FALSE)</f>
        <v>65+</v>
      </c>
      <c r="K728" s="3" t="str">
        <f>VLOOKUP(I728,'Customer Details'!$A$2:$D$1001,4, FALSE)</f>
        <v>Male</v>
      </c>
      <c r="L728" s="3" t="s">
        <v>31</v>
      </c>
      <c r="M728" t="s">
        <v>129</v>
      </c>
      <c r="N728" s="1">
        <v>2409.75</v>
      </c>
      <c r="O728" s="1">
        <v>11.025</v>
      </c>
      <c r="P728" s="1">
        <f>(Product[[#This Row],[Price]]-Product[[#This Row],[Cost of Goods Sold]])*Product[[#This Row],[Units Sold]]</f>
        <v>722.92499999999995</v>
      </c>
    </row>
    <row r="729" spans="1:16" x14ac:dyDescent="0.45">
      <c r="A729" t="s">
        <v>16</v>
      </c>
      <c r="B729" t="s">
        <v>21</v>
      </c>
      <c r="C729" t="s">
        <v>23</v>
      </c>
      <c r="D729" s="1">
        <v>35.5</v>
      </c>
      <c r="E729">
        <v>274</v>
      </c>
      <c r="F729" s="20" t="str">
        <f t="shared" si="11"/>
        <v>February</v>
      </c>
      <c r="G729" s="2">
        <v>45336</v>
      </c>
      <c r="H729" s="3" t="s">
        <v>26</v>
      </c>
      <c r="I729">
        <v>2029</v>
      </c>
      <c r="J729" s="3" t="str">
        <f>VLOOKUP(I729,'Customer Details'!$A$2:$C$1001, 3, FALSE)</f>
        <v>55-64</v>
      </c>
      <c r="K729" s="3" t="str">
        <f>VLOOKUP(I729,'Customer Details'!$A$2:$D$1001,4, FALSE)</f>
        <v>Female</v>
      </c>
      <c r="L729" s="3" t="s">
        <v>30</v>
      </c>
      <c r="M729" t="s">
        <v>129</v>
      </c>
      <c r="N729" s="1">
        <v>9727</v>
      </c>
      <c r="O729" s="1">
        <v>24.85</v>
      </c>
      <c r="P729" s="1">
        <f>(Product[[#This Row],[Price]]-Product[[#This Row],[Cost of Goods Sold]])*Product[[#This Row],[Units Sold]]</f>
        <v>2918.0999999999995</v>
      </c>
    </row>
    <row r="730" spans="1:16" x14ac:dyDescent="0.45">
      <c r="A730" t="s">
        <v>15</v>
      </c>
      <c r="B730" t="s">
        <v>20</v>
      </c>
      <c r="C730" t="s">
        <v>24</v>
      </c>
      <c r="D730" s="1">
        <v>12.99</v>
      </c>
      <c r="E730">
        <v>252</v>
      </c>
      <c r="F730" s="20" t="str">
        <f t="shared" si="11"/>
        <v>January</v>
      </c>
      <c r="G730" s="2">
        <v>45307</v>
      </c>
      <c r="H730" s="3" t="s">
        <v>26</v>
      </c>
      <c r="I730">
        <v>7400</v>
      </c>
      <c r="J730" s="3" t="str">
        <f>VLOOKUP(I730,'Customer Details'!$A$2:$C$1001, 3, FALSE)</f>
        <v>45-54</v>
      </c>
      <c r="K730" s="3" t="str">
        <f>VLOOKUP(I730,'Customer Details'!$A$2:$D$1001,4, FALSE)</f>
        <v>Male</v>
      </c>
      <c r="L730" s="3" t="s">
        <v>29</v>
      </c>
      <c r="M730" t="s">
        <v>129</v>
      </c>
      <c r="N730" s="1">
        <v>3273.48</v>
      </c>
      <c r="O730" s="1">
        <v>9.093</v>
      </c>
      <c r="P730" s="1">
        <f>(Product[[#This Row],[Price]]-Product[[#This Row],[Cost of Goods Sold]])*Product[[#This Row],[Units Sold]]</f>
        <v>982.0440000000001</v>
      </c>
    </row>
    <row r="731" spans="1:16" x14ac:dyDescent="0.45">
      <c r="A731" t="s">
        <v>12</v>
      </c>
      <c r="B731" t="s">
        <v>17</v>
      </c>
      <c r="C731" t="s">
        <v>22</v>
      </c>
      <c r="D731" s="1">
        <v>5.99</v>
      </c>
      <c r="E731">
        <v>79</v>
      </c>
      <c r="F731" s="20" t="str">
        <f t="shared" si="11"/>
        <v>March</v>
      </c>
      <c r="G731" s="2">
        <v>45379</v>
      </c>
      <c r="H731" s="3" t="s">
        <v>26</v>
      </c>
      <c r="I731">
        <v>9438</v>
      </c>
      <c r="J731" s="3" t="str">
        <f>VLOOKUP(I731,'Customer Details'!$A$2:$C$1001, 3, FALSE)</f>
        <v>65+</v>
      </c>
      <c r="K731" s="3" t="str">
        <f>VLOOKUP(I731,'Customer Details'!$A$2:$D$1001,4, FALSE)</f>
        <v>Female</v>
      </c>
      <c r="L731" s="3" t="s">
        <v>31</v>
      </c>
      <c r="M731" t="s">
        <v>129</v>
      </c>
      <c r="N731" s="1">
        <v>473.21</v>
      </c>
      <c r="O731" s="1">
        <v>4.1929999999999996</v>
      </c>
      <c r="P731" s="1">
        <f>(Product[[#This Row],[Price]]-Product[[#This Row],[Cost of Goods Sold]])*Product[[#This Row],[Units Sold]]</f>
        <v>141.96300000000005</v>
      </c>
    </row>
    <row r="732" spans="1:16" x14ac:dyDescent="0.45">
      <c r="A732" t="s">
        <v>14</v>
      </c>
      <c r="B732" t="s">
        <v>19</v>
      </c>
      <c r="C732" t="s">
        <v>24</v>
      </c>
      <c r="D732" s="1">
        <v>20.99</v>
      </c>
      <c r="E732">
        <v>252</v>
      </c>
      <c r="F732" s="20" t="str">
        <f t="shared" si="11"/>
        <v>January</v>
      </c>
      <c r="G732" s="2">
        <v>45302</v>
      </c>
      <c r="H732" s="3" t="s">
        <v>26</v>
      </c>
      <c r="I732">
        <v>6042</v>
      </c>
      <c r="J732" s="3" t="str">
        <f>VLOOKUP(I732,'Customer Details'!$A$2:$C$1001, 3, FALSE)</f>
        <v>25-34</v>
      </c>
      <c r="K732" s="3" t="str">
        <f>VLOOKUP(I732,'Customer Details'!$A$2:$D$1001,4, FALSE)</f>
        <v>Female</v>
      </c>
      <c r="L732" s="3" t="s">
        <v>30</v>
      </c>
      <c r="M732" t="s">
        <v>129</v>
      </c>
      <c r="N732" s="1">
        <v>5289.48</v>
      </c>
      <c r="O732" s="1">
        <v>14.693</v>
      </c>
      <c r="P732" s="1">
        <f>(Product[[#This Row],[Price]]-Product[[#This Row],[Cost of Goods Sold]])*Product[[#This Row],[Units Sold]]</f>
        <v>1586.8439999999996</v>
      </c>
    </row>
    <row r="733" spans="1:16" x14ac:dyDescent="0.45">
      <c r="A733" t="s">
        <v>14</v>
      </c>
      <c r="B733" t="s">
        <v>19</v>
      </c>
      <c r="C733" t="s">
        <v>24</v>
      </c>
      <c r="D733" s="1">
        <v>20.99</v>
      </c>
      <c r="E733">
        <v>59</v>
      </c>
      <c r="F733" s="20" t="str">
        <f t="shared" si="11"/>
        <v>January</v>
      </c>
      <c r="G733" s="2">
        <v>45294</v>
      </c>
      <c r="H733" s="3" t="s">
        <v>25</v>
      </c>
      <c r="I733">
        <v>3666</v>
      </c>
      <c r="J733" s="3" t="str">
        <f>VLOOKUP(I733,'Customer Details'!$A$2:$C$1001, 3, FALSE)</f>
        <v>65+</v>
      </c>
      <c r="K733" s="3" t="str">
        <f>VLOOKUP(I733,'Customer Details'!$A$2:$D$1001,4, FALSE)</f>
        <v>Non-binary</v>
      </c>
      <c r="L733" s="3" t="s">
        <v>29</v>
      </c>
      <c r="M733" t="s">
        <v>129</v>
      </c>
      <c r="N733" s="1">
        <v>1238.4100000000001</v>
      </c>
      <c r="O733" s="1">
        <v>14.693</v>
      </c>
      <c r="P733" s="1">
        <f>(Product[[#This Row],[Price]]-Product[[#This Row],[Cost of Goods Sold]])*Product[[#This Row],[Units Sold]]</f>
        <v>371.52299999999991</v>
      </c>
    </row>
    <row r="734" spans="1:16" x14ac:dyDescent="0.45">
      <c r="A734" t="s">
        <v>12</v>
      </c>
      <c r="B734" t="s">
        <v>17</v>
      </c>
      <c r="C734" t="s">
        <v>22</v>
      </c>
      <c r="D734" s="1">
        <v>5.99</v>
      </c>
      <c r="E734">
        <v>192</v>
      </c>
      <c r="F734" s="20" t="str">
        <f t="shared" si="11"/>
        <v>February</v>
      </c>
      <c r="G734" s="2">
        <v>45347</v>
      </c>
      <c r="H734" s="3" t="s">
        <v>25</v>
      </c>
      <c r="I734">
        <v>2071</v>
      </c>
      <c r="J734" s="3" t="str">
        <f>VLOOKUP(I734,'Customer Details'!$A$2:$C$1001, 3, FALSE)</f>
        <v>55-64</v>
      </c>
      <c r="K734" s="3" t="str">
        <f>VLOOKUP(I734,'Customer Details'!$A$2:$D$1001,4, FALSE)</f>
        <v>Non-binary</v>
      </c>
      <c r="L734" s="3" t="s">
        <v>29</v>
      </c>
      <c r="M734" t="s">
        <v>129</v>
      </c>
      <c r="N734" s="1">
        <v>1150.08</v>
      </c>
      <c r="O734" s="1">
        <v>4.1929999999999996</v>
      </c>
      <c r="P734" s="1">
        <f>(Product[[#This Row],[Price]]-Product[[#This Row],[Cost of Goods Sold]])*Product[[#This Row],[Units Sold]]</f>
        <v>345.02400000000011</v>
      </c>
    </row>
    <row r="735" spans="1:16" x14ac:dyDescent="0.45">
      <c r="A735" t="s">
        <v>14</v>
      </c>
      <c r="B735" t="s">
        <v>19</v>
      </c>
      <c r="C735" t="s">
        <v>24</v>
      </c>
      <c r="D735" s="1">
        <v>20.99</v>
      </c>
      <c r="E735">
        <v>23</v>
      </c>
      <c r="F735" s="20" t="str">
        <f t="shared" si="11"/>
        <v>March</v>
      </c>
      <c r="G735" s="2">
        <v>45368</v>
      </c>
      <c r="H735" s="3" t="s">
        <v>25</v>
      </c>
      <c r="I735">
        <v>5624</v>
      </c>
      <c r="J735" s="3" t="str">
        <f>VLOOKUP(I735,'Customer Details'!$A$2:$C$1001, 3, FALSE)</f>
        <v>18-24</v>
      </c>
      <c r="K735" s="3" t="str">
        <f>VLOOKUP(I735,'Customer Details'!$A$2:$D$1001,4, FALSE)</f>
        <v>Female</v>
      </c>
      <c r="L735" s="3" t="s">
        <v>28</v>
      </c>
      <c r="M735" t="s">
        <v>129</v>
      </c>
      <c r="N735" s="1">
        <v>482.77</v>
      </c>
      <c r="O735" s="1">
        <v>14.693</v>
      </c>
      <c r="P735" s="1">
        <f>(Product[[#This Row],[Price]]-Product[[#This Row],[Cost of Goods Sold]])*Product[[#This Row],[Units Sold]]</f>
        <v>144.83099999999996</v>
      </c>
    </row>
    <row r="736" spans="1:16" x14ac:dyDescent="0.45">
      <c r="A736" t="s">
        <v>16</v>
      </c>
      <c r="B736" t="s">
        <v>21</v>
      </c>
      <c r="C736" t="s">
        <v>23</v>
      </c>
      <c r="D736" s="1">
        <v>35.5</v>
      </c>
      <c r="E736">
        <v>137</v>
      </c>
      <c r="F736" s="20" t="str">
        <f t="shared" si="11"/>
        <v>March</v>
      </c>
      <c r="G736" s="2">
        <v>45366</v>
      </c>
      <c r="H736" s="3" t="s">
        <v>26</v>
      </c>
      <c r="I736">
        <v>5152</v>
      </c>
      <c r="J736" s="3" t="str">
        <f>VLOOKUP(I736,'Customer Details'!$A$2:$C$1001, 3, FALSE)</f>
        <v>18-24</v>
      </c>
      <c r="K736" s="3" t="str">
        <f>VLOOKUP(I736,'Customer Details'!$A$2:$D$1001,4, FALSE)</f>
        <v>Male</v>
      </c>
      <c r="L736" s="3" t="s">
        <v>27</v>
      </c>
      <c r="M736" t="s">
        <v>129</v>
      </c>
      <c r="N736" s="1">
        <v>4863.5</v>
      </c>
      <c r="O736" s="1">
        <v>24.85</v>
      </c>
      <c r="P736" s="1">
        <f>(Product[[#This Row],[Price]]-Product[[#This Row],[Cost of Goods Sold]])*Product[[#This Row],[Units Sold]]</f>
        <v>1459.0499999999997</v>
      </c>
    </row>
    <row r="737" spans="1:16" x14ac:dyDescent="0.45">
      <c r="A737" t="s">
        <v>15</v>
      </c>
      <c r="B737" t="s">
        <v>20</v>
      </c>
      <c r="C737" t="s">
        <v>24</v>
      </c>
      <c r="D737" s="1">
        <v>12.99</v>
      </c>
      <c r="E737">
        <v>144</v>
      </c>
      <c r="F737" s="20" t="str">
        <f t="shared" si="11"/>
        <v>January</v>
      </c>
      <c r="G737" s="2">
        <v>45306</v>
      </c>
      <c r="H737" s="3" t="s">
        <v>26</v>
      </c>
      <c r="I737">
        <v>6105</v>
      </c>
      <c r="J737" s="3" t="str">
        <f>VLOOKUP(I737,'Customer Details'!$A$2:$C$1001, 3, FALSE)</f>
        <v>35-44</v>
      </c>
      <c r="K737" s="3" t="str">
        <f>VLOOKUP(I737,'Customer Details'!$A$2:$D$1001,4, FALSE)</f>
        <v>Non-binary</v>
      </c>
      <c r="L737" s="3" t="s">
        <v>29</v>
      </c>
      <c r="M737" t="s">
        <v>129</v>
      </c>
      <c r="N737" s="1">
        <v>1870.56</v>
      </c>
      <c r="O737" s="1">
        <v>9.093</v>
      </c>
      <c r="P737" s="1">
        <f>(Product[[#This Row],[Price]]-Product[[#This Row],[Cost of Goods Sold]])*Product[[#This Row],[Units Sold]]</f>
        <v>561.16800000000001</v>
      </c>
    </row>
    <row r="738" spans="1:16" x14ac:dyDescent="0.45">
      <c r="A738" t="s">
        <v>15</v>
      </c>
      <c r="B738" t="s">
        <v>20</v>
      </c>
      <c r="C738" t="s">
        <v>24</v>
      </c>
      <c r="D738" s="1">
        <v>12.99</v>
      </c>
      <c r="E738">
        <v>28</v>
      </c>
      <c r="F738" s="20" t="str">
        <f t="shared" si="11"/>
        <v>January</v>
      </c>
      <c r="G738" s="2">
        <v>45303</v>
      </c>
      <c r="H738" s="3" t="s">
        <v>26</v>
      </c>
      <c r="I738">
        <v>5415</v>
      </c>
      <c r="J738" s="3" t="str">
        <f>VLOOKUP(I738,'Customer Details'!$A$2:$C$1001, 3, FALSE)</f>
        <v>25-34</v>
      </c>
      <c r="K738" s="3" t="str">
        <f>VLOOKUP(I738,'Customer Details'!$A$2:$D$1001,4, FALSE)</f>
        <v>Non-binary</v>
      </c>
      <c r="L738" s="3" t="s">
        <v>31</v>
      </c>
      <c r="M738" t="s">
        <v>129</v>
      </c>
      <c r="N738" s="1">
        <v>363.72</v>
      </c>
      <c r="O738" s="1">
        <v>9.093</v>
      </c>
      <c r="P738" s="1">
        <f>(Product[[#This Row],[Price]]-Product[[#This Row],[Cost of Goods Sold]])*Product[[#This Row],[Units Sold]]</f>
        <v>109.11600000000001</v>
      </c>
    </row>
    <row r="739" spans="1:16" x14ac:dyDescent="0.45">
      <c r="A739" t="s">
        <v>16</v>
      </c>
      <c r="B739" t="s">
        <v>21</v>
      </c>
      <c r="C739" t="s">
        <v>23</v>
      </c>
      <c r="D739" s="1">
        <v>35.5</v>
      </c>
      <c r="E739">
        <v>97</v>
      </c>
      <c r="F739" s="20" t="str">
        <f t="shared" si="11"/>
        <v>February</v>
      </c>
      <c r="G739" s="2">
        <v>45329</v>
      </c>
      <c r="H739" s="3" t="s">
        <v>26</v>
      </c>
      <c r="I739">
        <v>1942</v>
      </c>
      <c r="J739" s="3" t="str">
        <f>VLOOKUP(I739,'Customer Details'!$A$2:$C$1001, 3, FALSE)</f>
        <v>35-44</v>
      </c>
      <c r="K739" s="3" t="str">
        <f>VLOOKUP(I739,'Customer Details'!$A$2:$D$1001,4, FALSE)</f>
        <v>Non-binary</v>
      </c>
      <c r="L739" s="3" t="s">
        <v>30</v>
      </c>
      <c r="M739" t="s">
        <v>130</v>
      </c>
      <c r="N739" s="1">
        <v>3443.5</v>
      </c>
      <c r="O739" s="1">
        <v>24.85</v>
      </c>
      <c r="P739" s="1">
        <f>(Product[[#This Row],[Price]]-Product[[#This Row],[Cost of Goods Sold]])*Product[[#This Row],[Units Sold]]</f>
        <v>1033.05</v>
      </c>
    </row>
    <row r="740" spans="1:16" x14ac:dyDescent="0.45">
      <c r="A740" t="s">
        <v>15</v>
      </c>
      <c r="B740" t="s">
        <v>20</v>
      </c>
      <c r="C740" t="s">
        <v>24</v>
      </c>
      <c r="D740" s="1">
        <v>12.99</v>
      </c>
      <c r="E740">
        <v>245</v>
      </c>
      <c r="F740" s="20" t="str">
        <f t="shared" si="11"/>
        <v>January</v>
      </c>
      <c r="G740" s="2">
        <v>45304</v>
      </c>
      <c r="H740" s="3" t="s">
        <v>25</v>
      </c>
      <c r="I740">
        <v>1779</v>
      </c>
      <c r="J740" s="3" t="str">
        <f>VLOOKUP(I740,'Customer Details'!$A$2:$C$1001, 3, FALSE)</f>
        <v>55-64</v>
      </c>
      <c r="K740" s="3" t="str">
        <f>VLOOKUP(I740,'Customer Details'!$A$2:$D$1001,4, FALSE)</f>
        <v>Male</v>
      </c>
      <c r="L740" s="3" t="s">
        <v>27</v>
      </c>
      <c r="M740" t="s">
        <v>129</v>
      </c>
      <c r="N740" s="1">
        <v>3182.55</v>
      </c>
      <c r="O740" s="1">
        <v>9.093</v>
      </c>
      <c r="P740" s="1">
        <f>(Product[[#This Row],[Price]]-Product[[#This Row],[Cost of Goods Sold]])*Product[[#This Row],[Units Sold]]</f>
        <v>954.7650000000001</v>
      </c>
    </row>
    <row r="741" spans="1:16" x14ac:dyDescent="0.45">
      <c r="A741" t="s">
        <v>12</v>
      </c>
      <c r="B741" t="s">
        <v>17</v>
      </c>
      <c r="C741" t="s">
        <v>22</v>
      </c>
      <c r="D741" s="1">
        <v>5.99</v>
      </c>
      <c r="E741">
        <v>294</v>
      </c>
      <c r="F741" s="20" t="str">
        <f t="shared" si="11"/>
        <v>February</v>
      </c>
      <c r="G741" s="2">
        <v>45336</v>
      </c>
      <c r="H741" s="3" t="s">
        <v>25</v>
      </c>
      <c r="I741">
        <v>6732</v>
      </c>
      <c r="J741" s="3" t="str">
        <f>VLOOKUP(I741,'Customer Details'!$A$2:$C$1001, 3, FALSE)</f>
        <v>35-44</v>
      </c>
      <c r="K741" s="3" t="str">
        <f>VLOOKUP(I741,'Customer Details'!$A$2:$D$1001,4, FALSE)</f>
        <v>Female</v>
      </c>
      <c r="L741" s="3" t="s">
        <v>29</v>
      </c>
      <c r="M741" t="s">
        <v>129</v>
      </c>
      <c r="N741" s="1">
        <v>1761.06</v>
      </c>
      <c r="O741" s="1">
        <v>4.1929999999999996</v>
      </c>
      <c r="P741" s="1">
        <f>(Product[[#This Row],[Price]]-Product[[#This Row],[Cost of Goods Sold]])*Product[[#This Row],[Units Sold]]</f>
        <v>528.31800000000021</v>
      </c>
    </row>
    <row r="742" spans="1:16" x14ac:dyDescent="0.45">
      <c r="A742" t="s">
        <v>15</v>
      </c>
      <c r="B742" t="s">
        <v>20</v>
      </c>
      <c r="C742" t="s">
        <v>24</v>
      </c>
      <c r="D742" s="1">
        <v>12.99</v>
      </c>
      <c r="E742">
        <v>171</v>
      </c>
      <c r="F742" s="20" t="str">
        <f t="shared" si="11"/>
        <v>March</v>
      </c>
      <c r="G742" s="2">
        <v>45368</v>
      </c>
      <c r="H742" s="3" t="s">
        <v>26</v>
      </c>
      <c r="I742">
        <v>7248</v>
      </c>
      <c r="J742" s="3" t="str">
        <f>VLOOKUP(I742,'Customer Details'!$A$2:$C$1001, 3, FALSE)</f>
        <v>35-44</v>
      </c>
      <c r="K742" s="3" t="str">
        <f>VLOOKUP(I742,'Customer Details'!$A$2:$D$1001,4, FALSE)</f>
        <v>Female</v>
      </c>
      <c r="L742" s="3" t="s">
        <v>29</v>
      </c>
      <c r="M742" t="s">
        <v>130</v>
      </c>
      <c r="N742" s="1">
        <v>2221.29</v>
      </c>
      <c r="O742" s="1">
        <v>9.093</v>
      </c>
      <c r="P742" s="1">
        <f>(Product[[#This Row],[Price]]-Product[[#This Row],[Cost of Goods Sold]])*Product[[#This Row],[Units Sold]]</f>
        <v>666.38700000000006</v>
      </c>
    </row>
    <row r="743" spans="1:16" x14ac:dyDescent="0.45">
      <c r="A743" t="s">
        <v>15</v>
      </c>
      <c r="B743" t="s">
        <v>20</v>
      </c>
      <c r="C743" t="s">
        <v>24</v>
      </c>
      <c r="D743" s="1">
        <v>12.99</v>
      </c>
      <c r="E743">
        <v>249</v>
      </c>
      <c r="F743" s="20" t="str">
        <f t="shared" si="11"/>
        <v>February</v>
      </c>
      <c r="G743" s="2">
        <v>45327</v>
      </c>
      <c r="H743" s="3" t="s">
        <v>25</v>
      </c>
      <c r="I743">
        <v>9552</v>
      </c>
      <c r="J743" s="3" t="str">
        <f>VLOOKUP(I743,'Customer Details'!$A$2:$C$1001, 3, FALSE)</f>
        <v>25-34</v>
      </c>
      <c r="K743" s="3" t="str">
        <f>VLOOKUP(I743,'Customer Details'!$A$2:$D$1001,4, FALSE)</f>
        <v>Female</v>
      </c>
      <c r="L743" s="3" t="s">
        <v>28</v>
      </c>
      <c r="M743" t="s">
        <v>129</v>
      </c>
      <c r="N743" s="1">
        <v>3234.51</v>
      </c>
      <c r="O743" s="1">
        <v>9.093</v>
      </c>
      <c r="P743" s="1">
        <f>(Product[[#This Row],[Price]]-Product[[#This Row],[Cost of Goods Sold]])*Product[[#This Row],[Units Sold]]</f>
        <v>970.35300000000007</v>
      </c>
    </row>
    <row r="744" spans="1:16" x14ac:dyDescent="0.45">
      <c r="A744" t="s">
        <v>15</v>
      </c>
      <c r="B744" t="s">
        <v>20</v>
      </c>
      <c r="C744" t="s">
        <v>24</v>
      </c>
      <c r="D744" s="1">
        <v>12.99</v>
      </c>
      <c r="E744">
        <v>203</v>
      </c>
      <c r="F744" s="20" t="str">
        <f t="shared" si="11"/>
        <v>February</v>
      </c>
      <c r="G744" s="2">
        <v>45335</v>
      </c>
      <c r="H744" s="3" t="s">
        <v>26</v>
      </c>
      <c r="I744">
        <v>5133</v>
      </c>
      <c r="J744" s="3" t="str">
        <f>VLOOKUP(I744,'Customer Details'!$A$2:$C$1001, 3, FALSE)</f>
        <v>65+</v>
      </c>
      <c r="K744" s="3" t="str">
        <f>VLOOKUP(I744,'Customer Details'!$A$2:$D$1001,4, FALSE)</f>
        <v>Female</v>
      </c>
      <c r="L744" s="3" t="s">
        <v>30</v>
      </c>
      <c r="M744" t="s">
        <v>129</v>
      </c>
      <c r="N744" s="1">
        <v>2636.97</v>
      </c>
      <c r="O744" s="1">
        <v>9.093</v>
      </c>
      <c r="P744" s="1">
        <f>(Product[[#This Row],[Price]]-Product[[#This Row],[Cost of Goods Sold]])*Product[[#This Row],[Units Sold]]</f>
        <v>791.09100000000001</v>
      </c>
    </row>
    <row r="745" spans="1:16" x14ac:dyDescent="0.45">
      <c r="A745" t="s">
        <v>15</v>
      </c>
      <c r="B745" t="s">
        <v>20</v>
      </c>
      <c r="C745" t="s">
        <v>24</v>
      </c>
      <c r="D745" s="1">
        <v>12.99</v>
      </c>
      <c r="E745">
        <v>126</v>
      </c>
      <c r="F745" s="20" t="str">
        <f t="shared" si="11"/>
        <v>February</v>
      </c>
      <c r="G745" s="2">
        <v>45339</v>
      </c>
      <c r="H745" s="3" t="s">
        <v>25</v>
      </c>
      <c r="I745">
        <v>5627</v>
      </c>
      <c r="J745" s="3" t="str">
        <f>VLOOKUP(I745,'Customer Details'!$A$2:$C$1001, 3, FALSE)</f>
        <v>65+</v>
      </c>
      <c r="K745" s="3" t="str">
        <f>VLOOKUP(I745,'Customer Details'!$A$2:$D$1001,4, FALSE)</f>
        <v>Male</v>
      </c>
      <c r="L745" s="3" t="s">
        <v>30</v>
      </c>
      <c r="M745" t="s">
        <v>129</v>
      </c>
      <c r="N745" s="1">
        <v>1636.74</v>
      </c>
      <c r="O745" s="1">
        <v>9.093</v>
      </c>
      <c r="P745" s="1">
        <f>(Product[[#This Row],[Price]]-Product[[#This Row],[Cost of Goods Sold]])*Product[[#This Row],[Units Sold]]</f>
        <v>491.02200000000005</v>
      </c>
    </row>
    <row r="746" spans="1:16" x14ac:dyDescent="0.45">
      <c r="A746" t="s">
        <v>12</v>
      </c>
      <c r="B746" t="s">
        <v>17</v>
      </c>
      <c r="C746" t="s">
        <v>22</v>
      </c>
      <c r="D746" s="1">
        <v>5.99</v>
      </c>
      <c r="E746">
        <v>24</v>
      </c>
      <c r="F746" s="20" t="str">
        <f t="shared" si="11"/>
        <v>March</v>
      </c>
      <c r="G746" s="2">
        <v>45367</v>
      </c>
      <c r="H746" s="3" t="s">
        <v>26</v>
      </c>
      <c r="I746">
        <v>4289</v>
      </c>
      <c r="J746" s="3" t="str">
        <f>VLOOKUP(I746,'Customer Details'!$A$2:$C$1001, 3, FALSE)</f>
        <v>55-64</v>
      </c>
      <c r="K746" s="3" t="str">
        <f>VLOOKUP(I746,'Customer Details'!$A$2:$D$1001,4, FALSE)</f>
        <v>Female</v>
      </c>
      <c r="L746" s="3" t="s">
        <v>29</v>
      </c>
      <c r="M746" t="s">
        <v>129</v>
      </c>
      <c r="N746" s="1">
        <v>143.76</v>
      </c>
      <c r="O746" s="1">
        <v>4.1929999999999996</v>
      </c>
      <c r="P746" s="1">
        <f>(Product[[#This Row],[Price]]-Product[[#This Row],[Cost of Goods Sold]])*Product[[#This Row],[Units Sold]]</f>
        <v>43.128000000000014</v>
      </c>
    </row>
    <row r="747" spans="1:16" x14ac:dyDescent="0.45">
      <c r="A747" t="s">
        <v>16</v>
      </c>
      <c r="B747" t="s">
        <v>21</v>
      </c>
      <c r="C747" t="s">
        <v>23</v>
      </c>
      <c r="D747" s="1">
        <v>35.5</v>
      </c>
      <c r="E747">
        <v>102</v>
      </c>
      <c r="F747" s="20" t="str">
        <f t="shared" si="11"/>
        <v>January</v>
      </c>
      <c r="G747" s="2">
        <v>45317</v>
      </c>
      <c r="H747" s="3" t="s">
        <v>25</v>
      </c>
      <c r="I747">
        <v>7925</v>
      </c>
      <c r="J747" s="3" t="str">
        <f>VLOOKUP(I747,'Customer Details'!$A$2:$C$1001, 3, FALSE)</f>
        <v>65+</v>
      </c>
      <c r="K747" s="3" t="str">
        <f>VLOOKUP(I747,'Customer Details'!$A$2:$D$1001,4, FALSE)</f>
        <v>Male</v>
      </c>
      <c r="L747" s="3" t="s">
        <v>27</v>
      </c>
      <c r="M747" t="s">
        <v>129</v>
      </c>
      <c r="N747" s="1">
        <v>3621</v>
      </c>
      <c r="O747" s="1">
        <v>24.85</v>
      </c>
      <c r="P747" s="1">
        <f>(Product[[#This Row],[Price]]-Product[[#This Row],[Cost of Goods Sold]])*Product[[#This Row],[Units Sold]]</f>
        <v>1086.3</v>
      </c>
    </row>
    <row r="748" spans="1:16" x14ac:dyDescent="0.45">
      <c r="A748" t="s">
        <v>15</v>
      </c>
      <c r="B748" t="s">
        <v>20</v>
      </c>
      <c r="C748" t="s">
        <v>24</v>
      </c>
      <c r="D748" s="1">
        <v>12.99</v>
      </c>
      <c r="E748">
        <v>296</v>
      </c>
      <c r="F748" s="20" t="str">
        <f t="shared" si="11"/>
        <v>March</v>
      </c>
      <c r="G748" s="2">
        <v>45376</v>
      </c>
      <c r="H748" s="3" t="s">
        <v>26</v>
      </c>
      <c r="I748">
        <v>6533</v>
      </c>
      <c r="J748" s="3" t="str">
        <f>VLOOKUP(I748,'Customer Details'!$A$2:$C$1001, 3, FALSE)</f>
        <v>18-24</v>
      </c>
      <c r="K748" s="3" t="str">
        <f>VLOOKUP(I748,'Customer Details'!$A$2:$D$1001,4, FALSE)</f>
        <v>Female</v>
      </c>
      <c r="L748" s="3" t="s">
        <v>30</v>
      </c>
      <c r="M748" t="s">
        <v>129</v>
      </c>
      <c r="N748" s="1">
        <v>3845.04</v>
      </c>
      <c r="O748" s="1">
        <v>9.093</v>
      </c>
      <c r="P748" s="1">
        <f>(Product[[#This Row],[Price]]-Product[[#This Row],[Cost of Goods Sold]])*Product[[#This Row],[Units Sold]]</f>
        <v>1153.5120000000002</v>
      </c>
    </row>
    <row r="749" spans="1:16" x14ac:dyDescent="0.45">
      <c r="A749" t="s">
        <v>14</v>
      </c>
      <c r="B749" t="s">
        <v>19</v>
      </c>
      <c r="C749" t="s">
        <v>24</v>
      </c>
      <c r="D749" s="1">
        <v>20.99</v>
      </c>
      <c r="E749">
        <v>38</v>
      </c>
      <c r="F749" s="20" t="str">
        <f t="shared" si="11"/>
        <v>March</v>
      </c>
      <c r="G749" s="2">
        <v>45356</v>
      </c>
      <c r="H749" s="3" t="s">
        <v>26</v>
      </c>
      <c r="I749">
        <v>1498</v>
      </c>
      <c r="J749" s="3" t="str">
        <f>VLOOKUP(I749,'Customer Details'!$A$2:$C$1001, 3, FALSE)</f>
        <v>45-54</v>
      </c>
      <c r="K749" s="3" t="str">
        <f>VLOOKUP(I749,'Customer Details'!$A$2:$D$1001,4, FALSE)</f>
        <v>Male</v>
      </c>
      <c r="L749" s="3" t="s">
        <v>28</v>
      </c>
      <c r="M749" t="s">
        <v>129</v>
      </c>
      <c r="N749" s="1">
        <v>797.61999999999989</v>
      </c>
      <c r="O749" s="1">
        <v>14.693</v>
      </c>
      <c r="P749" s="1">
        <f>(Product[[#This Row],[Price]]-Product[[#This Row],[Cost of Goods Sold]])*Product[[#This Row],[Units Sold]]</f>
        <v>239.28599999999994</v>
      </c>
    </row>
    <row r="750" spans="1:16" x14ac:dyDescent="0.45">
      <c r="A750" t="s">
        <v>12</v>
      </c>
      <c r="B750" t="s">
        <v>17</v>
      </c>
      <c r="C750" t="s">
        <v>22</v>
      </c>
      <c r="D750" s="1">
        <v>5.99</v>
      </c>
      <c r="E750">
        <v>140</v>
      </c>
      <c r="F750" s="20" t="str">
        <f t="shared" si="11"/>
        <v>January</v>
      </c>
      <c r="G750" s="2">
        <v>45320</v>
      </c>
      <c r="H750" s="3" t="s">
        <v>26</v>
      </c>
      <c r="I750">
        <v>2594</v>
      </c>
      <c r="J750" s="3" t="str">
        <f>VLOOKUP(I750,'Customer Details'!$A$2:$C$1001, 3, FALSE)</f>
        <v>25-34</v>
      </c>
      <c r="K750" s="3" t="str">
        <f>VLOOKUP(I750,'Customer Details'!$A$2:$D$1001,4, FALSE)</f>
        <v>Female</v>
      </c>
      <c r="L750" s="3" t="s">
        <v>27</v>
      </c>
      <c r="M750" t="s">
        <v>129</v>
      </c>
      <c r="N750" s="1">
        <v>838.6</v>
      </c>
      <c r="O750" s="1">
        <v>4.1929999999999996</v>
      </c>
      <c r="P750" s="1">
        <f>(Product[[#This Row],[Price]]-Product[[#This Row],[Cost of Goods Sold]])*Product[[#This Row],[Units Sold]]</f>
        <v>251.5800000000001</v>
      </c>
    </row>
    <row r="751" spans="1:16" x14ac:dyDescent="0.45">
      <c r="A751" t="s">
        <v>12</v>
      </c>
      <c r="B751" t="s">
        <v>17</v>
      </c>
      <c r="C751" t="s">
        <v>22</v>
      </c>
      <c r="D751" s="1">
        <v>5.99</v>
      </c>
      <c r="E751">
        <v>259</v>
      </c>
      <c r="F751" s="20" t="str">
        <f t="shared" si="11"/>
        <v>January</v>
      </c>
      <c r="G751" s="2">
        <v>45303</v>
      </c>
      <c r="H751" s="3" t="s">
        <v>25</v>
      </c>
      <c r="I751">
        <v>7439</v>
      </c>
      <c r="J751" s="3" t="str">
        <f>VLOOKUP(I751,'Customer Details'!$A$2:$C$1001, 3, FALSE)</f>
        <v>25-34</v>
      </c>
      <c r="K751" s="3" t="str">
        <f>VLOOKUP(I751,'Customer Details'!$A$2:$D$1001,4, FALSE)</f>
        <v>Non-binary</v>
      </c>
      <c r="L751" s="3" t="s">
        <v>28</v>
      </c>
      <c r="M751" t="s">
        <v>130</v>
      </c>
      <c r="N751" s="1">
        <v>1551.41</v>
      </c>
      <c r="O751" s="1">
        <v>4.1929999999999996</v>
      </c>
      <c r="P751" s="1">
        <f>(Product[[#This Row],[Price]]-Product[[#This Row],[Cost of Goods Sold]])*Product[[#This Row],[Units Sold]]</f>
        <v>465.42300000000017</v>
      </c>
    </row>
    <row r="752" spans="1:16" x14ac:dyDescent="0.45">
      <c r="A752" t="s">
        <v>13</v>
      </c>
      <c r="B752" t="s">
        <v>18</v>
      </c>
      <c r="C752" t="s">
        <v>23</v>
      </c>
      <c r="D752" s="1">
        <v>15.75</v>
      </c>
      <c r="E752">
        <v>295</v>
      </c>
      <c r="F752" s="20" t="str">
        <f t="shared" si="11"/>
        <v>February</v>
      </c>
      <c r="G752" s="2">
        <v>45335</v>
      </c>
      <c r="H752" s="3" t="s">
        <v>25</v>
      </c>
      <c r="I752">
        <v>4595</v>
      </c>
      <c r="J752" s="3" t="str">
        <f>VLOOKUP(I752,'Customer Details'!$A$2:$C$1001, 3, FALSE)</f>
        <v>25-34</v>
      </c>
      <c r="K752" s="3" t="str">
        <f>VLOOKUP(I752,'Customer Details'!$A$2:$D$1001,4, FALSE)</f>
        <v>Female</v>
      </c>
      <c r="L752" s="3" t="s">
        <v>29</v>
      </c>
      <c r="M752" t="s">
        <v>129</v>
      </c>
      <c r="N752" s="1">
        <v>4646.25</v>
      </c>
      <c r="O752" s="1">
        <v>11.025</v>
      </c>
      <c r="P752" s="1">
        <f>(Product[[#This Row],[Price]]-Product[[#This Row],[Cost of Goods Sold]])*Product[[#This Row],[Units Sold]]</f>
        <v>1393.875</v>
      </c>
    </row>
    <row r="753" spans="1:16" x14ac:dyDescent="0.45">
      <c r="A753" t="s">
        <v>12</v>
      </c>
      <c r="B753" t="s">
        <v>17</v>
      </c>
      <c r="C753" t="s">
        <v>22</v>
      </c>
      <c r="D753" s="1">
        <v>5.99</v>
      </c>
      <c r="E753">
        <v>298</v>
      </c>
      <c r="F753" s="20" t="str">
        <f t="shared" si="11"/>
        <v>March</v>
      </c>
      <c r="G753" s="2">
        <v>45366</v>
      </c>
      <c r="H753" s="3" t="s">
        <v>26</v>
      </c>
      <c r="I753">
        <v>6940</v>
      </c>
      <c r="J753" s="3" t="str">
        <f>VLOOKUP(I753,'Customer Details'!$A$2:$C$1001, 3, FALSE)</f>
        <v>25-34</v>
      </c>
      <c r="K753" s="3" t="str">
        <f>VLOOKUP(I753,'Customer Details'!$A$2:$D$1001,4, FALSE)</f>
        <v>Non-binary</v>
      </c>
      <c r="L753" s="3" t="s">
        <v>31</v>
      </c>
      <c r="M753" t="s">
        <v>129</v>
      </c>
      <c r="N753" s="1">
        <v>1785.02</v>
      </c>
      <c r="O753" s="1">
        <v>4.1929999999999996</v>
      </c>
      <c r="P753" s="1">
        <f>(Product[[#This Row],[Price]]-Product[[#This Row],[Cost of Goods Sold]])*Product[[#This Row],[Units Sold]]</f>
        <v>535.5060000000002</v>
      </c>
    </row>
    <row r="754" spans="1:16" x14ac:dyDescent="0.45">
      <c r="A754" t="s">
        <v>16</v>
      </c>
      <c r="B754" t="s">
        <v>21</v>
      </c>
      <c r="C754" t="s">
        <v>23</v>
      </c>
      <c r="D754" s="1">
        <v>35.5</v>
      </c>
      <c r="E754">
        <v>53</v>
      </c>
      <c r="F754" s="20" t="str">
        <f t="shared" si="11"/>
        <v>March</v>
      </c>
      <c r="G754" s="2">
        <v>45371</v>
      </c>
      <c r="H754" s="3" t="s">
        <v>26</v>
      </c>
      <c r="I754">
        <v>4817</v>
      </c>
      <c r="J754" s="3" t="str">
        <f>VLOOKUP(I754,'Customer Details'!$A$2:$C$1001, 3, FALSE)</f>
        <v>35-44</v>
      </c>
      <c r="K754" s="3" t="str">
        <f>VLOOKUP(I754,'Customer Details'!$A$2:$D$1001,4, FALSE)</f>
        <v>Male</v>
      </c>
      <c r="L754" s="3" t="s">
        <v>29</v>
      </c>
      <c r="M754" t="s">
        <v>129</v>
      </c>
      <c r="N754" s="1">
        <v>1881.5</v>
      </c>
      <c r="O754" s="1">
        <v>24.85</v>
      </c>
      <c r="P754" s="1">
        <f>(Product[[#This Row],[Price]]-Product[[#This Row],[Cost of Goods Sold]])*Product[[#This Row],[Units Sold]]</f>
        <v>564.44999999999993</v>
      </c>
    </row>
    <row r="755" spans="1:16" x14ac:dyDescent="0.45">
      <c r="A755" t="s">
        <v>14</v>
      </c>
      <c r="B755" t="s">
        <v>19</v>
      </c>
      <c r="C755" t="s">
        <v>24</v>
      </c>
      <c r="D755" s="1">
        <v>20.99</v>
      </c>
      <c r="E755">
        <v>257</v>
      </c>
      <c r="F755" s="20" t="str">
        <f t="shared" si="11"/>
        <v>February</v>
      </c>
      <c r="G755" s="2">
        <v>45328</v>
      </c>
      <c r="H755" s="3" t="s">
        <v>26</v>
      </c>
      <c r="I755">
        <v>8595</v>
      </c>
      <c r="J755" s="3" t="str">
        <f>VLOOKUP(I755,'Customer Details'!$A$2:$C$1001, 3, FALSE)</f>
        <v>25-34</v>
      </c>
      <c r="K755" s="3" t="str">
        <f>VLOOKUP(I755,'Customer Details'!$A$2:$D$1001,4, FALSE)</f>
        <v>Non-binary</v>
      </c>
      <c r="L755" s="3" t="s">
        <v>31</v>
      </c>
      <c r="M755" t="s">
        <v>130</v>
      </c>
      <c r="N755" s="1">
        <v>5394.4299999999994</v>
      </c>
      <c r="O755" s="1">
        <v>14.693</v>
      </c>
      <c r="P755" s="1">
        <f>(Product[[#This Row],[Price]]-Product[[#This Row],[Cost of Goods Sold]])*Product[[#This Row],[Units Sold]]</f>
        <v>1618.3289999999997</v>
      </c>
    </row>
    <row r="756" spans="1:16" x14ac:dyDescent="0.45">
      <c r="A756" t="s">
        <v>12</v>
      </c>
      <c r="B756" t="s">
        <v>17</v>
      </c>
      <c r="C756" t="s">
        <v>22</v>
      </c>
      <c r="D756" s="1">
        <v>5.99</v>
      </c>
      <c r="E756">
        <v>267</v>
      </c>
      <c r="F756" s="20" t="str">
        <f t="shared" si="11"/>
        <v>March</v>
      </c>
      <c r="G756" s="2">
        <v>45362</v>
      </c>
      <c r="H756" s="3" t="s">
        <v>25</v>
      </c>
      <c r="I756">
        <v>5503</v>
      </c>
      <c r="J756" s="3" t="str">
        <f>VLOOKUP(I756,'Customer Details'!$A$2:$C$1001, 3, FALSE)</f>
        <v>45-54</v>
      </c>
      <c r="K756" s="3" t="str">
        <f>VLOOKUP(I756,'Customer Details'!$A$2:$D$1001,4, FALSE)</f>
        <v>Female</v>
      </c>
      <c r="L756" s="3" t="s">
        <v>27</v>
      </c>
      <c r="M756" t="s">
        <v>129</v>
      </c>
      <c r="N756" s="1">
        <v>1599.33</v>
      </c>
      <c r="O756" s="1">
        <v>4.1929999999999996</v>
      </c>
      <c r="P756" s="1">
        <f>(Product[[#This Row],[Price]]-Product[[#This Row],[Cost of Goods Sold]])*Product[[#This Row],[Units Sold]]</f>
        <v>479.79900000000015</v>
      </c>
    </row>
    <row r="757" spans="1:16" x14ac:dyDescent="0.45">
      <c r="A757" t="s">
        <v>15</v>
      </c>
      <c r="B757" t="s">
        <v>20</v>
      </c>
      <c r="C757" t="s">
        <v>24</v>
      </c>
      <c r="D757" s="1">
        <v>12.99</v>
      </c>
      <c r="E757">
        <v>229</v>
      </c>
      <c r="F757" s="20" t="str">
        <f t="shared" si="11"/>
        <v>March</v>
      </c>
      <c r="G757" s="2">
        <v>45369</v>
      </c>
      <c r="H757" s="3" t="s">
        <v>26</v>
      </c>
      <c r="I757">
        <v>2355</v>
      </c>
      <c r="J757" s="3" t="str">
        <f>VLOOKUP(I757,'Customer Details'!$A$2:$C$1001, 3, FALSE)</f>
        <v>25-34</v>
      </c>
      <c r="K757" s="3" t="str">
        <f>VLOOKUP(I757,'Customer Details'!$A$2:$D$1001,4, FALSE)</f>
        <v>Male</v>
      </c>
      <c r="L757" s="3" t="s">
        <v>31</v>
      </c>
      <c r="M757" t="s">
        <v>129</v>
      </c>
      <c r="N757" s="1">
        <v>2974.71</v>
      </c>
      <c r="O757" s="1">
        <v>9.093</v>
      </c>
      <c r="P757" s="1">
        <f>(Product[[#This Row],[Price]]-Product[[#This Row],[Cost of Goods Sold]])*Product[[#This Row],[Units Sold]]</f>
        <v>892.41300000000001</v>
      </c>
    </row>
    <row r="758" spans="1:16" x14ac:dyDescent="0.45">
      <c r="A758" t="s">
        <v>15</v>
      </c>
      <c r="B758" t="s">
        <v>20</v>
      </c>
      <c r="C758" t="s">
        <v>24</v>
      </c>
      <c r="D758" s="1">
        <v>12.99</v>
      </c>
      <c r="E758">
        <v>28</v>
      </c>
      <c r="F758" s="20" t="str">
        <f t="shared" si="11"/>
        <v>March</v>
      </c>
      <c r="G758" s="2">
        <v>45358</v>
      </c>
      <c r="H758" s="3" t="s">
        <v>26</v>
      </c>
      <c r="I758">
        <v>4251</v>
      </c>
      <c r="J758" s="3" t="str">
        <f>VLOOKUP(I758,'Customer Details'!$A$2:$C$1001, 3, FALSE)</f>
        <v>35-44</v>
      </c>
      <c r="K758" s="3" t="str">
        <f>VLOOKUP(I758,'Customer Details'!$A$2:$D$1001,4, FALSE)</f>
        <v>Female</v>
      </c>
      <c r="L758" s="3" t="s">
        <v>28</v>
      </c>
      <c r="M758" t="s">
        <v>129</v>
      </c>
      <c r="N758" s="1">
        <v>363.72</v>
      </c>
      <c r="O758" s="1">
        <v>9.093</v>
      </c>
      <c r="P758" s="1">
        <f>(Product[[#This Row],[Price]]-Product[[#This Row],[Cost of Goods Sold]])*Product[[#This Row],[Units Sold]]</f>
        <v>109.11600000000001</v>
      </c>
    </row>
    <row r="759" spans="1:16" x14ac:dyDescent="0.45">
      <c r="A759" t="s">
        <v>16</v>
      </c>
      <c r="B759" t="s">
        <v>21</v>
      </c>
      <c r="C759" t="s">
        <v>23</v>
      </c>
      <c r="D759" s="1">
        <v>35.5</v>
      </c>
      <c r="E759">
        <v>63</v>
      </c>
      <c r="F759" s="20" t="str">
        <f t="shared" si="11"/>
        <v>February</v>
      </c>
      <c r="G759" s="2">
        <v>45345</v>
      </c>
      <c r="H759" s="3" t="s">
        <v>26</v>
      </c>
      <c r="I759">
        <v>5213</v>
      </c>
      <c r="J759" s="3" t="str">
        <f>VLOOKUP(I759,'Customer Details'!$A$2:$C$1001, 3, FALSE)</f>
        <v>35-44</v>
      </c>
      <c r="K759" s="3" t="str">
        <f>VLOOKUP(I759,'Customer Details'!$A$2:$D$1001,4, FALSE)</f>
        <v>Female</v>
      </c>
      <c r="L759" s="3" t="s">
        <v>29</v>
      </c>
      <c r="M759" t="s">
        <v>129</v>
      </c>
      <c r="N759" s="1">
        <v>2236.5</v>
      </c>
      <c r="O759" s="1">
        <v>24.85</v>
      </c>
      <c r="P759" s="1">
        <f>(Product[[#This Row],[Price]]-Product[[#This Row],[Cost of Goods Sold]])*Product[[#This Row],[Units Sold]]</f>
        <v>670.94999999999993</v>
      </c>
    </row>
    <row r="760" spans="1:16" x14ac:dyDescent="0.45">
      <c r="A760" t="s">
        <v>12</v>
      </c>
      <c r="B760" t="s">
        <v>17</v>
      </c>
      <c r="C760" t="s">
        <v>22</v>
      </c>
      <c r="D760" s="1">
        <v>5.99</v>
      </c>
      <c r="E760">
        <v>36</v>
      </c>
      <c r="F760" s="20" t="str">
        <f t="shared" si="11"/>
        <v>January</v>
      </c>
      <c r="G760" s="2">
        <v>45309</v>
      </c>
      <c r="H760" s="3" t="s">
        <v>25</v>
      </c>
      <c r="I760">
        <v>3273</v>
      </c>
      <c r="J760" s="3" t="str">
        <f>VLOOKUP(I760,'Customer Details'!$A$2:$C$1001, 3, FALSE)</f>
        <v>55-64</v>
      </c>
      <c r="K760" s="3" t="str">
        <f>VLOOKUP(I760,'Customer Details'!$A$2:$D$1001,4, FALSE)</f>
        <v>Non-binary</v>
      </c>
      <c r="L760" s="3" t="s">
        <v>28</v>
      </c>
      <c r="M760" t="s">
        <v>129</v>
      </c>
      <c r="N760" s="1">
        <v>215.64</v>
      </c>
      <c r="O760" s="1">
        <v>4.1929999999999996</v>
      </c>
      <c r="P760" s="1">
        <f>(Product[[#This Row],[Price]]-Product[[#This Row],[Cost of Goods Sold]])*Product[[#This Row],[Units Sold]]</f>
        <v>64.692000000000021</v>
      </c>
    </row>
    <row r="761" spans="1:16" x14ac:dyDescent="0.45">
      <c r="A761" t="s">
        <v>14</v>
      </c>
      <c r="B761" t="s">
        <v>19</v>
      </c>
      <c r="C761" t="s">
        <v>24</v>
      </c>
      <c r="D761" s="1">
        <v>20.99</v>
      </c>
      <c r="E761">
        <v>22</v>
      </c>
      <c r="F761" s="20" t="str">
        <f t="shared" si="11"/>
        <v>March</v>
      </c>
      <c r="G761" s="2">
        <v>45365</v>
      </c>
      <c r="H761" s="3" t="s">
        <v>26</v>
      </c>
      <c r="I761">
        <v>3145</v>
      </c>
      <c r="J761" s="3" t="str">
        <f>VLOOKUP(I761,'Customer Details'!$A$2:$C$1001, 3, FALSE)</f>
        <v>55-64</v>
      </c>
      <c r="K761" s="3" t="str">
        <f>VLOOKUP(I761,'Customer Details'!$A$2:$D$1001,4, FALSE)</f>
        <v>Male</v>
      </c>
      <c r="L761" s="3" t="s">
        <v>29</v>
      </c>
      <c r="M761" t="s">
        <v>129</v>
      </c>
      <c r="N761" s="1">
        <v>461.78</v>
      </c>
      <c r="O761" s="1">
        <v>14.693</v>
      </c>
      <c r="P761" s="1">
        <f>(Product[[#This Row],[Price]]-Product[[#This Row],[Cost of Goods Sold]])*Product[[#This Row],[Units Sold]]</f>
        <v>138.53399999999996</v>
      </c>
    </row>
    <row r="762" spans="1:16" x14ac:dyDescent="0.45">
      <c r="A762" t="s">
        <v>16</v>
      </c>
      <c r="B762" t="s">
        <v>21</v>
      </c>
      <c r="C762" t="s">
        <v>23</v>
      </c>
      <c r="D762" s="1">
        <v>35.5</v>
      </c>
      <c r="E762">
        <v>116</v>
      </c>
      <c r="F762" s="20" t="str">
        <f t="shared" si="11"/>
        <v>January</v>
      </c>
      <c r="G762" s="2">
        <v>45293</v>
      </c>
      <c r="H762" s="3" t="s">
        <v>25</v>
      </c>
      <c r="I762">
        <v>3287</v>
      </c>
      <c r="J762" s="3" t="str">
        <f>VLOOKUP(I762,'Customer Details'!$A$2:$C$1001, 3, FALSE)</f>
        <v>45-54</v>
      </c>
      <c r="K762" s="3" t="str">
        <f>VLOOKUP(I762,'Customer Details'!$A$2:$D$1001,4, FALSE)</f>
        <v>Non-binary</v>
      </c>
      <c r="L762" s="3" t="s">
        <v>29</v>
      </c>
      <c r="M762" t="s">
        <v>129</v>
      </c>
      <c r="N762" s="1">
        <v>4118</v>
      </c>
      <c r="O762" s="1">
        <v>24.85</v>
      </c>
      <c r="P762" s="1">
        <f>(Product[[#This Row],[Price]]-Product[[#This Row],[Cost of Goods Sold]])*Product[[#This Row],[Units Sold]]</f>
        <v>1235.3999999999999</v>
      </c>
    </row>
    <row r="763" spans="1:16" x14ac:dyDescent="0.45">
      <c r="A763" t="s">
        <v>15</v>
      </c>
      <c r="B763" t="s">
        <v>20</v>
      </c>
      <c r="C763" t="s">
        <v>24</v>
      </c>
      <c r="D763" s="1">
        <v>12.99</v>
      </c>
      <c r="E763">
        <v>14</v>
      </c>
      <c r="F763" s="20" t="str">
        <f t="shared" si="11"/>
        <v>March</v>
      </c>
      <c r="G763" s="2">
        <v>45362</v>
      </c>
      <c r="H763" s="3" t="s">
        <v>26</v>
      </c>
      <c r="I763">
        <v>6969</v>
      </c>
      <c r="J763" s="3" t="str">
        <f>VLOOKUP(I763,'Customer Details'!$A$2:$C$1001, 3, FALSE)</f>
        <v>65+</v>
      </c>
      <c r="K763" s="3" t="str">
        <f>VLOOKUP(I763,'Customer Details'!$A$2:$D$1001,4, FALSE)</f>
        <v>Male</v>
      </c>
      <c r="L763" s="3" t="s">
        <v>27</v>
      </c>
      <c r="M763" t="s">
        <v>130</v>
      </c>
      <c r="N763" s="1">
        <v>181.86</v>
      </c>
      <c r="O763" s="1">
        <v>9.093</v>
      </c>
      <c r="P763" s="1">
        <f>(Product[[#This Row],[Price]]-Product[[#This Row],[Cost of Goods Sold]])*Product[[#This Row],[Units Sold]]</f>
        <v>54.558000000000007</v>
      </c>
    </row>
    <row r="764" spans="1:16" x14ac:dyDescent="0.45">
      <c r="A764" t="s">
        <v>12</v>
      </c>
      <c r="B764" t="s">
        <v>17</v>
      </c>
      <c r="C764" t="s">
        <v>22</v>
      </c>
      <c r="D764" s="1">
        <v>5.99</v>
      </c>
      <c r="E764">
        <v>6</v>
      </c>
      <c r="F764" s="20" t="str">
        <f t="shared" si="11"/>
        <v>March</v>
      </c>
      <c r="G764" s="2">
        <v>45372</v>
      </c>
      <c r="H764" s="3" t="s">
        <v>25</v>
      </c>
      <c r="I764">
        <v>5070</v>
      </c>
      <c r="J764" s="3" t="str">
        <f>VLOOKUP(I764,'Customer Details'!$A$2:$C$1001, 3, FALSE)</f>
        <v>55-64</v>
      </c>
      <c r="K764" s="3" t="str">
        <f>VLOOKUP(I764,'Customer Details'!$A$2:$D$1001,4, FALSE)</f>
        <v>Female</v>
      </c>
      <c r="L764" s="3" t="s">
        <v>31</v>
      </c>
      <c r="M764" t="s">
        <v>129</v>
      </c>
      <c r="N764" s="1">
        <v>35.94</v>
      </c>
      <c r="O764" s="1">
        <v>4.1929999999999996</v>
      </c>
      <c r="P764" s="1">
        <f>(Product[[#This Row],[Price]]-Product[[#This Row],[Cost of Goods Sold]])*Product[[#This Row],[Units Sold]]</f>
        <v>10.782000000000004</v>
      </c>
    </row>
    <row r="765" spans="1:16" x14ac:dyDescent="0.45">
      <c r="A765" t="s">
        <v>12</v>
      </c>
      <c r="B765" t="s">
        <v>17</v>
      </c>
      <c r="C765" t="s">
        <v>22</v>
      </c>
      <c r="D765" s="1">
        <v>5.99</v>
      </c>
      <c r="E765">
        <v>203</v>
      </c>
      <c r="F765" s="20" t="str">
        <f t="shared" si="11"/>
        <v>January</v>
      </c>
      <c r="G765" s="2">
        <v>45319</v>
      </c>
      <c r="H765" s="3" t="s">
        <v>26</v>
      </c>
      <c r="I765">
        <v>3183</v>
      </c>
      <c r="J765" s="3" t="str">
        <f>VLOOKUP(I765,'Customer Details'!$A$2:$C$1001, 3, FALSE)</f>
        <v>35-44</v>
      </c>
      <c r="K765" s="3" t="str">
        <f>VLOOKUP(I765,'Customer Details'!$A$2:$D$1001,4, FALSE)</f>
        <v>Non-binary</v>
      </c>
      <c r="L765" s="3" t="s">
        <v>27</v>
      </c>
      <c r="M765" t="s">
        <v>129</v>
      </c>
      <c r="N765" s="1">
        <v>1215.97</v>
      </c>
      <c r="O765" s="1">
        <v>4.1929999999999996</v>
      </c>
      <c r="P765" s="1">
        <f>(Product[[#This Row],[Price]]-Product[[#This Row],[Cost of Goods Sold]])*Product[[#This Row],[Units Sold]]</f>
        <v>364.79100000000011</v>
      </c>
    </row>
    <row r="766" spans="1:16" x14ac:dyDescent="0.45">
      <c r="A766" t="s">
        <v>13</v>
      </c>
      <c r="B766" t="s">
        <v>18</v>
      </c>
      <c r="C766" t="s">
        <v>23</v>
      </c>
      <c r="D766" s="1">
        <v>15.75</v>
      </c>
      <c r="E766">
        <v>288</v>
      </c>
      <c r="F766" s="20" t="str">
        <f t="shared" si="11"/>
        <v>March</v>
      </c>
      <c r="G766" s="2">
        <v>45367</v>
      </c>
      <c r="H766" s="3" t="s">
        <v>25</v>
      </c>
      <c r="I766">
        <v>8844</v>
      </c>
      <c r="J766" s="3" t="str">
        <f>VLOOKUP(I766,'Customer Details'!$A$2:$C$1001, 3, FALSE)</f>
        <v>55-64</v>
      </c>
      <c r="K766" s="3" t="str">
        <f>VLOOKUP(I766,'Customer Details'!$A$2:$D$1001,4, FALSE)</f>
        <v>Male</v>
      </c>
      <c r="L766" s="3" t="s">
        <v>30</v>
      </c>
      <c r="M766" t="s">
        <v>130</v>
      </c>
      <c r="N766" s="1">
        <v>4536</v>
      </c>
      <c r="O766" s="1">
        <v>11.025</v>
      </c>
      <c r="P766" s="1">
        <f>(Product[[#This Row],[Price]]-Product[[#This Row],[Cost of Goods Sold]])*Product[[#This Row],[Units Sold]]</f>
        <v>1360.8</v>
      </c>
    </row>
    <row r="767" spans="1:16" x14ac:dyDescent="0.45">
      <c r="A767" t="s">
        <v>16</v>
      </c>
      <c r="B767" t="s">
        <v>21</v>
      </c>
      <c r="C767" t="s">
        <v>23</v>
      </c>
      <c r="D767" s="1">
        <v>35.5</v>
      </c>
      <c r="E767">
        <v>238</v>
      </c>
      <c r="F767" s="20" t="str">
        <f t="shared" si="11"/>
        <v>March</v>
      </c>
      <c r="G767" s="2">
        <v>45380</v>
      </c>
      <c r="H767" s="3" t="s">
        <v>26</v>
      </c>
      <c r="I767">
        <v>3090</v>
      </c>
      <c r="J767" s="3" t="str">
        <f>VLOOKUP(I767,'Customer Details'!$A$2:$C$1001, 3, FALSE)</f>
        <v>25-34</v>
      </c>
      <c r="K767" s="3" t="str">
        <f>VLOOKUP(I767,'Customer Details'!$A$2:$D$1001,4, FALSE)</f>
        <v>Male</v>
      </c>
      <c r="L767" s="3" t="s">
        <v>29</v>
      </c>
      <c r="M767" t="s">
        <v>129</v>
      </c>
      <c r="N767" s="1">
        <v>8449</v>
      </c>
      <c r="O767" s="1">
        <v>24.85</v>
      </c>
      <c r="P767" s="1">
        <f>(Product[[#This Row],[Price]]-Product[[#This Row],[Cost of Goods Sold]])*Product[[#This Row],[Units Sold]]</f>
        <v>2534.6999999999998</v>
      </c>
    </row>
    <row r="768" spans="1:16" x14ac:dyDescent="0.45">
      <c r="A768" t="s">
        <v>16</v>
      </c>
      <c r="B768" t="s">
        <v>21</v>
      </c>
      <c r="C768" t="s">
        <v>23</v>
      </c>
      <c r="D768" s="1">
        <v>35.5</v>
      </c>
      <c r="E768">
        <v>291</v>
      </c>
      <c r="F768" s="20" t="str">
        <f t="shared" si="11"/>
        <v>January</v>
      </c>
      <c r="G768" s="2">
        <v>45292</v>
      </c>
      <c r="H768" s="3" t="s">
        <v>25</v>
      </c>
      <c r="I768">
        <v>7173</v>
      </c>
      <c r="J768" s="3" t="str">
        <f>VLOOKUP(I768,'Customer Details'!$A$2:$C$1001, 3, FALSE)</f>
        <v>35-44</v>
      </c>
      <c r="K768" s="3" t="str">
        <f>VLOOKUP(I768,'Customer Details'!$A$2:$D$1001,4, FALSE)</f>
        <v>Female</v>
      </c>
      <c r="L768" s="3" t="s">
        <v>28</v>
      </c>
      <c r="M768" t="s">
        <v>129</v>
      </c>
      <c r="N768" s="1">
        <v>10330.5</v>
      </c>
      <c r="O768" s="1">
        <v>24.85</v>
      </c>
      <c r="P768" s="1">
        <f>(Product[[#This Row],[Price]]-Product[[#This Row],[Cost of Goods Sold]])*Product[[#This Row],[Units Sold]]</f>
        <v>3099.1499999999996</v>
      </c>
    </row>
    <row r="769" spans="1:16" x14ac:dyDescent="0.45">
      <c r="A769" t="s">
        <v>12</v>
      </c>
      <c r="B769" t="s">
        <v>17</v>
      </c>
      <c r="C769" t="s">
        <v>22</v>
      </c>
      <c r="D769" s="1">
        <v>5.99</v>
      </c>
      <c r="E769">
        <v>19</v>
      </c>
      <c r="F769" s="20" t="str">
        <f t="shared" si="11"/>
        <v>February</v>
      </c>
      <c r="G769" s="2">
        <v>45323</v>
      </c>
      <c r="H769" s="3" t="s">
        <v>25</v>
      </c>
      <c r="I769">
        <v>9628</v>
      </c>
      <c r="J769" s="3" t="str">
        <f>VLOOKUP(I769,'Customer Details'!$A$2:$C$1001, 3, FALSE)</f>
        <v>55-64</v>
      </c>
      <c r="K769" s="3" t="str">
        <f>VLOOKUP(I769,'Customer Details'!$A$2:$D$1001,4, FALSE)</f>
        <v>Female</v>
      </c>
      <c r="L769" s="3" t="s">
        <v>30</v>
      </c>
      <c r="M769" t="s">
        <v>129</v>
      </c>
      <c r="N769" s="1">
        <v>113.81</v>
      </c>
      <c r="O769" s="1">
        <v>4.1929999999999996</v>
      </c>
      <c r="P769" s="1">
        <f>(Product[[#This Row],[Price]]-Product[[#This Row],[Cost of Goods Sold]])*Product[[#This Row],[Units Sold]]</f>
        <v>34.143000000000015</v>
      </c>
    </row>
    <row r="770" spans="1:16" x14ac:dyDescent="0.45">
      <c r="A770" t="s">
        <v>13</v>
      </c>
      <c r="B770" t="s">
        <v>18</v>
      </c>
      <c r="C770" t="s">
        <v>23</v>
      </c>
      <c r="D770" s="1">
        <v>15.75</v>
      </c>
      <c r="E770">
        <v>254</v>
      </c>
      <c r="F770" s="20" t="str">
        <f t="shared" ref="F770:F833" si="12">TEXT(G770, "mmmm")</f>
        <v>March</v>
      </c>
      <c r="G770" s="2">
        <v>45358</v>
      </c>
      <c r="H770" s="3" t="s">
        <v>25</v>
      </c>
      <c r="I770">
        <v>5872</v>
      </c>
      <c r="J770" s="3" t="str">
        <f>VLOOKUP(I770,'Customer Details'!$A$2:$C$1001, 3, FALSE)</f>
        <v>25-34</v>
      </c>
      <c r="K770" s="3" t="str">
        <f>VLOOKUP(I770,'Customer Details'!$A$2:$D$1001,4, FALSE)</f>
        <v>Male</v>
      </c>
      <c r="L770" s="3" t="s">
        <v>28</v>
      </c>
      <c r="M770" t="s">
        <v>129</v>
      </c>
      <c r="N770" s="1">
        <v>4000.5</v>
      </c>
      <c r="O770" s="1">
        <v>11.025</v>
      </c>
      <c r="P770" s="1">
        <f>(Product[[#This Row],[Price]]-Product[[#This Row],[Cost of Goods Sold]])*Product[[#This Row],[Units Sold]]</f>
        <v>1200.1499999999999</v>
      </c>
    </row>
    <row r="771" spans="1:16" x14ac:dyDescent="0.45">
      <c r="A771" t="s">
        <v>14</v>
      </c>
      <c r="B771" t="s">
        <v>19</v>
      </c>
      <c r="C771" t="s">
        <v>24</v>
      </c>
      <c r="D771" s="1">
        <v>20.99</v>
      </c>
      <c r="E771">
        <v>60</v>
      </c>
      <c r="F771" s="20" t="str">
        <f t="shared" si="12"/>
        <v>March</v>
      </c>
      <c r="G771" s="2">
        <v>45377</v>
      </c>
      <c r="H771" s="3" t="s">
        <v>25</v>
      </c>
      <c r="I771">
        <v>5704</v>
      </c>
      <c r="J771" s="3" t="str">
        <f>VLOOKUP(I771,'Customer Details'!$A$2:$C$1001, 3, FALSE)</f>
        <v>18-24</v>
      </c>
      <c r="K771" s="3" t="str">
        <f>VLOOKUP(I771,'Customer Details'!$A$2:$D$1001,4, FALSE)</f>
        <v>Female</v>
      </c>
      <c r="L771" s="3" t="s">
        <v>29</v>
      </c>
      <c r="M771" t="s">
        <v>129</v>
      </c>
      <c r="N771" s="1">
        <v>1259.4000000000001</v>
      </c>
      <c r="O771" s="1">
        <v>14.693</v>
      </c>
      <c r="P771" s="1">
        <f>(Product[[#This Row],[Price]]-Product[[#This Row],[Cost of Goods Sold]])*Product[[#This Row],[Units Sold]]</f>
        <v>377.81999999999994</v>
      </c>
    </row>
    <row r="772" spans="1:16" x14ac:dyDescent="0.45">
      <c r="A772" t="s">
        <v>16</v>
      </c>
      <c r="B772" t="s">
        <v>21</v>
      </c>
      <c r="C772" t="s">
        <v>23</v>
      </c>
      <c r="D772" s="1">
        <v>35.5</v>
      </c>
      <c r="E772">
        <v>199</v>
      </c>
      <c r="F772" s="20" t="str">
        <f t="shared" si="12"/>
        <v>March</v>
      </c>
      <c r="G772" s="2">
        <v>45369</v>
      </c>
      <c r="H772" s="3" t="s">
        <v>26</v>
      </c>
      <c r="I772">
        <v>1125</v>
      </c>
      <c r="J772" s="3" t="str">
        <f>VLOOKUP(I772,'Customer Details'!$A$2:$C$1001, 3, FALSE)</f>
        <v>18-24</v>
      </c>
      <c r="K772" s="3" t="str">
        <f>VLOOKUP(I772,'Customer Details'!$A$2:$D$1001,4, FALSE)</f>
        <v>Female</v>
      </c>
      <c r="L772" s="3" t="s">
        <v>27</v>
      </c>
      <c r="M772" t="s">
        <v>129</v>
      </c>
      <c r="N772" s="1">
        <v>7064.5</v>
      </c>
      <c r="O772" s="1">
        <v>24.85</v>
      </c>
      <c r="P772" s="1">
        <f>(Product[[#This Row],[Price]]-Product[[#This Row],[Cost of Goods Sold]])*Product[[#This Row],[Units Sold]]</f>
        <v>2119.35</v>
      </c>
    </row>
    <row r="773" spans="1:16" x14ac:dyDescent="0.45">
      <c r="A773" t="s">
        <v>12</v>
      </c>
      <c r="B773" t="s">
        <v>17</v>
      </c>
      <c r="C773" t="s">
        <v>22</v>
      </c>
      <c r="D773" s="1">
        <v>5.99</v>
      </c>
      <c r="E773">
        <v>290</v>
      </c>
      <c r="F773" s="20" t="str">
        <f t="shared" si="12"/>
        <v>February</v>
      </c>
      <c r="G773" s="2">
        <v>45330</v>
      </c>
      <c r="H773" s="3" t="s">
        <v>26</v>
      </c>
      <c r="I773">
        <v>5968</v>
      </c>
      <c r="J773" s="3" t="str">
        <f>VLOOKUP(I773,'Customer Details'!$A$2:$C$1001, 3, FALSE)</f>
        <v>25-34</v>
      </c>
      <c r="K773" s="3" t="str">
        <f>VLOOKUP(I773,'Customer Details'!$A$2:$D$1001,4, FALSE)</f>
        <v>Female</v>
      </c>
      <c r="L773" s="3" t="s">
        <v>31</v>
      </c>
      <c r="M773" t="s">
        <v>129</v>
      </c>
      <c r="N773" s="1">
        <v>1737.1</v>
      </c>
      <c r="O773" s="1">
        <v>4.1929999999999996</v>
      </c>
      <c r="P773" s="1">
        <f>(Product[[#This Row],[Price]]-Product[[#This Row],[Cost of Goods Sold]])*Product[[#This Row],[Units Sold]]</f>
        <v>521.13000000000022</v>
      </c>
    </row>
    <row r="774" spans="1:16" x14ac:dyDescent="0.45">
      <c r="A774" t="s">
        <v>14</v>
      </c>
      <c r="B774" t="s">
        <v>19</v>
      </c>
      <c r="C774" t="s">
        <v>24</v>
      </c>
      <c r="D774" s="1">
        <v>20.99</v>
      </c>
      <c r="E774">
        <v>104</v>
      </c>
      <c r="F774" s="20" t="str">
        <f t="shared" si="12"/>
        <v>January</v>
      </c>
      <c r="G774" s="2">
        <v>45295</v>
      </c>
      <c r="H774" s="3" t="s">
        <v>25</v>
      </c>
      <c r="I774">
        <v>1629</v>
      </c>
      <c r="J774" s="3" t="str">
        <f>VLOOKUP(I774,'Customer Details'!$A$2:$C$1001, 3, FALSE)</f>
        <v>25-34</v>
      </c>
      <c r="K774" s="3" t="str">
        <f>VLOOKUP(I774,'Customer Details'!$A$2:$D$1001,4, FALSE)</f>
        <v>Male</v>
      </c>
      <c r="L774" s="3" t="s">
        <v>29</v>
      </c>
      <c r="M774" t="s">
        <v>129</v>
      </c>
      <c r="N774" s="1">
        <v>2182.96</v>
      </c>
      <c r="O774" s="1">
        <v>14.693</v>
      </c>
      <c r="P774" s="1">
        <f>(Product[[#This Row],[Price]]-Product[[#This Row],[Cost of Goods Sold]])*Product[[#This Row],[Units Sold]]</f>
        <v>654.88799999999992</v>
      </c>
    </row>
    <row r="775" spans="1:16" x14ac:dyDescent="0.45">
      <c r="A775" t="s">
        <v>16</v>
      </c>
      <c r="B775" t="s">
        <v>21</v>
      </c>
      <c r="C775" t="s">
        <v>23</v>
      </c>
      <c r="D775" s="1">
        <v>35.5</v>
      </c>
      <c r="E775">
        <v>289</v>
      </c>
      <c r="F775" s="20" t="str">
        <f t="shared" si="12"/>
        <v>March</v>
      </c>
      <c r="G775" s="2">
        <v>45355</v>
      </c>
      <c r="H775" s="3" t="s">
        <v>26</v>
      </c>
      <c r="I775">
        <v>3289</v>
      </c>
      <c r="J775" s="3" t="str">
        <f>VLOOKUP(I775,'Customer Details'!$A$2:$C$1001, 3, FALSE)</f>
        <v>35-44</v>
      </c>
      <c r="K775" s="3" t="str">
        <f>VLOOKUP(I775,'Customer Details'!$A$2:$D$1001,4, FALSE)</f>
        <v>Female</v>
      </c>
      <c r="L775" s="3" t="s">
        <v>31</v>
      </c>
      <c r="M775" t="s">
        <v>129</v>
      </c>
      <c r="N775" s="1">
        <v>10259.5</v>
      </c>
      <c r="O775" s="1">
        <v>24.85</v>
      </c>
      <c r="P775" s="1">
        <f>(Product[[#This Row],[Price]]-Product[[#This Row],[Cost of Goods Sold]])*Product[[#This Row],[Units Sold]]</f>
        <v>3077.8499999999995</v>
      </c>
    </row>
    <row r="776" spans="1:16" x14ac:dyDescent="0.45">
      <c r="A776" t="s">
        <v>14</v>
      </c>
      <c r="B776" t="s">
        <v>19</v>
      </c>
      <c r="C776" t="s">
        <v>24</v>
      </c>
      <c r="D776" s="1">
        <v>20.99</v>
      </c>
      <c r="E776">
        <v>141</v>
      </c>
      <c r="F776" s="20" t="str">
        <f t="shared" si="12"/>
        <v>January</v>
      </c>
      <c r="G776" s="2">
        <v>45293</v>
      </c>
      <c r="H776" s="3" t="s">
        <v>26</v>
      </c>
      <c r="I776">
        <v>6547</v>
      </c>
      <c r="J776" s="3" t="str">
        <f>VLOOKUP(I776,'Customer Details'!$A$2:$C$1001, 3, FALSE)</f>
        <v>45-54</v>
      </c>
      <c r="K776" s="3" t="str">
        <f>VLOOKUP(I776,'Customer Details'!$A$2:$D$1001,4, FALSE)</f>
        <v>Male</v>
      </c>
      <c r="L776" s="3" t="s">
        <v>30</v>
      </c>
      <c r="M776" t="s">
        <v>129</v>
      </c>
      <c r="N776" s="1">
        <v>2959.59</v>
      </c>
      <c r="O776" s="1">
        <v>14.693</v>
      </c>
      <c r="P776" s="1">
        <f>(Product[[#This Row],[Price]]-Product[[#This Row],[Cost of Goods Sold]])*Product[[#This Row],[Units Sold]]</f>
        <v>887.87699999999984</v>
      </c>
    </row>
    <row r="777" spans="1:16" x14ac:dyDescent="0.45">
      <c r="A777" t="s">
        <v>12</v>
      </c>
      <c r="B777" t="s">
        <v>17</v>
      </c>
      <c r="C777" t="s">
        <v>22</v>
      </c>
      <c r="D777" s="1">
        <v>5.99</v>
      </c>
      <c r="E777">
        <v>284</v>
      </c>
      <c r="F777" s="20" t="str">
        <f t="shared" si="12"/>
        <v>March</v>
      </c>
      <c r="G777" s="2">
        <v>45356</v>
      </c>
      <c r="H777" s="3" t="s">
        <v>25</v>
      </c>
      <c r="I777">
        <v>4497</v>
      </c>
      <c r="J777" s="3" t="str">
        <f>VLOOKUP(I777,'Customer Details'!$A$2:$C$1001, 3, FALSE)</f>
        <v>45-54</v>
      </c>
      <c r="K777" s="3" t="str">
        <f>VLOOKUP(I777,'Customer Details'!$A$2:$D$1001,4, FALSE)</f>
        <v>Male</v>
      </c>
      <c r="L777" s="3" t="s">
        <v>29</v>
      </c>
      <c r="M777" t="s">
        <v>129</v>
      </c>
      <c r="N777" s="1">
        <v>1701.16</v>
      </c>
      <c r="O777" s="1">
        <v>4.1929999999999996</v>
      </c>
      <c r="P777" s="1">
        <f>(Product[[#This Row],[Price]]-Product[[#This Row],[Cost of Goods Sold]])*Product[[#This Row],[Units Sold]]</f>
        <v>510.34800000000018</v>
      </c>
    </row>
    <row r="778" spans="1:16" x14ac:dyDescent="0.45">
      <c r="A778" t="s">
        <v>14</v>
      </c>
      <c r="B778" t="s">
        <v>19</v>
      </c>
      <c r="C778" t="s">
        <v>24</v>
      </c>
      <c r="D778" s="1">
        <v>20.99</v>
      </c>
      <c r="E778">
        <v>82</v>
      </c>
      <c r="F778" s="20" t="str">
        <f t="shared" si="12"/>
        <v>January</v>
      </c>
      <c r="G778" s="2">
        <v>45295</v>
      </c>
      <c r="H778" s="3" t="s">
        <v>25</v>
      </c>
      <c r="I778">
        <v>2699</v>
      </c>
      <c r="J778" s="3" t="str">
        <f>VLOOKUP(I778,'Customer Details'!$A$2:$C$1001, 3, FALSE)</f>
        <v>65+</v>
      </c>
      <c r="K778" s="3" t="str">
        <f>VLOOKUP(I778,'Customer Details'!$A$2:$D$1001,4, FALSE)</f>
        <v>Non-binary</v>
      </c>
      <c r="L778" s="3" t="s">
        <v>31</v>
      </c>
      <c r="M778" t="s">
        <v>129</v>
      </c>
      <c r="N778" s="1">
        <v>1721.18</v>
      </c>
      <c r="O778" s="1">
        <v>14.693</v>
      </c>
      <c r="P778" s="1">
        <f>(Product[[#This Row],[Price]]-Product[[#This Row],[Cost of Goods Sold]])*Product[[#This Row],[Units Sold]]</f>
        <v>516.35399999999993</v>
      </c>
    </row>
    <row r="779" spans="1:16" x14ac:dyDescent="0.45">
      <c r="A779" t="s">
        <v>13</v>
      </c>
      <c r="B779" t="s">
        <v>18</v>
      </c>
      <c r="C779" t="s">
        <v>23</v>
      </c>
      <c r="D779" s="1">
        <v>15.75</v>
      </c>
      <c r="E779">
        <v>82</v>
      </c>
      <c r="F779" s="20" t="str">
        <f t="shared" si="12"/>
        <v>January</v>
      </c>
      <c r="G779" s="2">
        <v>45321</v>
      </c>
      <c r="H779" s="3" t="s">
        <v>25</v>
      </c>
      <c r="I779">
        <v>7868</v>
      </c>
      <c r="J779" s="3" t="str">
        <f>VLOOKUP(I779,'Customer Details'!$A$2:$C$1001, 3, FALSE)</f>
        <v>25-34</v>
      </c>
      <c r="K779" s="3" t="str">
        <f>VLOOKUP(I779,'Customer Details'!$A$2:$D$1001,4, FALSE)</f>
        <v>Non-binary</v>
      </c>
      <c r="L779" s="3" t="s">
        <v>30</v>
      </c>
      <c r="M779" t="s">
        <v>129</v>
      </c>
      <c r="N779" s="1">
        <v>1291.5</v>
      </c>
      <c r="O779" s="1">
        <v>11.025</v>
      </c>
      <c r="P779" s="1">
        <f>(Product[[#This Row],[Price]]-Product[[#This Row],[Cost of Goods Sold]])*Product[[#This Row],[Units Sold]]</f>
        <v>387.45</v>
      </c>
    </row>
    <row r="780" spans="1:16" x14ac:dyDescent="0.45">
      <c r="A780" t="s">
        <v>12</v>
      </c>
      <c r="B780" t="s">
        <v>17</v>
      </c>
      <c r="C780" t="s">
        <v>22</v>
      </c>
      <c r="D780" s="1">
        <v>5.99</v>
      </c>
      <c r="E780">
        <v>189</v>
      </c>
      <c r="F780" s="20" t="str">
        <f t="shared" si="12"/>
        <v>March</v>
      </c>
      <c r="G780" s="2">
        <v>45367</v>
      </c>
      <c r="H780" s="3" t="s">
        <v>26</v>
      </c>
      <c r="I780">
        <v>2777</v>
      </c>
      <c r="J780" s="3" t="str">
        <f>VLOOKUP(I780,'Customer Details'!$A$2:$C$1001, 3, FALSE)</f>
        <v>18-24</v>
      </c>
      <c r="K780" s="3" t="str">
        <f>VLOOKUP(I780,'Customer Details'!$A$2:$D$1001,4, FALSE)</f>
        <v>Male</v>
      </c>
      <c r="L780" s="3" t="s">
        <v>30</v>
      </c>
      <c r="M780" t="s">
        <v>129</v>
      </c>
      <c r="N780" s="1">
        <v>1132.1099999999999</v>
      </c>
      <c r="O780" s="1">
        <v>4.1929999999999996</v>
      </c>
      <c r="P780" s="1">
        <f>(Product[[#This Row],[Price]]-Product[[#This Row],[Cost of Goods Sold]])*Product[[#This Row],[Units Sold]]</f>
        <v>339.6330000000001</v>
      </c>
    </row>
    <row r="781" spans="1:16" x14ac:dyDescent="0.45">
      <c r="A781" t="s">
        <v>13</v>
      </c>
      <c r="B781" t="s">
        <v>18</v>
      </c>
      <c r="C781" t="s">
        <v>23</v>
      </c>
      <c r="D781" s="1">
        <v>15.75</v>
      </c>
      <c r="E781">
        <v>101</v>
      </c>
      <c r="F781" s="20" t="str">
        <f t="shared" si="12"/>
        <v>March</v>
      </c>
      <c r="G781" s="2">
        <v>45374</v>
      </c>
      <c r="H781" s="3" t="s">
        <v>26</v>
      </c>
      <c r="I781">
        <v>9636</v>
      </c>
      <c r="J781" s="3" t="str">
        <f>VLOOKUP(I781,'Customer Details'!$A$2:$C$1001, 3, FALSE)</f>
        <v>65+</v>
      </c>
      <c r="K781" s="3" t="str">
        <f>VLOOKUP(I781,'Customer Details'!$A$2:$D$1001,4, FALSE)</f>
        <v>Non-binary</v>
      </c>
      <c r="L781" s="3" t="s">
        <v>31</v>
      </c>
      <c r="M781" t="s">
        <v>129</v>
      </c>
      <c r="N781" s="1">
        <v>1590.75</v>
      </c>
      <c r="O781" s="1">
        <v>11.025</v>
      </c>
      <c r="P781" s="1">
        <f>(Product[[#This Row],[Price]]-Product[[#This Row],[Cost of Goods Sold]])*Product[[#This Row],[Units Sold]]</f>
        <v>477.22499999999997</v>
      </c>
    </row>
    <row r="782" spans="1:16" x14ac:dyDescent="0.45">
      <c r="A782" t="s">
        <v>13</v>
      </c>
      <c r="B782" t="s">
        <v>18</v>
      </c>
      <c r="C782" t="s">
        <v>23</v>
      </c>
      <c r="D782" s="1">
        <v>15.75</v>
      </c>
      <c r="E782">
        <v>299</v>
      </c>
      <c r="F782" s="20" t="str">
        <f t="shared" si="12"/>
        <v>January</v>
      </c>
      <c r="G782" s="2">
        <v>45301</v>
      </c>
      <c r="H782" s="3" t="s">
        <v>26</v>
      </c>
      <c r="I782">
        <v>3372</v>
      </c>
      <c r="J782" s="3" t="str">
        <f>VLOOKUP(I782,'Customer Details'!$A$2:$C$1001, 3, FALSE)</f>
        <v>18-24</v>
      </c>
      <c r="K782" s="3" t="str">
        <f>VLOOKUP(I782,'Customer Details'!$A$2:$D$1001,4, FALSE)</f>
        <v>Male</v>
      </c>
      <c r="L782" s="3" t="s">
        <v>27</v>
      </c>
      <c r="M782" t="s">
        <v>129</v>
      </c>
      <c r="N782" s="1">
        <v>4709.25</v>
      </c>
      <c r="O782" s="1">
        <v>11.025</v>
      </c>
      <c r="P782" s="1">
        <f>(Product[[#This Row],[Price]]-Product[[#This Row],[Cost of Goods Sold]])*Product[[#This Row],[Units Sold]]</f>
        <v>1412.7749999999999</v>
      </c>
    </row>
    <row r="783" spans="1:16" x14ac:dyDescent="0.45">
      <c r="A783" t="s">
        <v>15</v>
      </c>
      <c r="B783" t="s">
        <v>20</v>
      </c>
      <c r="C783" t="s">
        <v>24</v>
      </c>
      <c r="D783" s="1">
        <v>12.99</v>
      </c>
      <c r="E783">
        <v>82</v>
      </c>
      <c r="F783" s="20" t="str">
        <f t="shared" si="12"/>
        <v>February</v>
      </c>
      <c r="G783" s="2">
        <v>45324</v>
      </c>
      <c r="H783" s="3" t="s">
        <v>26</v>
      </c>
      <c r="I783">
        <v>7746</v>
      </c>
      <c r="J783" s="3" t="str">
        <f>VLOOKUP(I783,'Customer Details'!$A$2:$C$1001, 3, FALSE)</f>
        <v>55-64</v>
      </c>
      <c r="K783" s="3" t="str">
        <f>VLOOKUP(I783,'Customer Details'!$A$2:$D$1001,4, FALSE)</f>
        <v>Female</v>
      </c>
      <c r="L783" s="3" t="s">
        <v>27</v>
      </c>
      <c r="M783" t="s">
        <v>129</v>
      </c>
      <c r="N783" s="1">
        <v>1065.18</v>
      </c>
      <c r="O783" s="1">
        <v>9.093</v>
      </c>
      <c r="P783" s="1">
        <f>(Product[[#This Row],[Price]]-Product[[#This Row],[Cost of Goods Sold]])*Product[[#This Row],[Units Sold]]</f>
        <v>319.55400000000003</v>
      </c>
    </row>
    <row r="784" spans="1:16" x14ac:dyDescent="0.45">
      <c r="A784" t="s">
        <v>16</v>
      </c>
      <c r="B784" t="s">
        <v>21</v>
      </c>
      <c r="C784" t="s">
        <v>23</v>
      </c>
      <c r="D784" s="1">
        <v>35.5</v>
      </c>
      <c r="E784">
        <v>37</v>
      </c>
      <c r="F784" s="20" t="str">
        <f t="shared" si="12"/>
        <v>February</v>
      </c>
      <c r="G784" s="2">
        <v>45341</v>
      </c>
      <c r="H784" s="3" t="s">
        <v>25</v>
      </c>
      <c r="I784">
        <v>5658</v>
      </c>
      <c r="J784" s="3" t="str">
        <f>VLOOKUP(I784,'Customer Details'!$A$2:$C$1001, 3, FALSE)</f>
        <v>45-54</v>
      </c>
      <c r="K784" s="3" t="str">
        <f>VLOOKUP(I784,'Customer Details'!$A$2:$D$1001,4, FALSE)</f>
        <v>Male</v>
      </c>
      <c r="L784" s="3" t="s">
        <v>31</v>
      </c>
      <c r="M784" t="s">
        <v>129</v>
      </c>
      <c r="N784" s="1">
        <v>1313.5</v>
      </c>
      <c r="O784" s="1">
        <v>24.85</v>
      </c>
      <c r="P784" s="1">
        <f>(Product[[#This Row],[Price]]-Product[[#This Row],[Cost of Goods Sold]])*Product[[#This Row],[Units Sold]]</f>
        <v>394.04999999999995</v>
      </c>
    </row>
    <row r="785" spans="1:16" x14ac:dyDescent="0.45">
      <c r="A785" t="s">
        <v>15</v>
      </c>
      <c r="B785" t="s">
        <v>20</v>
      </c>
      <c r="C785" t="s">
        <v>24</v>
      </c>
      <c r="D785" s="1">
        <v>12.99</v>
      </c>
      <c r="E785">
        <v>206</v>
      </c>
      <c r="F785" s="20" t="str">
        <f t="shared" si="12"/>
        <v>February</v>
      </c>
      <c r="G785" s="2">
        <v>45335</v>
      </c>
      <c r="H785" s="3" t="s">
        <v>26</v>
      </c>
      <c r="I785">
        <v>3768</v>
      </c>
      <c r="J785" s="3" t="str">
        <f>VLOOKUP(I785,'Customer Details'!$A$2:$C$1001, 3, FALSE)</f>
        <v>35-44</v>
      </c>
      <c r="K785" s="3" t="str">
        <f>VLOOKUP(I785,'Customer Details'!$A$2:$D$1001,4, FALSE)</f>
        <v>Female</v>
      </c>
      <c r="L785" s="3" t="s">
        <v>30</v>
      </c>
      <c r="M785" t="s">
        <v>129</v>
      </c>
      <c r="N785" s="1">
        <v>2675.94</v>
      </c>
      <c r="O785" s="1">
        <v>9.093</v>
      </c>
      <c r="P785" s="1">
        <f>(Product[[#This Row],[Price]]-Product[[#This Row],[Cost of Goods Sold]])*Product[[#This Row],[Units Sold]]</f>
        <v>802.78200000000004</v>
      </c>
    </row>
    <row r="786" spans="1:16" x14ac:dyDescent="0.45">
      <c r="A786" t="s">
        <v>14</v>
      </c>
      <c r="B786" t="s">
        <v>19</v>
      </c>
      <c r="C786" t="s">
        <v>24</v>
      </c>
      <c r="D786" s="1">
        <v>20.99</v>
      </c>
      <c r="E786">
        <v>159</v>
      </c>
      <c r="F786" s="20" t="str">
        <f t="shared" si="12"/>
        <v>February</v>
      </c>
      <c r="G786" s="2">
        <v>45344</v>
      </c>
      <c r="H786" s="3" t="s">
        <v>26</v>
      </c>
      <c r="I786">
        <v>1564</v>
      </c>
      <c r="J786" s="3" t="str">
        <f>VLOOKUP(I786,'Customer Details'!$A$2:$C$1001, 3, FALSE)</f>
        <v>18-24</v>
      </c>
      <c r="K786" s="3" t="str">
        <f>VLOOKUP(I786,'Customer Details'!$A$2:$D$1001,4, FALSE)</f>
        <v>Female</v>
      </c>
      <c r="L786" s="3" t="s">
        <v>30</v>
      </c>
      <c r="M786" t="s">
        <v>129</v>
      </c>
      <c r="N786" s="1">
        <v>3337.41</v>
      </c>
      <c r="O786" s="1">
        <v>14.693</v>
      </c>
      <c r="P786" s="1">
        <f>(Product[[#This Row],[Price]]-Product[[#This Row],[Cost of Goods Sold]])*Product[[#This Row],[Units Sold]]</f>
        <v>1001.2229999999998</v>
      </c>
    </row>
    <row r="787" spans="1:16" x14ac:dyDescent="0.45">
      <c r="A787" t="s">
        <v>15</v>
      </c>
      <c r="B787" t="s">
        <v>20</v>
      </c>
      <c r="C787" t="s">
        <v>24</v>
      </c>
      <c r="D787" s="1">
        <v>12.99</v>
      </c>
      <c r="E787">
        <v>97</v>
      </c>
      <c r="F787" s="20" t="str">
        <f t="shared" si="12"/>
        <v>March</v>
      </c>
      <c r="G787" s="2">
        <v>45370</v>
      </c>
      <c r="H787" s="3" t="s">
        <v>26</v>
      </c>
      <c r="I787">
        <v>3112</v>
      </c>
      <c r="J787" s="3" t="str">
        <f>VLOOKUP(I787,'Customer Details'!$A$2:$C$1001, 3, FALSE)</f>
        <v>55-64</v>
      </c>
      <c r="K787" s="3" t="str">
        <f>VLOOKUP(I787,'Customer Details'!$A$2:$D$1001,4, FALSE)</f>
        <v>Non-binary</v>
      </c>
      <c r="L787" s="3" t="s">
        <v>30</v>
      </c>
      <c r="M787" t="s">
        <v>129</v>
      </c>
      <c r="N787" s="1">
        <v>1260.03</v>
      </c>
      <c r="O787" s="1">
        <v>9.093</v>
      </c>
      <c r="P787" s="1">
        <f>(Product[[#This Row],[Price]]-Product[[#This Row],[Cost of Goods Sold]])*Product[[#This Row],[Units Sold]]</f>
        <v>378.00900000000001</v>
      </c>
    </row>
    <row r="788" spans="1:16" x14ac:dyDescent="0.45">
      <c r="A788" t="s">
        <v>15</v>
      </c>
      <c r="B788" t="s">
        <v>20</v>
      </c>
      <c r="C788" t="s">
        <v>24</v>
      </c>
      <c r="D788" s="1">
        <v>12.99</v>
      </c>
      <c r="E788">
        <v>151</v>
      </c>
      <c r="F788" s="20" t="str">
        <f t="shared" si="12"/>
        <v>February</v>
      </c>
      <c r="G788" s="2">
        <v>45341</v>
      </c>
      <c r="H788" s="3" t="s">
        <v>26</v>
      </c>
      <c r="I788">
        <v>8564</v>
      </c>
      <c r="J788" s="3" t="str">
        <f>VLOOKUP(I788,'Customer Details'!$A$2:$C$1001, 3, FALSE)</f>
        <v>55-64</v>
      </c>
      <c r="K788" s="3" t="str">
        <f>VLOOKUP(I788,'Customer Details'!$A$2:$D$1001,4, FALSE)</f>
        <v>Non-binary</v>
      </c>
      <c r="L788" s="3" t="s">
        <v>28</v>
      </c>
      <c r="M788" t="s">
        <v>129</v>
      </c>
      <c r="N788" s="1">
        <v>1961.49</v>
      </c>
      <c r="O788" s="1">
        <v>9.093</v>
      </c>
      <c r="P788" s="1">
        <f>(Product[[#This Row],[Price]]-Product[[#This Row],[Cost of Goods Sold]])*Product[[#This Row],[Units Sold]]</f>
        <v>588.447</v>
      </c>
    </row>
    <row r="789" spans="1:16" x14ac:dyDescent="0.45">
      <c r="A789" t="s">
        <v>15</v>
      </c>
      <c r="B789" t="s">
        <v>20</v>
      </c>
      <c r="C789" t="s">
        <v>24</v>
      </c>
      <c r="D789" s="1">
        <v>12.99</v>
      </c>
      <c r="E789">
        <v>47</v>
      </c>
      <c r="F789" s="20" t="str">
        <f t="shared" si="12"/>
        <v>January</v>
      </c>
      <c r="G789" s="2">
        <v>45301</v>
      </c>
      <c r="H789" s="3" t="s">
        <v>25</v>
      </c>
      <c r="I789">
        <v>5507</v>
      </c>
      <c r="J789" s="3" t="str">
        <f>VLOOKUP(I789,'Customer Details'!$A$2:$C$1001, 3, FALSE)</f>
        <v>45-54</v>
      </c>
      <c r="K789" s="3" t="str">
        <f>VLOOKUP(I789,'Customer Details'!$A$2:$D$1001,4, FALSE)</f>
        <v>Female</v>
      </c>
      <c r="L789" s="3" t="s">
        <v>27</v>
      </c>
      <c r="M789" t="s">
        <v>130</v>
      </c>
      <c r="N789" s="1">
        <v>610.53</v>
      </c>
      <c r="O789" s="1">
        <v>9.093</v>
      </c>
      <c r="P789" s="1">
        <f>(Product[[#This Row],[Price]]-Product[[#This Row],[Cost of Goods Sold]])*Product[[#This Row],[Units Sold]]</f>
        <v>183.15900000000002</v>
      </c>
    </row>
    <row r="790" spans="1:16" x14ac:dyDescent="0.45">
      <c r="A790" t="s">
        <v>12</v>
      </c>
      <c r="B790" t="s">
        <v>17</v>
      </c>
      <c r="C790" t="s">
        <v>22</v>
      </c>
      <c r="D790" s="1">
        <v>5.99</v>
      </c>
      <c r="E790">
        <v>105</v>
      </c>
      <c r="F790" s="20" t="str">
        <f t="shared" si="12"/>
        <v>February</v>
      </c>
      <c r="G790" s="2">
        <v>45330</v>
      </c>
      <c r="H790" s="3" t="s">
        <v>26</v>
      </c>
      <c r="I790">
        <v>6220</v>
      </c>
      <c r="J790" s="3" t="str">
        <f>VLOOKUP(I790,'Customer Details'!$A$2:$C$1001, 3, FALSE)</f>
        <v>35-44</v>
      </c>
      <c r="K790" s="3" t="str">
        <f>VLOOKUP(I790,'Customer Details'!$A$2:$D$1001,4, FALSE)</f>
        <v>Non-binary</v>
      </c>
      <c r="L790" s="3" t="s">
        <v>28</v>
      </c>
      <c r="M790" t="s">
        <v>129</v>
      </c>
      <c r="N790" s="1">
        <v>628.95000000000005</v>
      </c>
      <c r="O790" s="1">
        <v>4.1929999999999996</v>
      </c>
      <c r="P790" s="1">
        <f>(Product[[#This Row],[Price]]-Product[[#This Row],[Cost of Goods Sold]])*Product[[#This Row],[Units Sold]]</f>
        <v>188.68500000000006</v>
      </c>
    </row>
    <row r="791" spans="1:16" x14ac:dyDescent="0.45">
      <c r="A791" t="s">
        <v>15</v>
      </c>
      <c r="B791" t="s">
        <v>20</v>
      </c>
      <c r="C791" t="s">
        <v>24</v>
      </c>
      <c r="D791" s="1">
        <v>12.99</v>
      </c>
      <c r="E791">
        <v>56</v>
      </c>
      <c r="F791" s="20" t="str">
        <f t="shared" si="12"/>
        <v>February</v>
      </c>
      <c r="G791" s="2">
        <v>45348</v>
      </c>
      <c r="H791" s="3" t="s">
        <v>26</v>
      </c>
      <c r="I791">
        <v>2529</v>
      </c>
      <c r="J791" s="3" t="str">
        <f>VLOOKUP(I791,'Customer Details'!$A$2:$C$1001, 3, FALSE)</f>
        <v>45-54</v>
      </c>
      <c r="K791" s="3" t="str">
        <f>VLOOKUP(I791,'Customer Details'!$A$2:$D$1001,4, FALSE)</f>
        <v>Female</v>
      </c>
      <c r="L791" s="3" t="s">
        <v>30</v>
      </c>
      <c r="M791" t="s">
        <v>129</v>
      </c>
      <c r="N791" s="1">
        <v>727.44</v>
      </c>
      <c r="O791" s="1">
        <v>9.093</v>
      </c>
      <c r="P791" s="1">
        <f>(Product[[#This Row],[Price]]-Product[[#This Row],[Cost of Goods Sold]])*Product[[#This Row],[Units Sold]]</f>
        <v>218.23200000000003</v>
      </c>
    </row>
    <row r="792" spans="1:16" x14ac:dyDescent="0.45">
      <c r="A792" t="s">
        <v>16</v>
      </c>
      <c r="B792" t="s">
        <v>21</v>
      </c>
      <c r="C792" t="s">
        <v>23</v>
      </c>
      <c r="D792" s="1">
        <v>35.5</v>
      </c>
      <c r="E792">
        <v>300</v>
      </c>
      <c r="F792" s="20" t="str">
        <f t="shared" si="12"/>
        <v>March</v>
      </c>
      <c r="G792" s="2">
        <v>45372</v>
      </c>
      <c r="H792" s="3" t="s">
        <v>26</v>
      </c>
      <c r="I792">
        <v>2986</v>
      </c>
      <c r="J792" s="3" t="str">
        <f>VLOOKUP(I792,'Customer Details'!$A$2:$C$1001, 3, FALSE)</f>
        <v>65+</v>
      </c>
      <c r="K792" s="3" t="str">
        <f>VLOOKUP(I792,'Customer Details'!$A$2:$D$1001,4, FALSE)</f>
        <v>Non-binary</v>
      </c>
      <c r="L792" s="3" t="s">
        <v>27</v>
      </c>
      <c r="M792" t="s">
        <v>129</v>
      </c>
      <c r="N792" s="1">
        <v>10650</v>
      </c>
      <c r="O792" s="1">
        <v>24.85</v>
      </c>
      <c r="P792" s="1">
        <f>(Product[[#This Row],[Price]]-Product[[#This Row],[Cost of Goods Sold]])*Product[[#This Row],[Units Sold]]</f>
        <v>3194.9999999999995</v>
      </c>
    </row>
    <row r="793" spans="1:16" x14ac:dyDescent="0.45">
      <c r="A793" t="s">
        <v>15</v>
      </c>
      <c r="B793" t="s">
        <v>20</v>
      </c>
      <c r="C793" t="s">
        <v>24</v>
      </c>
      <c r="D793" s="1">
        <v>12.99</v>
      </c>
      <c r="E793">
        <v>294</v>
      </c>
      <c r="F793" s="20" t="str">
        <f t="shared" si="12"/>
        <v>February</v>
      </c>
      <c r="G793" s="2">
        <v>45346</v>
      </c>
      <c r="H793" s="3" t="s">
        <v>26</v>
      </c>
      <c r="I793">
        <v>2861</v>
      </c>
      <c r="J793" s="3" t="str">
        <f>VLOOKUP(I793,'Customer Details'!$A$2:$C$1001, 3, FALSE)</f>
        <v>45-54</v>
      </c>
      <c r="K793" s="3" t="str">
        <f>VLOOKUP(I793,'Customer Details'!$A$2:$D$1001,4, FALSE)</f>
        <v>Non-binary</v>
      </c>
      <c r="L793" s="3" t="s">
        <v>27</v>
      </c>
      <c r="M793" t="s">
        <v>129</v>
      </c>
      <c r="N793" s="1">
        <v>3819.06</v>
      </c>
      <c r="O793" s="1">
        <v>9.093</v>
      </c>
      <c r="P793" s="1">
        <f>(Product[[#This Row],[Price]]-Product[[#This Row],[Cost of Goods Sold]])*Product[[#This Row],[Units Sold]]</f>
        <v>1145.7180000000001</v>
      </c>
    </row>
    <row r="794" spans="1:16" x14ac:dyDescent="0.45">
      <c r="A794" t="s">
        <v>15</v>
      </c>
      <c r="B794" t="s">
        <v>20</v>
      </c>
      <c r="C794" t="s">
        <v>24</v>
      </c>
      <c r="D794" s="1">
        <v>12.99</v>
      </c>
      <c r="E794">
        <v>103</v>
      </c>
      <c r="F794" s="20" t="str">
        <f t="shared" si="12"/>
        <v>January</v>
      </c>
      <c r="G794" s="2">
        <v>45320</v>
      </c>
      <c r="H794" s="3" t="s">
        <v>26</v>
      </c>
      <c r="I794">
        <v>8717</v>
      </c>
      <c r="J794" s="3" t="str">
        <f>VLOOKUP(I794,'Customer Details'!$A$2:$C$1001, 3, FALSE)</f>
        <v>45-54</v>
      </c>
      <c r="K794" s="3" t="str">
        <f>VLOOKUP(I794,'Customer Details'!$A$2:$D$1001,4, FALSE)</f>
        <v>Female</v>
      </c>
      <c r="L794" s="3" t="s">
        <v>31</v>
      </c>
      <c r="M794" t="s">
        <v>129</v>
      </c>
      <c r="N794" s="1">
        <v>1337.97</v>
      </c>
      <c r="O794" s="1">
        <v>9.093</v>
      </c>
      <c r="P794" s="1">
        <f>(Product[[#This Row],[Price]]-Product[[#This Row],[Cost of Goods Sold]])*Product[[#This Row],[Units Sold]]</f>
        <v>401.39100000000002</v>
      </c>
    </row>
    <row r="795" spans="1:16" x14ac:dyDescent="0.45">
      <c r="A795" t="s">
        <v>15</v>
      </c>
      <c r="B795" t="s">
        <v>20</v>
      </c>
      <c r="C795" t="s">
        <v>24</v>
      </c>
      <c r="D795" s="1">
        <v>12.99</v>
      </c>
      <c r="E795">
        <v>243</v>
      </c>
      <c r="F795" s="20" t="str">
        <f t="shared" si="12"/>
        <v>March</v>
      </c>
      <c r="G795" s="2">
        <v>45361</v>
      </c>
      <c r="H795" s="3" t="s">
        <v>26</v>
      </c>
      <c r="I795">
        <v>4300</v>
      </c>
      <c r="J795" s="3" t="str">
        <f>VLOOKUP(I795,'Customer Details'!$A$2:$C$1001, 3, FALSE)</f>
        <v>18-24</v>
      </c>
      <c r="K795" s="3" t="str">
        <f>VLOOKUP(I795,'Customer Details'!$A$2:$D$1001,4, FALSE)</f>
        <v>Male</v>
      </c>
      <c r="L795" s="3" t="s">
        <v>28</v>
      </c>
      <c r="M795" t="s">
        <v>129</v>
      </c>
      <c r="N795" s="1">
        <v>3156.57</v>
      </c>
      <c r="O795" s="1">
        <v>9.093</v>
      </c>
      <c r="P795" s="1">
        <f>(Product[[#This Row],[Price]]-Product[[#This Row],[Cost of Goods Sold]])*Product[[#This Row],[Units Sold]]</f>
        <v>946.971</v>
      </c>
    </row>
    <row r="796" spans="1:16" x14ac:dyDescent="0.45">
      <c r="A796" t="s">
        <v>16</v>
      </c>
      <c r="B796" t="s">
        <v>21</v>
      </c>
      <c r="C796" t="s">
        <v>23</v>
      </c>
      <c r="D796" s="1">
        <v>35.5</v>
      </c>
      <c r="E796">
        <v>76</v>
      </c>
      <c r="F796" s="20" t="str">
        <f t="shared" si="12"/>
        <v>February</v>
      </c>
      <c r="G796" s="2">
        <v>45344</v>
      </c>
      <c r="H796" s="3" t="s">
        <v>26</v>
      </c>
      <c r="I796">
        <v>7945</v>
      </c>
      <c r="J796" s="3" t="str">
        <f>VLOOKUP(I796,'Customer Details'!$A$2:$C$1001, 3, FALSE)</f>
        <v>45-54</v>
      </c>
      <c r="K796" s="3" t="str">
        <f>VLOOKUP(I796,'Customer Details'!$A$2:$D$1001,4, FALSE)</f>
        <v>Male</v>
      </c>
      <c r="L796" s="3" t="s">
        <v>28</v>
      </c>
      <c r="M796" t="s">
        <v>129</v>
      </c>
      <c r="N796" s="1">
        <v>2698</v>
      </c>
      <c r="O796" s="1">
        <v>24.85</v>
      </c>
      <c r="P796" s="1">
        <f>(Product[[#This Row],[Price]]-Product[[#This Row],[Cost of Goods Sold]])*Product[[#This Row],[Units Sold]]</f>
        <v>809.39999999999986</v>
      </c>
    </row>
    <row r="797" spans="1:16" x14ac:dyDescent="0.45">
      <c r="A797" t="s">
        <v>13</v>
      </c>
      <c r="B797" t="s">
        <v>18</v>
      </c>
      <c r="C797" t="s">
        <v>23</v>
      </c>
      <c r="D797" s="1">
        <v>15.75</v>
      </c>
      <c r="E797">
        <v>38</v>
      </c>
      <c r="F797" s="20" t="str">
        <f t="shared" si="12"/>
        <v>February</v>
      </c>
      <c r="G797" s="2">
        <v>45325</v>
      </c>
      <c r="H797" s="3" t="s">
        <v>26</v>
      </c>
      <c r="I797">
        <v>4883</v>
      </c>
      <c r="J797" s="3" t="str">
        <f>VLOOKUP(I797,'Customer Details'!$A$2:$C$1001, 3, FALSE)</f>
        <v>65+</v>
      </c>
      <c r="K797" s="3" t="str">
        <f>VLOOKUP(I797,'Customer Details'!$A$2:$D$1001,4, FALSE)</f>
        <v>Non-binary</v>
      </c>
      <c r="L797" s="3" t="s">
        <v>30</v>
      </c>
      <c r="M797" t="s">
        <v>129</v>
      </c>
      <c r="N797" s="1">
        <v>598.5</v>
      </c>
      <c r="O797" s="1">
        <v>11.025</v>
      </c>
      <c r="P797" s="1">
        <f>(Product[[#This Row],[Price]]-Product[[#This Row],[Cost of Goods Sold]])*Product[[#This Row],[Units Sold]]</f>
        <v>179.54999999999998</v>
      </c>
    </row>
    <row r="798" spans="1:16" x14ac:dyDescent="0.45">
      <c r="A798" t="s">
        <v>14</v>
      </c>
      <c r="B798" t="s">
        <v>19</v>
      </c>
      <c r="C798" t="s">
        <v>24</v>
      </c>
      <c r="D798" s="1">
        <v>20.99</v>
      </c>
      <c r="E798">
        <v>190</v>
      </c>
      <c r="F798" s="20" t="str">
        <f t="shared" si="12"/>
        <v>March</v>
      </c>
      <c r="G798" s="2">
        <v>45356</v>
      </c>
      <c r="H798" s="3" t="s">
        <v>25</v>
      </c>
      <c r="I798">
        <v>6515</v>
      </c>
      <c r="J798" s="3" t="str">
        <f>VLOOKUP(I798,'Customer Details'!$A$2:$C$1001, 3, FALSE)</f>
        <v>65+</v>
      </c>
      <c r="K798" s="3" t="str">
        <f>VLOOKUP(I798,'Customer Details'!$A$2:$D$1001,4, FALSE)</f>
        <v>Male</v>
      </c>
      <c r="L798" s="3" t="s">
        <v>28</v>
      </c>
      <c r="M798" t="s">
        <v>129</v>
      </c>
      <c r="N798" s="1">
        <v>3988.1</v>
      </c>
      <c r="O798" s="1">
        <v>14.693</v>
      </c>
      <c r="P798" s="1">
        <f>(Product[[#This Row],[Price]]-Product[[#This Row],[Cost of Goods Sold]])*Product[[#This Row],[Units Sold]]</f>
        <v>1196.4299999999998</v>
      </c>
    </row>
    <row r="799" spans="1:16" x14ac:dyDescent="0.45">
      <c r="A799" t="s">
        <v>12</v>
      </c>
      <c r="B799" t="s">
        <v>17</v>
      </c>
      <c r="C799" t="s">
        <v>22</v>
      </c>
      <c r="D799" s="1">
        <v>5.99</v>
      </c>
      <c r="E799">
        <v>62</v>
      </c>
      <c r="F799" s="20" t="str">
        <f t="shared" si="12"/>
        <v>March</v>
      </c>
      <c r="G799" s="2">
        <v>45366</v>
      </c>
      <c r="H799" s="3" t="s">
        <v>26</v>
      </c>
      <c r="I799">
        <v>2787</v>
      </c>
      <c r="J799" s="3" t="str">
        <f>VLOOKUP(I799,'Customer Details'!$A$2:$C$1001, 3, FALSE)</f>
        <v>35-44</v>
      </c>
      <c r="K799" s="3" t="str">
        <f>VLOOKUP(I799,'Customer Details'!$A$2:$D$1001,4, FALSE)</f>
        <v>Male</v>
      </c>
      <c r="L799" s="3" t="s">
        <v>27</v>
      </c>
      <c r="M799" t="s">
        <v>129</v>
      </c>
      <c r="N799" s="1">
        <v>371.38</v>
      </c>
      <c r="O799" s="1">
        <v>4.1929999999999996</v>
      </c>
      <c r="P799" s="1">
        <f>(Product[[#This Row],[Price]]-Product[[#This Row],[Cost of Goods Sold]])*Product[[#This Row],[Units Sold]]</f>
        <v>111.41400000000004</v>
      </c>
    </row>
    <row r="800" spans="1:16" x14ac:dyDescent="0.45">
      <c r="A800" t="s">
        <v>15</v>
      </c>
      <c r="B800" t="s">
        <v>20</v>
      </c>
      <c r="C800" t="s">
        <v>24</v>
      </c>
      <c r="D800" s="1">
        <v>12.99</v>
      </c>
      <c r="E800">
        <v>247</v>
      </c>
      <c r="F800" s="20" t="str">
        <f t="shared" si="12"/>
        <v>February</v>
      </c>
      <c r="G800" s="2">
        <v>45340</v>
      </c>
      <c r="H800" s="3" t="s">
        <v>26</v>
      </c>
      <c r="I800">
        <v>2341</v>
      </c>
      <c r="J800" s="3" t="str">
        <f>VLOOKUP(I800,'Customer Details'!$A$2:$C$1001, 3, FALSE)</f>
        <v>65+</v>
      </c>
      <c r="K800" s="3" t="str">
        <f>VLOOKUP(I800,'Customer Details'!$A$2:$D$1001,4, FALSE)</f>
        <v>Female</v>
      </c>
      <c r="L800" s="3" t="s">
        <v>27</v>
      </c>
      <c r="M800" t="s">
        <v>129</v>
      </c>
      <c r="N800" s="1">
        <v>3208.53</v>
      </c>
      <c r="O800" s="1">
        <v>9.093</v>
      </c>
      <c r="P800" s="1">
        <f>(Product[[#This Row],[Price]]-Product[[#This Row],[Cost of Goods Sold]])*Product[[#This Row],[Units Sold]]</f>
        <v>962.55900000000008</v>
      </c>
    </row>
    <row r="801" spans="1:16" x14ac:dyDescent="0.45">
      <c r="A801" t="s">
        <v>16</v>
      </c>
      <c r="B801" t="s">
        <v>21</v>
      </c>
      <c r="C801" t="s">
        <v>23</v>
      </c>
      <c r="D801" s="1">
        <v>35.5</v>
      </c>
      <c r="E801">
        <v>82</v>
      </c>
      <c r="F801" s="20" t="str">
        <f t="shared" si="12"/>
        <v>January</v>
      </c>
      <c r="G801" s="2">
        <v>45298</v>
      </c>
      <c r="H801" s="3" t="s">
        <v>26</v>
      </c>
      <c r="I801">
        <v>3063</v>
      </c>
      <c r="J801" s="3" t="str">
        <f>VLOOKUP(I801,'Customer Details'!$A$2:$C$1001, 3, FALSE)</f>
        <v>35-44</v>
      </c>
      <c r="K801" s="3" t="str">
        <f>VLOOKUP(I801,'Customer Details'!$A$2:$D$1001,4, FALSE)</f>
        <v>Female</v>
      </c>
      <c r="L801" s="3" t="s">
        <v>29</v>
      </c>
      <c r="M801" t="s">
        <v>129</v>
      </c>
      <c r="N801" s="1">
        <v>2911</v>
      </c>
      <c r="O801" s="1">
        <v>24.85</v>
      </c>
      <c r="P801" s="1">
        <f>(Product[[#This Row],[Price]]-Product[[#This Row],[Cost of Goods Sold]])*Product[[#This Row],[Units Sold]]</f>
        <v>873.29999999999984</v>
      </c>
    </row>
    <row r="802" spans="1:16" x14ac:dyDescent="0.45">
      <c r="A802" t="s">
        <v>15</v>
      </c>
      <c r="B802" t="s">
        <v>20</v>
      </c>
      <c r="C802" t="s">
        <v>24</v>
      </c>
      <c r="D802" s="1">
        <v>12.99</v>
      </c>
      <c r="E802">
        <v>142</v>
      </c>
      <c r="F802" s="20" t="str">
        <f t="shared" si="12"/>
        <v>January</v>
      </c>
      <c r="G802" s="2">
        <v>45305</v>
      </c>
      <c r="H802" s="3" t="s">
        <v>26</v>
      </c>
      <c r="I802">
        <v>1085</v>
      </c>
      <c r="J802" s="3" t="str">
        <f>VLOOKUP(I802,'Customer Details'!$A$2:$C$1001, 3, FALSE)</f>
        <v>65+</v>
      </c>
      <c r="K802" s="3" t="str">
        <f>VLOOKUP(I802,'Customer Details'!$A$2:$D$1001,4, FALSE)</f>
        <v>Female</v>
      </c>
      <c r="L802" s="3" t="s">
        <v>28</v>
      </c>
      <c r="M802" t="s">
        <v>129</v>
      </c>
      <c r="N802" s="1">
        <v>1844.58</v>
      </c>
      <c r="O802" s="1">
        <v>9.093</v>
      </c>
      <c r="P802" s="1">
        <f>(Product[[#This Row],[Price]]-Product[[#This Row],[Cost of Goods Sold]])*Product[[#This Row],[Units Sold]]</f>
        <v>553.37400000000002</v>
      </c>
    </row>
    <row r="803" spans="1:16" x14ac:dyDescent="0.45">
      <c r="A803" t="s">
        <v>13</v>
      </c>
      <c r="B803" t="s">
        <v>18</v>
      </c>
      <c r="C803" t="s">
        <v>23</v>
      </c>
      <c r="D803" s="1">
        <v>15.75</v>
      </c>
      <c r="E803">
        <v>173</v>
      </c>
      <c r="F803" s="20" t="str">
        <f t="shared" si="12"/>
        <v>February</v>
      </c>
      <c r="G803" s="2">
        <v>45327</v>
      </c>
      <c r="H803" s="3" t="s">
        <v>25</v>
      </c>
      <c r="I803">
        <v>1525</v>
      </c>
      <c r="J803" s="3" t="str">
        <f>VLOOKUP(I803,'Customer Details'!$A$2:$C$1001, 3, FALSE)</f>
        <v>55-64</v>
      </c>
      <c r="K803" s="3" t="str">
        <f>VLOOKUP(I803,'Customer Details'!$A$2:$D$1001,4, FALSE)</f>
        <v>Non-binary</v>
      </c>
      <c r="L803" s="3" t="s">
        <v>31</v>
      </c>
      <c r="M803" t="s">
        <v>129</v>
      </c>
      <c r="N803" s="1">
        <v>2724.75</v>
      </c>
      <c r="O803" s="1">
        <v>11.025</v>
      </c>
      <c r="P803" s="1">
        <f>(Product[[#This Row],[Price]]-Product[[#This Row],[Cost of Goods Sold]])*Product[[#This Row],[Units Sold]]</f>
        <v>817.42499999999995</v>
      </c>
    </row>
    <row r="804" spans="1:16" x14ac:dyDescent="0.45">
      <c r="A804" t="s">
        <v>14</v>
      </c>
      <c r="B804" t="s">
        <v>19</v>
      </c>
      <c r="C804" t="s">
        <v>24</v>
      </c>
      <c r="D804" s="1">
        <v>20.99</v>
      </c>
      <c r="E804">
        <v>254</v>
      </c>
      <c r="F804" s="20" t="str">
        <f t="shared" si="12"/>
        <v>March</v>
      </c>
      <c r="G804" s="2">
        <v>45357</v>
      </c>
      <c r="H804" s="3" t="s">
        <v>26</v>
      </c>
      <c r="I804">
        <v>6989</v>
      </c>
      <c r="J804" s="3" t="str">
        <f>VLOOKUP(I804,'Customer Details'!$A$2:$C$1001, 3, FALSE)</f>
        <v>45-54</v>
      </c>
      <c r="K804" s="3" t="str">
        <f>VLOOKUP(I804,'Customer Details'!$A$2:$D$1001,4, FALSE)</f>
        <v>Female</v>
      </c>
      <c r="L804" s="3" t="s">
        <v>29</v>
      </c>
      <c r="M804" t="s">
        <v>129</v>
      </c>
      <c r="N804" s="1">
        <v>5331.46</v>
      </c>
      <c r="O804" s="1">
        <v>14.693</v>
      </c>
      <c r="P804" s="1">
        <f>(Product[[#This Row],[Price]]-Product[[#This Row],[Cost of Goods Sold]])*Product[[#This Row],[Units Sold]]</f>
        <v>1599.4379999999996</v>
      </c>
    </row>
    <row r="805" spans="1:16" x14ac:dyDescent="0.45">
      <c r="A805" t="s">
        <v>16</v>
      </c>
      <c r="B805" t="s">
        <v>21</v>
      </c>
      <c r="C805" t="s">
        <v>23</v>
      </c>
      <c r="D805" s="1">
        <v>35.5</v>
      </c>
      <c r="E805">
        <v>106</v>
      </c>
      <c r="F805" s="20" t="str">
        <f t="shared" si="12"/>
        <v>February</v>
      </c>
      <c r="G805" s="2">
        <v>45325</v>
      </c>
      <c r="H805" s="3" t="s">
        <v>25</v>
      </c>
      <c r="I805">
        <v>4028</v>
      </c>
      <c r="J805" s="3" t="str">
        <f>VLOOKUP(I805,'Customer Details'!$A$2:$C$1001, 3, FALSE)</f>
        <v>45-54</v>
      </c>
      <c r="K805" s="3" t="str">
        <f>VLOOKUP(I805,'Customer Details'!$A$2:$D$1001,4, FALSE)</f>
        <v>Non-binary</v>
      </c>
      <c r="L805" s="3" t="s">
        <v>29</v>
      </c>
      <c r="M805" t="s">
        <v>129</v>
      </c>
      <c r="N805" s="1">
        <v>3763</v>
      </c>
      <c r="O805" s="1">
        <v>24.85</v>
      </c>
      <c r="P805" s="1">
        <f>(Product[[#This Row],[Price]]-Product[[#This Row],[Cost of Goods Sold]])*Product[[#This Row],[Units Sold]]</f>
        <v>1128.8999999999999</v>
      </c>
    </row>
    <row r="806" spans="1:16" x14ac:dyDescent="0.45">
      <c r="A806" t="s">
        <v>13</v>
      </c>
      <c r="B806" t="s">
        <v>18</v>
      </c>
      <c r="C806" t="s">
        <v>23</v>
      </c>
      <c r="D806" s="1">
        <v>15.75</v>
      </c>
      <c r="E806">
        <v>194</v>
      </c>
      <c r="F806" s="20" t="str">
        <f t="shared" si="12"/>
        <v>March</v>
      </c>
      <c r="G806" s="2">
        <v>45360</v>
      </c>
      <c r="H806" s="3" t="s">
        <v>26</v>
      </c>
      <c r="I806">
        <v>2118</v>
      </c>
      <c r="J806" s="3" t="str">
        <f>VLOOKUP(I806,'Customer Details'!$A$2:$C$1001, 3, FALSE)</f>
        <v>25-34</v>
      </c>
      <c r="K806" s="3" t="str">
        <f>VLOOKUP(I806,'Customer Details'!$A$2:$D$1001,4, FALSE)</f>
        <v>Female</v>
      </c>
      <c r="L806" s="3" t="s">
        <v>31</v>
      </c>
      <c r="M806" t="s">
        <v>129</v>
      </c>
      <c r="N806" s="1">
        <v>3055.5</v>
      </c>
      <c r="O806" s="1">
        <v>11.025</v>
      </c>
      <c r="P806" s="1">
        <f>(Product[[#This Row],[Price]]-Product[[#This Row],[Cost of Goods Sold]])*Product[[#This Row],[Units Sold]]</f>
        <v>916.65</v>
      </c>
    </row>
    <row r="807" spans="1:16" x14ac:dyDescent="0.45">
      <c r="A807" t="s">
        <v>14</v>
      </c>
      <c r="B807" t="s">
        <v>19</v>
      </c>
      <c r="C807" t="s">
        <v>24</v>
      </c>
      <c r="D807" s="1">
        <v>20.99</v>
      </c>
      <c r="E807">
        <v>162</v>
      </c>
      <c r="F807" s="20" t="str">
        <f t="shared" si="12"/>
        <v>March</v>
      </c>
      <c r="G807" s="2">
        <v>45355</v>
      </c>
      <c r="H807" s="3" t="s">
        <v>25</v>
      </c>
      <c r="I807">
        <v>8558</v>
      </c>
      <c r="J807" s="3" t="str">
        <f>VLOOKUP(I807,'Customer Details'!$A$2:$C$1001, 3, FALSE)</f>
        <v>25-34</v>
      </c>
      <c r="K807" s="3" t="str">
        <f>VLOOKUP(I807,'Customer Details'!$A$2:$D$1001,4, FALSE)</f>
        <v>Male</v>
      </c>
      <c r="L807" s="3" t="s">
        <v>30</v>
      </c>
      <c r="M807" t="s">
        <v>129</v>
      </c>
      <c r="N807" s="1">
        <v>3400.38</v>
      </c>
      <c r="O807" s="1">
        <v>14.693</v>
      </c>
      <c r="P807" s="1">
        <f>(Product[[#This Row],[Price]]-Product[[#This Row],[Cost of Goods Sold]])*Product[[#This Row],[Units Sold]]</f>
        <v>1020.1139999999998</v>
      </c>
    </row>
    <row r="808" spans="1:16" x14ac:dyDescent="0.45">
      <c r="A808" t="s">
        <v>14</v>
      </c>
      <c r="B808" t="s">
        <v>19</v>
      </c>
      <c r="C808" t="s">
        <v>24</v>
      </c>
      <c r="D808" s="1">
        <v>20.99</v>
      </c>
      <c r="E808">
        <v>280</v>
      </c>
      <c r="F808" s="20" t="str">
        <f t="shared" si="12"/>
        <v>February</v>
      </c>
      <c r="G808" s="2">
        <v>45329</v>
      </c>
      <c r="H808" s="3" t="s">
        <v>25</v>
      </c>
      <c r="I808">
        <v>6017</v>
      </c>
      <c r="J808" s="3" t="str">
        <f>VLOOKUP(I808,'Customer Details'!$A$2:$C$1001, 3, FALSE)</f>
        <v>45-54</v>
      </c>
      <c r="K808" s="3" t="str">
        <f>VLOOKUP(I808,'Customer Details'!$A$2:$D$1001,4, FALSE)</f>
        <v>Male</v>
      </c>
      <c r="L808" s="3" t="s">
        <v>27</v>
      </c>
      <c r="M808" t="s">
        <v>129</v>
      </c>
      <c r="N808" s="1">
        <v>5877.2</v>
      </c>
      <c r="O808" s="1">
        <v>14.693</v>
      </c>
      <c r="P808" s="1">
        <f>(Product[[#This Row],[Price]]-Product[[#This Row],[Cost of Goods Sold]])*Product[[#This Row],[Units Sold]]</f>
        <v>1763.1599999999996</v>
      </c>
    </row>
    <row r="809" spans="1:16" x14ac:dyDescent="0.45">
      <c r="A809" t="s">
        <v>16</v>
      </c>
      <c r="B809" t="s">
        <v>21</v>
      </c>
      <c r="C809" t="s">
        <v>23</v>
      </c>
      <c r="D809" s="1">
        <v>35.5</v>
      </c>
      <c r="E809">
        <v>165</v>
      </c>
      <c r="F809" s="20" t="str">
        <f t="shared" si="12"/>
        <v>March</v>
      </c>
      <c r="G809" s="2">
        <v>45353</v>
      </c>
      <c r="H809" s="3" t="s">
        <v>25</v>
      </c>
      <c r="I809">
        <v>3358</v>
      </c>
      <c r="J809" s="3" t="str">
        <f>VLOOKUP(I809,'Customer Details'!$A$2:$C$1001, 3, FALSE)</f>
        <v>55-64</v>
      </c>
      <c r="K809" s="3" t="str">
        <f>VLOOKUP(I809,'Customer Details'!$A$2:$D$1001,4, FALSE)</f>
        <v>Female</v>
      </c>
      <c r="L809" s="3" t="s">
        <v>28</v>
      </c>
      <c r="M809" t="s">
        <v>129</v>
      </c>
      <c r="N809" s="1">
        <v>5857.5</v>
      </c>
      <c r="O809" s="1">
        <v>24.85</v>
      </c>
      <c r="P809" s="1">
        <f>(Product[[#This Row],[Price]]-Product[[#This Row],[Cost of Goods Sold]])*Product[[#This Row],[Units Sold]]</f>
        <v>1757.2499999999998</v>
      </c>
    </row>
    <row r="810" spans="1:16" x14ac:dyDescent="0.45">
      <c r="A810" t="s">
        <v>16</v>
      </c>
      <c r="B810" t="s">
        <v>21</v>
      </c>
      <c r="C810" t="s">
        <v>23</v>
      </c>
      <c r="D810" s="1">
        <v>35.5</v>
      </c>
      <c r="E810">
        <v>113</v>
      </c>
      <c r="F810" s="20" t="str">
        <f t="shared" si="12"/>
        <v>March</v>
      </c>
      <c r="G810" s="2">
        <v>45364</v>
      </c>
      <c r="H810" s="3" t="s">
        <v>25</v>
      </c>
      <c r="I810">
        <v>2292</v>
      </c>
      <c r="J810" s="3" t="str">
        <f>VLOOKUP(I810,'Customer Details'!$A$2:$C$1001, 3, FALSE)</f>
        <v>45-54</v>
      </c>
      <c r="K810" s="3" t="str">
        <f>VLOOKUP(I810,'Customer Details'!$A$2:$D$1001,4, FALSE)</f>
        <v>Male</v>
      </c>
      <c r="L810" s="3" t="s">
        <v>29</v>
      </c>
      <c r="M810" t="s">
        <v>129</v>
      </c>
      <c r="N810" s="1">
        <v>4011.5</v>
      </c>
      <c r="O810" s="1">
        <v>24.85</v>
      </c>
      <c r="P810" s="1">
        <f>(Product[[#This Row],[Price]]-Product[[#This Row],[Cost of Goods Sold]])*Product[[#This Row],[Units Sold]]</f>
        <v>1203.4499999999998</v>
      </c>
    </row>
    <row r="811" spans="1:16" x14ac:dyDescent="0.45">
      <c r="A811" t="s">
        <v>12</v>
      </c>
      <c r="B811" t="s">
        <v>17</v>
      </c>
      <c r="C811" t="s">
        <v>22</v>
      </c>
      <c r="D811" s="1">
        <v>5.99</v>
      </c>
      <c r="E811">
        <v>234</v>
      </c>
      <c r="F811" s="20" t="str">
        <f t="shared" si="12"/>
        <v>March</v>
      </c>
      <c r="G811" s="2">
        <v>45377</v>
      </c>
      <c r="H811" s="3" t="s">
        <v>25</v>
      </c>
      <c r="I811">
        <v>5575</v>
      </c>
      <c r="J811" s="3" t="str">
        <f>VLOOKUP(I811,'Customer Details'!$A$2:$C$1001, 3, FALSE)</f>
        <v>35-44</v>
      </c>
      <c r="K811" s="3" t="str">
        <f>VLOOKUP(I811,'Customer Details'!$A$2:$D$1001,4, FALSE)</f>
        <v>Male</v>
      </c>
      <c r="L811" s="3" t="s">
        <v>29</v>
      </c>
      <c r="M811" t="s">
        <v>129</v>
      </c>
      <c r="N811" s="1">
        <v>1401.66</v>
      </c>
      <c r="O811" s="1">
        <v>4.1929999999999996</v>
      </c>
      <c r="P811" s="1">
        <f>(Product[[#This Row],[Price]]-Product[[#This Row],[Cost of Goods Sold]])*Product[[#This Row],[Units Sold]]</f>
        <v>420.49800000000016</v>
      </c>
    </row>
    <row r="812" spans="1:16" x14ac:dyDescent="0.45">
      <c r="A812" t="s">
        <v>13</v>
      </c>
      <c r="B812" t="s">
        <v>18</v>
      </c>
      <c r="C812" t="s">
        <v>23</v>
      </c>
      <c r="D812" s="1">
        <v>15.75</v>
      </c>
      <c r="E812">
        <v>289</v>
      </c>
      <c r="F812" s="20" t="str">
        <f t="shared" si="12"/>
        <v>March</v>
      </c>
      <c r="G812" s="2">
        <v>45368</v>
      </c>
      <c r="H812" s="3" t="s">
        <v>26</v>
      </c>
      <c r="I812">
        <v>9708</v>
      </c>
      <c r="J812" s="3" t="str">
        <f>VLOOKUP(I812,'Customer Details'!$A$2:$C$1001, 3, FALSE)</f>
        <v>65+</v>
      </c>
      <c r="K812" s="3" t="str">
        <f>VLOOKUP(I812,'Customer Details'!$A$2:$D$1001,4, FALSE)</f>
        <v>Male</v>
      </c>
      <c r="L812" s="3" t="s">
        <v>29</v>
      </c>
      <c r="M812" t="s">
        <v>130</v>
      </c>
      <c r="N812" s="1">
        <v>4551.75</v>
      </c>
      <c r="O812" s="1">
        <v>11.025</v>
      </c>
      <c r="P812" s="1">
        <f>(Product[[#This Row],[Price]]-Product[[#This Row],[Cost of Goods Sold]])*Product[[#This Row],[Units Sold]]</f>
        <v>1365.5249999999999</v>
      </c>
    </row>
    <row r="813" spans="1:16" x14ac:dyDescent="0.45">
      <c r="A813" t="s">
        <v>15</v>
      </c>
      <c r="B813" t="s">
        <v>20</v>
      </c>
      <c r="C813" t="s">
        <v>24</v>
      </c>
      <c r="D813" s="1">
        <v>12.99</v>
      </c>
      <c r="E813">
        <v>298</v>
      </c>
      <c r="F813" s="20" t="str">
        <f t="shared" si="12"/>
        <v>February</v>
      </c>
      <c r="G813" s="2">
        <v>45342</v>
      </c>
      <c r="H813" s="3" t="s">
        <v>25</v>
      </c>
      <c r="I813">
        <v>8552</v>
      </c>
      <c r="J813" s="3" t="str">
        <f>VLOOKUP(I813,'Customer Details'!$A$2:$C$1001, 3, FALSE)</f>
        <v>45-54</v>
      </c>
      <c r="K813" s="3" t="str">
        <f>VLOOKUP(I813,'Customer Details'!$A$2:$D$1001,4, FALSE)</f>
        <v>Male</v>
      </c>
      <c r="L813" s="3" t="s">
        <v>27</v>
      </c>
      <c r="M813" t="s">
        <v>129</v>
      </c>
      <c r="N813" s="1">
        <v>3871.02</v>
      </c>
      <c r="O813" s="1">
        <v>9.093</v>
      </c>
      <c r="P813" s="1">
        <f>(Product[[#This Row],[Price]]-Product[[#This Row],[Cost of Goods Sold]])*Product[[#This Row],[Units Sold]]</f>
        <v>1161.306</v>
      </c>
    </row>
    <row r="814" spans="1:16" x14ac:dyDescent="0.45">
      <c r="A814" t="s">
        <v>15</v>
      </c>
      <c r="B814" t="s">
        <v>20</v>
      </c>
      <c r="C814" t="s">
        <v>24</v>
      </c>
      <c r="D814" s="1">
        <v>12.99</v>
      </c>
      <c r="E814">
        <v>145</v>
      </c>
      <c r="F814" s="20" t="str">
        <f t="shared" si="12"/>
        <v>February</v>
      </c>
      <c r="G814" s="2">
        <v>45344</v>
      </c>
      <c r="H814" s="3" t="s">
        <v>26</v>
      </c>
      <c r="I814">
        <v>3324</v>
      </c>
      <c r="J814" s="3" t="str">
        <f>VLOOKUP(I814,'Customer Details'!$A$2:$C$1001, 3, FALSE)</f>
        <v>65+</v>
      </c>
      <c r="K814" s="3" t="str">
        <f>VLOOKUP(I814,'Customer Details'!$A$2:$D$1001,4, FALSE)</f>
        <v>Male</v>
      </c>
      <c r="L814" s="3" t="s">
        <v>30</v>
      </c>
      <c r="M814" t="s">
        <v>129</v>
      </c>
      <c r="N814" s="1">
        <v>1883.55</v>
      </c>
      <c r="O814" s="1">
        <v>9.093</v>
      </c>
      <c r="P814" s="1">
        <f>(Product[[#This Row],[Price]]-Product[[#This Row],[Cost of Goods Sold]])*Product[[#This Row],[Units Sold]]</f>
        <v>565.06500000000005</v>
      </c>
    </row>
    <row r="815" spans="1:16" x14ac:dyDescent="0.45">
      <c r="A815" t="s">
        <v>13</v>
      </c>
      <c r="B815" t="s">
        <v>18</v>
      </c>
      <c r="C815" t="s">
        <v>23</v>
      </c>
      <c r="D815" s="1">
        <v>15.75</v>
      </c>
      <c r="E815">
        <v>193</v>
      </c>
      <c r="F815" s="20" t="str">
        <f t="shared" si="12"/>
        <v>March</v>
      </c>
      <c r="G815" s="2">
        <v>45380</v>
      </c>
      <c r="H815" s="3" t="s">
        <v>25</v>
      </c>
      <c r="I815">
        <v>3527</v>
      </c>
      <c r="J815" s="3" t="str">
        <f>VLOOKUP(I815,'Customer Details'!$A$2:$C$1001, 3, FALSE)</f>
        <v>25-34</v>
      </c>
      <c r="K815" s="3" t="str">
        <f>VLOOKUP(I815,'Customer Details'!$A$2:$D$1001,4, FALSE)</f>
        <v>Female</v>
      </c>
      <c r="L815" s="3" t="s">
        <v>28</v>
      </c>
      <c r="M815" t="s">
        <v>129</v>
      </c>
      <c r="N815" s="1">
        <v>3039.75</v>
      </c>
      <c r="O815" s="1">
        <v>11.025</v>
      </c>
      <c r="P815" s="1">
        <f>(Product[[#This Row],[Price]]-Product[[#This Row],[Cost of Goods Sold]])*Product[[#This Row],[Units Sold]]</f>
        <v>911.92499999999995</v>
      </c>
    </row>
    <row r="816" spans="1:16" x14ac:dyDescent="0.45">
      <c r="A816" t="s">
        <v>13</v>
      </c>
      <c r="B816" t="s">
        <v>18</v>
      </c>
      <c r="C816" t="s">
        <v>23</v>
      </c>
      <c r="D816" s="1">
        <v>15.75</v>
      </c>
      <c r="E816">
        <v>8</v>
      </c>
      <c r="F816" s="20" t="str">
        <f t="shared" si="12"/>
        <v>January</v>
      </c>
      <c r="G816" s="2">
        <v>45301</v>
      </c>
      <c r="H816" s="3" t="s">
        <v>26</v>
      </c>
      <c r="I816">
        <v>5358</v>
      </c>
      <c r="J816" s="3" t="str">
        <f>VLOOKUP(I816,'Customer Details'!$A$2:$C$1001, 3, FALSE)</f>
        <v>18-24</v>
      </c>
      <c r="K816" s="3" t="str">
        <f>VLOOKUP(I816,'Customer Details'!$A$2:$D$1001,4, FALSE)</f>
        <v>Male</v>
      </c>
      <c r="L816" s="3" t="s">
        <v>30</v>
      </c>
      <c r="M816" t="s">
        <v>129</v>
      </c>
      <c r="N816" s="1">
        <v>126</v>
      </c>
      <c r="O816" s="1">
        <v>11.025</v>
      </c>
      <c r="P816" s="1">
        <f>(Product[[#This Row],[Price]]-Product[[#This Row],[Cost of Goods Sold]])*Product[[#This Row],[Units Sold]]</f>
        <v>37.799999999999997</v>
      </c>
    </row>
    <row r="817" spans="1:16" x14ac:dyDescent="0.45">
      <c r="A817" t="s">
        <v>13</v>
      </c>
      <c r="B817" t="s">
        <v>18</v>
      </c>
      <c r="C817" t="s">
        <v>23</v>
      </c>
      <c r="D817" s="1">
        <v>15.75</v>
      </c>
      <c r="E817">
        <v>272</v>
      </c>
      <c r="F817" s="20" t="str">
        <f t="shared" si="12"/>
        <v>March</v>
      </c>
      <c r="G817" s="2">
        <v>45359</v>
      </c>
      <c r="H817" s="3" t="s">
        <v>25</v>
      </c>
      <c r="I817">
        <v>1658</v>
      </c>
      <c r="J817" s="3" t="str">
        <f>VLOOKUP(I817,'Customer Details'!$A$2:$C$1001, 3, FALSE)</f>
        <v>45-54</v>
      </c>
      <c r="K817" s="3" t="str">
        <f>VLOOKUP(I817,'Customer Details'!$A$2:$D$1001,4, FALSE)</f>
        <v>Male</v>
      </c>
      <c r="L817" s="3" t="s">
        <v>30</v>
      </c>
      <c r="M817" t="s">
        <v>129</v>
      </c>
      <c r="N817" s="1">
        <v>4284</v>
      </c>
      <c r="O817" s="1">
        <v>11.025</v>
      </c>
      <c r="P817" s="1">
        <f>(Product[[#This Row],[Price]]-Product[[#This Row],[Cost of Goods Sold]])*Product[[#This Row],[Units Sold]]</f>
        <v>1285.1999999999998</v>
      </c>
    </row>
    <row r="818" spans="1:16" x14ac:dyDescent="0.45">
      <c r="A818" t="s">
        <v>13</v>
      </c>
      <c r="B818" t="s">
        <v>18</v>
      </c>
      <c r="C818" t="s">
        <v>23</v>
      </c>
      <c r="D818" s="1">
        <v>15.75</v>
      </c>
      <c r="E818">
        <v>83</v>
      </c>
      <c r="F818" s="20" t="str">
        <f t="shared" si="12"/>
        <v>March</v>
      </c>
      <c r="G818" s="2">
        <v>45370</v>
      </c>
      <c r="H818" s="3" t="s">
        <v>26</v>
      </c>
      <c r="I818">
        <v>2123</v>
      </c>
      <c r="J818" s="3" t="str">
        <f>VLOOKUP(I818,'Customer Details'!$A$2:$C$1001, 3, FALSE)</f>
        <v>25-34</v>
      </c>
      <c r="K818" s="3" t="str">
        <f>VLOOKUP(I818,'Customer Details'!$A$2:$D$1001,4, FALSE)</f>
        <v>Non-binary</v>
      </c>
      <c r="L818" s="3" t="s">
        <v>29</v>
      </c>
      <c r="M818" t="s">
        <v>130</v>
      </c>
      <c r="N818" s="1">
        <v>1307.25</v>
      </c>
      <c r="O818" s="1">
        <v>11.025</v>
      </c>
      <c r="P818" s="1">
        <f>(Product[[#This Row],[Price]]-Product[[#This Row],[Cost of Goods Sold]])*Product[[#This Row],[Units Sold]]</f>
        <v>392.17499999999995</v>
      </c>
    </row>
    <row r="819" spans="1:16" x14ac:dyDescent="0.45">
      <c r="A819" t="s">
        <v>13</v>
      </c>
      <c r="B819" t="s">
        <v>18</v>
      </c>
      <c r="C819" t="s">
        <v>23</v>
      </c>
      <c r="D819" s="1">
        <v>15.75</v>
      </c>
      <c r="E819">
        <v>161</v>
      </c>
      <c r="F819" s="20" t="str">
        <f t="shared" si="12"/>
        <v>March</v>
      </c>
      <c r="G819" s="2">
        <v>45370</v>
      </c>
      <c r="H819" s="3" t="s">
        <v>26</v>
      </c>
      <c r="I819">
        <v>9073</v>
      </c>
      <c r="J819" s="3" t="str">
        <f>VLOOKUP(I819,'Customer Details'!$A$2:$C$1001, 3, FALSE)</f>
        <v>35-44</v>
      </c>
      <c r="K819" s="3" t="str">
        <f>VLOOKUP(I819,'Customer Details'!$A$2:$D$1001,4, FALSE)</f>
        <v>Non-binary</v>
      </c>
      <c r="L819" s="3" t="s">
        <v>30</v>
      </c>
      <c r="M819" t="s">
        <v>129</v>
      </c>
      <c r="N819" s="1">
        <v>2535.75</v>
      </c>
      <c r="O819" s="1">
        <v>11.025</v>
      </c>
      <c r="P819" s="1">
        <f>(Product[[#This Row],[Price]]-Product[[#This Row],[Cost of Goods Sold]])*Product[[#This Row],[Units Sold]]</f>
        <v>760.72499999999991</v>
      </c>
    </row>
    <row r="820" spans="1:16" x14ac:dyDescent="0.45">
      <c r="A820" t="s">
        <v>15</v>
      </c>
      <c r="B820" t="s">
        <v>20</v>
      </c>
      <c r="C820" t="s">
        <v>24</v>
      </c>
      <c r="D820" s="1">
        <v>12.99</v>
      </c>
      <c r="E820">
        <v>25</v>
      </c>
      <c r="F820" s="20" t="str">
        <f t="shared" si="12"/>
        <v>January</v>
      </c>
      <c r="G820" s="2">
        <v>45313</v>
      </c>
      <c r="H820" s="3" t="s">
        <v>26</v>
      </c>
      <c r="I820">
        <v>2703</v>
      </c>
      <c r="J820" s="3" t="str">
        <f>VLOOKUP(I820,'Customer Details'!$A$2:$C$1001, 3, FALSE)</f>
        <v>45-54</v>
      </c>
      <c r="K820" s="3" t="str">
        <f>VLOOKUP(I820,'Customer Details'!$A$2:$D$1001,4, FALSE)</f>
        <v>Non-binary</v>
      </c>
      <c r="L820" s="3" t="s">
        <v>29</v>
      </c>
      <c r="M820" t="s">
        <v>129</v>
      </c>
      <c r="N820" s="1">
        <v>324.75</v>
      </c>
      <c r="O820" s="1">
        <v>9.093</v>
      </c>
      <c r="P820" s="1">
        <f>(Product[[#This Row],[Price]]-Product[[#This Row],[Cost of Goods Sold]])*Product[[#This Row],[Units Sold]]</f>
        <v>97.425000000000011</v>
      </c>
    </row>
    <row r="821" spans="1:16" x14ac:dyDescent="0.45">
      <c r="A821" t="s">
        <v>13</v>
      </c>
      <c r="B821" t="s">
        <v>18</v>
      </c>
      <c r="C821" t="s">
        <v>23</v>
      </c>
      <c r="D821" s="1">
        <v>15.75</v>
      </c>
      <c r="E821">
        <v>279</v>
      </c>
      <c r="F821" s="20" t="str">
        <f t="shared" si="12"/>
        <v>February</v>
      </c>
      <c r="G821" s="2">
        <v>45340</v>
      </c>
      <c r="H821" s="3" t="s">
        <v>25</v>
      </c>
      <c r="I821">
        <v>7528</v>
      </c>
      <c r="J821" s="3" t="str">
        <f>VLOOKUP(I821,'Customer Details'!$A$2:$C$1001, 3, FALSE)</f>
        <v>55-64</v>
      </c>
      <c r="K821" s="3" t="str">
        <f>VLOOKUP(I821,'Customer Details'!$A$2:$D$1001,4, FALSE)</f>
        <v>Female</v>
      </c>
      <c r="L821" s="3" t="s">
        <v>31</v>
      </c>
      <c r="M821" t="s">
        <v>129</v>
      </c>
      <c r="N821" s="1">
        <v>4394.25</v>
      </c>
      <c r="O821" s="1">
        <v>11.025</v>
      </c>
      <c r="P821" s="1">
        <f>(Product[[#This Row],[Price]]-Product[[#This Row],[Cost of Goods Sold]])*Product[[#This Row],[Units Sold]]</f>
        <v>1318.2749999999999</v>
      </c>
    </row>
    <row r="822" spans="1:16" x14ac:dyDescent="0.45">
      <c r="A822" t="s">
        <v>15</v>
      </c>
      <c r="B822" t="s">
        <v>20</v>
      </c>
      <c r="C822" t="s">
        <v>24</v>
      </c>
      <c r="D822" s="1">
        <v>12.99</v>
      </c>
      <c r="E822">
        <v>134</v>
      </c>
      <c r="F822" s="20" t="str">
        <f t="shared" si="12"/>
        <v>January</v>
      </c>
      <c r="G822" s="2">
        <v>45315</v>
      </c>
      <c r="H822" s="3" t="s">
        <v>25</v>
      </c>
      <c r="I822">
        <v>9708</v>
      </c>
      <c r="J822" s="3" t="str">
        <f>VLOOKUP(I822,'Customer Details'!$A$2:$C$1001, 3, FALSE)</f>
        <v>65+</v>
      </c>
      <c r="K822" s="3" t="str">
        <f>VLOOKUP(I822,'Customer Details'!$A$2:$D$1001,4, FALSE)</f>
        <v>Male</v>
      </c>
      <c r="L822" s="3" t="s">
        <v>28</v>
      </c>
      <c r="M822" t="s">
        <v>130</v>
      </c>
      <c r="N822" s="1">
        <v>1740.66</v>
      </c>
      <c r="O822" s="1">
        <v>9.093</v>
      </c>
      <c r="P822" s="1">
        <f>(Product[[#This Row],[Price]]-Product[[#This Row],[Cost of Goods Sold]])*Product[[#This Row],[Units Sold]]</f>
        <v>522.19799999999998</v>
      </c>
    </row>
    <row r="823" spans="1:16" x14ac:dyDescent="0.45">
      <c r="A823" t="s">
        <v>14</v>
      </c>
      <c r="B823" t="s">
        <v>19</v>
      </c>
      <c r="C823" t="s">
        <v>24</v>
      </c>
      <c r="D823" s="1">
        <v>20.99</v>
      </c>
      <c r="E823">
        <v>124</v>
      </c>
      <c r="F823" s="20" t="str">
        <f t="shared" si="12"/>
        <v>March</v>
      </c>
      <c r="G823" s="2">
        <v>45357</v>
      </c>
      <c r="H823" s="3" t="s">
        <v>26</v>
      </c>
      <c r="I823">
        <v>5198</v>
      </c>
      <c r="J823" s="3" t="str">
        <f>VLOOKUP(I823,'Customer Details'!$A$2:$C$1001, 3, FALSE)</f>
        <v>65+</v>
      </c>
      <c r="K823" s="3" t="str">
        <f>VLOOKUP(I823,'Customer Details'!$A$2:$D$1001,4, FALSE)</f>
        <v>Female</v>
      </c>
      <c r="L823" s="3" t="s">
        <v>31</v>
      </c>
      <c r="M823" t="s">
        <v>129</v>
      </c>
      <c r="N823" s="1">
        <v>2602.7600000000002</v>
      </c>
      <c r="O823" s="1">
        <v>14.693</v>
      </c>
      <c r="P823" s="1">
        <f>(Product[[#This Row],[Price]]-Product[[#This Row],[Cost of Goods Sold]])*Product[[#This Row],[Units Sold]]</f>
        <v>780.82799999999986</v>
      </c>
    </row>
    <row r="824" spans="1:16" x14ac:dyDescent="0.45">
      <c r="A824" t="s">
        <v>14</v>
      </c>
      <c r="B824" t="s">
        <v>19</v>
      </c>
      <c r="C824" t="s">
        <v>24</v>
      </c>
      <c r="D824" s="1">
        <v>20.99</v>
      </c>
      <c r="E824">
        <v>237</v>
      </c>
      <c r="F824" s="20" t="str">
        <f t="shared" si="12"/>
        <v>March</v>
      </c>
      <c r="G824" s="2">
        <v>45359</v>
      </c>
      <c r="H824" s="3" t="s">
        <v>26</v>
      </c>
      <c r="I824">
        <v>2327</v>
      </c>
      <c r="J824" s="3" t="str">
        <f>VLOOKUP(I824,'Customer Details'!$A$2:$C$1001, 3, FALSE)</f>
        <v>25-34</v>
      </c>
      <c r="K824" s="3" t="str">
        <f>VLOOKUP(I824,'Customer Details'!$A$2:$D$1001,4, FALSE)</f>
        <v>Non-binary</v>
      </c>
      <c r="L824" s="3" t="s">
        <v>28</v>
      </c>
      <c r="M824" t="s">
        <v>130</v>
      </c>
      <c r="N824" s="1">
        <v>4974.6299999999992</v>
      </c>
      <c r="O824" s="1">
        <v>14.693</v>
      </c>
      <c r="P824" s="1">
        <f>(Product[[#This Row],[Price]]-Product[[#This Row],[Cost of Goods Sold]])*Product[[#This Row],[Units Sold]]</f>
        <v>1492.3889999999997</v>
      </c>
    </row>
    <row r="825" spans="1:16" x14ac:dyDescent="0.45">
      <c r="A825" t="s">
        <v>15</v>
      </c>
      <c r="B825" t="s">
        <v>20</v>
      </c>
      <c r="C825" t="s">
        <v>24</v>
      </c>
      <c r="D825" s="1">
        <v>12.99</v>
      </c>
      <c r="E825">
        <v>170</v>
      </c>
      <c r="F825" s="20" t="str">
        <f t="shared" si="12"/>
        <v>January</v>
      </c>
      <c r="G825" s="2">
        <v>45320</v>
      </c>
      <c r="H825" s="3" t="s">
        <v>25</v>
      </c>
      <c r="I825">
        <v>1976</v>
      </c>
      <c r="J825" s="3" t="str">
        <f>VLOOKUP(I825,'Customer Details'!$A$2:$C$1001, 3, FALSE)</f>
        <v>55-64</v>
      </c>
      <c r="K825" s="3" t="str">
        <f>VLOOKUP(I825,'Customer Details'!$A$2:$D$1001,4, FALSE)</f>
        <v>Male</v>
      </c>
      <c r="L825" s="3" t="s">
        <v>31</v>
      </c>
      <c r="M825" t="s">
        <v>130</v>
      </c>
      <c r="N825" s="1">
        <v>2208.3000000000002</v>
      </c>
      <c r="O825" s="1">
        <v>9.093</v>
      </c>
      <c r="P825" s="1">
        <f>(Product[[#This Row],[Price]]-Product[[#This Row],[Cost of Goods Sold]])*Product[[#This Row],[Units Sold]]</f>
        <v>662.49</v>
      </c>
    </row>
    <row r="826" spans="1:16" x14ac:dyDescent="0.45">
      <c r="A826" t="s">
        <v>16</v>
      </c>
      <c r="B826" t="s">
        <v>21</v>
      </c>
      <c r="C826" t="s">
        <v>23</v>
      </c>
      <c r="D826" s="1">
        <v>35.5</v>
      </c>
      <c r="E826">
        <v>97</v>
      </c>
      <c r="F826" s="20" t="str">
        <f t="shared" si="12"/>
        <v>March</v>
      </c>
      <c r="G826" s="2">
        <v>45364</v>
      </c>
      <c r="H826" s="3" t="s">
        <v>25</v>
      </c>
      <c r="I826">
        <v>2087</v>
      </c>
      <c r="J826" s="3" t="str">
        <f>VLOOKUP(I826,'Customer Details'!$A$2:$C$1001, 3, FALSE)</f>
        <v>35-44</v>
      </c>
      <c r="K826" s="3" t="str">
        <f>VLOOKUP(I826,'Customer Details'!$A$2:$D$1001,4, FALSE)</f>
        <v>Female</v>
      </c>
      <c r="L826" s="3" t="s">
        <v>29</v>
      </c>
      <c r="M826" t="s">
        <v>129</v>
      </c>
      <c r="N826" s="1">
        <v>3443.5</v>
      </c>
      <c r="O826" s="1">
        <v>24.85</v>
      </c>
      <c r="P826" s="1">
        <f>(Product[[#This Row],[Price]]-Product[[#This Row],[Cost of Goods Sold]])*Product[[#This Row],[Units Sold]]</f>
        <v>1033.05</v>
      </c>
    </row>
    <row r="827" spans="1:16" x14ac:dyDescent="0.45">
      <c r="A827" t="s">
        <v>14</v>
      </c>
      <c r="B827" t="s">
        <v>19</v>
      </c>
      <c r="C827" t="s">
        <v>24</v>
      </c>
      <c r="D827" s="1">
        <v>20.99</v>
      </c>
      <c r="E827">
        <v>164</v>
      </c>
      <c r="F827" s="20" t="str">
        <f t="shared" si="12"/>
        <v>January</v>
      </c>
      <c r="G827" s="2">
        <v>45315</v>
      </c>
      <c r="H827" s="3" t="s">
        <v>25</v>
      </c>
      <c r="I827">
        <v>9509</v>
      </c>
      <c r="J827" s="3" t="str">
        <f>VLOOKUP(I827,'Customer Details'!$A$2:$C$1001, 3, FALSE)</f>
        <v>55-64</v>
      </c>
      <c r="K827" s="3" t="str">
        <f>VLOOKUP(I827,'Customer Details'!$A$2:$D$1001,4, FALSE)</f>
        <v>Female</v>
      </c>
      <c r="L827" s="3" t="s">
        <v>31</v>
      </c>
      <c r="M827" t="s">
        <v>129</v>
      </c>
      <c r="N827" s="1">
        <v>3442.36</v>
      </c>
      <c r="O827" s="1">
        <v>14.693</v>
      </c>
      <c r="P827" s="1">
        <f>(Product[[#This Row],[Price]]-Product[[#This Row],[Cost of Goods Sold]])*Product[[#This Row],[Units Sold]]</f>
        <v>1032.7079999999999</v>
      </c>
    </row>
    <row r="828" spans="1:16" x14ac:dyDescent="0.45">
      <c r="A828" t="s">
        <v>16</v>
      </c>
      <c r="B828" t="s">
        <v>21</v>
      </c>
      <c r="C828" t="s">
        <v>23</v>
      </c>
      <c r="D828" s="1">
        <v>35.5</v>
      </c>
      <c r="E828">
        <v>146</v>
      </c>
      <c r="F828" s="20" t="str">
        <f t="shared" si="12"/>
        <v>January</v>
      </c>
      <c r="G828" s="2">
        <v>45297</v>
      </c>
      <c r="H828" s="3" t="s">
        <v>26</v>
      </c>
      <c r="I828">
        <v>6445</v>
      </c>
      <c r="J828" s="3" t="str">
        <f>VLOOKUP(I828,'Customer Details'!$A$2:$C$1001, 3, FALSE)</f>
        <v>65+</v>
      </c>
      <c r="K828" s="3" t="str">
        <f>VLOOKUP(I828,'Customer Details'!$A$2:$D$1001,4, FALSE)</f>
        <v>Female</v>
      </c>
      <c r="L828" s="3" t="s">
        <v>27</v>
      </c>
      <c r="M828" t="s">
        <v>130</v>
      </c>
      <c r="N828" s="1">
        <v>5183</v>
      </c>
      <c r="O828" s="1">
        <v>24.85</v>
      </c>
      <c r="P828" s="1">
        <f>(Product[[#This Row],[Price]]-Product[[#This Row],[Cost of Goods Sold]])*Product[[#This Row],[Units Sold]]</f>
        <v>1554.8999999999999</v>
      </c>
    </row>
    <row r="829" spans="1:16" x14ac:dyDescent="0.45">
      <c r="A829" t="s">
        <v>13</v>
      </c>
      <c r="B829" t="s">
        <v>18</v>
      </c>
      <c r="C829" t="s">
        <v>23</v>
      </c>
      <c r="D829" s="1">
        <v>15.75</v>
      </c>
      <c r="E829">
        <v>162</v>
      </c>
      <c r="F829" s="20" t="str">
        <f t="shared" si="12"/>
        <v>February</v>
      </c>
      <c r="G829" s="2">
        <v>45325</v>
      </c>
      <c r="H829" s="3" t="s">
        <v>25</v>
      </c>
      <c r="I829">
        <v>8925</v>
      </c>
      <c r="J829" s="3" t="str">
        <f>VLOOKUP(I829,'Customer Details'!$A$2:$C$1001, 3, FALSE)</f>
        <v>35-44</v>
      </c>
      <c r="K829" s="3" t="str">
        <f>VLOOKUP(I829,'Customer Details'!$A$2:$D$1001,4, FALSE)</f>
        <v>Male</v>
      </c>
      <c r="L829" s="3" t="s">
        <v>30</v>
      </c>
      <c r="M829" t="s">
        <v>129</v>
      </c>
      <c r="N829" s="1">
        <v>2551.5</v>
      </c>
      <c r="O829" s="1">
        <v>11.025</v>
      </c>
      <c r="P829" s="1">
        <f>(Product[[#This Row],[Price]]-Product[[#This Row],[Cost of Goods Sold]])*Product[[#This Row],[Units Sold]]</f>
        <v>765.44999999999993</v>
      </c>
    </row>
    <row r="830" spans="1:16" x14ac:dyDescent="0.45">
      <c r="A830" t="s">
        <v>14</v>
      </c>
      <c r="B830" t="s">
        <v>19</v>
      </c>
      <c r="C830" t="s">
        <v>24</v>
      </c>
      <c r="D830" s="1">
        <v>20.99</v>
      </c>
      <c r="E830">
        <v>5</v>
      </c>
      <c r="F830" s="20" t="str">
        <f t="shared" si="12"/>
        <v>February</v>
      </c>
      <c r="G830" s="2">
        <v>45326</v>
      </c>
      <c r="H830" s="3" t="s">
        <v>25</v>
      </c>
      <c r="I830">
        <v>9543</v>
      </c>
      <c r="J830" s="3" t="str">
        <f>VLOOKUP(I830,'Customer Details'!$A$2:$C$1001, 3, FALSE)</f>
        <v>55-64</v>
      </c>
      <c r="K830" s="3" t="str">
        <f>VLOOKUP(I830,'Customer Details'!$A$2:$D$1001,4, FALSE)</f>
        <v>Non-binary</v>
      </c>
      <c r="L830" s="3" t="s">
        <v>31</v>
      </c>
      <c r="M830" t="s">
        <v>129</v>
      </c>
      <c r="N830" s="1">
        <v>104.95</v>
      </c>
      <c r="O830" s="1">
        <v>14.693</v>
      </c>
      <c r="P830" s="1">
        <f>(Product[[#This Row],[Price]]-Product[[#This Row],[Cost of Goods Sold]])*Product[[#This Row],[Units Sold]]</f>
        <v>31.484999999999992</v>
      </c>
    </row>
    <row r="831" spans="1:16" x14ac:dyDescent="0.45">
      <c r="A831" t="s">
        <v>16</v>
      </c>
      <c r="B831" t="s">
        <v>21</v>
      </c>
      <c r="C831" t="s">
        <v>23</v>
      </c>
      <c r="D831" s="1">
        <v>35.5</v>
      </c>
      <c r="E831">
        <v>90</v>
      </c>
      <c r="F831" s="20" t="str">
        <f t="shared" si="12"/>
        <v>January</v>
      </c>
      <c r="G831" s="2">
        <v>45304</v>
      </c>
      <c r="H831" s="3" t="s">
        <v>26</v>
      </c>
      <c r="I831">
        <v>7431</v>
      </c>
      <c r="J831" s="3" t="str">
        <f>VLOOKUP(I831,'Customer Details'!$A$2:$C$1001, 3, FALSE)</f>
        <v>45-54</v>
      </c>
      <c r="K831" s="3" t="str">
        <f>VLOOKUP(I831,'Customer Details'!$A$2:$D$1001,4, FALSE)</f>
        <v>Female</v>
      </c>
      <c r="L831" s="3" t="s">
        <v>31</v>
      </c>
      <c r="M831" t="s">
        <v>129</v>
      </c>
      <c r="N831" s="1">
        <v>3195</v>
      </c>
      <c r="O831" s="1">
        <v>24.85</v>
      </c>
      <c r="P831" s="1">
        <f>(Product[[#This Row],[Price]]-Product[[#This Row],[Cost of Goods Sold]])*Product[[#This Row],[Units Sold]]</f>
        <v>958.49999999999989</v>
      </c>
    </row>
    <row r="832" spans="1:16" x14ac:dyDescent="0.45">
      <c r="A832" t="s">
        <v>16</v>
      </c>
      <c r="B832" t="s">
        <v>21</v>
      </c>
      <c r="C832" t="s">
        <v>23</v>
      </c>
      <c r="D832" s="1">
        <v>35.5</v>
      </c>
      <c r="E832">
        <v>95</v>
      </c>
      <c r="F832" s="20" t="str">
        <f t="shared" si="12"/>
        <v>January</v>
      </c>
      <c r="G832" s="2">
        <v>45319</v>
      </c>
      <c r="H832" s="3" t="s">
        <v>25</v>
      </c>
      <c r="I832">
        <v>4670</v>
      </c>
      <c r="J832" s="3" t="str">
        <f>VLOOKUP(I832,'Customer Details'!$A$2:$C$1001, 3, FALSE)</f>
        <v>45-54</v>
      </c>
      <c r="K832" s="3" t="str">
        <f>VLOOKUP(I832,'Customer Details'!$A$2:$D$1001,4, FALSE)</f>
        <v>Male</v>
      </c>
      <c r="L832" s="3" t="s">
        <v>28</v>
      </c>
      <c r="M832" t="s">
        <v>129</v>
      </c>
      <c r="N832" s="1">
        <v>3372.5</v>
      </c>
      <c r="O832" s="1">
        <v>24.85</v>
      </c>
      <c r="P832" s="1">
        <f>(Product[[#This Row],[Price]]-Product[[#This Row],[Cost of Goods Sold]])*Product[[#This Row],[Units Sold]]</f>
        <v>1011.7499999999999</v>
      </c>
    </row>
    <row r="833" spans="1:16" x14ac:dyDescent="0.45">
      <c r="A833" t="s">
        <v>15</v>
      </c>
      <c r="B833" t="s">
        <v>20</v>
      </c>
      <c r="C833" t="s">
        <v>24</v>
      </c>
      <c r="D833" s="1">
        <v>12.99</v>
      </c>
      <c r="E833">
        <v>234</v>
      </c>
      <c r="F833" s="20" t="str">
        <f t="shared" si="12"/>
        <v>February</v>
      </c>
      <c r="G833" s="2">
        <v>45340</v>
      </c>
      <c r="H833" s="3" t="s">
        <v>26</v>
      </c>
      <c r="I833">
        <v>8906</v>
      </c>
      <c r="J833" s="3" t="str">
        <f>VLOOKUP(I833,'Customer Details'!$A$2:$C$1001, 3, FALSE)</f>
        <v>65+</v>
      </c>
      <c r="K833" s="3" t="str">
        <f>VLOOKUP(I833,'Customer Details'!$A$2:$D$1001,4, FALSE)</f>
        <v>Male</v>
      </c>
      <c r="L833" s="3" t="s">
        <v>30</v>
      </c>
      <c r="M833" t="s">
        <v>129</v>
      </c>
      <c r="N833" s="1">
        <v>3039.66</v>
      </c>
      <c r="O833" s="1">
        <v>9.093</v>
      </c>
      <c r="P833" s="1">
        <f>(Product[[#This Row],[Price]]-Product[[#This Row],[Cost of Goods Sold]])*Product[[#This Row],[Units Sold]]</f>
        <v>911.89800000000002</v>
      </c>
    </row>
    <row r="834" spans="1:16" x14ac:dyDescent="0.45">
      <c r="A834" t="s">
        <v>13</v>
      </c>
      <c r="B834" t="s">
        <v>18</v>
      </c>
      <c r="C834" t="s">
        <v>23</v>
      </c>
      <c r="D834" s="1">
        <v>15.75</v>
      </c>
      <c r="E834">
        <v>268</v>
      </c>
      <c r="F834" s="20" t="str">
        <f t="shared" ref="F834:F897" si="13">TEXT(G834, "mmmm")</f>
        <v>March</v>
      </c>
      <c r="G834" s="2">
        <v>45367</v>
      </c>
      <c r="H834" s="3" t="s">
        <v>25</v>
      </c>
      <c r="I834">
        <v>1798</v>
      </c>
      <c r="J834" s="3" t="str">
        <f>VLOOKUP(I834,'Customer Details'!$A$2:$C$1001, 3, FALSE)</f>
        <v>65+</v>
      </c>
      <c r="K834" s="3" t="str">
        <f>VLOOKUP(I834,'Customer Details'!$A$2:$D$1001,4, FALSE)</f>
        <v>Male</v>
      </c>
      <c r="L834" s="3" t="s">
        <v>27</v>
      </c>
      <c r="M834" t="s">
        <v>129</v>
      </c>
      <c r="N834" s="1">
        <v>4221</v>
      </c>
      <c r="O834" s="1">
        <v>11.025</v>
      </c>
      <c r="P834" s="1">
        <f>(Product[[#This Row],[Price]]-Product[[#This Row],[Cost of Goods Sold]])*Product[[#This Row],[Units Sold]]</f>
        <v>1266.3</v>
      </c>
    </row>
    <row r="835" spans="1:16" x14ac:dyDescent="0.45">
      <c r="A835" t="s">
        <v>13</v>
      </c>
      <c r="B835" t="s">
        <v>18</v>
      </c>
      <c r="C835" t="s">
        <v>23</v>
      </c>
      <c r="D835" s="1">
        <v>15.75</v>
      </c>
      <c r="E835">
        <v>283</v>
      </c>
      <c r="F835" s="20" t="str">
        <f t="shared" si="13"/>
        <v>February</v>
      </c>
      <c r="G835" s="2">
        <v>45329</v>
      </c>
      <c r="H835" s="3" t="s">
        <v>26</v>
      </c>
      <c r="I835">
        <v>2595</v>
      </c>
      <c r="J835" s="3" t="str">
        <f>VLOOKUP(I835,'Customer Details'!$A$2:$C$1001, 3, FALSE)</f>
        <v>25-34</v>
      </c>
      <c r="K835" s="3" t="str">
        <f>VLOOKUP(I835,'Customer Details'!$A$2:$D$1001,4, FALSE)</f>
        <v>Male</v>
      </c>
      <c r="L835" s="3" t="s">
        <v>27</v>
      </c>
      <c r="M835" t="s">
        <v>129</v>
      </c>
      <c r="N835" s="1">
        <v>4457.25</v>
      </c>
      <c r="O835" s="1">
        <v>11.025</v>
      </c>
      <c r="P835" s="1">
        <f>(Product[[#This Row],[Price]]-Product[[#This Row],[Cost of Goods Sold]])*Product[[#This Row],[Units Sold]]</f>
        <v>1337.175</v>
      </c>
    </row>
    <row r="836" spans="1:16" x14ac:dyDescent="0.45">
      <c r="A836" t="s">
        <v>12</v>
      </c>
      <c r="B836" t="s">
        <v>17</v>
      </c>
      <c r="C836" t="s">
        <v>22</v>
      </c>
      <c r="D836" s="1">
        <v>5.99</v>
      </c>
      <c r="E836">
        <v>221</v>
      </c>
      <c r="F836" s="20" t="str">
        <f t="shared" si="13"/>
        <v>March</v>
      </c>
      <c r="G836" s="2">
        <v>45374</v>
      </c>
      <c r="H836" s="3" t="s">
        <v>25</v>
      </c>
      <c r="I836">
        <v>2684</v>
      </c>
      <c r="J836" s="3" t="str">
        <f>VLOOKUP(I836,'Customer Details'!$A$2:$C$1001, 3, FALSE)</f>
        <v>55-64</v>
      </c>
      <c r="K836" s="3" t="str">
        <f>VLOOKUP(I836,'Customer Details'!$A$2:$D$1001,4, FALSE)</f>
        <v>Female</v>
      </c>
      <c r="L836" s="3" t="s">
        <v>29</v>
      </c>
      <c r="M836" t="s">
        <v>129</v>
      </c>
      <c r="N836" s="1">
        <v>1323.79</v>
      </c>
      <c r="O836" s="1">
        <v>4.1929999999999996</v>
      </c>
      <c r="P836" s="1">
        <f>(Product[[#This Row],[Price]]-Product[[#This Row],[Cost of Goods Sold]])*Product[[#This Row],[Units Sold]]</f>
        <v>397.13700000000011</v>
      </c>
    </row>
    <row r="837" spans="1:16" x14ac:dyDescent="0.45">
      <c r="A837" t="s">
        <v>16</v>
      </c>
      <c r="B837" t="s">
        <v>21</v>
      </c>
      <c r="C837" t="s">
        <v>23</v>
      </c>
      <c r="D837" s="1">
        <v>35.5</v>
      </c>
      <c r="E837">
        <v>237</v>
      </c>
      <c r="F837" s="20" t="str">
        <f t="shared" si="13"/>
        <v>January</v>
      </c>
      <c r="G837" s="2">
        <v>45300</v>
      </c>
      <c r="H837" s="3" t="s">
        <v>26</v>
      </c>
      <c r="I837">
        <v>4041</v>
      </c>
      <c r="J837" s="3" t="str">
        <f>VLOOKUP(I837,'Customer Details'!$A$2:$C$1001, 3, FALSE)</f>
        <v>25-34</v>
      </c>
      <c r="K837" s="3" t="str">
        <f>VLOOKUP(I837,'Customer Details'!$A$2:$D$1001,4, FALSE)</f>
        <v>Male</v>
      </c>
      <c r="L837" s="3" t="s">
        <v>31</v>
      </c>
      <c r="M837" t="s">
        <v>129</v>
      </c>
      <c r="N837" s="1">
        <v>8413.5</v>
      </c>
      <c r="O837" s="1">
        <v>24.85</v>
      </c>
      <c r="P837" s="1">
        <f>(Product[[#This Row],[Price]]-Product[[#This Row],[Cost of Goods Sold]])*Product[[#This Row],[Units Sold]]</f>
        <v>2524.0499999999997</v>
      </c>
    </row>
    <row r="838" spans="1:16" x14ac:dyDescent="0.45">
      <c r="A838" t="s">
        <v>14</v>
      </c>
      <c r="B838" t="s">
        <v>19</v>
      </c>
      <c r="C838" t="s">
        <v>24</v>
      </c>
      <c r="D838" s="1">
        <v>20.99</v>
      </c>
      <c r="E838">
        <v>172</v>
      </c>
      <c r="F838" s="20" t="str">
        <f t="shared" si="13"/>
        <v>February</v>
      </c>
      <c r="G838" s="2">
        <v>45340</v>
      </c>
      <c r="H838" s="3" t="s">
        <v>25</v>
      </c>
      <c r="I838">
        <v>2374</v>
      </c>
      <c r="J838" s="3" t="str">
        <f>VLOOKUP(I838,'Customer Details'!$A$2:$C$1001, 3, FALSE)</f>
        <v>45-54</v>
      </c>
      <c r="K838" s="3" t="str">
        <f>VLOOKUP(I838,'Customer Details'!$A$2:$D$1001,4, FALSE)</f>
        <v>Male</v>
      </c>
      <c r="L838" s="3" t="s">
        <v>30</v>
      </c>
      <c r="M838" t="s">
        <v>129</v>
      </c>
      <c r="N838" s="1">
        <v>3610.28</v>
      </c>
      <c r="O838" s="1">
        <v>14.693</v>
      </c>
      <c r="P838" s="1">
        <f>(Product[[#This Row],[Price]]-Product[[#This Row],[Cost of Goods Sold]])*Product[[#This Row],[Units Sold]]</f>
        <v>1083.0839999999998</v>
      </c>
    </row>
    <row r="839" spans="1:16" x14ac:dyDescent="0.45">
      <c r="A839" t="s">
        <v>15</v>
      </c>
      <c r="B839" t="s">
        <v>20</v>
      </c>
      <c r="C839" t="s">
        <v>24</v>
      </c>
      <c r="D839" s="1">
        <v>12.99</v>
      </c>
      <c r="E839">
        <v>142</v>
      </c>
      <c r="F839" s="20" t="str">
        <f t="shared" si="13"/>
        <v>March</v>
      </c>
      <c r="G839" s="2">
        <v>45377</v>
      </c>
      <c r="H839" s="3" t="s">
        <v>25</v>
      </c>
      <c r="I839">
        <v>3427</v>
      </c>
      <c r="J839" s="3" t="str">
        <f>VLOOKUP(I839,'Customer Details'!$A$2:$C$1001, 3, FALSE)</f>
        <v>65+</v>
      </c>
      <c r="K839" s="3" t="str">
        <f>VLOOKUP(I839,'Customer Details'!$A$2:$D$1001,4, FALSE)</f>
        <v>Female</v>
      </c>
      <c r="L839" s="3" t="s">
        <v>30</v>
      </c>
      <c r="M839" t="s">
        <v>130</v>
      </c>
      <c r="N839" s="1">
        <v>1844.58</v>
      </c>
      <c r="O839" s="1">
        <v>9.093</v>
      </c>
      <c r="P839" s="1">
        <f>(Product[[#This Row],[Price]]-Product[[#This Row],[Cost of Goods Sold]])*Product[[#This Row],[Units Sold]]</f>
        <v>553.37400000000002</v>
      </c>
    </row>
    <row r="840" spans="1:16" x14ac:dyDescent="0.45">
      <c r="A840" t="s">
        <v>13</v>
      </c>
      <c r="B840" t="s">
        <v>18</v>
      </c>
      <c r="C840" t="s">
        <v>23</v>
      </c>
      <c r="D840" s="1">
        <v>15.75</v>
      </c>
      <c r="E840">
        <v>182</v>
      </c>
      <c r="F840" s="20" t="str">
        <f t="shared" si="13"/>
        <v>March</v>
      </c>
      <c r="G840" s="2">
        <v>45352</v>
      </c>
      <c r="H840" s="3" t="s">
        <v>25</v>
      </c>
      <c r="I840">
        <v>9632</v>
      </c>
      <c r="J840" s="3" t="str">
        <f>VLOOKUP(I840,'Customer Details'!$A$2:$C$1001, 3, FALSE)</f>
        <v>65+</v>
      </c>
      <c r="K840" s="3" t="str">
        <f>VLOOKUP(I840,'Customer Details'!$A$2:$D$1001,4, FALSE)</f>
        <v>Non-binary</v>
      </c>
      <c r="L840" s="3" t="s">
        <v>31</v>
      </c>
      <c r="M840" t="s">
        <v>129</v>
      </c>
      <c r="N840" s="1">
        <v>2866.5</v>
      </c>
      <c r="O840" s="1">
        <v>11.025</v>
      </c>
      <c r="P840" s="1">
        <f>(Product[[#This Row],[Price]]-Product[[#This Row],[Cost of Goods Sold]])*Product[[#This Row],[Units Sold]]</f>
        <v>859.94999999999993</v>
      </c>
    </row>
    <row r="841" spans="1:16" x14ac:dyDescent="0.45">
      <c r="A841" t="s">
        <v>13</v>
      </c>
      <c r="B841" t="s">
        <v>18</v>
      </c>
      <c r="C841" t="s">
        <v>23</v>
      </c>
      <c r="D841" s="1">
        <v>15.75</v>
      </c>
      <c r="E841">
        <v>259</v>
      </c>
      <c r="F841" s="20" t="str">
        <f t="shared" si="13"/>
        <v>February</v>
      </c>
      <c r="G841" s="2">
        <v>45332</v>
      </c>
      <c r="H841" s="3" t="s">
        <v>25</v>
      </c>
      <c r="I841">
        <v>8588</v>
      </c>
      <c r="J841" s="3" t="str">
        <f>VLOOKUP(I841,'Customer Details'!$A$2:$C$1001, 3, FALSE)</f>
        <v>55-64</v>
      </c>
      <c r="K841" s="3" t="str">
        <f>VLOOKUP(I841,'Customer Details'!$A$2:$D$1001,4, FALSE)</f>
        <v>Male</v>
      </c>
      <c r="L841" s="3" t="s">
        <v>27</v>
      </c>
      <c r="M841" t="s">
        <v>129</v>
      </c>
      <c r="N841" s="1">
        <v>4079.25</v>
      </c>
      <c r="O841" s="1">
        <v>11.025</v>
      </c>
      <c r="P841" s="1">
        <f>(Product[[#This Row],[Price]]-Product[[#This Row],[Cost of Goods Sold]])*Product[[#This Row],[Units Sold]]</f>
        <v>1223.7749999999999</v>
      </c>
    </row>
    <row r="842" spans="1:16" x14ac:dyDescent="0.45">
      <c r="A842" t="s">
        <v>16</v>
      </c>
      <c r="B842" t="s">
        <v>21</v>
      </c>
      <c r="C842" t="s">
        <v>23</v>
      </c>
      <c r="D842" s="1">
        <v>35.5</v>
      </c>
      <c r="E842">
        <v>298</v>
      </c>
      <c r="F842" s="20" t="str">
        <f t="shared" si="13"/>
        <v>February</v>
      </c>
      <c r="G842" s="2">
        <v>45346</v>
      </c>
      <c r="H842" s="3" t="s">
        <v>25</v>
      </c>
      <c r="I842">
        <v>5896</v>
      </c>
      <c r="J842" s="3" t="str">
        <f>VLOOKUP(I842,'Customer Details'!$A$2:$C$1001, 3, FALSE)</f>
        <v>25-34</v>
      </c>
      <c r="K842" s="3" t="str">
        <f>VLOOKUP(I842,'Customer Details'!$A$2:$D$1001,4, FALSE)</f>
        <v>Non-binary</v>
      </c>
      <c r="L842" s="3" t="s">
        <v>27</v>
      </c>
      <c r="M842" t="s">
        <v>129</v>
      </c>
      <c r="N842" s="1">
        <v>10579</v>
      </c>
      <c r="O842" s="1">
        <v>24.85</v>
      </c>
      <c r="P842" s="1">
        <f>(Product[[#This Row],[Price]]-Product[[#This Row],[Cost of Goods Sold]])*Product[[#This Row],[Units Sold]]</f>
        <v>3173.6999999999994</v>
      </c>
    </row>
    <row r="843" spans="1:16" x14ac:dyDescent="0.45">
      <c r="A843" t="s">
        <v>14</v>
      </c>
      <c r="B843" t="s">
        <v>19</v>
      </c>
      <c r="C843" t="s">
        <v>24</v>
      </c>
      <c r="D843" s="1">
        <v>20.99</v>
      </c>
      <c r="E843">
        <v>229</v>
      </c>
      <c r="F843" s="20" t="str">
        <f t="shared" si="13"/>
        <v>February</v>
      </c>
      <c r="G843" s="2">
        <v>45349</v>
      </c>
      <c r="H843" s="3" t="s">
        <v>26</v>
      </c>
      <c r="I843">
        <v>6335</v>
      </c>
      <c r="J843" s="3" t="str">
        <f>VLOOKUP(I843,'Customer Details'!$A$2:$C$1001, 3, FALSE)</f>
        <v>65+</v>
      </c>
      <c r="K843" s="3" t="str">
        <f>VLOOKUP(I843,'Customer Details'!$A$2:$D$1001,4, FALSE)</f>
        <v>Non-binary</v>
      </c>
      <c r="L843" s="3" t="s">
        <v>27</v>
      </c>
      <c r="M843" t="s">
        <v>129</v>
      </c>
      <c r="N843" s="1">
        <v>4806.71</v>
      </c>
      <c r="O843" s="1">
        <v>14.693</v>
      </c>
      <c r="P843" s="1">
        <f>(Product[[#This Row],[Price]]-Product[[#This Row],[Cost of Goods Sold]])*Product[[#This Row],[Units Sold]]</f>
        <v>1442.0129999999997</v>
      </c>
    </row>
    <row r="844" spans="1:16" x14ac:dyDescent="0.45">
      <c r="A844" t="s">
        <v>15</v>
      </c>
      <c r="B844" t="s">
        <v>20</v>
      </c>
      <c r="C844" t="s">
        <v>24</v>
      </c>
      <c r="D844" s="1">
        <v>12.99</v>
      </c>
      <c r="E844">
        <v>159</v>
      </c>
      <c r="F844" s="20" t="str">
        <f t="shared" si="13"/>
        <v>March</v>
      </c>
      <c r="G844" s="2">
        <v>45359</v>
      </c>
      <c r="H844" s="3" t="s">
        <v>25</v>
      </c>
      <c r="I844">
        <v>4925</v>
      </c>
      <c r="J844" s="3" t="str">
        <f>VLOOKUP(I844,'Customer Details'!$A$2:$C$1001, 3, FALSE)</f>
        <v>25-34</v>
      </c>
      <c r="K844" s="3" t="str">
        <f>VLOOKUP(I844,'Customer Details'!$A$2:$D$1001,4, FALSE)</f>
        <v>Non-binary</v>
      </c>
      <c r="L844" s="3" t="s">
        <v>30</v>
      </c>
      <c r="M844" t="s">
        <v>129</v>
      </c>
      <c r="N844" s="1">
        <v>2065.41</v>
      </c>
      <c r="O844" s="1">
        <v>9.093</v>
      </c>
      <c r="P844" s="1">
        <f>(Product[[#This Row],[Price]]-Product[[#This Row],[Cost of Goods Sold]])*Product[[#This Row],[Units Sold]]</f>
        <v>619.62300000000005</v>
      </c>
    </row>
    <row r="845" spans="1:16" x14ac:dyDescent="0.45">
      <c r="A845" t="s">
        <v>12</v>
      </c>
      <c r="B845" t="s">
        <v>17</v>
      </c>
      <c r="C845" t="s">
        <v>22</v>
      </c>
      <c r="D845" s="1">
        <v>5.99</v>
      </c>
      <c r="E845">
        <v>19</v>
      </c>
      <c r="F845" s="20" t="str">
        <f t="shared" si="13"/>
        <v>January</v>
      </c>
      <c r="G845" s="2">
        <v>45297</v>
      </c>
      <c r="H845" s="3" t="s">
        <v>26</v>
      </c>
      <c r="I845">
        <v>9398</v>
      </c>
      <c r="J845" s="3" t="str">
        <f>VLOOKUP(I845,'Customer Details'!$A$2:$C$1001, 3, FALSE)</f>
        <v>35-44</v>
      </c>
      <c r="K845" s="3" t="str">
        <f>VLOOKUP(I845,'Customer Details'!$A$2:$D$1001,4, FALSE)</f>
        <v>Non-binary</v>
      </c>
      <c r="L845" s="3" t="s">
        <v>29</v>
      </c>
      <c r="M845" t="s">
        <v>129</v>
      </c>
      <c r="N845" s="1">
        <v>113.81</v>
      </c>
      <c r="O845" s="1">
        <v>4.1929999999999996</v>
      </c>
      <c r="P845" s="1">
        <f>(Product[[#This Row],[Price]]-Product[[#This Row],[Cost of Goods Sold]])*Product[[#This Row],[Units Sold]]</f>
        <v>34.143000000000015</v>
      </c>
    </row>
    <row r="846" spans="1:16" x14ac:dyDescent="0.45">
      <c r="A846" t="s">
        <v>14</v>
      </c>
      <c r="B846" t="s">
        <v>19</v>
      </c>
      <c r="C846" t="s">
        <v>24</v>
      </c>
      <c r="D846" s="1">
        <v>20.99</v>
      </c>
      <c r="E846">
        <v>218</v>
      </c>
      <c r="F846" s="20" t="str">
        <f t="shared" si="13"/>
        <v>January</v>
      </c>
      <c r="G846" s="2">
        <v>45305</v>
      </c>
      <c r="H846" s="3" t="s">
        <v>26</v>
      </c>
      <c r="I846">
        <v>2570</v>
      </c>
      <c r="J846" s="3" t="str">
        <f>VLOOKUP(I846,'Customer Details'!$A$2:$C$1001, 3, FALSE)</f>
        <v>55-64</v>
      </c>
      <c r="K846" s="3" t="str">
        <f>VLOOKUP(I846,'Customer Details'!$A$2:$D$1001,4, FALSE)</f>
        <v>Male</v>
      </c>
      <c r="L846" s="3" t="s">
        <v>31</v>
      </c>
      <c r="M846" t="s">
        <v>129</v>
      </c>
      <c r="N846" s="1">
        <v>4575.82</v>
      </c>
      <c r="O846" s="1">
        <v>14.693</v>
      </c>
      <c r="P846" s="1">
        <f>(Product[[#This Row],[Price]]-Product[[#This Row],[Cost of Goods Sold]])*Product[[#This Row],[Units Sold]]</f>
        <v>1372.7459999999996</v>
      </c>
    </row>
    <row r="847" spans="1:16" x14ac:dyDescent="0.45">
      <c r="A847" t="s">
        <v>14</v>
      </c>
      <c r="B847" t="s">
        <v>19</v>
      </c>
      <c r="C847" t="s">
        <v>24</v>
      </c>
      <c r="D847" s="1">
        <v>20.99</v>
      </c>
      <c r="E847">
        <v>293</v>
      </c>
      <c r="F847" s="20" t="str">
        <f t="shared" si="13"/>
        <v>March</v>
      </c>
      <c r="G847" s="2">
        <v>45364</v>
      </c>
      <c r="H847" s="3" t="s">
        <v>25</v>
      </c>
      <c r="I847">
        <v>8608</v>
      </c>
      <c r="J847" s="3" t="str">
        <f>VLOOKUP(I847,'Customer Details'!$A$2:$C$1001, 3, FALSE)</f>
        <v>55-64</v>
      </c>
      <c r="K847" s="3" t="str">
        <f>VLOOKUP(I847,'Customer Details'!$A$2:$D$1001,4, FALSE)</f>
        <v>Non-binary</v>
      </c>
      <c r="L847" s="3" t="s">
        <v>27</v>
      </c>
      <c r="M847" t="s">
        <v>130</v>
      </c>
      <c r="N847" s="1">
        <v>6150.07</v>
      </c>
      <c r="O847" s="1">
        <v>14.693</v>
      </c>
      <c r="P847" s="1">
        <f>(Product[[#This Row],[Price]]-Product[[#This Row],[Cost of Goods Sold]])*Product[[#This Row],[Units Sold]]</f>
        <v>1845.0209999999997</v>
      </c>
    </row>
    <row r="848" spans="1:16" x14ac:dyDescent="0.45">
      <c r="A848" t="s">
        <v>12</v>
      </c>
      <c r="B848" t="s">
        <v>17</v>
      </c>
      <c r="C848" t="s">
        <v>22</v>
      </c>
      <c r="D848" s="1">
        <v>5.99</v>
      </c>
      <c r="E848">
        <v>33</v>
      </c>
      <c r="F848" s="20" t="str">
        <f t="shared" si="13"/>
        <v>March</v>
      </c>
      <c r="G848" s="2">
        <v>45359</v>
      </c>
      <c r="H848" s="3" t="s">
        <v>25</v>
      </c>
      <c r="I848">
        <v>8528</v>
      </c>
      <c r="J848" s="3" t="str">
        <f>VLOOKUP(I848,'Customer Details'!$A$2:$C$1001, 3, FALSE)</f>
        <v>45-54</v>
      </c>
      <c r="K848" s="3" t="str">
        <f>VLOOKUP(I848,'Customer Details'!$A$2:$D$1001,4, FALSE)</f>
        <v>Male</v>
      </c>
      <c r="L848" s="3" t="s">
        <v>31</v>
      </c>
      <c r="M848" t="s">
        <v>129</v>
      </c>
      <c r="N848" s="1">
        <v>197.67</v>
      </c>
      <c r="O848" s="1">
        <v>4.1929999999999996</v>
      </c>
      <c r="P848" s="1">
        <f>(Product[[#This Row],[Price]]-Product[[#This Row],[Cost of Goods Sold]])*Product[[#This Row],[Units Sold]]</f>
        <v>59.301000000000016</v>
      </c>
    </row>
    <row r="849" spans="1:16" x14ac:dyDescent="0.45">
      <c r="A849" t="s">
        <v>15</v>
      </c>
      <c r="B849" t="s">
        <v>20</v>
      </c>
      <c r="C849" t="s">
        <v>24</v>
      </c>
      <c r="D849" s="1">
        <v>12.99</v>
      </c>
      <c r="E849">
        <v>101</v>
      </c>
      <c r="F849" s="20" t="str">
        <f t="shared" si="13"/>
        <v>March</v>
      </c>
      <c r="G849" s="2">
        <v>45363</v>
      </c>
      <c r="H849" s="3" t="s">
        <v>26</v>
      </c>
      <c r="I849">
        <v>2605</v>
      </c>
      <c r="J849" s="3" t="str">
        <f>VLOOKUP(I849,'Customer Details'!$A$2:$C$1001, 3, FALSE)</f>
        <v>45-54</v>
      </c>
      <c r="K849" s="3" t="str">
        <f>VLOOKUP(I849,'Customer Details'!$A$2:$D$1001,4, FALSE)</f>
        <v>Non-binary</v>
      </c>
      <c r="L849" s="3" t="s">
        <v>28</v>
      </c>
      <c r="M849" t="s">
        <v>129</v>
      </c>
      <c r="N849" s="1">
        <v>1311.99</v>
      </c>
      <c r="O849" s="1">
        <v>9.093</v>
      </c>
      <c r="P849" s="1">
        <f>(Product[[#This Row],[Price]]-Product[[#This Row],[Cost of Goods Sold]])*Product[[#This Row],[Units Sold]]</f>
        <v>393.59700000000004</v>
      </c>
    </row>
    <row r="850" spans="1:16" x14ac:dyDescent="0.45">
      <c r="A850" t="s">
        <v>14</v>
      </c>
      <c r="B850" t="s">
        <v>19</v>
      </c>
      <c r="C850" t="s">
        <v>24</v>
      </c>
      <c r="D850" s="1">
        <v>20.99</v>
      </c>
      <c r="E850">
        <v>175</v>
      </c>
      <c r="F850" s="20" t="str">
        <f t="shared" si="13"/>
        <v>March</v>
      </c>
      <c r="G850" s="2">
        <v>45364</v>
      </c>
      <c r="H850" s="3" t="s">
        <v>25</v>
      </c>
      <c r="I850">
        <v>7076</v>
      </c>
      <c r="J850" s="3" t="str">
        <f>VLOOKUP(I850,'Customer Details'!$A$2:$C$1001, 3, FALSE)</f>
        <v>65+</v>
      </c>
      <c r="K850" s="3" t="str">
        <f>VLOOKUP(I850,'Customer Details'!$A$2:$D$1001,4, FALSE)</f>
        <v>Female</v>
      </c>
      <c r="L850" s="3" t="s">
        <v>31</v>
      </c>
      <c r="M850" t="s">
        <v>129</v>
      </c>
      <c r="N850" s="1">
        <v>3673.25</v>
      </c>
      <c r="O850" s="1">
        <v>14.693</v>
      </c>
      <c r="P850" s="1">
        <f>(Product[[#This Row],[Price]]-Product[[#This Row],[Cost of Goods Sold]])*Product[[#This Row],[Units Sold]]</f>
        <v>1101.9749999999997</v>
      </c>
    </row>
    <row r="851" spans="1:16" x14ac:dyDescent="0.45">
      <c r="A851" t="s">
        <v>16</v>
      </c>
      <c r="B851" t="s">
        <v>21</v>
      </c>
      <c r="C851" t="s">
        <v>23</v>
      </c>
      <c r="D851" s="1">
        <v>35.5</v>
      </c>
      <c r="E851">
        <v>174</v>
      </c>
      <c r="F851" s="20" t="str">
        <f t="shared" si="13"/>
        <v>January</v>
      </c>
      <c r="G851" s="2">
        <v>45312</v>
      </c>
      <c r="H851" s="3" t="s">
        <v>26</v>
      </c>
      <c r="I851">
        <v>5901</v>
      </c>
      <c r="J851" s="3" t="str">
        <f>VLOOKUP(I851,'Customer Details'!$A$2:$C$1001, 3, FALSE)</f>
        <v>55-64</v>
      </c>
      <c r="K851" s="3" t="str">
        <f>VLOOKUP(I851,'Customer Details'!$A$2:$D$1001,4, FALSE)</f>
        <v>Non-binary</v>
      </c>
      <c r="L851" s="3" t="s">
        <v>29</v>
      </c>
      <c r="M851" t="s">
        <v>129</v>
      </c>
      <c r="N851" s="1">
        <v>6177</v>
      </c>
      <c r="O851" s="1">
        <v>24.85</v>
      </c>
      <c r="P851" s="1">
        <f>(Product[[#This Row],[Price]]-Product[[#This Row],[Cost of Goods Sold]])*Product[[#This Row],[Units Sold]]</f>
        <v>1853.0999999999997</v>
      </c>
    </row>
    <row r="852" spans="1:16" x14ac:dyDescent="0.45">
      <c r="A852" t="s">
        <v>13</v>
      </c>
      <c r="B852" t="s">
        <v>18</v>
      </c>
      <c r="C852" t="s">
        <v>23</v>
      </c>
      <c r="D852" s="1">
        <v>15.75</v>
      </c>
      <c r="E852">
        <v>244</v>
      </c>
      <c r="F852" s="20" t="str">
        <f t="shared" si="13"/>
        <v>March</v>
      </c>
      <c r="G852" s="2">
        <v>45369</v>
      </c>
      <c r="H852" s="3" t="s">
        <v>26</v>
      </c>
      <c r="I852">
        <v>8428</v>
      </c>
      <c r="J852" s="3" t="str">
        <f>VLOOKUP(I852,'Customer Details'!$A$2:$C$1001, 3, FALSE)</f>
        <v>45-54</v>
      </c>
      <c r="K852" s="3" t="str">
        <f>VLOOKUP(I852,'Customer Details'!$A$2:$D$1001,4, FALSE)</f>
        <v>Male</v>
      </c>
      <c r="L852" s="3" t="s">
        <v>29</v>
      </c>
      <c r="M852" t="s">
        <v>129</v>
      </c>
      <c r="N852" s="1">
        <v>3843</v>
      </c>
      <c r="O852" s="1">
        <v>11.025</v>
      </c>
      <c r="P852" s="1">
        <f>(Product[[#This Row],[Price]]-Product[[#This Row],[Cost of Goods Sold]])*Product[[#This Row],[Units Sold]]</f>
        <v>1152.8999999999999</v>
      </c>
    </row>
    <row r="853" spans="1:16" x14ac:dyDescent="0.45">
      <c r="A853" t="s">
        <v>16</v>
      </c>
      <c r="B853" t="s">
        <v>21</v>
      </c>
      <c r="C853" t="s">
        <v>23</v>
      </c>
      <c r="D853" s="1">
        <v>35.5</v>
      </c>
      <c r="E853">
        <v>268</v>
      </c>
      <c r="F853" s="20" t="str">
        <f t="shared" si="13"/>
        <v>March</v>
      </c>
      <c r="G853" s="2">
        <v>45374</v>
      </c>
      <c r="H853" s="3" t="s">
        <v>26</v>
      </c>
      <c r="I853">
        <v>7245</v>
      </c>
      <c r="J853" s="3" t="str">
        <f>VLOOKUP(I853,'Customer Details'!$A$2:$C$1001, 3, FALSE)</f>
        <v>55-64</v>
      </c>
      <c r="K853" s="3" t="str">
        <f>VLOOKUP(I853,'Customer Details'!$A$2:$D$1001,4, FALSE)</f>
        <v>Female</v>
      </c>
      <c r="L853" s="3" t="s">
        <v>29</v>
      </c>
      <c r="M853" t="s">
        <v>129</v>
      </c>
      <c r="N853" s="1">
        <v>9514</v>
      </c>
      <c r="O853" s="1">
        <v>24.85</v>
      </c>
      <c r="P853" s="1">
        <f>(Product[[#This Row],[Price]]-Product[[#This Row],[Cost of Goods Sold]])*Product[[#This Row],[Units Sold]]</f>
        <v>2854.2</v>
      </c>
    </row>
    <row r="854" spans="1:16" x14ac:dyDescent="0.45">
      <c r="A854" t="s">
        <v>16</v>
      </c>
      <c r="B854" t="s">
        <v>21</v>
      </c>
      <c r="C854" t="s">
        <v>23</v>
      </c>
      <c r="D854" s="1">
        <v>35.5</v>
      </c>
      <c r="E854">
        <v>46</v>
      </c>
      <c r="F854" s="20" t="str">
        <f t="shared" si="13"/>
        <v>February</v>
      </c>
      <c r="G854" s="2">
        <v>45335</v>
      </c>
      <c r="H854" s="3" t="s">
        <v>25</v>
      </c>
      <c r="I854">
        <v>5459</v>
      </c>
      <c r="J854" s="3" t="str">
        <f>VLOOKUP(I854,'Customer Details'!$A$2:$C$1001, 3, FALSE)</f>
        <v>25-34</v>
      </c>
      <c r="K854" s="3" t="str">
        <f>VLOOKUP(I854,'Customer Details'!$A$2:$D$1001,4, FALSE)</f>
        <v>Male</v>
      </c>
      <c r="L854" s="3" t="s">
        <v>27</v>
      </c>
      <c r="M854" t="s">
        <v>129</v>
      </c>
      <c r="N854" s="1">
        <v>1633</v>
      </c>
      <c r="O854" s="1">
        <v>24.85</v>
      </c>
      <c r="P854" s="1">
        <f>(Product[[#This Row],[Price]]-Product[[#This Row],[Cost of Goods Sold]])*Product[[#This Row],[Units Sold]]</f>
        <v>489.89999999999992</v>
      </c>
    </row>
    <row r="855" spans="1:16" x14ac:dyDescent="0.45">
      <c r="A855" t="s">
        <v>14</v>
      </c>
      <c r="B855" t="s">
        <v>19</v>
      </c>
      <c r="C855" t="s">
        <v>24</v>
      </c>
      <c r="D855" s="1">
        <v>20.99</v>
      </c>
      <c r="E855">
        <v>57</v>
      </c>
      <c r="F855" s="20" t="str">
        <f t="shared" si="13"/>
        <v>January</v>
      </c>
      <c r="G855" s="2">
        <v>45319</v>
      </c>
      <c r="H855" s="3" t="s">
        <v>26</v>
      </c>
      <c r="I855">
        <v>4470</v>
      </c>
      <c r="J855" s="3" t="str">
        <f>VLOOKUP(I855,'Customer Details'!$A$2:$C$1001, 3, FALSE)</f>
        <v>55-64</v>
      </c>
      <c r="K855" s="3" t="str">
        <f>VLOOKUP(I855,'Customer Details'!$A$2:$D$1001,4, FALSE)</f>
        <v>Non-binary</v>
      </c>
      <c r="L855" s="3" t="s">
        <v>31</v>
      </c>
      <c r="M855" t="s">
        <v>129</v>
      </c>
      <c r="N855" s="1">
        <v>1196.43</v>
      </c>
      <c r="O855" s="1">
        <v>14.693</v>
      </c>
      <c r="P855" s="1">
        <f>(Product[[#This Row],[Price]]-Product[[#This Row],[Cost of Goods Sold]])*Product[[#This Row],[Units Sold]]</f>
        <v>358.92899999999992</v>
      </c>
    </row>
    <row r="856" spans="1:16" x14ac:dyDescent="0.45">
      <c r="A856" t="s">
        <v>16</v>
      </c>
      <c r="B856" t="s">
        <v>21</v>
      </c>
      <c r="C856" t="s">
        <v>23</v>
      </c>
      <c r="D856" s="1">
        <v>35.5</v>
      </c>
      <c r="E856">
        <v>48</v>
      </c>
      <c r="F856" s="20" t="str">
        <f t="shared" si="13"/>
        <v>January</v>
      </c>
      <c r="G856" s="2">
        <v>45300</v>
      </c>
      <c r="H856" s="3" t="s">
        <v>26</v>
      </c>
      <c r="I856">
        <v>2598</v>
      </c>
      <c r="J856" s="3" t="str">
        <f>VLOOKUP(I856,'Customer Details'!$A$2:$C$1001, 3, FALSE)</f>
        <v>65+</v>
      </c>
      <c r="K856" s="3" t="str">
        <f>VLOOKUP(I856,'Customer Details'!$A$2:$D$1001,4, FALSE)</f>
        <v>Non-binary</v>
      </c>
      <c r="L856" s="3" t="s">
        <v>27</v>
      </c>
      <c r="M856" t="s">
        <v>129</v>
      </c>
      <c r="N856" s="1">
        <v>1704</v>
      </c>
      <c r="O856" s="1">
        <v>24.85</v>
      </c>
      <c r="P856" s="1">
        <f>(Product[[#This Row],[Price]]-Product[[#This Row],[Cost of Goods Sold]])*Product[[#This Row],[Units Sold]]</f>
        <v>511.19999999999993</v>
      </c>
    </row>
    <row r="857" spans="1:16" x14ac:dyDescent="0.45">
      <c r="A857" t="s">
        <v>14</v>
      </c>
      <c r="B857" t="s">
        <v>19</v>
      </c>
      <c r="C857" t="s">
        <v>24</v>
      </c>
      <c r="D857" s="1">
        <v>20.99</v>
      </c>
      <c r="E857">
        <v>169</v>
      </c>
      <c r="F857" s="20" t="str">
        <f t="shared" si="13"/>
        <v>March</v>
      </c>
      <c r="G857" s="2">
        <v>45375</v>
      </c>
      <c r="H857" s="3" t="s">
        <v>25</v>
      </c>
      <c r="I857">
        <v>9909</v>
      </c>
      <c r="J857" s="3" t="str">
        <f>VLOOKUP(I857,'Customer Details'!$A$2:$C$1001, 3, FALSE)</f>
        <v>25-34</v>
      </c>
      <c r="K857" s="3" t="str">
        <f>VLOOKUP(I857,'Customer Details'!$A$2:$D$1001,4, FALSE)</f>
        <v>Female</v>
      </c>
      <c r="L857" s="3" t="s">
        <v>31</v>
      </c>
      <c r="M857" t="s">
        <v>129</v>
      </c>
      <c r="N857" s="1">
        <v>3547.31</v>
      </c>
      <c r="O857" s="1">
        <v>14.693</v>
      </c>
      <c r="P857" s="1">
        <f>(Product[[#This Row],[Price]]-Product[[#This Row],[Cost of Goods Sold]])*Product[[#This Row],[Units Sold]]</f>
        <v>1064.1929999999998</v>
      </c>
    </row>
    <row r="858" spans="1:16" x14ac:dyDescent="0.45">
      <c r="A858" t="s">
        <v>12</v>
      </c>
      <c r="B858" t="s">
        <v>17</v>
      </c>
      <c r="C858" t="s">
        <v>22</v>
      </c>
      <c r="D858" s="1">
        <v>5.99</v>
      </c>
      <c r="E858">
        <v>152</v>
      </c>
      <c r="F858" s="20" t="str">
        <f t="shared" si="13"/>
        <v>March</v>
      </c>
      <c r="G858" s="2">
        <v>45373</v>
      </c>
      <c r="H858" s="3" t="s">
        <v>26</v>
      </c>
      <c r="I858">
        <v>9009</v>
      </c>
      <c r="J858" s="3" t="str">
        <f>VLOOKUP(I858,'Customer Details'!$A$2:$C$1001, 3, FALSE)</f>
        <v>55-64</v>
      </c>
      <c r="K858" s="3" t="str">
        <f>VLOOKUP(I858,'Customer Details'!$A$2:$D$1001,4, FALSE)</f>
        <v>Non-binary</v>
      </c>
      <c r="L858" s="3" t="s">
        <v>30</v>
      </c>
      <c r="M858" t="s">
        <v>129</v>
      </c>
      <c r="N858" s="1">
        <v>910.48</v>
      </c>
      <c r="O858" s="1">
        <v>4.1929999999999996</v>
      </c>
      <c r="P858" s="1">
        <f>(Product[[#This Row],[Price]]-Product[[#This Row],[Cost of Goods Sold]])*Product[[#This Row],[Units Sold]]</f>
        <v>273.14400000000012</v>
      </c>
    </row>
    <row r="859" spans="1:16" x14ac:dyDescent="0.45">
      <c r="A859" t="s">
        <v>13</v>
      </c>
      <c r="B859" t="s">
        <v>18</v>
      </c>
      <c r="C859" t="s">
        <v>23</v>
      </c>
      <c r="D859" s="1">
        <v>15.75</v>
      </c>
      <c r="E859">
        <v>5</v>
      </c>
      <c r="F859" s="20" t="str">
        <f t="shared" si="13"/>
        <v>February</v>
      </c>
      <c r="G859" s="2">
        <v>45337</v>
      </c>
      <c r="H859" s="3" t="s">
        <v>26</v>
      </c>
      <c r="I859">
        <v>2201</v>
      </c>
      <c r="J859" s="3" t="str">
        <f>VLOOKUP(I859,'Customer Details'!$A$2:$C$1001, 3, FALSE)</f>
        <v>65+</v>
      </c>
      <c r="K859" s="3" t="str">
        <f>VLOOKUP(I859,'Customer Details'!$A$2:$D$1001,4, FALSE)</f>
        <v>Male</v>
      </c>
      <c r="L859" s="3" t="s">
        <v>27</v>
      </c>
      <c r="M859" t="s">
        <v>129</v>
      </c>
      <c r="N859" s="1">
        <v>78.75</v>
      </c>
      <c r="O859" s="1">
        <v>11.025</v>
      </c>
      <c r="P859" s="1">
        <f>(Product[[#This Row],[Price]]-Product[[#This Row],[Cost of Goods Sold]])*Product[[#This Row],[Units Sold]]</f>
        <v>23.625</v>
      </c>
    </row>
    <row r="860" spans="1:16" x14ac:dyDescent="0.45">
      <c r="A860" t="s">
        <v>16</v>
      </c>
      <c r="B860" t="s">
        <v>21</v>
      </c>
      <c r="C860" t="s">
        <v>23</v>
      </c>
      <c r="D860" s="1">
        <v>35.5</v>
      </c>
      <c r="E860">
        <v>138</v>
      </c>
      <c r="F860" s="20" t="str">
        <f t="shared" si="13"/>
        <v>January</v>
      </c>
      <c r="G860" s="2">
        <v>45313</v>
      </c>
      <c r="H860" s="3" t="s">
        <v>26</v>
      </c>
      <c r="I860">
        <v>9985</v>
      </c>
      <c r="J860" s="3" t="str">
        <f>VLOOKUP(I860,'Customer Details'!$A$2:$C$1001, 3, FALSE)</f>
        <v>55-64</v>
      </c>
      <c r="K860" s="3" t="str">
        <f>VLOOKUP(I860,'Customer Details'!$A$2:$D$1001,4, FALSE)</f>
        <v>Non-binary</v>
      </c>
      <c r="L860" s="3" t="s">
        <v>30</v>
      </c>
      <c r="M860" t="s">
        <v>129</v>
      </c>
      <c r="N860" s="1">
        <v>4899</v>
      </c>
      <c r="O860" s="1">
        <v>24.85</v>
      </c>
      <c r="P860" s="1">
        <f>(Product[[#This Row],[Price]]-Product[[#This Row],[Cost of Goods Sold]])*Product[[#This Row],[Units Sold]]</f>
        <v>1469.6999999999998</v>
      </c>
    </row>
    <row r="861" spans="1:16" x14ac:dyDescent="0.45">
      <c r="A861" t="s">
        <v>12</v>
      </c>
      <c r="B861" t="s">
        <v>17</v>
      </c>
      <c r="C861" t="s">
        <v>22</v>
      </c>
      <c r="D861" s="1">
        <v>5.99</v>
      </c>
      <c r="E861">
        <v>280</v>
      </c>
      <c r="F861" s="20" t="str">
        <f t="shared" si="13"/>
        <v>March</v>
      </c>
      <c r="G861" s="2">
        <v>45358</v>
      </c>
      <c r="H861" s="3" t="s">
        <v>26</v>
      </c>
      <c r="I861">
        <v>8055</v>
      </c>
      <c r="J861" s="3" t="str">
        <f>VLOOKUP(I861,'Customer Details'!$A$2:$C$1001, 3, FALSE)</f>
        <v>25-34</v>
      </c>
      <c r="K861" s="3" t="str">
        <f>VLOOKUP(I861,'Customer Details'!$A$2:$D$1001,4, FALSE)</f>
        <v>Non-binary</v>
      </c>
      <c r="L861" s="3" t="s">
        <v>28</v>
      </c>
      <c r="M861" t="s">
        <v>129</v>
      </c>
      <c r="N861" s="1">
        <v>1677.2</v>
      </c>
      <c r="O861" s="1">
        <v>4.1929999999999996</v>
      </c>
      <c r="P861" s="1">
        <f>(Product[[#This Row],[Price]]-Product[[#This Row],[Cost of Goods Sold]])*Product[[#This Row],[Units Sold]]</f>
        <v>503.1600000000002</v>
      </c>
    </row>
    <row r="862" spans="1:16" x14ac:dyDescent="0.45">
      <c r="A862" t="s">
        <v>13</v>
      </c>
      <c r="B862" t="s">
        <v>18</v>
      </c>
      <c r="C862" t="s">
        <v>23</v>
      </c>
      <c r="D862" s="1">
        <v>15.75</v>
      </c>
      <c r="E862">
        <v>53</v>
      </c>
      <c r="F862" s="20" t="str">
        <f t="shared" si="13"/>
        <v>February</v>
      </c>
      <c r="G862" s="2">
        <v>45336</v>
      </c>
      <c r="H862" s="3" t="s">
        <v>25</v>
      </c>
      <c r="I862">
        <v>2369</v>
      </c>
      <c r="J862" s="3" t="str">
        <f>VLOOKUP(I862,'Customer Details'!$A$2:$C$1001, 3, FALSE)</f>
        <v>65+</v>
      </c>
      <c r="K862" s="3" t="str">
        <f>VLOOKUP(I862,'Customer Details'!$A$2:$D$1001,4, FALSE)</f>
        <v>Male</v>
      </c>
      <c r="L862" s="3" t="s">
        <v>31</v>
      </c>
      <c r="M862" t="s">
        <v>129</v>
      </c>
      <c r="N862" s="1">
        <v>834.75</v>
      </c>
      <c r="O862" s="1">
        <v>11.025</v>
      </c>
      <c r="P862" s="1">
        <f>(Product[[#This Row],[Price]]-Product[[#This Row],[Cost of Goods Sold]])*Product[[#This Row],[Units Sold]]</f>
        <v>250.42499999999998</v>
      </c>
    </row>
    <row r="863" spans="1:16" x14ac:dyDescent="0.45">
      <c r="A863" t="s">
        <v>12</v>
      </c>
      <c r="B863" t="s">
        <v>17</v>
      </c>
      <c r="C863" t="s">
        <v>22</v>
      </c>
      <c r="D863" s="1">
        <v>5.99</v>
      </c>
      <c r="E863">
        <v>271</v>
      </c>
      <c r="F863" s="20" t="str">
        <f t="shared" si="13"/>
        <v>February</v>
      </c>
      <c r="G863" s="2">
        <v>45336</v>
      </c>
      <c r="H863" s="3" t="s">
        <v>25</v>
      </c>
      <c r="I863">
        <v>9724</v>
      </c>
      <c r="J863" s="3" t="str">
        <f>VLOOKUP(I863,'Customer Details'!$A$2:$C$1001, 3, FALSE)</f>
        <v>65+</v>
      </c>
      <c r="K863" s="3" t="str">
        <f>VLOOKUP(I863,'Customer Details'!$A$2:$D$1001,4, FALSE)</f>
        <v>Female</v>
      </c>
      <c r="L863" s="3" t="s">
        <v>29</v>
      </c>
      <c r="M863" t="s">
        <v>129</v>
      </c>
      <c r="N863" s="1">
        <v>1623.29</v>
      </c>
      <c r="O863" s="1">
        <v>4.1929999999999996</v>
      </c>
      <c r="P863" s="1">
        <f>(Product[[#This Row],[Price]]-Product[[#This Row],[Cost of Goods Sold]])*Product[[#This Row],[Units Sold]]</f>
        <v>486.98700000000014</v>
      </c>
    </row>
    <row r="864" spans="1:16" x14ac:dyDescent="0.45">
      <c r="A864" t="s">
        <v>13</v>
      </c>
      <c r="B864" t="s">
        <v>18</v>
      </c>
      <c r="C864" t="s">
        <v>23</v>
      </c>
      <c r="D864" s="1">
        <v>15.75</v>
      </c>
      <c r="E864">
        <v>106</v>
      </c>
      <c r="F864" s="20" t="str">
        <f t="shared" si="13"/>
        <v>March</v>
      </c>
      <c r="G864" s="2">
        <v>45357</v>
      </c>
      <c r="H864" s="3" t="s">
        <v>26</v>
      </c>
      <c r="I864">
        <v>7965</v>
      </c>
      <c r="J864" s="3" t="str">
        <f>VLOOKUP(I864,'Customer Details'!$A$2:$C$1001, 3, FALSE)</f>
        <v>65+</v>
      </c>
      <c r="K864" s="3" t="str">
        <f>VLOOKUP(I864,'Customer Details'!$A$2:$D$1001,4, FALSE)</f>
        <v>Male</v>
      </c>
      <c r="L864" s="3" t="s">
        <v>31</v>
      </c>
      <c r="M864" t="s">
        <v>129</v>
      </c>
      <c r="N864" s="1">
        <v>1669.5</v>
      </c>
      <c r="O864" s="1">
        <v>11.025</v>
      </c>
      <c r="P864" s="1">
        <f>(Product[[#This Row],[Price]]-Product[[#This Row],[Cost of Goods Sold]])*Product[[#This Row],[Units Sold]]</f>
        <v>500.84999999999997</v>
      </c>
    </row>
    <row r="865" spans="1:16" x14ac:dyDescent="0.45">
      <c r="A865" t="s">
        <v>16</v>
      </c>
      <c r="B865" t="s">
        <v>21</v>
      </c>
      <c r="C865" t="s">
        <v>23</v>
      </c>
      <c r="D865" s="1">
        <v>35.5</v>
      </c>
      <c r="E865">
        <v>23</v>
      </c>
      <c r="F865" s="20" t="str">
        <f t="shared" si="13"/>
        <v>February</v>
      </c>
      <c r="G865" s="2">
        <v>45333</v>
      </c>
      <c r="H865" s="3" t="s">
        <v>26</v>
      </c>
      <c r="I865">
        <v>8423</v>
      </c>
      <c r="J865" s="3" t="str">
        <f>VLOOKUP(I865,'Customer Details'!$A$2:$C$1001, 3, FALSE)</f>
        <v>25-34</v>
      </c>
      <c r="K865" s="3" t="str">
        <f>VLOOKUP(I865,'Customer Details'!$A$2:$D$1001,4, FALSE)</f>
        <v>Male</v>
      </c>
      <c r="L865" s="3" t="s">
        <v>27</v>
      </c>
      <c r="M865" t="s">
        <v>129</v>
      </c>
      <c r="N865" s="1">
        <v>816.5</v>
      </c>
      <c r="O865" s="1">
        <v>24.85</v>
      </c>
      <c r="P865" s="1">
        <f>(Product[[#This Row],[Price]]-Product[[#This Row],[Cost of Goods Sold]])*Product[[#This Row],[Units Sold]]</f>
        <v>244.94999999999996</v>
      </c>
    </row>
    <row r="866" spans="1:16" x14ac:dyDescent="0.45">
      <c r="A866" t="s">
        <v>16</v>
      </c>
      <c r="B866" t="s">
        <v>21</v>
      </c>
      <c r="C866" t="s">
        <v>23</v>
      </c>
      <c r="D866" s="1">
        <v>35.5</v>
      </c>
      <c r="E866">
        <v>10</v>
      </c>
      <c r="F866" s="20" t="str">
        <f t="shared" si="13"/>
        <v>March</v>
      </c>
      <c r="G866" s="2">
        <v>45372</v>
      </c>
      <c r="H866" s="3" t="s">
        <v>25</v>
      </c>
      <c r="I866">
        <v>1023</v>
      </c>
      <c r="J866" s="3" t="str">
        <f>VLOOKUP(I866,'Customer Details'!$A$2:$C$1001, 3, FALSE)</f>
        <v>65+</v>
      </c>
      <c r="K866" s="3" t="str">
        <f>VLOOKUP(I866,'Customer Details'!$A$2:$D$1001,4, FALSE)</f>
        <v>Female</v>
      </c>
      <c r="L866" s="3" t="s">
        <v>31</v>
      </c>
      <c r="M866" t="s">
        <v>129</v>
      </c>
      <c r="N866" s="1">
        <v>355</v>
      </c>
      <c r="O866" s="1">
        <v>24.85</v>
      </c>
      <c r="P866" s="1">
        <f>(Product[[#This Row],[Price]]-Product[[#This Row],[Cost of Goods Sold]])*Product[[#This Row],[Units Sold]]</f>
        <v>106.49999999999999</v>
      </c>
    </row>
    <row r="867" spans="1:16" x14ac:dyDescent="0.45">
      <c r="A867" t="s">
        <v>16</v>
      </c>
      <c r="B867" t="s">
        <v>21</v>
      </c>
      <c r="C867" t="s">
        <v>23</v>
      </c>
      <c r="D867" s="1">
        <v>35.5</v>
      </c>
      <c r="E867">
        <v>150</v>
      </c>
      <c r="F867" s="20" t="str">
        <f t="shared" si="13"/>
        <v>January</v>
      </c>
      <c r="G867" s="2">
        <v>45315</v>
      </c>
      <c r="H867" s="3" t="s">
        <v>25</v>
      </c>
      <c r="I867">
        <v>2870</v>
      </c>
      <c r="J867" s="3" t="str">
        <f>VLOOKUP(I867,'Customer Details'!$A$2:$C$1001, 3, FALSE)</f>
        <v>65+</v>
      </c>
      <c r="K867" s="3" t="str">
        <f>VLOOKUP(I867,'Customer Details'!$A$2:$D$1001,4, FALSE)</f>
        <v>Female</v>
      </c>
      <c r="L867" s="3" t="s">
        <v>27</v>
      </c>
      <c r="M867" t="s">
        <v>130</v>
      </c>
      <c r="N867" s="1">
        <v>5325</v>
      </c>
      <c r="O867" s="1">
        <v>24.85</v>
      </c>
      <c r="P867" s="1">
        <f>(Product[[#This Row],[Price]]-Product[[#This Row],[Cost of Goods Sold]])*Product[[#This Row],[Units Sold]]</f>
        <v>1597.4999999999998</v>
      </c>
    </row>
    <row r="868" spans="1:16" x14ac:dyDescent="0.45">
      <c r="A868" t="s">
        <v>16</v>
      </c>
      <c r="B868" t="s">
        <v>21</v>
      </c>
      <c r="C868" t="s">
        <v>23</v>
      </c>
      <c r="D868" s="1">
        <v>35.5</v>
      </c>
      <c r="E868">
        <v>38</v>
      </c>
      <c r="F868" s="20" t="str">
        <f t="shared" si="13"/>
        <v>January</v>
      </c>
      <c r="G868" s="2">
        <v>45308</v>
      </c>
      <c r="H868" s="3" t="s">
        <v>26</v>
      </c>
      <c r="I868">
        <v>6285</v>
      </c>
      <c r="J868" s="3" t="str">
        <f>VLOOKUP(I868,'Customer Details'!$A$2:$C$1001, 3, FALSE)</f>
        <v>35-44</v>
      </c>
      <c r="K868" s="3" t="str">
        <f>VLOOKUP(I868,'Customer Details'!$A$2:$D$1001,4, FALSE)</f>
        <v>Female</v>
      </c>
      <c r="L868" s="3" t="s">
        <v>31</v>
      </c>
      <c r="M868" t="s">
        <v>130</v>
      </c>
      <c r="N868" s="1">
        <v>1349</v>
      </c>
      <c r="O868" s="1">
        <v>24.85</v>
      </c>
      <c r="P868" s="1">
        <f>(Product[[#This Row],[Price]]-Product[[#This Row],[Cost of Goods Sold]])*Product[[#This Row],[Units Sold]]</f>
        <v>404.69999999999993</v>
      </c>
    </row>
    <row r="869" spans="1:16" x14ac:dyDescent="0.45">
      <c r="A869" t="s">
        <v>14</v>
      </c>
      <c r="B869" t="s">
        <v>19</v>
      </c>
      <c r="C869" t="s">
        <v>24</v>
      </c>
      <c r="D869" s="1">
        <v>20.99</v>
      </c>
      <c r="E869">
        <v>252</v>
      </c>
      <c r="F869" s="20" t="str">
        <f t="shared" si="13"/>
        <v>January</v>
      </c>
      <c r="G869" s="2">
        <v>45316</v>
      </c>
      <c r="H869" s="3" t="s">
        <v>26</v>
      </c>
      <c r="I869">
        <v>5336</v>
      </c>
      <c r="J869" s="3" t="str">
        <f>VLOOKUP(I869,'Customer Details'!$A$2:$C$1001, 3, FALSE)</f>
        <v>35-44</v>
      </c>
      <c r="K869" s="3" t="str">
        <f>VLOOKUP(I869,'Customer Details'!$A$2:$D$1001,4, FALSE)</f>
        <v>Female</v>
      </c>
      <c r="L869" s="3" t="s">
        <v>28</v>
      </c>
      <c r="M869" t="s">
        <v>129</v>
      </c>
      <c r="N869" s="1">
        <v>5289.48</v>
      </c>
      <c r="O869" s="1">
        <v>14.693</v>
      </c>
      <c r="P869" s="1">
        <f>(Product[[#This Row],[Price]]-Product[[#This Row],[Cost of Goods Sold]])*Product[[#This Row],[Units Sold]]</f>
        <v>1586.8439999999996</v>
      </c>
    </row>
    <row r="870" spans="1:16" x14ac:dyDescent="0.45">
      <c r="A870" t="s">
        <v>12</v>
      </c>
      <c r="B870" t="s">
        <v>17</v>
      </c>
      <c r="C870" t="s">
        <v>22</v>
      </c>
      <c r="D870" s="1">
        <v>5.99</v>
      </c>
      <c r="E870">
        <v>60</v>
      </c>
      <c r="F870" s="20" t="str">
        <f t="shared" si="13"/>
        <v>March</v>
      </c>
      <c r="G870" s="2">
        <v>45359</v>
      </c>
      <c r="H870" s="3" t="s">
        <v>26</v>
      </c>
      <c r="I870">
        <v>4570</v>
      </c>
      <c r="J870" s="3" t="str">
        <f>VLOOKUP(I870,'Customer Details'!$A$2:$C$1001, 3, FALSE)</f>
        <v>25-34</v>
      </c>
      <c r="K870" s="3" t="str">
        <f>VLOOKUP(I870,'Customer Details'!$A$2:$D$1001,4, FALSE)</f>
        <v>Female</v>
      </c>
      <c r="L870" s="3" t="s">
        <v>29</v>
      </c>
      <c r="M870" t="s">
        <v>129</v>
      </c>
      <c r="N870" s="1">
        <v>359.4</v>
      </c>
      <c r="O870" s="1">
        <v>4.1929999999999996</v>
      </c>
      <c r="P870" s="1">
        <f>(Product[[#This Row],[Price]]-Product[[#This Row],[Cost of Goods Sold]])*Product[[#This Row],[Units Sold]]</f>
        <v>107.82000000000004</v>
      </c>
    </row>
    <row r="871" spans="1:16" x14ac:dyDescent="0.45">
      <c r="A871" t="s">
        <v>16</v>
      </c>
      <c r="B871" t="s">
        <v>21</v>
      </c>
      <c r="C871" t="s">
        <v>23</v>
      </c>
      <c r="D871" s="1">
        <v>35.5</v>
      </c>
      <c r="E871">
        <v>142</v>
      </c>
      <c r="F871" s="20" t="str">
        <f t="shared" si="13"/>
        <v>March</v>
      </c>
      <c r="G871" s="2">
        <v>45377</v>
      </c>
      <c r="H871" s="3" t="s">
        <v>26</v>
      </c>
      <c r="I871">
        <v>8858</v>
      </c>
      <c r="J871" s="3" t="str">
        <f>VLOOKUP(I871,'Customer Details'!$A$2:$C$1001, 3, FALSE)</f>
        <v>65+</v>
      </c>
      <c r="K871" s="3" t="str">
        <f>VLOOKUP(I871,'Customer Details'!$A$2:$D$1001,4, FALSE)</f>
        <v>Male</v>
      </c>
      <c r="L871" s="3" t="s">
        <v>27</v>
      </c>
      <c r="M871" t="s">
        <v>129</v>
      </c>
      <c r="N871" s="1">
        <v>5041</v>
      </c>
      <c r="O871" s="1">
        <v>24.85</v>
      </c>
      <c r="P871" s="1">
        <f>(Product[[#This Row],[Price]]-Product[[#This Row],[Cost of Goods Sold]])*Product[[#This Row],[Units Sold]]</f>
        <v>1512.2999999999997</v>
      </c>
    </row>
    <row r="872" spans="1:16" x14ac:dyDescent="0.45">
      <c r="A872" t="s">
        <v>12</v>
      </c>
      <c r="B872" t="s">
        <v>17</v>
      </c>
      <c r="C872" t="s">
        <v>22</v>
      </c>
      <c r="D872" s="1">
        <v>5.99</v>
      </c>
      <c r="E872">
        <v>32</v>
      </c>
      <c r="F872" s="20" t="str">
        <f t="shared" si="13"/>
        <v>March</v>
      </c>
      <c r="G872" s="2">
        <v>45364</v>
      </c>
      <c r="H872" s="3" t="s">
        <v>25</v>
      </c>
      <c r="I872">
        <v>4220</v>
      </c>
      <c r="J872" s="3" t="str">
        <f>VLOOKUP(I872,'Customer Details'!$A$2:$C$1001, 3, FALSE)</f>
        <v>65+</v>
      </c>
      <c r="K872" s="3" t="str">
        <f>VLOOKUP(I872,'Customer Details'!$A$2:$D$1001,4, FALSE)</f>
        <v>Non-binary</v>
      </c>
      <c r="L872" s="3" t="s">
        <v>30</v>
      </c>
      <c r="M872" t="s">
        <v>129</v>
      </c>
      <c r="N872" s="1">
        <v>191.68</v>
      </c>
      <c r="O872" s="1">
        <v>4.1929999999999996</v>
      </c>
      <c r="P872" s="1">
        <f>(Product[[#This Row],[Price]]-Product[[#This Row],[Cost of Goods Sold]])*Product[[#This Row],[Units Sold]]</f>
        <v>57.504000000000019</v>
      </c>
    </row>
    <row r="873" spans="1:16" x14ac:dyDescent="0.45">
      <c r="A873" t="s">
        <v>13</v>
      </c>
      <c r="B873" t="s">
        <v>18</v>
      </c>
      <c r="C873" t="s">
        <v>23</v>
      </c>
      <c r="D873" s="1">
        <v>15.75</v>
      </c>
      <c r="E873">
        <v>38</v>
      </c>
      <c r="F873" s="20" t="str">
        <f t="shared" si="13"/>
        <v>February</v>
      </c>
      <c r="G873" s="2">
        <v>45344</v>
      </c>
      <c r="H873" s="3" t="s">
        <v>25</v>
      </c>
      <c r="I873">
        <v>1567</v>
      </c>
      <c r="J873" s="3" t="str">
        <f>VLOOKUP(I873,'Customer Details'!$A$2:$C$1001, 3, FALSE)</f>
        <v>55-64</v>
      </c>
      <c r="K873" s="3" t="str">
        <f>VLOOKUP(I873,'Customer Details'!$A$2:$D$1001,4, FALSE)</f>
        <v>Female</v>
      </c>
      <c r="L873" s="3" t="s">
        <v>28</v>
      </c>
      <c r="M873" t="s">
        <v>129</v>
      </c>
      <c r="N873" s="1">
        <v>598.5</v>
      </c>
      <c r="O873" s="1">
        <v>11.025</v>
      </c>
      <c r="P873" s="1">
        <f>(Product[[#This Row],[Price]]-Product[[#This Row],[Cost of Goods Sold]])*Product[[#This Row],[Units Sold]]</f>
        <v>179.54999999999998</v>
      </c>
    </row>
    <row r="874" spans="1:16" x14ac:dyDescent="0.45">
      <c r="A874" t="s">
        <v>15</v>
      </c>
      <c r="B874" t="s">
        <v>20</v>
      </c>
      <c r="C874" t="s">
        <v>24</v>
      </c>
      <c r="D874" s="1">
        <v>12.99</v>
      </c>
      <c r="E874">
        <v>18</v>
      </c>
      <c r="F874" s="20" t="str">
        <f t="shared" si="13"/>
        <v>January</v>
      </c>
      <c r="G874" s="2">
        <v>45313</v>
      </c>
      <c r="H874" s="3" t="s">
        <v>25</v>
      </c>
      <c r="I874">
        <v>7486</v>
      </c>
      <c r="J874" s="3" t="str">
        <f>VLOOKUP(I874,'Customer Details'!$A$2:$C$1001, 3, FALSE)</f>
        <v>45-54</v>
      </c>
      <c r="K874" s="3" t="str">
        <f>VLOOKUP(I874,'Customer Details'!$A$2:$D$1001,4, FALSE)</f>
        <v>Non-binary</v>
      </c>
      <c r="L874" s="3" t="s">
        <v>27</v>
      </c>
      <c r="M874" t="s">
        <v>129</v>
      </c>
      <c r="N874" s="1">
        <v>233.82</v>
      </c>
      <c r="O874" s="1">
        <v>9.093</v>
      </c>
      <c r="P874" s="1">
        <f>(Product[[#This Row],[Price]]-Product[[#This Row],[Cost of Goods Sold]])*Product[[#This Row],[Units Sold]]</f>
        <v>70.146000000000001</v>
      </c>
    </row>
    <row r="875" spans="1:16" x14ac:dyDescent="0.45">
      <c r="A875" t="s">
        <v>14</v>
      </c>
      <c r="B875" t="s">
        <v>19</v>
      </c>
      <c r="C875" t="s">
        <v>24</v>
      </c>
      <c r="D875" s="1">
        <v>20.99</v>
      </c>
      <c r="E875">
        <v>220</v>
      </c>
      <c r="F875" s="20" t="str">
        <f t="shared" si="13"/>
        <v>February</v>
      </c>
      <c r="G875" s="2">
        <v>45344</v>
      </c>
      <c r="H875" s="3" t="s">
        <v>26</v>
      </c>
      <c r="I875">
        <v>8863</v>
      </c>
      <c r="J875" s="3" t="str">
        <f>VLOOKUP(I875,'Customer Details'!$A$2:$C$1001, 3, FALSE)</f>
        <v>18-24</v>
      </c>
      <c r="K875" s="3" t="str">
        <f>VLOOKUP(I875,'Customer Details'!$A$2:$D$1001,4, FALSE)</f>
        <v>Non-binary</v>
      </c>
      <c r="L875" s="3" t="s">
        <v>31</v>
      </c>
      <c r="M875" t="s">
        <v>129</v>
      </c>
      <c r="N875" s="1">
        <v>4617.7999999999993</v>
      </c>
      <c r="O875" s="1">
        <v>14.693</v>
      </c>
      <c r="P875" s="1">
        <f>(Product[[#This Row],[Price]]-Product[[#This Row],[Cost of Goods Sold]])*Product[[#This Row],[Units Sold]]</f>
        <v>1385.3399999999997</v>
      </c>
    </row>
    <row r="876" spans="1:16" x14ac:dyDescent="0.45">
      <c r="A876" t="s">
        <v>13</v>
      </c>
      <c r="B876" t="s">
        <v>18</v>
      </c>
      <c r="C876" t="s">
        <v>23</v>
      </c>
      <c r="D876" s="1">
        <v>15.75</v>
      </c>
      <c r="E876">
        <v>207</v>
      </c>
      <c r="F876" s="20" t="str">
        <f t="shared" si="13"/>
        <v>January</v>
      </c>
      <c r="G876" s="2">
        <v>45312</v>
      </c>
      <c r="H876" s="3" t="s">
        <v>25</v>
      </c>
      <c r="I876">
        <v>6300</v>
      </c>
      <c r="J876" s="3" t="str">
        <f>VLOOKUP(I876,'Customer Details'!$A$2:$C$1001, 3, FALSE)</f>
        <v>65+</v>
      </c>
      <c r="K876" s="3" t="str">
        <f>VLOOKUP(I876,'Customer Details'!$A$2:$D$1001,4, FALSE)</f>
        <v>Female</v>
      </c>
      <c r="L876" s="3" t="s">
        <v>27</v>
      </c>
      <c r="M876" t="s">
        <v>129</v>
      </c>
      <c r="N876" s="1">
        <v>3260.25</v>
      </c>
      <c r="O876" s="1">
        <v>11.025</v>
      </c>
      <c r="P876" s="1">
        <f>(Product[[#This Row],[Price]]-Product[[#This Row],[Cost of Goods Sold]])*Product[[#This Row],[Units Sold]]</f>
        <v>978.07499999999993</v>
      </c>
    </row>
    <row r="877" spans="1:16" x14ac:dyDescent="0.45">
      <c r="A877" t="s">
        <v>12</v>
      </c>
      <c r="B877" t="s">
        <v>17</v>
      </c>
      <c r="C877" t="s">
        <v>22</v>
      </c>
      <c r="D877" s="1">
        <v>5.99</v>
      </c>
      <c r="E877">
        <v>130</v>
      </c>
      <c r="F877" s="20" t="str">
        <f t="shared" si="13"/>
        <v>February</v>
      </c>
      <c r="G877" s="2">
        <v>45344</v>
      </c>
      <c r="H877" s="3" t="s">
        <v>26</v>
      </c>
      <c r="I877">
        <v>1064</v>
      </c>
      <c r="J877" s="3" t="str">
        <f>VLOOKUP(I877,'Customer Details'!$A$2:$C$1001, 3, FALSE)</f>
        <v>45-54</v>
      </c>
      <c r="K877" s="3" t="str">
        <f>VLOOKUP(I877,'Customer Details'!$A$2:$D$1001,4, FALSE)</f>
        <v>Male</v>
      </c>
      <c r="L877" s="3" t="s">
        <v>29</v>
      </c>
      <c r="M877" t="s">
        <v>129</v>
      </c>
      <c r="N877" s="1">
        <v>778.7</v>
      </c>
      <c r="O877" s="1">
        <v>4.1929999999999996</v>
      </c>
      <c r="P877" s="1">
        <f>(Product[[#This Row],[Price]]-Product[[#This Row],[Cost of Goods Sold]])*Product[[#This Row],[Units Sold]]</f>
        <v>233.61000000000007</v>
      </c>
    </row>
    <row r="878" spans="1:16" x14ac:dyDescent="0.45">
      <c r="A878" t="s">
        <v>14</v>
      </c>
      <c r="B878" t="s">
        <v>19</v>
      </c>
      <c r="C878" t="s">
        <v>24</v>
      </c>
      <c r="D878" s="1">
        <v>20.99</v>
      </c>
      <c r="E878">
        <v>99</v>
      </c>
      <c r="F878" s="20" t="str">
        <f t="shared" si="13"/>
        <v>January</v>
      </c>
      <c r="G878" s="2">
        <v>45300</v>
      </c>
      <c r="H878" s="3" t="s">
        <v>25</v>
      </c>
      <c r="I878">
        <v>3668</v>
      </c>
      <c r="J878" s="3" t="str">
        <f>VLOOKUP(I878,'Customer Details'!$A$2:$C$1001, 3, FALSE)</f>
        <v>45-54</v>
      </c>
      <c r="K878" s="3" t="str">
        <f>VLOOKUP(I878,'Customer Details'!$A$2:$D$1001,4, FALSE)</f>
        <v>Female</v>
      </c>
      <c r="L878" s="3" t="s">
        <v>29</v>
      </c>
      <c r="M878" t="s">
        <v>129</v>
      </c>
      <c r="N878" s="1">
        <v>2078.0100000000002</v>
      </c>
      <c r="O878" s="1">
        <v>14.693</v>
      </c>
      <c r="P878" s="1">
        <f>(Product[[#This Row],[Price]]-Product[[#This Row],[Cost of Goods Sold]])*Product[[#This Row],[Units Sold]]</f>
        <v>623.40299999999991</v>
      </c>
    </row>
    <row r="879" spans="1:16" x14ac:dyDescent="0.45">
      <c r="A879" t="s">
        <v>14</v>
      </c>
      <c r="B879" t="s">
        <v>19</v>
      </c>
      <c r="C879" t="s">
        <v>24</v>
      </c>
      <c r="D879" s="1">
        <v>20.99</v>
      </c>
      <c r="E879">
        <v>164</v>
      </c>
      <c r="F879" s="20" t="str">
        <f t="shared" si="13"/>
        <v>January</v>
      </c>
      <c r="G879" s="2">
        <v>45318</v>
      </c>
      <c r="H879" s="3" t="s">
        <v>25</v>
      </c>
      <c r="I879">
        <v>5220</v>
      </c>
      <c r="J879" s="3" t="str">
        <f>VLOOKUP(I879,'Customer Details'!$A$2:$C$1001, 3, FALSE)</f>
        <v>65+</v>
      </c>
      <c r="K879" s="3" t="str">
        <f>VLOOKUP(I879,'Customer Details'!$A$2:$D$1001,4, FALSE)</f>
        <v>Male</v>
      </c>
      <c r="L879" s="3" t="s">
        <v>31</v>
      </c>
      <c r="M879" t="s">
        <v>129</v>
      </c>
      <c r="N879" s="1">
        <v>3442.36</v>
      </c>
      <c r="O879" s="1">
        <v>14.693</v>
      </c>
      <c r="P879" s="1">
        <f>(Product[[#This Row],[Price]]-Product[[#This Row],[Cost of Goods Sold]])*Product[[#This Row],[Units Sold]]</f>
        <v>1032.7079999999999</v>
      </c>
    </row>
    <row r="880" spans="1:16" x14ac:dyDescent="0.45">
      <c r="A880" t="s">
        <v>16</v>
      </c>
      <c r="B880" t="s">
        <v>21</v>
      </c>
      <c r="C880" t="s">
        <v>23</v>
      </c>
      <c r="D880" s="1">
        <v>35.5</v>
      </c>
      <c r="E880">
        <v>23</v>
      </c>
      <c r="F880" s="20" t="str">
        <f t="shared" si="13"/>
        <v>January</v>
      </c>
      <c r="G880" s="2">
        <v>45299</v>
      </c>
      <c r="H880" s="3" t="s">
        <v>26</v>
      </c>
      <c r="I880">
        <v>5910</v>
      </c>
      <c r="J880" s="3" t="str">
        <f>VLOOKUP(I880,'Customer Details'!$A$2:$C$1001, 3, FALSE)</f>
        <v>25-34</v>
      </c>
      <c r="K880" s="3" t="str">
        <f>VLOOKUP(I880,'Customer Details'!$A$2:$D$1001,4, FALSE)</f>
        <v>Female</v>
      </c>
      <c r="L880" s="3" t="s">
        <v>28</v>
      </c>
      <c r="M880" t="s">
        <v>129</v>
      </c>
      <c r="N880" s="1">
        <v>816.5</v>
      </c>
      <c r="O880" s="1">
        <v>24.85</v>
      </c>
      <c r="P880" s="1">
        <f>(Product[[#This Row],[Price]]-Product[[#This Row],[Cost of Goods Sold]])*Product[[#This Row],[Units Sold]]</f>
        <v>244.94999999999996</v>
      </c>
    </row>
    <row r="881" spans="1:16" x14ac:dyDescent="0.45">
      <c r="A881" t="s">
        <v>16</v>
      </c>
      <c r="B881" t="s">
        <v>21</v>
      </c>
      <c r="C881" t="s">
        <v>23</v>
      </c>
      <c r="D881" s="1">
        <v>35.5</v>
      </c>
      <c r="E881">
        <v>224</v>
      </c>
      <c r="F881" s="20" t="str">
        <f t="shared" si="13"/>
        <v>February</v>
      </c>
      <c r="G881" s="2">
        <v>45334</v>
      </c>
      <c r="H881" s="3" t="s">
        <v>26</v>
      </c>
      <c r="I881">
        <v>3134</v>
      </c>
      <c r="J881" s="3" t="str">
        <f>VLOOKUP(I881,'Customer Details'!$A$2:$C$1001, 3, FALSE)</f>
        <v>65+</v>
      </c>
      <c r="K881" s="3" t="str">
        <f>VLOOKUP(I881,'Customer Details'!$A$2:$D$1001,4, FALSE)</f>
        <v>Female</v>
      </c>
      <c r="L881" s="3" t="s">
        <v>31</v>
      </c>
      <c r="M881" t="s">
        <v>129</v>
      </c>
      <c r="N881" s="1">
        <v>7952</v>
      </c>
      <c r="O881" s="1">
        <v>24.85</v>
      </c>
      <c r="P881" s="1">
        <f>(Product[[#This Row],[Price]]-Product[[#This Row],[Cost of Goods Sold]])*Product[[#This Row],[Units Sold]]</f>
        <v>2385.5999999999995</v>
      </c>
    </row>
    <row r="882" spans="1:16" x14ac:dyDescent="0.45">
      <c r="A882" t="s">
        <v>15</v>
      </c>
      <c r="B882" t="s">
        <v>20</v>
      </c>
      <c r="C882" t="s">
        <v>24</v>
      </c>
      <c r="D882" s="1">
        <v>12.99</v>
      </c>
      <c r="E882">
        <v>156</v>
      </c>
      <c r="F882" s="20" t="str">
        <f t="shared" si="13"/>
        <v>January</v>
      </c>
      <c r="G882" s="2">
        <v>45301</v>
      </c>
      <c r="H882" s="3" t="s">
        <v>26</v>
      </c>
      <c r="I882">
        <v>1890</v>
      </c>
      <c r="J882" s="3" t="str">
        <f>VLOOKUP(I882,'Customer Details'!$A$2:$C$1001, 3, FALSE)</f>
        <v>25-34</v>
      </c>
      <c r="K882" s="3" t="str">
        <f>VLOOKUP(I882,'Customer Details'!$A$2:$D$1001,4, FALSE)</f>
        <v>Female</v>
      </c>
      <c r="L882" s="3" t="s">
        <v>31</v>
      </c>
      <c r="M882" t="s">
        <v>129</v>
      </c>
      <c r="N882" s="1">
        <v>2026.44</v>
      </c>
      <c r="O882" s="1">
        <v>9.093</v>
      </c>
      <c r="P882" s="1">
        <f>(Product[[#This Row],[Price]]-Product[[#This Row],[Cost of Goods Sold]])*Product[[#This Row],[Units Sold]]</f>
        <v>607.93200000000002</v>
      </c>
    </row>
    <row r="883" spans="1:16" x14ac:dyDescent="0.45">
      <c r="A883" t="s">
        <v>15</v>
      </c>
      <c r="B883" t="s">
        <v>20</v>
      </c>
      <c r="C883" t="s">
        <v>24</v>
      </c>
      <c r="D883" s="1">
        <v>12.99</v>
      </c>
      <c r="E883">
        <v>282</v>
      </c>
      <c r="F883" s="20" t="str">
        <f t="shared" si="13"/>
        <v>February</v>
      </c>
      <c r="G883" s="2">
        <v>45339</v>
      </c>
      <c r="H883" s="3" t="s">
        <v>26</v>
      </c>
      <c r="I883">
        <v>2844</v>
      </c>
      <c r="J883" s="3" t="str">
        <f>VLOOKUP(I883,'Customer Details'!$A$2:$C$1001, 3, FALSE)</f>
        <v>25-34</v>
      </c>
      <c r="K883" s="3" t="str">
        <f>VLOOKUP(I883,'Customer Details'!$A$2:$D$1001,4, FALSE)</f>
        <v>Female</v>
      </c>
      <c r="L883" s="3" t="s">
        <v>30</v>
      </c>
      <c r="M883" t="s">
        <v>129</v>
      </c>
      <c r="N883" s="1">
        <v>3663.18</v>
      </c>
      <c r="O883" s="1">
        <v>9.093</v>
      </c>
      <c r="P883" s="1">
        <f>(Product[[#This Row],[Price]]-Product[[#This Row],[Cost of Goods Sold]])*Product[[#This Row],[Units Sold]]</f>
        <v>1098.9540000000002</v>
      </c>
    </row>
    <row r="884" spans="1:16" x14ac:dyDescent="0.45">
      <c r="A884" t="s">
        <v>14</v>
      </c>
      <c r="B884" t="s">
        <v>19</v>
      </c>
      <c r="C884" t="s">
        <v>24</v>
      </c>
      <c r="D884" s="1">
        <v>20.99</v>
      </c>
      <c r="E884">
        <v>77</v>
      </c>
      <c r="F884" s="20" t="str">
        <f t="shared" si="13"/>
        <v>February</v>
      </c>
      <c r="G884" s="2">
        <v>45335</v>
      </c>
      <c r="H884" s="3" t="s">
        <v>26</v>
      </c>
      <c r="I884">
        <v>6917</v>
      </c>
      <c r="J884" s="3" t="str">
        <f>VLOOKUP(I884,'Customer Details'!$A$2:$C$1001, 3, FALSE)</f>
        <v>35-44</v>
      </c>
      <c r="K884" s="3" t="str">
        <f>VLOOKUP(I884,'Customer Details'!$A$2:$D$1001,4, FALSE)</f>
        <v>Female</v>
      </c>
      <c r="L884" s="3" t="s">
        <v>28</v>
      </c>
      <c r="M884" t="s">
        <v>129</v>
      </c>
      <c r="N884" s="1">
        <v>1616.23</v>
      </c>
      <c r="O884" s="1">
        <v>14.693</v>
      </c>
      <c r="P884" s="1">
        <f>(Product[[#This Row],[Price]]-Product[[#This Row],[Cost of Goods Sold]])*Product[[#This Row],[Units Sold]]</f>
        <v>484.86899999999991</v>
      </c>
    </row>
    <row r="885" spans="1:16" x14ac:dyDescent="0.45">
      <c r="A885" t="s">
        <v>12</v>
      </c>
      <c r="B885" t="s">
        <v>17</v>
      </c>
      <c r="C885" t="s">
        <v>22</v>
      </c>
      <c r="D885" s="1">
        <v>5.99</v>
      </c>
      <c r="E885">
        <v>190</v>
      </c>
      <c r="F885" s="20" t="str">
        <f t="shared" si="13"/>
        <v>January</v>
      </c>
      <c r="G885" s="2">
        <v>45317</v>
      </c>
      <c r="H885" s="3" t="s">
        <v>26</v>
      </c>
      <c r="I885">
        <v>7984</v>
      </c>
      <c r="J885" s="3" t="str">
        <f>VLOOKUP(I885,'Customer Details'!$A$2:$C$1001, 3, FALSE)</f>
        <v>45-54</v>
      </c>
      <c r="K885" s="3" t="str">
        <f>VLOOKUP(I885,'Customer Details'!$A$2:$D$1001,4, FALSE)</f>
        <v>Non-binary</v>
      </c>
      <c r="L885" s="3" t="s">
        <v>30</v>
      </c>
      <c r="M885" t="s">
        <v>129</v>
      </c>
      <c r="N885" s="1">
        <v>1138.0999999999999</v>
      </c>
      <c r="O885" s="1">
        <v>4.1929999999999996</v>
      </c>
      <c r="P885" s="1">
        <f>(Product[[#This Row],[Price]]-Product[[#This Row],[Cost of Goods Sold]])*Product[[#This Row],[Units Sold]]</f>
        <v>341.43000000000012</v>
      </c>
    </row>
    <row r="886" spans="1:16" x14ac:dyDescent="0.45">
      <c r="A886" t="s">
        <v>12</v>
      </c>
      <c r="B886" t="s">
        <v>17</v>
      </c>
      <c r="C886" t="s">
        <v>22</v>
      </c>
      <c r="D886" s="1">
        <v>5.99</v>
      </c>
      <c r="E886">
        <v>246</v>
      </c>
      <c r="F886" s="20" t="str">
        <f t="shared" si="13"/>
        <v>March</v>
      </c>
      <c r="G886" s="2">
        <v>45366</v>
      </c>
      <c r="H886" s="3" t="s">
        <v>25</v>
      </c>
      <c r="I886">
        <v>2745</v>
      </c>
      <c r="J886" s="3" t="str">
        <f>VLOOKUP(I886,'Customer Details'!$A$2:$C$1001, 3, FALSE)</f>
        <v>45-54</v>
      </c>
      <c r="K886" s="3" t="str">
        <f>VLOOKUP(I886,'Customer Details'!$A$2:$D$1001,4, FALSE)</f>
        <v>Male</v>
      </c>
      <c r="L886" s="3" t="s">
        <v>30</v>
      </c>
      <c r="M886" t="s">
        <v>130</v>
      </c>
      <c r="N886" s="1">
        <v>1473.54</v>
      </c>
      <c r="O886" s="1">
        <v>4.1929999999999996</v>
      </c>
      <c r="P886" s="1">
        <f>(Product[[#This Row],[Price]]-Product[[#This Row],[Cost of Goods Sold]])*Product[[#This Row],[Units Sold]]</f>
        <v>442.06200000000013</v>
      </c>
    </row>
    <row r="887" spans="1:16" x14ac:dyDescent="0.45">
      <c r="A887" t="s">
        <v>14</v>
      </c>
      <c r="B887" t="s">
        <v>19</v>
      </c>
      <c r="C887" t="s">
        <v>24</v>
      </c>
      <c r="D887" s="1">
        <v>20.99</v>
      </c>
      <c r="E887">
        <v>29</v>
      </c>
      <c r="F887" s="20" t="str">
        <f t="shared" si="13"/>
        <v>January</v>
      </c>
      <c r="G887" s="2">
        <v>45321</v>
      </c>
      <c r="H887" s="3" t="s">
        <v>26</v>
      </c>
      <c r="I887">
        <v>3779</v>
      </c>
      <c r="J887" s="3" t="str">
        <f>VLOOKUP(I887,'Customer Details'!$A$2:$C$1001, 3, FALSE)</f>
        <v>18-24</v>
      </c>
      <c r="K887" s="3" t="str">
        <f>VLOOKUP(I887,'Customer Details'!$A$2:$D$1001,4, FALSE)</f>
        <v>Non-binary</v>
      </c>
      <c r="L887" s="3" t="s">
        <v>28</v>
      </c>
      <c r="M887" t="s">
        <v>129</v>
      </c>
      <c r="N887" s="1">
        <v>608.70999999999992</v>
      </c>
      <c r="O887" s="1">
        <v>14.693</v>
      </c>
      <c r="P887" s="1">
        <f>(Product[[#This Row],[Price]]-Product[[#This Row],[Cost of Goods Sold]])*Product[[#This Row],[Units Sold]]</f>
        <v>182.61299999999997</v>
      </c>
    </row>
    <row r="888" spans="1:16" x14ac:dyDescent="0.45">
      <c r="A888" t="s">
        <v>16</v>
      </c>
      <c r="B888" t="s">
        <v>21</v>
      </c>
      <c r="C888" t="s">
        <v>23</v>
      </c>
      <c r="D888" s="1">
        <v>35.5</v>
      </c>
      <c r="E888">
        <v>30</v>
      </c>
      <c r="F888" s="20" t="str">
        <f t="shared" si="13"/>
        <v>February</v>
      </c>
      <c r="G888" s="2">
        <v>45329</v>
      </c>
      <c r="H888" s="3" t="s">
        <v>25</v>
      </c>
      <c r="I888">
        <v>8947</v>
      </c>
      <c r="J888" s="3" t="str">
        <f>VLOOKUP(I888,'Customer Details'!$A$2:$C$1001, 3, FALSE)</f>
        <v>65+</v>
      </c>
      <c r="K888" s="3" t="str">
        <f>VLOOKUP(I888,'Customer Details'!$A$2:$D$1001,4, FALSE)</f>
        <v>Non-binary</v>
      </c>
      <c r="L888" s="3" t="s">
        <v>28</v>
      </c>
      <c r="M888" t="s">
        <v>129</v>
      </c>
      <c r="N888" s="1">
        <v>1065</v>
      </c>
      <c r="O888" s="1">
        <v>24.85</v>
      </c>
      <c r="P888" s="1">
        <f>(Product[[#This Row],[Price]]-Product[[#This Row],[Cost of Goods Sold]])*Product[[#This Row],[Units Sold]]</f>
        <v>319.49999999999994</v>
      </c>
    </row>
    <row r="889" spans="1:16" x14ac:dyDescent="0.45">
      <c r="A889" t="s">
        <v>14</v>
      </c>
      <c r="B889" t="s">
        <v>19</v>
      </c>
      <c r="C889" t="s">
        <v>24</v>
      </c>
      <c r="D889" s="1">
        <v>20.99</v>
      </c>
      <c r="E889">
        <v>71</v>
      </c>
      <c r="F889" s="20" t="str">
        <f t="shared" si="13"/>
        <v>March</v>
      </c>
      <c r="G889" s="2">
        <v>45380</v>
      </c>
      <c r="H889" s="3" t="s">
        <v>26</v>
      </c>
      <c r="I889">
        <v>9197</v>
      </c>
      <c r="J889" s="3" t="str">
        <f>VLOOKUP(I889,'Customer Details'!$A$2:$C$1001, 3, FALSE)</f>
        <v>45-54</v>
      </c>
      <c r="K889" s="3" t="str">
        <f>VLOOKUP(I889,'Customer Details'!$A$2:$D$1001,4, FALSE)</f>
        <v>Male</v>
      </c>
      <c r="L889" s="3" t="s">
        <v>27</v>
      </c>
      <c r="M889" t="s">
        <v>129</v>
      </c>
      <c r="N889" s="1">
        <v>1490.29</v>
      </c>
      <c r="O889" s="1">
        <v>14.693</v>
      </c>
      <c r="P889" s="1">
        <f>(Product[[#This Row],[Price]]-Product[[#This Row],[Cost of Goods Sold]])*Product[[#This Row],[Units Sold]]</f>
        <v>447.08699999999993</v>
      </c>
    </row>
    <row r="890" spans="1:16" x14ac:dyDescent="0.45">
      <c r="A890" t="s">
        <v>14</v>
      </c>
      <c r="B890" t="s">
        <v>19</v>
      </c>
      <c r="C890" t="s">
        <v>24</v>
      </c>
      <c r="D890" s="1">
        <v>20.99</v>
      </c>
      <c r="E890">
        <v>117</v>
      </c>
      <c r="F890" s="20" t="str">
        <f t="shared" si="13"/>
        <v>January</v>
      </c>
      <c r="G890" s="2">
        <v>45318</v>
      </c>
      <c r="H890" s="3" t="s">
        <v>25</v>
      </c>
      <c r="I890">
        <v>6427</v>
      </c>
      <c r="J890" s="3" t="str">
        <f>VLOOKUP(I890,'Customer Details'!$A$2:$C$1001, 3, FALSE)</f>
        <v>25-34</v>
      </c>
      <c r="K890" s="3" t="str">
        <f>VLOOKUP(I890,'Customer Details'!$A$2:$D$1001,4, FALSE)</f>
        <v>Male</v>
      </c>
      <c r="L890" s="3" t="s">
        <v>28</v>
      </c>
      <c r="M890" t="s">
        <v>129</v>
      </c>
      <c r="N890" s="1">
        <v>2455.83</v>
      </c>
      <c r="O890" s="1">
        <v>14.693</v>
      </c>
      <c r="P890" s="1">
        <f>(Product[[#This Row],[Price]]-Product[[#This Row],[Cost of Goods Sold]])*Product[[#This Row],[Units Sold]]</f>
        <v>736.74899999999991</v>
      </c>
    </row>
    <row r="891" spans="1:16" x14ac:dyDescent="0.45">
      <c r="A891" t="s">
        <v>14</v>
      </c>
      <c r="B891" t="s">
        <v>19</v>
      </c>
      <c r="C891" t="s">
        <v>24</v>
      </c>
      <c r="D891" s="1">
        <v>20.99</v>
      </c>
      <c r="E891">
        <v>192</v>
      </c>
      <c r="F891" s="20" t="str">
        <f t="shared" si="13"/>
        <v>February</v>
      </c>
      <c r="G891" s="2">
        <v>45323</v>
      </c>
      <c r="H891" s="3" t="s">
        <v>25</v>
      </c>
      <c r="I891">
        <v>5954</v>
      </c>
      <c r="J891" s="3" t="str">
        <f>VLOOKUP(I891,'Customer Details'!$A$2:$C$1001, 3, FALSE)</f>
        <v>35-44</v>
      </c>
      <c r="K891" s="3" t="str">
        <f>VLOOKUP(I891,'Customer Details'!$A$2:$D$1001,4, FALSE)</f>
        <v>Male</v>
      </c>
      <c r="L891" s="3" t="s">
        <v>27</v>
      </c>
      <c r="M891" t="s">
        <v>129</v>
      </c>
      <c r="N891" s="1">
        <v>4030.08</v>
      </c>
      <c r="O891" s="1">
        <v>14.693</v>
      </c>
      <c r="P891" s="1">
        <f>(Product[[#This Row],[Price]]-Product[[#This Row],[Cost of Goods Sold]])*Product[[#This Row],[Units Sold]]</f>
        <v>1209.0239999999999</v>
      </c>
    </row>
    <row r="892" spans="1:16" x14ac:dyDescent="0.45">
      <c r="A892" t="s">
        <v>14</v>
      </c>
      <c r="B892" t="s">
        <v>19</v>
      </c>
      <c r="C892" t="s">
        <v>24</v>
      </c>
      <c r="D892" s="1">
        <v>20.99</v>
      </c>
      <c r="E892">
        <v>288</v>
      </c>
      <c r="F892" s="20" t="str">
        <f t="shared" si="13"/>
        <v>February</v>
      </c>
      <c r="G892" s="2">
        <v>45332</v>
      </c>
      <c r="H892" s="3" t="s">
        <v>25</v>
      </c>
      <c r="I892">
        <v>9637</v>
      </c>
      <c r="J892" s="3" t="str">
        <f>VLOOKUP(I892,'Customer Details'!$A$2:$C$1001, 3, FALSE)</f>
        <v>25-34</v>
      </c>
      <c r="K892" s="3" t="str">
        <f>VLOOKUP(I892,'Customer Details'!$A$2:$D$1001,4, FALSE)</f>
        <v>Female</v>
      </c>
      <c r="L892" s="3" t="s">
        <v>27</v>
      </c>
      <c r="M892" t="s">
        <v>129</v>
      </c>
      <c r="N892" s="1">
        <v>6045.12</v>
      </c>
      <c r="O892" s="1">
        <v>14.693</v>
      </c>
      <c r="P892" s="1">
        <f>(Product[[#This Row],[Price]]-Product[[#This Row],[Cost of Goods Sold]])*Product[[#This Row],[Units Sold]]</f>
        <v>1813.5359999999996</v>
      </c>
    </row>
    <row r="893" spans="1:16" x14ac:dyDescent="0.45">
      <c r="A893" t="s">
        <v>14</v>
      </c>
      <c r="B893" t="s">
        <v>19</v>
      </c>
      <c r="C893" t="s">
        <v>24</v>
      </c>
      <c r="D893" s="1">
        <v>20.99</v>
      </c>
      <c r="E893">
        <v>198</v>
      </c>
      <c r="F893" s="20" t="str">
        <f t="shared" si="13"/>
        <v>February</v>
      </c>
      <c r="G893" s="2">
        <v>45329</v>
      </c>
      <c r="H893" s="3" t="s">
        <v>26</v>
      </c>
      <c r="I893">
        <v>2694</v>
      </c>
      <c r="J893" s="3" t="str">
        <f>VLOOKUP(I893,'Customer Details'!$A$2:$C$1001, 3, FALSE)</f>
        <v>65+</v>
      </c>
      <c r="K893" s="3" t="str">
        <f>VLOOKUP(I893,'Customer Details'!$A$2:$D$1001,4, FALSE)</f>
        <v>Female</v>
      </c>
      <c r="L893" s="3" t="s">
        <v>30</v>
      </c>
      <c r="M893" t="s">
        <v>129</v>
      </c>
      <c r="N893" s="1">
        <v>4156.0200000000004</v>
      </c>
      <c r="O893" s="1">
        <v>14.693</v>
      </c>
      <c r="P893" s="1">
        <f>(Product[[#This Row],[Price]]-Product[[#This Row],[Cost of Goods Sold]])*Product[[#This Row],[Units Sold]]</f>
        <v>1246.8059999999998</v>
      </c>
    </row>
    <row r="894" spans="1:16" x14ac:dyDescent="0.45">
      <c r="A894" t="s">
        <v>12</v>
      </c>
      <c r="B894" t="s">
        <v>17</v>
      </c>
      <c r="C894" t="s">
        <v>22</v>
      </c>
      <c r="D894" s="1">
        <v>5.99</v>
      </c>
      <c r="E894">
        <v>265</v>
      </c>
      <c r="F894" s="20" t="str">
        <f t="shared" si="13"/>
        <v>February</v>
      </c>
      <c r="G894" s="2">
        <v>45335</v>
      </c>
      <c r="H894" s="3" t="s">
        <v>25</v>
      </c>
      <c r="I894">
        <v>1265</v>
      </c>
      <c r="J894" s="3" t="str">
        <f>VLOOKUP(I894,'Customer Details'!$A$2:$C$1001, 3, FALSE)</f>
        <v>35-44</v>
      </c>
      <c r="K894" s="3" t="str">
        <f>VLOOKUP(I894,'Customer Details'!$A$2:$D$1001,4, FALSE)</f>
        <v>Non-binary</v>
      </c>
      <c r="L894" s="3" t="s">
        <v>30</v>
      </c>
      <c r="M894" t="s">
        <v>130</v>
      </c>
      <c r="N894" s="1">
        <v>1587.35</v>
      </c>
      <c r="O894" s="1">
        <v>4.1929999999999996</v>
      </c>
      <c r="P894" s="1">
        <f>(Product[[#This Row],[Price]]-Product[[#This Row],[Cost of Goods Sold]])*Product[[#This Row],[Units Sold]]</f>
        <v>476.20500000000015</v>
      </c>
    </row>
    <row r="895" spans="1:16" x14ac:dyDescent="0.45">
      <c r="A895" t="s">
        <v>12</v>
      </c>
      <c r="B895" t="s">
        <v>17</v>
      </c>
      <c r="C895" t="s">
        <v>22</v>
      </c>
      <c r="D895" s="1">
        <v>5.99</v>
      </c>
      <c r="E895">
        <v>87</v>
      </c>
      <c r="F895" s="20" t="str">
        <f t="shared" si="13"/>
        <v>February</v>
      </c>
      <c r="G895" s="2">
        <v>45333</v>
      </c>
      <c r="H895" s="3" t="s">
        <v>25</v>
      </c>
      <c r="I895">
        <v>9383</v>
      </c>
      <c r="J895" s="3" t="str">
        <f>VLOOKUP(I895,'Customer Details'!$A$2:$C$1001, 3, FALSE)</f>
        <v>25-34</v>
      </c>
      <c r="K895" s="3" t="str">
        <f>VLOOKUP(I895,'Customer Details'!$A$2:$D$1001,4, FALSE)</f>
        <v>Non-binary</v>
      </c>
      <c r="L895" s="3" t="s">
        <v>27</v>
      </c>
      <c r="M895" t="s">
        <v>129</v>
      </c>
      <c r="N895" s="1">
        <v>521.13</v>
      </c>
      <c r="O895" s="1">
        <v>4.1929999999999996</v>
      </c>
      <c r="P895" s="1">
        <f>(Product[[#This Row],[Price]]-Product[[#This Row],[Cost of Goods Sold]])*Product[[#This Row],[Units Sold]]</f>
        <v>156.33900000000006</v>
      </c>
    </row>
    <row r="896" spans="1:16" x14ac:dyDescent="0.45">
      <c r="A896" t="s">
        <v>13</v>
      </c>
      <c r="B896" t="s">
        <v>18</v>
      </c>
      <c r="C896" t="s">
        <v>23</v>
      </c>
      <c r="D896" s="1">
        <v>15.75</v>
      </c>
      <c r="E896">
        <v>184</v>
      </c>
      <c r="F896" s="20" t="str">
        <f t="shared" si="13"/>
        <v>March</v>
      </c>
      <c r="G896" s="2">
        <v>45371</v>
      </c>
      <c r="H896" s="3" t="s">
        <v>26</v>
      </c>
      <c r="I896">
        <v>5759</v>
      </c>
      <c r="J896" s="3" t="str">
        <f>VLOOKUP(I896,'Customer Details'!$A$2:$C$1001, 3, FALSE)</f>
        <v>25-34</v>
      </c>
      <c r="K896" s="3" t="str">
        <f>VLOOKUP(I896,'Customer Details'!$A$2:$D$1001,4, FALSE)</f>
        <v>Non-binary</v>
      </c>
      <c r="L896" s="3" t="s">
        <v>30</v>
      </c>
      <c r="M896" t="s">
        <v>129</v>
      </c>
      <c r="N896" s="1">
        <v>2898</v>
      </c>
      <c r="O896" s="1">
        <v>11.025</v>
      </c>
      <c r="P896" s="1">
        <f>(Product[[#This Row],[Price]]-Product[[#This Row],[Cost of Goods Sold]])*Product[[#This Row],[Units Sold]]</f>
        <v>869.4</v>
      </c>
    </row>
    <row r="897" spans="1:16" x14ac:dyDescent="0.45">
      <c r="A897" t="s">
        <v>15</v>
      </c>
      <c r="B897" t="s">
        <v>20</v>
      </c>
      <c r="C897" t="s">
        <v>24</v>
      </c>
      <c r="D897" s="1">
        <v>12.99</v>
      </c>
      <c r="E897">
        <v>74</v>
      </c>
      <c r="F897" s="20" t="str">
        <f t="shared" si="13"/>
        <v>January</v>
      </c>
      <c r="G897" s="2">
        <v>45304</v>
      </c>
      <c r="H897" s="3" t="s">
        <v>25</v>
      </c>
      <c r="I897">
        <v>5988</v>
      </c>
      <c r="J897" s="3" t="str">
        <f>VLOOKUP(I897,'Customer Details'!$A$2:$C$1001, 3, FALSE)</f>
        <v>45-54</v>
      </c>
      <c r="K897" s="3" t="str">
        <f>VLOOKUP(I897,'Customer Details'!$A$2:$D$1001,4, FALSE)</f>
        <v>Male</v>
      </c>
      <c r="L897" s="3" t="s">
        <v>31</v>
      </c>
      <c r="M897" t="s">
        <v>129</v>
      </c>
      <c r="N897" s="1">
        <v>961.26</v>
      </c>
      <c r="O897" s="1">
        <v>9.093</v>
      </c>
      <c r="P897" s="1">
        <f>(Product[[#This Row],[Price]]-Product[[#This Row],[Cost of Goods Sold]])*Product[[#This Row],[Units Sold]]</f>
        <v>288.37800000000004</v>
      </c>
    </row>
    <row r="898" spans="1:16" x14ac:dyDescent="0.45">
      <c r="A898" t="s">
        <v>14</v>
      </c>
      <c r="B898" t="s">
        <v>19</v>
      </c>
      <c r="C898" t="s">
        <v>24</v>
      </c>
      <c r="D898" s="1">
        <v>20.99</v>
      </c>
      <c r="E898">
        <v>23</v>
      </c>
      <c r="F898" s="20" t="str">
        <f t="shared" ref="F898:F961" si="14">TEXT(G898, "mmmm")</f>
        <v>January</v>
      </c>
      <c r="G898" s="2">
        <v>45315</v>
      </c>
      <c r="H898" s="3" t="s">
        <v>25</v>
      </c>
      <c r="I898">
        <v>9124</v>
      </c>
      <c r="J898" s="3" t="str">
        <f>VLOOKUP(I898,'Customer Details'!$A$2:$C$1001, 3, FALSE)</f>
        <v>35-44</v>
      </c>
      <c r="K898" s="3" t="str">
        <f>VLOOKUP(I898,'Customer Details'!$A$2:$D$1001,4, FALSE)</f>
        <v>Male</v>
      </c>
      <c r="L898" s="3" t="s">
        <v>28</v>
      </c>
      <c r="M898" t="s">
        <v>129</v>
      </c>
      <c r="N898" s="1">
        <v>482.77</v>
      </c>
      <c r="O898" s="1">
        <v>14.693</v>
      </c>
      <c r="P898" s="1">
        <f>(Product[[#This Row],[Price]]-Product[[#This Row],[Cost of Goods Sold]])*Product[[#This Row],[Units Sold]]</f>
        <v>144.83099999999996</v>
      </c>
    </row>
    <row r="899" spans="1:16" x14ac:dyDescent="0.45">
      <c r="A899" t="s">
        <v>16</v>
      </c>
      <c r="B899" t="s">
        <v>21</v>
      </c>
      <c r="C899" t="s">
        <v>23</v>
      </c>
      <c r="D899" s="1">
        <v>35.5</v>
      </c>
      <c r="E899">
        <v>277</v>
      </c>
      <c r="F899" s="20" t="str">
        <f t="shared" si="14"/>
        <v>February</v>
      </c>
      <c r="G899" s="2">
        <v>45350</v>
      </c>
      <c r="H899" s="3" t="s">
        <v>25</v>
      </c>
      <c r="I899">
        <v>5975</v>
      </c>
      <c r="J899" s="3" t="str">
        <f>VLOOKUP(I899,'Customer Details'!$A$2:$C$1001, 3, FALSE)</f>
        <v>55-64</v>
      </c>
      <c r="K899" s="3" t="str">
        <f>VLOOKUP(I899,'Customer Details'!$A$2:$D$1001,4, FALSE)</f>
        <v>Non-binary</v>
      </c>
      <c r="L899" s="3" t="s">
        <v>28</v>
      </c>
      <c r="M899" t="s">
        <v>129</v>
      </c>
      <c r="N899" s="1">
        <v>9833.5</v>
      </c>
      <c r="O899" s="1">
        <v>24.85</v>
      </c>
      <c r="P899" s="1">
        <f>(Product[[#This Row],[Price]]-Product[[#This Row],[Cost of Goods Sold]])*Product[[#This Row],[Units Sold]]</f>
        <v>2950.0499999999997</v>
      </c>
    </row>
    <row r="900" spans="1:16" x14ac:dyDescent="0.45">
      <c r="A900" t="s">
        <v>14</v>
      </c>
      <c r="B900" t="s">
        <v>19</v>
      </c>
      <c r="C900" t="s">
        <v>24</v>
      </c>
      <c r="D900" s="1">
        <v>20.99</v>
      </c>
      <c r="E900">
        <v>283</v>
      </c>
      <c r="F900" s="20" t="str">
        <f t="shared" si="14"/>
        <v>March</v>
      </c>
      <c r="G900" s="2">
        <v>45371</v>
      </c>
      <c r="H900" s="3" t="s">
        <v>26</v>
      </c>
      <c r="I900">
        <v>9056</v>
      </c>
      <c r="J900" s="3" t="str">
        <f>VLOOKUP(I900,'Customer Details'!$A$2:$C$1001, 3, FALSE)</f>
        <v>45-54</v>
      </c>
      <c r="K900" s="3" t="str">
        <f>VLOOKUP(I900,'Customer Details'!$A$2:$D$1001,4, FALSE)</f>
        <v>Non-binary</v>
      </c>
      <c r="L900" s="3" t="s">
        <v>30</v>
      </c>
      <c r="M900" t="s">
        <v>129</v>
      </c>
      <c r="N900" s="1">
        <v>5940.1699999999992</v>
      </c>
      <c r="O900" s="1">
        <v>14.693</v>
      </c>
      <c r="P900" s="1">
        <f>(Product[[#This Row],[Price]]-Product[[#This Row],[Cost of Goods Sold]])*Product[[#This Row],[Units Sold]]</f>
        <v>1782.0509999999997</v>
      </c>
    </row>
    <row r="901" spans="1:16" x14ac:dyDescent="0.45">
      <c r="A901" t="s">
        <v>12</v>
      </c>
      <c r="B901" t="s">
        <v>17</v>
      </c>
      <c r="C901" t="s">
        <v>22</v>
      </c>
      <c r="D901" s="1">
        <v>5.99</v>
      </c>
      <c r="E901">
        <v>198</v>
      </c>
      <c r="F901" s="20" t="str">
        <f t="shared" si="14"/>
        <v>March</v>
      </c>
      <c r="G901" s="2">
        <v>45360</v>
      </c>
      <c r="H901" s="3" t="s">
        <v>25</v>
      </c>
      <c r="I901">
        <v>4233</v>
      </c>
      <c r="J901" s="3" t="str">
        <f>VLOOKUP(I901,'Customer Details'!$A$2:$C$1001, 3, FALSE)</f>
        <v>35-44</v>
      </c>
      <c r="K901" s="3" t="str">
        <f>VLOOKUP(I901,'Customer Details'!$A$2:$D$1001,4, FALSE)</f>
        <v>Female</v>
      </c>
      <c r="L901" s="3" t="s">
        <v>30</v>
      </c>
      <c r="M901" t="s">
        <v>129</v>
      </c>
      <c r="N901" s="1">
        <v>1186.02</v>
      </c>
      <c r="O901" s="1">
        <v>4.1929999999999996</v>
      </c>
      <c r="P901" s="1">
        <f>(Product[[#This Row],[Price]]-Product[[#This Row],[Cost of Goods Sold]])*Product[[#This Row],[Units Sold]]</f>
        <v>355.8060000000001</v>
      </c>
    </row>
    <row r="902" spans="1:16" x14ac:dyDescent="0.45">
      <c r="A902" t="s">
        <v>16</v>
      </c>
      <c r="B902" t="s">
        <v>21</v>
      </c>
      <c r="C902" t="s">
        <v>23</v>
      </c>
      <c r="D902" s="1">
        <v>35.5</v>
      </c>
      <c r="E902">
        <v>237</v>
      </c>
      <c r="F902" s="20" t="str">
        <f t="shared" si="14"/>
        <v>January</v>
      </c>
      <c r="G902" s="2">
        <v>45294</v>
      </c>
      <c r="H902" s="3" t="s">
        <v>25</v>
      </c>
      <c r="I902">
        <v>1748</v>
      </c>
      <c r="J902" s="3" t="str">
        <f>VLOOKUP(I902,'Customer Details'!$A$2:$C$1001, 3, FALSE)</f>
        <v>65+</v>
      </c>
      <c r="K902" s="3" t="str">
        <f>VLOOKUP(I902,'Customer Details'!$A$2:$D$1001,4, FALSE)</f>
        <v>Female</v>
      </c>
      <c r="L902" s="3" t="s">
        <v>28</v>
      </c>
      <c r="M902" t="s">
        <v>129</v>
      </c>
      <c r="N902" s="1">
        <v>8413.5</v>
      </c>
      <c r="O902" s="1">
        <v>24.85</v>
      </c>
      <c r="P902" s="1">
        <f>(Product[[#This Row],[Price]]-Product[[#This Row],[Cost of Goods Sold]])*Product[[#This Row],[Units Sold]]</f>
        <v>2524.0499999999997</v>
      </c>
    </row>
    <row r="903" spans="1:16" x14ac:dyDescent="0.45">
      <c r="A903" t="s">
        <v>16</v>
      </c>
      <c r="B903" t="s">
        <v>21</v>
      </c>
      <c r="C903" t="s">
        <v>23</v>
      </c>
      <c r="D903" s="1">
        <v>35.5</v>
      </c>
      <c r="E903">
        <v>131</v>
      </c>
      <c r="F903" s="20" t="str">
        <f t="shared" si="14"/>
        <v>February</v>
      </c>
      <c r="G903" s="2">
        <v>45334</v>
      </c>
      <c r="H903" s="3" t="s">
        <v>25</v>
      </c>
      <c r="I903">
        <v>9732</v>
      </c>
      <c r="J903" s="3" t="str">
        <f>VLOOKUP(I903,'Customer Details'!$A$2:$C$1001, 3, FALSE)</f>
        <v>65+</v>
      </c>
      <c r="K903" s="3" t="str">
        <f>VLOOKUP(I903,'Customer Details'!$A$2:$D$1001,4, FALSE)</f>
        <v>Female</v>
      </c>
      <c r="L903" s="3" t="s">
        <v>29</v>
      </c>
      <c r="M903" t="s">
        <v>130</v>
      </c>
      <c r="N903" s="1">
        <v>4650.5</v>
      </c>
      <c r="O903" s="1">
        <v>24.85</v>
      </c>
      <c r="P903" s="1">
        <f>(Product[[#This Row],[Price]]-Product[[#This Row],[Cost of Goods Sold]])*Product[[#This Row],[Units Sold]]</f>
        <v>1395.1499999999999</v>
      </c>
    </row>
    <row r="904" spans="1:16" x14ac:dyDescent="0.45">
      <c r="A904" t="s">
        <v>16</v>
      </c>
      <c r="B904" t="s">
        <v>21</v>
      </c>
      <c r="C904" t="s">
        <v>23</v>
      </c>
      <c r="D904" s="1">
        <v>35.5</v>
      </c>
      <c r="E904">
        <v>69</v>
      </c>
      <c r="F904" s="20" t="str">
        <f t="shared" si="14"/>
        <v>March</v>
      </c>
      <c r="G904" s="2">
        <v>45362</v>
      </c>
      <c r="H904" s="3" t="s">
        <v>26</v>
      </c>
      <c r="I904">
        <v>7439</v>
      </c>
      <c r="J904" s="3" t="str">
        <f>VLOOKUP(I904,'Customer Details'!$A$2:$C$1001, 3, FALSE)</f>
        <v>25-34</v>
      </c>
      <c r="K904" s="3" t="str">
        <f>VLOOKUP(I904,'Customer Details'!$A$2:$D$1001,4, FALSE)</f>
        <v>Non-binary</v>
      </c>
      <c r="L904" s="3" t="s">
        <v>30</v>
      </c>
      <c r="M904" t="s">
        <v>130</v>
      </c>
      <c r="N904" s="1">
        <v>2449.5</v>
      </c>
      <c r="O904" s="1">
        <v>24.85</v>
      </c>
      <c r="P904" s="1">
        <f>(Product[[#This Row],[Price]]-Product[[#This Row],[Cost of Goods Sold]])*Product[[#This Row],[Units Sold]]</f>
        <v>734.84999999999991</v>
      </c>
    </row>
    <row r="905" spans="1:16" x14ac:dyDescent="0.45">
      <c r="A905" t="s">
        <v>16</v>
      </c>
      <c r="B905" t="s">
        <v>21</v>
      </c>
      <c r="C905" t="s">
        <v>23</v>
      </c>
      <c r="D905" s="1">
        <v>35.5</v>
      </c>
      <c r="E905">
        <v>286</v>
      </c>
      <c r="F905" s="20" t="str">
        <f t="shared" si="14"/>
        <v>January</v>
      </c>
      <c r="G905" s="2">
        <v>45297</v>
      </c>
      <c r="H905" s="3" t="s">
        <v>26</v>
      </c>
      <c r="I905">
        <v>4532</v>
      </c>
      <c r="J905" s="3" t="str">
        <f>VLOOKUP(I905,'Customer Details'!$A$2:$C$1001, 3, FALSE)</f>
        <v>25-34</v>
      </c>
      <c r="K905" s="3" t="str">
        <f>VLOOKUP(I905,'Customer Details'!$A$2:$D$1001,4, FALSE)</f>
        <v>Non-binary</v>
      </c>
      <c r="L905" s="3" t="s">
        <v>27</v>
      </c>
      <c r="M905" t="s">
        <v>129</v>
      </c>
      <c r="N905" s="1">
        <v>10153</v>
      </c>
      <c r="O905" s="1">
        <v>24.85</v>
      </c>
      <c r="P905" s="1">
        <f>(Product[[#This Row],[Price]]-Product[[#This Row],[Cost of Goods Sold]])*Product[[#This Row],[Units Sold]]</f>
        <v>3045.8999999999996</v>
      </c>
    </row>
    <row r="906" spans="1:16" x14ac:dyDescent="0.45">
      <c r="A906" t="s">
        <v>15</v>
      </c>
      <c r="B906" t="s">
        <v>20</v>
      </c>
      <c r="C906" t="s">
        <v>24</v>
      </c>
      <c r="D906" s="1">
        <v>12.99</v>
      </c>
      <c r="E906">
        <v>148</v>
      </c>
      <c r="F906" s="20" t="str">
        <f t="shared" si="14"/>
        <v>March</v>
      </c>
      <c r="G906" s="2">
        <v>45359</v>
      </c>
      <c r="H906" s="3" t="s">
        <v>26</v>
      </c>
      <c r="I906">
        <v>7994</v>
      </c>
      <c r="J906" s="3" t="str">
        <f>VLOOKUP(I906,'Customer Details'!$A$2:$C$1001, 3, FALSE)</f>
        <v>35-44</v>
      </c>
      <c r="K906" s="3" t="str">
        <f>VLOOKUP(I906,'Customer Details'!$A$2:$D$1001,4, FALSE)</f>
        <v>Non-binary</v>
      </c>
      <c r="L906" s="3" t="s">
        <v>30</v>
      </c>
      <c r="M906" t="s">
        <v>129</v>
      </c>
      <c r="N906" s="1">
        <v>1922.52</v>
      </c>
      <c r="O906" s="1">
        <v>9.093</v>
      </c>
      <c r="P906" s="1">
        <f>(Product[[#This Row],[Price]]-Product[[#This Row],[Cost of Goods Sold]])*Product[[#This Row],[Units Sold]]</f>
        <v>576.75600000000009</v>
      </c>
    </row>
    <row r="907" spans="1:16" x14ac:dyDescent="0.45">
      <c r="A907" t="s">
        <v>16</v>
      </c>
      <c r="B907" t="s">
        <v>21</v>
      </c>
      <c r="C907" t="s">
        <v>23</v>
      </c>
      <c r="D907" s="1">
        <v>35.5</v>
      </c>
      <c r="E907">
        <v>229</v>
      </c>
      <c r="F907" s="20" t="str">
        <f t="shared" si="14"/>
        <v>January</v>
      </c>
      <c r="G907" s="2">
        <v>45316</v>
      </c>
      <c r="H907" s="3" t="s">
        <v>26</v>
      </c>
      <c r="I907">
        <v>3654</v>
      </c>
      <c r="J907" s="3" t="str">
        <f>VLOOKUP(I907,'Customer Details'!$A$2:$C$1001, 3, FALSE)</f>
        <v>35-44</v>
      </c>
      <c r="K907" s="3" t="str">
        <f>VLOOKUP(I907,'Customer Details'!$A$2:$D$1001,4, FALSE)</f>
        <v>Male</v>
      </c>
      <c r="L907" s="3" t="s">
        <v>29</v>
      </c>
      <c r="M907" t="s">
        <v>129</v>
      </c>
      <c r="N907" s="1">
        <v>8129.5</v>
      </c>
      <c r="O907" s="1">
        <v>24.85</v>
      </c>
      <c r="P907" s="1">
        <f>(Product[[#This Row],[Price]]-Product[[#This Row],[Cost of Goods Sold]])*Product[[#This Row],[Units Sold]]</f>
        <v>2438.8499999999995</v>
      </c>
    </row>
    <row r="908" spans="1:16" x14ac:dyDescent="0.45">
      <c r="A908" t="s">
        <v>16</v>
      </c>
      <c r="B908" t="s">
        <v>21</v>
      </c>
      <c r="C908" t="s">
        <v>23</v>
      </c>
      <c r="D908" s="1">
        <v>35.5</v>
      </c>
      <c r="E908">
        <v>105</v>
      </c>
      <c r="F908" s="20" t="str">
        <f t="shared" si="14"/>
        <v>February</v>
      </c>
      <c r="G908" s="2">
        <v>45344</v>
      </c>
      <c r="H908" s="3" t="s">
        <v>25</v>
      </c>
      <c r="I908">
        <v>4649</v>
      </c>
      <c r="J908" s="3" t="str">
        <f>VLOOKUP(I908,'Customer Details'!$A$2:$C$1001, 3, FALSE)</f>
        <v>55-64</v>
      </c>
      <c r="K908" s="3" t="str">
        <f>VLOOKUP(I908,'Customer Details'!$A$2:$D$1001,4, FALSE)</f>
        <v>Male</v>
      </c>
      <c r="L908" s="3" t="s">
        <v>28</v>
      </c>
      <c r="M908" t="s">
        <v>129</v>
      </c>
      <c r="N908" s="1">
        <v>3727.5</v>
      </c>
      <c r="O908" s="1">
        <v>24.85</v>
      </c>
      <c r="P908" s="1">
        <f>(Product[[#This Row],[Price]]-Product[[#This Row],[Cost of Goods Sold]])*Product[[#This Row],[Units Sold]]</f>
        <v>1118.2499999999998</v>
      </c>
    </row>
    <row r="909" spans="1:16" x14ac:dyDescent="0.45">
      <c r="A909" t="s">
        <v>14</v>
      </c>
      <c r="B909" t="s">
        <v>19</v>
      </c>
      <c r="C909" t="s">
        <v>24</v>
      </c>
      <c r="D909" s="1">
        <v>20.99</v>
      </c>
      <c r="E909">
        <v>61</v>
      </c>
      <c r="F909" s="20" t="str">
        <f t="shared" si="14"/>
        <v>January</v>
      </c>
      <c r="G909" s="2">
        <v>45294</v>
      </c>
      <c r="H909" s="3" t="s">
        <v>25</v>
      </c>
      <c r="I909">
        <v>7478</v>
      </c>
      <c r="J909" s="3" t="str">
        <f>VLOOKUP(I909,'Customer Details'!$A$2:$C$1001, 3, FALSE)</f>
        <v>65+</v>
      </c>
      <c r="K909" s="3" t="str">
        <f>VLOOKUP(I909,'Customer Details'!$A$2:$D$1001,4, FALSE)</f>
        <v>Female</v>
      </c>
      <c r="L909" s="3" t="s">
        <v>27</v>
      </c>
      <c r="M909" t="s">
        <v>129</v>
      </c>
      <c r="N909" s="1">
        <v>1280.3900000000001</v>
      </c>
      <c r="O909" s="1">
        <v>14.693</v>
      </c>
      <c r="P909" s="1">
        <f>(Product[[#This Row],[Price]]-Product[[#This Row],[Cost of Goods Sold]])*Product[[#This Row],[Units Sold]]</f>
        <v>384.1169999999999</v>
      </c>
    </row>
    <row r="910" spans="1:16" x14ac:dyDescent="0.45">
      <c r="A910" t="s">
        <v>13</v>
      </c>
      <c r="B910" t="s">
        <v>18</v>
      </c>
      <c r="C910" t="s">
        <v>23</v>
      </c>
      <c r="D910" s="1">
        <v>15.75</v>
      </c>
      <c r="E910">
        <v>169</v>
      </c>
      <c r="F910" s="20" t="str">
        <f t="shared" si="14"/>
        <v>January</v>
      </c>
      <c r="G910" s="2">
        <v>45318</v>
      </c>
      <c r="H910" s="3" t="s">
        <v>25</v>
      </c>
      <c r="I910">
        <v>9862</v>
      </c>
      <c r="J910" s="3" t="str">
        <f>VLOOKUP(I910,'Customer Details'!$A$2:$C$1001, 3, FALSE)</f>
        <v>35-44</v>
      </c>
      <c r="K910" s="3" t="str">
        <f>VLOOKUP(I910,'Customer Details'!$A$2:$D$1001,4, FALSE)</f>
        <v>Female</v>
      </c>
      <c r="L910" s="3" t="s">
        <v>29</v>
      </c>
      <c r="M910" t="s">
        <v>129</v>
      </c>
      <c r="N910" s="1">
        <v>2661.75</v>
      </c>
      <c r="O910" s="1">
        <v>11.025</v>
      </c>
      <c r="P910" s="1">
        <f>(Product[[#This Row],[Price]]-Product[[#This Row],[Cost of Goods Sold]])*Product[[#This Row],[Units Sold]]</f>
        <v>798.52499999999998</v>
      </c>
    </row>
    <row r="911" spans="1:16" x14ac:dyDescent="0.45">
      <c r="A911" t="s">
        <v>16</v>
      </c>
      <c r="B911" t="s">
        <v>21</v>
      </c>
      <c r="C911" t="s">
        <v>23</v>
      </c>
      <c r="D911" s="1">
        <v>35.5</v>
      </c>
      <c r="E911">
        <v>8</v>
      </c>
      <c r="F911" s="20" t="str">
        <f t="shared" si="14"/>
        <v>March</v>
      </c>
      <c r="G911" s="2">
        <v>45364</v>
      </c>
      <c r="H911" s="3" t="s">
        <v>26</v>
      </c>
      <c r="I911">
        <v>8940</v>
      </c>
      <c r="J911" s="3" t="str">
        <f>VLOOKUP(I911,'Customer Details'!$A$2:$C$1001, 3, FALSE)</f>
        <v>45-54</v>
      </c>
      <c r="K911" s="3" t="str">
        <f>VLOOKUP(I911,'Customer Details'!$A$2:$D$1001,4, FALSE)</f>
        <v>Female</v>
      </c>
      <c r="L911" s="3" t="s">
        <v>31</v>
      </c>
      <c r="M911" t="s">
        <v>129</v>
      </c>
      <c r="N911" s="1">
        <v>284</v>
      </c>
      <c r="O911" s="1">
        <v>24.85</v>
      </c>
      <c r="P911" s="1">
        <f>(Product[[#This Row],[Price]]-Product[[#This Row],[Cost of Goods Sold]])*Product[[#This Row],[Units Sold]]</f>
        <v>85.199999999999989</v>
      </c>
    </row>
    <row r="912" spans="1:16" x14ac:dyDescent="0.45">
      <c r="A912" t="s">
        <v>14</v>
      </c>
      <c r="B912" t="s">
        <v>19</v>
      </c>
      <c r="C912" t="s">
        <v>24</v>
      </c>
      <c r="D912" s="1">
        <v>20.99</v>
      </c>
      <c r="E912">
        <v>222</v>
      </c>
      <c r="F912" s="20" t="str">
        <f t="shared" si="14"/>
        <v>January</v>
      </c>
      <c r="G912" s="2">
        <v>45296</v>
      </c>
      <c r="H912" s="3" t="s">
        <v>26</v>
      </c>
      <c r="I912">
        <v>3985</v>
      </c>
      <c r="J912" s="3" t="str">
        <f>VLOOKUP(I912,'Customer Details'!$A$2:$C$1001, 3, FALSE)</f>
        <v>35-44</v>
      </c>
      <c r="K912" s="3" t="str">
        <f>VLOOKUP(I912,'Customer Details'!$A$2:$D$1001,4, FALSE)</f>
        <v>Female</v>
      </c>
      <c r="L912" s="3" t="s">
        <v>30</v>
      </c>
      <c r="M912" t="s">
        <v>129</v>
      </c>
      <c r="N912" s="1">
        <v>4659.78</v>
      </c>
      <c r="O912" s="1">
        <v>14.693</v>
      </c>
      <c r="P912" s="1">
        <f>(Product[[#This Row],[Price]]-Product[[#This Row],[Cost of Goods Sold]])*Product[[#This Row],[Units Sold]]</f>
        <v>1397.9339999999997</v>
      </c>
    </row>
    <row r="913" spans="1:16" x14ac:dyDescent="0.45">
      <c r="A913" t="s">
        <v>16</v>
      </c>
      <c r="B913" t="s">
        <v>21</v>
      </c>
      <c r="C913" t="s">
        <v>23</v>
      </c>
      <c r="D913" s="1">
        <v>35.5</v>
      </c>
      <c r="E913">
        <v>119</v>
      </c>
      <c r="F913" s="20" t="str">
        <f t="shared" si="14"/>
        <v>February</v>
      </c>
      <c r="G913" s="2">
        <v>45343</v>
      </c>
      <c r="H913" s="3" t="s">
        <v>26</v>
      </c>
      <c r="I913">
        <v>3598</v>
      </c>
      <c r="J913" s="3" t="str">
        <f>VLOOKUP(I913,'Customer Details'!$A$2:$C$1001, 3, FALSE)</f>
        <v>65+</v>
      </c>
      <c r="K913" s="3" t="str">
        <f>VLOOKUP(I913,'Customer Details'!$A$2:$D$1001,4, FALSE)</f>
        <v>Female</v>
      </c>
      <c r="L913" s="3" t="s">
        <v>29</v>
      </c>
      <c r="M913" t="s">
        <v>129</v>
      </c>
      <c r="N913" s="1">
        <v>4224.5</v>
      </c>
      <c r="O913" s="1">
        <v>24.85</v>
      </c>
      <c r="P913" s="1">
        <f>(Product[[#This Row],[Price]]-Product[[#This Row],[Cost of Goods Sold]])*Product[[#This Row],[Units Sold]]</f>
        <v>1267.3499999999999</v>
      </c>
    </row>
    <row r="914" spans="1:16" x14ac:dyDescent="0.45">
      <c r="A914" t="s">
        <v>15</v>
      </c>
      <c r="B914" t="s">
        <v>20</v>
      </c>
      <c r="C914" t="s">
        <v>24</v>
      </c>
      <c r="D914" s="1">
        <v>12.99</v>
      </c>
      <c r="E914">
        <v>8</v>
      </c>
      <c r="F914" s="20" t="str">
        <f t="shared" si="14"/>
        <v>January</v>
      </c>
      <c r="G914" s="2">
        <v>45310</v>
      </c>
      <c r="H914" s="3" t="s">
        <v>26</v>
      </c>
      <c r="I914">
        <v>8486</v>
      </c>
      <c r="J914" s="3" t="str">
        <f>VLOOKUP(I914,'Customer Details'!$A$2:$C$1001, 3, FALSE)</f>
        <v>45-54</v>
      </c>
      <c r="K914" s="3" t="str">
        <f>VLOOKUP(I914,'Customer Details'!$A$2:$D$1001,4, FALSE)</f>
        <v>Female</v>
      </c>
      <c r="L914" s="3" t="s">
        <v>28</v>
      </c>
      <c r="M914" t="s">
        <v>129</v>
      </c>
      <c r="N914" s="1">
        <v>103.92</v>
      </c>
      <c r="O914" s="1">
        <v>9.093</v>
      </c>
      <c r="P914" s="1">
        <f>(Product[[#This Row],[Price]]-Product[[#This Row],[Cost of Goods Sold]])*Product[[#This Row],[Units Sold]]</f>
        <v>31.176000000000002</v>
      </c>
    </row>
    <row r="915" spans="1:16" x14ac:dyDescent="0.45">
      <c r="A915" t="s">
        <v>14</v>
      </c>
      <c r="B915" t="s">
        <v>19</v>
      </c>
      <c r="C915" t="s">
        <v>24</v>
      </c>
      <c r="D915" s="1">
        <v>20.99</v>
      </c>
      <c r="E915">
        <v>274</v>
      </c>
      <c r="F915" s="20" t="str">
        <f t="shared" si="14"/>
        <v>February</v>
      </c>
      <c r="G915" s="2">
        <v>45328</v>
      </c>
      <c r="H915" s="3" t="s">
        <v>26</v>
      </c>
      <c r="I915">
        <v>2120</v>
      </c>
      <c r="J915" s="3" t="str">
        <f>VLOOKUP(I915,'Customer Details'!$A$2:$C$1001, 3, FALSE)</f>
        <v>55-64</v>
      </c>
      <c r="K915" s="3" t="str">
        <f>VLOOKUP(I915,'Customer Details'!$A$2:$D$1001,4, FALSE)</f>
        <v>Female</v>
      </c>
      <c r="L915" s="3" t="s">
        <v>30</v>
      </c>
      <c r="M915" t="s">
        <v>129</v>
      </c>
      <c r="N915" s="1">
        <v>5751.2599999999993</v>
      </c>
      <c r="O915" s="1">
        <v>14.693</v>
      </c>
      <c r="P915" s="1">
        <f>(Product[[#This Row],[Price]]-Product[[#This Row],[Cost of Goods Sold]])*Product[[#This Row],[Units Sold]]</f>
        <v>1725.3779999999997</v>
      </c>
    </row>
    <row r="916" spans="1:16" x14ac:dyDescent="0.45">
      <c r="A916" t="s">
        <v>14</v>
      </c>
      <c r="B916" t="s">
        <v>19</v>
      </c>
      <c r="C916" t="s">
        <v>24</v>
      </c>
      <c r="D916" s="1">
        <v>20.99</v>
      </c>
      <c r="E916">
        <v>35</v>
      </c>
      <c r="F916" s="20" t="str">
        <f t="shared" si="14"/>
        <v>March</v>
      </c>
      <c r="G916" s="2">
        <v>45373</v>
      </c>
      <c r="H916" s="3" t="s">
        <v>26</v>
      </c>
      <c r="I916">
        <v>1751</v>
      </c>
      <c r="J916" s="3" t="str">
        <f>VLOOKUP(I916,'Customer Details'!$A$2:$C$1001, 3, FALSE)</f>
        <v>35-44</v>
      </c>
      <c r="K916" s="3" t="str">
        <f>VLOOKUP(I916,'Customer Details'!$A$2:$D$1001,4, FALSE)</f>
        <v>Male</v>
      </c>
      <c r="L916" s="3" t="s">
        <v>31</v>
      </c>
      <c r="M916" t="s">
        <v>129</v>
      </c>
      <c r="N916" s="1">
        <v>734.65</v>
      </c>
      <c r="O916" s="1">
        <v>14.693</v>
      </c>
      <c r="P916" s="1">
        <f>(Product[[#This Row],[Price]]-Product[[#This Row],[Cost of Goods Sold]])*Product[[#This Row],[Units Sold]]</f>
        <v>220.39499999999995</v>
      </c>
    </row>
    <row r="917" spans="1:16" x14ac:dyDescent="0.45">
      <c r="A917" t="s">
        <v>16</v>
      </c>
      <c r="B917" t="s">
        <v>21</v>
      </c>
      <c r="C917" t="s">
        <v>23</v>
      </c>
      <c r="D917" s="1">
        <v>35.5</v>
      </c>
      <c r="E917">
        <v>68</v>
      </c>
      <c r="F917" s="20" t="str">
        <f t="shared" si="14"/>
        <v>March</v>
      </c>
      <c r="G917" s="2">
        <v>45355</v>
      </c>
      <c r="H917" s="3" t="s">
        <v>25</v>
      </c>
      <c r="I917">
        <v>3039</v>
      </c>
      <c r="J917" s="3" t="str">
        <f>VLOOKUP(I917,'Customer Details'!$A$2:$C$1001, 3, FALSE)</f>
        <v>35-44</v>
      </c>
      <c r="K917" s="3" t="str">
        <f>VLOOKUP(I917,'Customer Details'!$A$2:$D$1001,4, FALSE)</f>
        <v>Male</v>
      </c>
      <c r="L917" s="3" t="s">
        <v>27</v>
      </c>
      <c r="M917" t="s">
        <v>129</v>
      </c>
      <c r="N917" s="1">
        <v>2414</v>
      </c>
      <c r="O917" s="1">
        <v>24.85</v>
      </c>
      <c r="P917" s="1">
        <f>(Product[[#This Row],[Price]]-Product[[#This Row],[Cost of Goods Sold]])*Product[[#This Row],[Units Sold]]</f>
        <v>724.19999999999993</v>
      </c>
    </row>
    <row r="918" spans="1:16" x14ac:dyDescent="0.45">
      <c r="A918" t="s">
        <v>15</v>
      </c>
      <c r="B918" t="s">
        <v>20</v>
      </c>
      <c r="C918" t="s">
        <v>24</v>
      </c>
      <c r="D918" s="1">
        <v>12.99</v>
      </c>
      <c r="E918">
        <v>222</v>
      </c>
      <c r="F918" s="20" t="str">
        <f t="shared" si="14"/>
        <v>January</v>
      </c>
      <c r="G918" s="2">
        <v>45310</v>
      </c>
      <c r="H918" s="3" t="s">
        <v>26</v>
      </c>
      <c r="I918">
        <v>6396</v>
      </c>
      <c r="J918" s="3" t="str">
        <f>VLOOKUP(I918,'Customer Details'!$A$2:$C$1001, 3, FALSE)</f>
        <v>25-34</v>
      </c>
      <c r="K918" s="3" t="str">
        <f>VLOOKUP(I918,'Customer Details'!$A$2:$D$1001,4, FALSE)</f>
        <v>Non-binary</v>
      </c>
      <c r="L918" s="3" t="s">
        <v>30</v>
      </c>
      <c r="M918" t="s">
        <v>129</v>
      </c>
      <c r="N918" s="1">
        <v>2883.78</v>
      </c>
      <c r="O918" s="1">
        <v>9.093</v>
      </c>
      <c r="P918" s="1">
        <f>(Product[[#This Row],[Price]]-Product[[#This Row],[Cost of Goods Sold]])*Product[[#This Row],[Units Sold]]</f>
        <v>865.13400000000001</v>
      </c>
    </row>
    <row r="919" spans="1:16" x14ac:dyDescent="0.45">
      <c r="A919" t="s">
        <v>15</v>
      </c>
      <c r="B919" t="s">
        <v>20</v>
      </c>
      <c r="C919" t="s">
        <v>24</v>
      </c>
      <c r="D919" s="1">
        <v>12.99</v>
      </c>
      <c r="E919">
        <v>7</v>
      </c>
      <c r="F919" s="20" t="str">
        <f t="shared" si="14"/>
        <v>March</v>
      </c>
      <c r="G919" s="2">
        <v>45361</v>
      </c>
      <c r="H919" s="3" t="s">
        <v>25</v>
      </c>
      <c r="I919">
        <v>7886</v>
      </c>
      <c r="J919" s="3" t="str">
        <f>VLOOKUP(I919,'Customer Details'!$A$2:$C$1001, 3, FALSE)</f>
        <v>25-34</v>
      </c>
      <c r="K919" s="3" t="str">
        <f>VLOOKUP(I919,'Customer Details'!$A$2:$D$1001,4, FALSE)</f>
        <v>Female</v>
      </c>
      <c r="L919" s="3" t="s">
        <v>27</v>
      </c>
      <c r="M919" t="s">
        <v>130</v>
      </c>
      <c r="N919" s="1">
        <v>90.93</v>
      </c>
      <c r="O919" s="1">
        <v>9.093</v>
      </c>
      <c r="P919" s="1">
        <f>(Product[[#This Row],[Price]]-Product[[#This Row],[Cost of Goods Sold]])*Product[[#This Row],[Units Sold]]</f>
        <v>27.279000000000003</v>
      </c>
    </row>
    <row r="920" spans="1:16" x14ac:dyDescent="0.45">
      <c r="A920" t="s">
        <v>14</v>
      </c>
      <c r="B920" t="s">
        <v>19</v>
      </c>
      <c r="C920" t="s">
        <v>24</v>
      </c>
      <c r="D920" s="1">
        <v>20.99</v>
      </c>
      <c r="E920">
        <v>14</v>
      </c>
      <c r="F920" s="20" t="str">
        <f t="shared" si="14"/>
        <v>January</v>
      </c>
      <c r="G920" s="2">
        <v>45294</v>
      </c>
      <c r="H920" s="3" t="s">
        <v>25</v>
      </c>
      <c r="I920">
        <v>9349</v>
      </c>
      <c r="J920" s="3" t="str">
        <f>VLOOKUP(I920,'Customer Details'!$A$2:$C$1001, 3, FALSE)</f>
        <v>35-44</v>
      </c>
      <c r="K920" s="3" t="str">
        <f>VLOOKUP(I920,'Customer Details'!$A$2:$D$1001,4, FALSE)</f>
        <v>Female</v>
      </c>
      <c r="L920" s="3" t="s">
        <v>29</v>
      </c>
      <c r="M920" t="s">
        <v>129</v>
      </c>
      <c r="N920" s="1">
        <v>293.86</v>
      </c>
      <c r="O920" s="1">
        <v>14.693</v>
      </c>
      <c r="P920" s="1">
        <f>(Product[[#This Row],[Price]]-Product[[#This Row],[Cost of Goods Sold]])*Product[[#This Row],[Units Sold]]</f>
        <v>88.157999999999987</v>
      </c>
    </row>
    <row r="921" spans="1:16" x14ac:dyDescent="0.45">
      <c r="A921" t="s">
        <v>13</v>
      </c>
      <c r="B921" t="s">
        <v>18</v>
      </c>
      <c r="C921" t="s">
        <v>23</v>
      </c>
      <c r="D921" s="1">
        <v>15.75</v>
      </c>
      <c r="E921">
        <v>40</v>
      </c>
      <c r="F921" s="20" t="str">
        <f t="shared" si="14"/>
        <v>March</v>
      </c>
      <c r="G921" s="2">
        <v>45366</v>
      </c>
      <c r="H921" s="3" t="s">
        <v>25</v>
      </c>
      <c r="I921">
        <v>1491</v>
      </c>
      <c r="J921" s="3" t="str">
        <f>VLOOKUP(I921,'Customer Details'!$A$2:$C$1001, 3, FALSE)</f>
        <v>55-64</v>
      </c>
      <c r="K921" s="3" t="str">
        <f>VLOOKUP(I921,'Customer Details'!$A$2:$D$1001,4, FALSE)</f>
        <v>Female</v>
      </c>
      <c r="L921" s="3" t="s">
        <v>31</v>
      </c>
      <c r="M921" t="s">
        <v>129</v>
      </c>
      <c r="N921" s="1">
        <v>630</v>
      </c>
      <c r="O921" s="1">
        <v>11.025</v>
      </c>
      <c r="P921" s="1">
        <f>(Product[[#This Row],[Price]]-Product[[#This Row],[Cost of Goods Sold]])*Product[[#This Row],[Units Sold]]</f>
        <v>189</v>
      </c>
    </row>
    <row r="922" spans="1:16" x14ac:dyDescent="0.45">
      <c r="A922" t="s">
        <v>16</v>
      </c>
      <c r="B922" t="s">
        <v>21</v>
      </c>
      <c r="C922" t="s">
        <v>23</v>
      </c>
      <c r="D922" s="1">
        <v>35.5</v>
      </c>
      <c r="E922">
        <v>122</v>
      </c>
      <c r="F922" s="20" t="str">
        <f t="shared" si="14"/>
        <v>February</v>
      </c>
      <c r="G922" s="2">
        <v>45330</v>
      </c>
      <c r="H922" s="3" t="s">
        <v>26</v>
      </c>
      <c r="I922">
        <v>4593</v>
      </c>
      <c r="J922" s="3" t="str">
        <f>VLOOKUP(I922,'Customer Details'!$A$2:$C$1001, 3, FALSE)</f>
        <v>35-44</v>
      </c>
      <c r="K922" s="3" t="str">
        <f>VLOOKUP(I922,'Customer Details'!$A$2:$D$1001,4, FALSE)</f>
        <v>Non-binary</v>
      </c>
      <c r="L922" s="3" t="s">
        <v>27</v>
      </c>
      <c r="M922" t="s">
        <v>129</v>
      </c>
      <c r="N922" s="1">
        <v>4331</v>
      </c>
      <c r="O922" s="1">
        <v>24.85</v>
      </c>
      <c r="P922" s="1">
        <f>(Product[[#This Row],[Price]]-Product[[#This Row],[Cost of Goods Sold]])*Product[[#This Row],[Units Sold]]</f>
        <v>1299.2999999999997</v>
      </c>
    </row>
    <row r="923" spans="1:16" x14ac:dyDescent="0.45">
      <c r="A923" t="s">
        <v>15</v>
      </c>
      <c r="B923" t="s">
        <v>20</v>
      </c>
      <c r="C923" t="s">
        <v>24</v>
      </c>
      <c r="D923" s="1">
        <v>12.99</v>
      </c>
      <c r="E923">
        <v>126</v>
      </c>
      <c r="F923" s="20" t="str">
        <f t="shared" si="14"/>
        <v>February</v>
      </c>
      <c r="G923" s="2">
        <v>45333</v>
      </c>
      <c r="H923" s="3" t="s">
        <v>25</v>
      </c>
      <c r="I923">
        <v>2457</v>
      </c>
      <c r="J923" s="3" t="str">
        <f>VLOOKUP(I923,'Customer Details'!$A$2:$C$1001, 3, FALSE)</f>
        <v>65+</v>
      </c>
      <c r="K923" s="3" t="str">
        <f>VLOOKUP(I923,'Customer Details'!$A$2:$D$1001,4, FALSE)</f>
        <v>Female</v>
      </c>
      <c r="L923" s="3" t="s">
        <v>31</v>
      </c>
      <c r="M923" t="s">
        <v>129</v>
      </c>
      <c r="N923" s="1">
        <v>1636.74</v>
      </c>
      <c r="O923" s="1">
        <v>9.093</v>
      </c>
      <c r="P923" s="1">
        <f>(Product[[#This Row],[Price]]-Product[[#This Row],[Cost of Goods Sold]])*Product[[#This Row],[Units Sold]]</f>
        <v>491.02200000000005</v>
      </c>
    </row>
    <row r="924" spans="1:16" x14ac:dyDescent="0.45">
      <c r="A924" t="s">
        <v>12</v>
      </c>
      <c r="B924" t="s">
        <v>17</v>
      </c>
      <c r="C924" t="s">
        <v>22</v>
      </c>
      <c r="D924" s="1">
        <v>5.99</v>
      </c>
      <c r="E924">
        <v>104</v>
      </c>
      <c r="F924" s="20" t="str">
        <f t="shared" si="14"/>
        <v>March</v>
      </c>
      <c r="G924" s="2">
        <v>45380</v>
      </c>
      <c r="H924" s="3" t="s">
        <v>26</v>
      </c>
      <c r="I924">
        <v>7405</v>
      </c>
      <c r="J924" s="3" t="str">
        <f>VLOOKUP(I924,'Customer Details'!$A$2:$C$1001, 3, FALSE)</f>
        <v>18-24</v>
      </c>
      <c r="K924" s="3" t="str">
        <f>VLOOKUP(I924,'Customer Details'!$A$2:$D$1001,4, FALSE)</f>
        <v>Male</v>
      </c>
      <c r="L924" s="3" t="s">
        <v>31</v>
      </c>
      <c r="M924" t="s">
        <v>129</v>
      </c>
      <c r="N924" s="1">
        <v>622.96</v>
      </c>
      <c r="O924" s="1">
        <v>4.1929999999999996</v>
      </c>
      <c r="P924" s="1">
        <f>(Product[[#This Row],[Price]]-Product[[#This Row],[Cost of Goods Sold]])*Product[[#This Row],[Units Sold]]</f>
        <v>186.88800000000006</v>
      </c>
    </row>
    <row r="925" spans="1:16" x14ac:dyDescent="0.45">
      <c r="A925" t="s">
        <v>14</v>
      </c>
      <c r="B925" t="s">
        <v>19</v>
      </c>
      <c r="C925" t="s">
        <v>24</v>
      </c>
      <c r="D925" s="1">
        <v>20.99</v>
      </c>
      <c r="E925">
        <v>90</v>
      </c>
      <c r="F925" s="20" t="str">
        <f t="shared" si="14"/>
        <v>January</v>
      </c>
      <c r="G925" s="2">
        <v>45303</v>
      </c>
      <c r="H925" s="3" t="s">
        <v>25</v>
      </c>
      <c r="I925">
        <v>3639</v>
      </c>
      <c r="J925" s="3" t="str">
        <f>VLOOKUP(I925,'Customer Details'!$A$2:$C$1001, 3, FALSE)</f>
        <v>18-24</v>
      </c>
      <c r="K925" s="3" t="str">
        <f>VLOOKUP(I925,'Customer Details'!$A$2:$D$1001,4, FALSE)</f>
        <v>Female</v>
      </c>
      <c r="L925" s="3" t="s">
        <v>31</v>
      </c>
      <c r="M925" t="s">
        <v>129</v>
      </c>
      <c r="N925" s="1">
        <v>1889.1</v>
      </c>
      <c r="O925" s="1">
        <v>14.693</v>
      </c>
      <c r="P925" s="1">
        <f>(Product[[#This Row],[Price]]-Product[[#This Row],[Cost of Goods Sold]])*Product[[#This Row],[Units Sold]]</f>
        <v>566.7299999999999</v>
      </c>
    </row>
    <row r="926" spans="1:16" x14ac:dyDescent="0.45">
      <c r="A926" t="s">
        <v>15</v>
      </c>
      <c r="B926" t="s">
        <v>20</v>
      </c>
      <c r="C926" t="s">
        <v>24</v>
      </c>
      <c r="D926" s="1">
        <v>12.99</v>
      </c>
      <c r="E926">
        <v>213</v>
      </c>
      <c r="F926" s="20" t="str">
        <f t="shared" si="14"/>
        <v>January</v>
      </c>
      <c r="G926" s="2">
        <v>45309</v>
      </c>
      <c r="H926" s="3" t="s">
        <v>25</v>
      </c>
      <c r="I926">
        <v>9902</v>
      </c>
      <c r="J926" s="3" t="str">
        <f>VLOOKUP(I926,'Customer Details'!$A$2:$C$1001, 3, FALSE)</f>
        <v>35-44</v>
      </c>
      <c r="K926" s="3" t="str">
        <f>VLOOKUP(I926,'Customer Details'!$A$2:$D$1001,4, FALSE)</f>
        <v>Female</v>
      </c>
      <c r="L926" s="3" t="s">
        <v>27</v>
      </c>
      <c r="M926" t="s">
        <v>130</v>
      </c>
      <c r="N926" s="1">
        <v>2766.87</v>
      </c>
      <c r="O926" s="1">
        <v>9.093</v>
      </c>
      <c r="P926" s="1">
        <f>(Product[[#This Row],[Price]]-Product[[#This Row],[Cost of Goods Sold]])*Product[[#This Row],[Units Sold]]</f>
        <v>830.06100000000004</v>
      </c>
    </row>
    <row r="927" spans="1:16" x14ac:dyDescent="0.45">
      <c r="A927" t="s">
        <v>12</v>
      </c>
      <c r="B927" t="s">
        <v>17</v>
      </c>
      <c r="C927" t="s">
        <v>22</v>
      </c>
      <c r="D927" s="1">
        <v>5.99</v>
      </c>
      <c r="E927">
        <v>90</v>
      </c>
      <c r="F927" s="20" t="str">
        <f t="shared" si="14"/>
        <v>March</v>
      </c>
      <c r="G927" s="2">
        <v>45370</v>
      </c>
      <c r="H927" s="3" t="s">
        <v>25</v>
      </c>
      <c r="I927">
        <v>5043</v>
      </c>
      <c r="J927" s="3" t="str">
        <f>VLOOKUP(I927,'Customer Details'!$A$2:$C$1001, 3, FALSE)</f>
        <v>25-34</v>
      </c>
      <c r="K927" s="3" t="str">
        <f>VLOOKUP(I927,'Customer Details'!$A$2:$D$1001,4, FALSE)</f>
        <v>Non-binary</v>
      </c>
      <c r="L927" s="3" t="s">
        <v>30</v>
      </c>
      <c r="M927" t="s">
        <v>129</v>
      </c>
      <c r="N927" s="1">
        <v>539.1</v>
      </c>
      <c r="O927" s="1">
        <v>4.1929999999999996</v>
      </c>
      <c r="P927" s="1">
        <f>(Product[[#This Row],[Price]]-Product[[#This Row],[Cost of Goods Sold]])*Product[[#This Row],[Units Sold]]</f>
        <v>161.73000000000005</v>
      </c>
    </row>
    <row r="928" spans="1:16" x14ac:dyDescent="0.45">
      <c r="A928" t="s">
        <v>12</v>
      </c>
      <c r="B928" t="s">
        <v>17</v>
      </c>
      <c r="C928" t="s">
        <v>22</v>
      </c>
      <c r="D928" s="1">
        <v>5.99</v>
      </c>
      <c r="E928">
        <v>256</v>
      </c>
      <c r="F928" s="20" t="str">
        <f t="shared" si="14"/>
        <v>January</v>
      </c>
      <c r="G928" s="2">
        <v>45313</v>
      </c>
      <c r="H928" s="3" t="s">
        <v>26</v>
      </c>
      <c r="I928">
        <v>4420</v>
      </c>
      <c r="J928" s="3" t="str">
        <f>VLOOKUP(I928,'Customer Details'!$A$2:$C$1001, 3, FALSE)</f>
        <v>25-34</v>
      </c>
      <c r="K928" s="3" t="str">
        <f>VLOOKUP(I928,'Customer Details'!$A$2:$D$1001,4, FALSE)</f>
        <v>Male</v>
      </c>
      <c r="L928" s="3" t="s">
        <v>31</v>
      </c>
      <c r="M928" t="s">
        <v>129</v>
      </c>
      <c r="N928" s="1">
        <v>1533.44</v>
      </c>
      <c r="O928" s="1">
        <v>4.1929999999999996</v>
      </c>
      <c r="P928" s="1">
        <f>(Product[[#This Row],[Price]]-Product[[#This Row],[Cost of Goods Sold]])*Product[[#This Row],[Units Sold]]</f>
        <v>460.03200000000015</v>
      </c>
    </row>
    <row r="929" spans="1:16" x14ac:dyDescent="0.45">
      <c r="A929" t="s">
        <v>15</v>
      </c>
      <c r="B929" t="s">
        <v>20</v>
      </c>
      <c r="C929" t="s">
        <v>24</v>
      </c>
      <c r="D929" s="1">
        <v>12.99</v>
      </c>
      <c r="E929">
        <v>223</v>
      </c>
      <c r="F929" s="20" t="str">
        <f t="shared" si="14"/>
        <v>March</v>
      </c>
      <c r="G929" s="2">
        <v>45369</v>
      </c>
      <c r="H929" s="3" t="s">
        <v>26</v>
      </c>
      <c r="I929">
        <v>3464</v>
      </c>
      <c r="J929" s="3" t="str">
        <f>VLOOKUP(I929,'Customer Details'!$A$2:$C$1001, 3, FALSE)</f>
        <v>25-34</v>
      </c>
      <c r="K929" s="3" t="str">
        <f>VLOOKUP(I929,'Customer Details'!$A$2:$D$1001,4, FALSE)</f>
        <v>Male</v>
      </c>
      <c r="L929" s="3" t="s">
        <v>28</v>
      </c>
      <c r="M929" t="s">
        <v>129</v>
      </c>
      <c r="N929" s="1">
        <v>2896.77</v>
      </c>
      <c r="O929" s="1">
        <v>9.093</v>
      </c>
      <c r="P929" s="1">
        <f>(Product[[#This Row],[Price]]-Product[[#This Row],[Cost of Goods Sold]])*Product[[#This Row],[Units Sold]]</f>
        <v>869.03100000000006</v>
      </c>
    </row>
    <row r="930" spans="1:16" x14ac:dyDescent="0.45">
      <c r="A930" t="s">
        <v>13</v>
      </c>
      <c r="B930" t="s">
        <v>18</v>
      </c>
      <c r="C930" t="s">
        <v>23</v>
      </c>
      <c r="D930" s="1">
        <v>15.75</v>
      </c>
      <c r="E930">
        <v>276</v>
      </c>
      <c r="F930" s="20" t="str">
        <f t="shared" si="14"/>
        <v>March</v>
      </c>
      <c r="G930" s="2">
        <v>45370</v>
      </c>
      <c r="H930" s="3" t="s">
        <v>26</v>
      </c>
      <c r="I930">
        <v>5893</v>
      </c>
      <c r="J930" s="3" t="str">
        <f>VLOOKUP(I930,'Customer Details'!$A$2:$C$1001, 3, FALSE)</f>
        <v>35-44</v>
      </c>
      <c r="K930" s="3" t="str">
        <f>VLOOKUP(I930,'Customer Details'!$A$2:$D$1001,4, FALSE)</f>
        <v>Non-binary</v>
      </c>
      <c r="L930" s="3" t="s">
        <v>28</v>
      </c>
      <c r="M930" t="s">
        <v>129</v>
      </c>
      <c r="N930" s="1">
        <v>4347</v>
      </c>
      <c r="O930" s="1">
        <v>11.025</v>
      </c>
      <c r="P930" s="1">
        <f>(Product[[#This Row],[Price]]-Product[[#This Row],[Cost of Goods Sold]])*Product[[#This Row],[Units Sold]]</f>
        <v>1304.0999999999999</v>
      </c>
    </row>
    <row r="931" spans="1:16" x14ac:dyDescent="0.45">
      <c r="A931" t="s">
        <v>13</v>
      </c>
      <c r="B931" t="s">
        <v>18</v>
      </c>
      <c r="C931" t="s">
        <v>23</v>
      </c>
      <c r="D931" s="1">
        <v>15.75</v>
      </c>
      <c r="E931">
        <v>181</v>
      </c>
      <c r="F931" s="20" t="str">
        <f t="shared" si="14"/>
        <v>March</v>
      </c>
      <c r="G931" s="2">
        <v>45379</v>
      </c>
      <c r="H931" s="3" t="s">
        <v>26</v>
      </c>
      <c r="I931">
        <v>6509</v>
      </c>
      <c r="J931" s="3" t="str">
        <f>VLOOKUP(I931,'Customer Details'!$A$2:$C$1001, 3, FALSE)</f>
        <v>55-64</v>
      </c>
      <c r="K931" s="3" t="str">
        <f>VLOOKUP(I931,'Customer Details'!$A$2:$D$1001,4, FALSE)</f>
        <v>Female</v>
      </c>
      <c r="L931" s="3" t="s">
        <v>30</v>
      </c>
      <c r="M931" t="s">
        <v>129</v>
      </c>
      <c r="N931" s="1">
        <v>2850.75</v>
      </c>
      <c r="O931" s="1">
        <v>11.025</v>
      </c>
      <c r="P931" s="1">
        <f>(Product[[#This Row],[Price]]-Product[[#This Row],[Cost of Goods Sold]])*Product[[#This Row],[Units Sold]]</f>
        <v>855.22499999999991</v>
      </c>
    </row>
    <row r="932" spans="1:16" x14ac:dyDescent="0.45">
      <c r="A932" t="s">
        <v>13</v>
      </c>
      <c r="B932" t="s">
        <v>18</v>
      </c>
      <c r="C932" t="s">
        <v>23</v>
      </c>
      <c r="D932" s="1">
        <v>15.75</v>
      </c>
      <c r="E932">
        <v>104</v>
      </c>
      <c r="F932" s="20" t="str">
        <f t="shared" si="14"/>
        <v>January</v>
      </c>
      <c r="G932" s="2">
        <v>45297</v>
      </c>
      <c r="H932" s="3" t="s">
        <v>26</v>
      </c>
      <c r="I932">
        <v>4039</v>
      </c>
      <c r="J932" s="3" t="str">
        <f>VLOOKUP(I932,'Customer Details'!$A$2:$C$1001, 3, FALSE)</f>
        <v>55-64</v>
      </c>
      <c r="K932" s="3" t="str">
        <f>VLOOKUP(I932,'Customer Details'!$A$2:$D$1001,4, FALSE)</f>
        <v>Male</v>
      </c>
      <c r="L932" s="3" t="s">
        <v>27</v>
      </c>
      <c r="M932" t="s">
        <v>129</v>
      </c>
      <c r="N932" s="1">
        <v>1638</v>
      </c>
      <c r="O932" s="1">
        <v>11.025</v>
      </c>
      <c r="P932" s="1">
        <f>(Product[[#This Row],[Price]]-Product[[#This Row],[Cost of Goods Sold]])*Product[[#This Row],[Units Sold]]</f>
        <v>491.4</v>
      </c>
    </row>
    <row r="933" spans="1:16" x14ac:dyDescent="0.45">
      <c r="A933" t="s">
        <v>16</v>
      </c>
      <c r="B933" t="s">
        <v>21</v>
      </c>
      <c r="C933" t="s">
        <v>23</v>
      </c>
      <c r="D933" s="1">
        <v>35.5</v>
      </c>
      <c r="E933">
        <v>264</v>
      </c>
      <c r="F933" s="20" t="str">
        <f t="shared" si="14"/>
        <v>February</v>
      </c>
      <c r="G933" s="2">
        <v>45345</v>
      </c>
      <c r="H933" s="3" t="s">
        <v>26</v>
      </c>
      <c r="I933">
        <v>1096</v>
      </c>
      <c r="J933" s="3" t="str">
        <f>VLOOKUP(I933,'Customer Details'!$A$2:$C$1001, 3, FALSE)</f>
        <v>18-24</v>
      </c>
      <c r="K933" s="3" t="str">
        <f>VLOOKUP(I933,'Customer Details'!$A$2:$D$1001,4, FALSE)</f>
        <v>Female</v>
      </c>
      <c r="L933" s="3" t="s">
        <v>31</v>
      </c>
      <c r="M933" t="s">
        <v>129</v>
      </c>
      <c r="N933" s="1">
        <v>9372</v>
      </c>
      <c r="O933" s="1">
        <v>24.85</v>
      </c>
      <c r="P933" s="1">
        <f>(Product[[#This Row],[Price]]-Product[[#This Row],[Cost of Goods Sold]])*Product[[#This Row],[Units Sold]]</f>
        <v>2811.5999999999995</v>
      </c>
    </row>
    <row r="934" spans="1:16" x14ac:dyDescent="0.45">
      <c r="A934" t="s">
        <v>12</v>
      </c>
      <c r="B934" t="s">
        <v>17</v>
      </c>
      <c r="C934" t="s">
        <v>22</v>
      </c>
      <c r="D934" s="1">
        <v>5.99</v>
      </c>
      <c r="E934">
        <v>216</v>
      </c>
      <c r="F934" s="20" t="str">
        <f t="shared" si="14"/>
        <v>March</v>
      </c>
      <c r="G934" s="2">
        <v>45357</v>
      </c>
      <c r="H934" s="3" t="s">
        <v>26</v>
      </c>
      <c r="I934">
        <v>2830</v>
      </c>
      <c r="J934" s="3" t="str">
        <f>VLOOKUP(I934,'Customer Details'!$A$2:$C$1001, 3, FALSE)</f>
        <v>35-44</v>
      </c>
      <c r="K934" s="3" t="str">
        <f>VLOOKUP(I934,'Customer Details'!$A$2:$D$1001,4, FALSE)</f>
        <v>Non-binary</v>
      </c>
      <c r="L934" s="3" t="s">
        <v>31</v>
      </c>
      <c r="M934" t="s">
        <v>129</v>
      </c>
      <c r="N934" s="1">
        <v>1293.8399999999999</v>
      </c>
      <c r="O934" s="1">
        <v>4.1929999999999996</v>
      </c>
      <c r="P934" s="1">
        <f>(Product[[#This Row],[Price]]-Product[[#This Row],[Cost of Goods Sold]])*Product[[#This Row],[Units Sold]]</f>
        <v>388.15200000000016</v>
      </c>
    </row>
    <row r="935" spans="1:16" x14ac:dyDescent="0.45">
      <c r="A935" t="s">
        <v>14</v>
      </c>
      <c r="B935" t="s">
        <v>19</v>
      </c>
      <c r="C935" t="s">
        <v>24</v>
      </c>
      <c r="D935" s="1">
        <v>20.99</v>
      </c>
      <c r="E935">
        <v>126</v>
      </c>
      <c r="F935" s="20" t="str">
        <f t="shared" si="14"/>
        <v>February</v>
      </c>
      <c r="G935" s="2">
        <v>45333</v>
      </c>
      <c r="H935" s="3" t="s">
        <v>26</v>
      </c>
      <c r="I935">
        <v>5023</v>
      </c>
      <c r="J935" s="3" t="str">
        <f>VLOOKUP(I935,'Customer Details'!$A$2:$C$1001, 3, FALSE)</f>
        <v>65+</v>
      </c>
      <c r="K935" s="3" t="str">
        <f>VLOOKUP(I935,'Customer Details'!$A$2:$D$1001,4, FALSE)</f>
        <v>Female</v>
      </c>
      <c r="L935" s="3" t="s">
        <v>29</v>
      </c>
      <c r="M935" t="s">
        <v>129</v>
      </c>
      <c r="N935" s="1">
        <v>2644.74</v>
      </c>
      <c r="O935" s="1">
        <v>14.693</v>
      </c>
      <c r="P935" s="1">
        <f>(Product[[#This Row],[Price]]-Product[[#This Row],[Cost of Goods Sold]])*Product[[#This Row],[Units Sold]]</f>
        <v>793.4219999999998</v>
      </c>
    </row>
    <row r="936" spans="1:16" x14ac:dyDescent="0.45">
      <c r="A936" t="s">
        <v>14</v>
      </c>
      <c r="B936" t="s">
        <v>19</v>
      </c>
      <c r="C936" t="s">
        <v>24</v>
      </c>
      <c r="D936" s="1">
        <v>20.99</v>
      </c>
      <c r="E936">
        <v>55</v>
      </c>
      <c r="F936" s="20" t="str">
        <f t="shared" si="14"/>
        <v>February</v>
      </c>
      <c r="G936" s="2">
        <v>45324</v>
      </c>
      <c r="H936" s="3" t="s">
        <v>26</v>
      </c>
      <c r="I936">
        <v>8198</v>
      </c>
      <c r="J936" s="3" t="str">
        <f>VLOOKUP(I936,'Customer Details'!$A$2:$C$1001, 3, FALSE)</f>
        <v>45-54</v>
      </c>
      <c r="K936" s="3" t="str">
        <f>VLOOKUP(I936,'Customer Details'!$A$2:$D$1001,4, FALSE)</f>
        <v>Male</v>
      </c>
      <c r="L936" s="3" t="s">
        <v>30</v>
      </c>
      <c r="M936" t="s">
        <v>129</v>
      </c>
      <c r="N936" s="1">
        <v>1154.45</v>
      </c>
      <c r="O936" s="1">
        <v>14.693</v>
      </c>
      <c r="P936" s="1">
        <f>(Product[[#This Row],[Price]]-Product[[#This Row],[Cost of Goods Sold]])*Product[[#This Row],[Units Sold]]</f>
        <v>346.33499999999992</v>
      </c>
    </row>
    <row r="937" spans="1:16" x14ac:dyDescent="0.45">
      <c r="A937" t="s">
        <v>12</v>
      </c>
      <c r="B937" t="s">
        <v>17</v>
      </c>
      <c r="C937" t="s">
        <v>22</v>
      </c>
      <c r="D937" s="1">
        <v>5.99</v>
      </c>
      <c r="E937">
        <v>297</v>
      </c>
      <c r="F937" s="20" t="str">
        <f t="shared" si="14"/>
        <v>February</v>
      </c>
      <c r="G937" s="2">
        <v>45330</v>
      </c>
      <c r="H937" s="3" t="s">
        <v>26</v>
      </c>
      <c r="I937">
        <v>5243</v>
      </c>
      <c r="J937" s="3" t="str">
        <f>VLOOKUP(I937,'Customer Details'!$A$2:$C$1001, 3, FALSE)</f>
        <v>55-64</v>
      </c>
      <c r="K937" s="3" t="str">
        <f>VLOOKUP(I937,'Customer Details'!$A$2:$D$1001,4, FALSE)</f>
        <v>Male</v>
      </c>
      <c r="L937" s="3" t="s">
        <v>30</v>
      </c>
      <c r="M937" t="s">
        <v>129</v>
      </c>
      <c r="N937" s="1">
        <v>1779.03</v>
      </c>
      <c r="O937" s="1">
        <v>4.1929999999999996</v>
      </c>
      <c r="P937" s="1">
        <f>(Product[[#This Row],[Price]]-Product[[#This Row],[Cost of Goods Sold]])*Product[[#This Row],[Units Sold]]</f>
        <v>533.70900000000017</v>
      </c>
    </row>
    <row r="938" spans="1:16" x14ac:dyDescent="0.45">
      <c r="A938" t="s">
        <v>12</v>
      </c>
      <c r="B938" t="s">
        <v>17</v>
      </c>
      <c r="C938" t="s">
        <v>22</v>
      </c>
      <c r="D938" s="1">
        <v>5.99</v>
      </c>
      <c r="E938">
        <v>188</v>
      </c>
      <c r="F938" s="20" t="str">
        <f t="shared" si="14"/>
        <v>March</v>
      </c>
      <c r="G938" s="2">
        <v>45362</v>
      </c>
      <c r="H938" s="3" t="s">
        <v>26</v>
      </c>
      <c r="I938">
        <v>5362</v>
      </c>
      <c r="J938" s="3" t="str">
        <f>VLOOKUP(I938,'Customer Details'!$A$2:$C$1001, 3, FALSE)</f>
        <v>18-24</v>
      </c>
      <c r="K938" s="3" t="str">
        <f>VLOOKUP(I938,'Customer Details'!$A$2:$D$1001,4, FALSE)</f>
        <v>Non-binary</v>
      </c>
      <c r="L938" s="3" t="s">
        <v>29</v>
      </c>
      <c r="M938" t="s">
        <v>129</v>
      </c>
      <c r="N938" s="1">
        <v>1126.1199999999999</v>
      </c>
      <c r="O938" s="1">
        <v>4.1929999999999996</v>
      </c>
      <c r="P938" s="1">
        <f>(Product[[#This Row],[Price]]-Product[[#This Row],[Cost of Goods Sold]])*Product[[#This Row],[Units Sold]]</f>
        <v>337.83600000000013</v>
      </c>
    </row>
    <row r="939" spans="1:16" x14ac:dyDescent="0.45">
      <c r="A939" t="s">
        <v>16</v>
      </c>
      <c r="B939" t="s">
        <v>21</v>
      </c>
      <c r="C939" t="s">
        <v>23</v>
      </c>
      <c r="D939" s="1">
        <v>35.5</v>
      </c>
      <c r="E939">
        <v>229</v>
      </c>
      <c r="F939" s="20" t="str">
        <f t="shared" si="14"/>
        <v>February</v>
      </c>
      <c r="G939" s="2">
        <v>45333</v>
      </c>
      <c r="H939" s="3" t="s">
        <v>25</v>
      </c>
      <c r="I939">
        <v>8476</v>
      </c>
      <c r="J939" s="3" t="str">
        <f>VLOOKUP(I939,'Customer Details'!$A$2:$C$1001, 3, FALSE)</f>
        <v>45-54</v>
      </c>
      <c r="K939" s="3" t="str">
        <f>VLOOKUP(I939,'Customer Details'!$A$2:$D$1001,4, FALSE)</f>
        <v>Male</v>
      </c>
      <c r="L939" s="3" t="s">
        <v>27</v>
      </c>
      <c r="M939" t="s">
        <v>129</v>
      </c>
      <c r="N939" s="1">
        <v>8129.5</v>
      </c>
      <c r="O939" s="1">
        <v>24.85</v>
      </c>
      <c r="P939" s="1">
        <f>(Product[[#This Row],[Price]]-Product[[#This Row],[Cost of Goods Sold]])*Product[[#This Row],[Units Sold]]</f>
        <v>2438.8499999999995</v>
      </c>
    </row>
    <row r="940" spans="1:16" x14ac:dyDescent="0.45">
      <c r="A940" t="s">
        <v>15</v>
      </c>
      <c r="B940" t="s">
        <v>20</v>
      </c>
      <c r="C940" t="s">
        <v>24</v>
      </c>
      <c r="D940" s="1">
        <v>12.99</v>
      </c>
      <c r="E940">
        <v>28</v>
      </c>
      <c r="F940" s="20" t="str">
        <f t="shared" si="14"/>
        <v>January</v>
      </c>
      <c r="G940" s="2">
        <v>45296</v>
      </c>
      <c r="H940" s="3" t="s">
        <v>25</v>
      </c>
      <c r="I940">
        <v>1358</v>
      </c>
      <c r="J940" s="3" t="str">
        <f>VLOOKUP(I940,'Customer Details'!$A$2:$C$1001, 3, FALSE)</f>
        <v>55-64</v>
      </c>
      <c r="K940" s="3" t="str">
        <f>VLOOKUP(I940,'Customer Details'!$A$2:$D$1001,4, FALSE)</f>
        <v>Non-binary</v>
      </c>
      <c r="L940" s="3" t="s">
        <v>28</v>
      </c>
      <c r="M940" t="s">
        <v>129</v>
      </c>
      <c r="N940" s="1">
        <v>363.72</v>
      </c>
      <c r="O940" s="1">
        <v>9.093</v>
      </c>
      <c r="P940" s="1">
        <f>(Product[[#This Row],[Price]]-Product[[#This Row],[Cost of Goods Sold]])*Product[[#This Row],[Units Sold]]</f>
        <v>109.11600000000001</v>
      </c>
    </row>
    <row r="941" spans="1:16" x14ac:dyDescent="0.45">
      <c r="A941" t="s">
        <v>16</v>
      </c>
      <c r="B941" t="s">
        <v>21</v>
      </c>
      <c r="C941" t="s">
        <v>23</v>
      </c>
      <c r="D941" s="1">
        <v>35.5</v>
      </c>
      <c r="E941">
        <v>275</v>
      </c>
      <c r="F941" s="20" t="str">
        <f t="shared" si="14"/>
        <v>February</v>
      </c>
      <c r="G941" s="2">
        <v>45340</v>
      </c>
      <c r="H941" s="3" t="s">
        <v>26</v>
      </c>
      <c r="I941">
        <v>6590</v>
      </c>
      <c r="J941" s="3" t="str">
        <f>VLOOKUP(I941,'Customer Details'!$A$2:$C$1001, 3, FALSE)</f>
        <v>25-34</v>
      </c>
      <c r="K941" s="3" t="str">
        <f>VLOOKUP(I941,'Customer Details'!$A$2:$D$1001,4, FALSE)</f>
        <v>Non-binary</v>
      </c>
      <c r="L941" s="3" t="s">
        <v>27</v>
      </c>
      <c r="M941" t="s">
        <v>129</v>
      </c>
      <c r="N941" s="1">
        <v>9762.5</v>
      </c>
      <c r="O941" s="1">
        <v>24.85</v>
      </c>
      <c r="P941" s="1">
        <f>(Product[[#This Row],[Price]]-Product[[#This Row],[Cost of Goods Sold]])*Product[[#This Row],[Units Sold]]</f>
        <v>2928.7499999999995</v>
      </c>
    </row>
    <row r="942" spans="1:16" x14ac:dyDescent="0.45">
      <c r="A942" t="s">
        <v>13</v>
      </c>
      <c r="B942" t="s">
        <v>18</v>
      </c>
      <c r="C942" t="s">
        <v>23</v>
      </c>
      <c r="D942" s="1">
        <v>15.75</v>
      </c>
      <c r="E942">
        <v>236</v>
      </c>
      <c r="F942" s="20" t="str">
        <f t="shared" si="14"/>
        <v>January</v>
      </c>
      <c r="G942" s="2">
        <v>45322</v>
      </c>
      <c r="H942" s="3" t="s">
        <v>26</v>
      </c>
      <c r="I942">
        <v>8771</v>
      </c>
      <c r="J942" s="3" t="str">
        <f>VLOOKUP(I942,'Customer Details'!$A$2:$C$1001, 3, FALSE)</f>
        <v>65+</v>
      </c>
      <c r="K942" s="3" t="str">
        <f>VLOOKUP(I942,'Customer Details'!$A$2:$D$1001,4, FALSE)</f>
        <v>Male</v>
      </c>
      <c r="L942" s="3" t="s">
        <v>27</v>
      </c>
      <c r="M942" t="s">
        <v>129</v>
      </c>
      <c r="N942" s="1">
        <v>3717</v>
      </c>
      <c r="O942" s="1">
        <v>11.025</v>
      </c>
      <c r="P942" s="1">
        <f>(Product[[#This Row],[Price]]-Product[[#This Row],[Cost of Goods Sold]])*Product[[#This Row],[Units Sold]]</f>
        <v>1115.0999999999999</v>
      </c>
    </row>
    <row r="943" spans="1:16" x14ac:dyDescent="0.45">
      <c r="A943" t="s">
        <v>14</v>
      </c>
      <c r="B943" t="s">
        <v>19</v>
      </c>
      <c r="C943" t="s">
        <v>24</v>
      </c>
      <c r="D943" s="1">
        <v>20.99</v>
      </c>
      <c r="E943">
        <v>36</v>
      </c>
      <c r="F943" s="20" t="str">
        <f t="shared" si="14"/>
        <v>January</v>
      </c>
      <c r="G943" s="2">
        <v>45303</v>
      </c>
      <c r="H943" s="3" t="s">
        <v>26</v>
      </c>
      <c r="I943">
        <v>3426</v>
      </c>
      <c r="J943" s="3" t="str">
        <f>VLOOKUP(I943,'Customer Details'!$A$2:$C$1001, 3, FALSE)</f>
        <v>55-64</v>
      </c>
      <c r="K943" s="3" t="str">
        <f>VLOOKUP(I943,'Customer Details'!$A$2:$D$1001,4, FALSE)</f>
        <v>Male</v>
      </c>
      <c r="L943" s="3" t="s">
        <v>27</v>
      </c>
      <c r="M943" t="s">
        <v>130</v>
      </c>
      <c r="N943" s="1">
        <v>755.64</v>
      </c>
      <c r="O943" s="1">
        <v>14.693</v>
      </c>
      <c r="P943" s="1">
        <f>(Product[[#This Row],[Price]]-Product[[#This Row],[Cost of Goods Sold]])*Product[[#This Row],[Units Sold]]</f>
        <v>226.69199999999995</v>
      </c>
    </row>
    <row r="944" spans="1:16" x14ac:dyDescent="0.45">
      <c r="A944" t="s">
        <v>14</v>
      </c>
      <c r="B944" t="s">
        <v>19</v>
      </c>
      <c r="C944" t="s">
        <v>24</v>
      </c>
      <c r="D944" s="1">
        <v>20.99</v>
      </c>
      <c r="E944">
        <v>259</v>
      </c>
      <c r="F944" s="20" t="str">
        <f t="shared" si="14"/>
        <v>March</v>
      </c>
      <c r="G944" s="2">
        <v>45364</v>
      </c>
      <c r="H944" s="3" t="s">
        <v>25</v>
      </c>
      <c r="I944">
        <v>4090</v>
      </c>
      <c r="J944" s="3" t="str">
        <f>VLOOKUP(I944,'Customer Details'!$A$2:$C$1001, 3, FALSE)</f>
        <v>18-24</v>
      </c>
      <c r="K944" s="3" t="str">
        <f>VLOOKUP(I944,'Customer Details'!$A$2:$D$1001,4, FALSE)</f>
        <v>Non-binary</v>
      </c>
      <c r="L944" s="3" t="s">
        <v>29</v>
      </c>
      <c r="M944" t="s">
        <v>130</v>
      </c>
      <c r="N944" s="1">
        <v>5436.41</v>
      </c>
      <c r="O944" s="1">
        <v>14.693</v>
      </c>
      <c r="P944" s="1">
        <f>(Product[[#This Row],[Price]]-Product[[#This Row],[Cost of Goods Sold]])*Product[[#This Row],[Units Sold]]</f>
        <v>1630.9229999999998</v>
      </c>
    </row>
    <row r="945" spans="1:16" x14ac:dyDescent="0.45">
      <c r="A945" t="s">
        <v>14</v>
      </c>
      <c r="B945" t="s">
        <v>19</v>
      </c>
      <c r="C945" t="s">
        <v>24</v>
      </c>
      <c r="D945" s="1">
        <v>20.99</v>
      </c>
      <c r="E945">
        <v>109</v>
      </c>
      <c r="F945" s="20" t="str">
        <f t="shared" si="14"/>
        <v>March</v>
      </c>
      <c r="G945" s="2">
        <v>45361</v>
      </c>
      <c r="H945" s="3" t="s">
        <v>25</v>
      </c>
      <c r="I945">
        <v>8838</v>
      </c>
      <c r="J945" s="3" t="str">
        <f>VLOOKUP(I945,'Customer Details'!$A$2:$C$1001, 3, FALSE)</f>
        <v>35-44</v>
      </c>
      <c r="K945" s="3" t="str">
        <f>VLOOKUP(I945,'Customer Details'!$A$2:$D$1001,4, FALSE)</f>
        <v>Female</v>
      </c>
      <c r="L945" s="3" t="s">
        <v>28</v>
      </c>
      <c r="M945" t="s">
        <v>129</v>
      </c>
      <c r="N945" s="1">
        <v>2287.91</v>
      </c>
      <c r="O945" s="1">
        <v>14.693</v>
      </c>
      <c r="P945" s="1">
        <f>(Product[[#This Row],[Price]]-Product[[#This Row],[Cost of Goods Sold]])*Product[[#This Row],[Units Sold]]</f>
        <v>686.37299999999982</v>
      </c>
    </row>
    <row r="946" spans="1:16" x14ac:dyDescent="0.45">
      <c r="A946" t="s">
        <v>13</v>
      </c>
      <c r="B946" t="s">
        <v>18</v>
      </c>
      <c r="C946" t="s">
        <v>23</v>
      </c>
      <c r="D946" s="1">
        <v>15.75</v>
      </c>
      <c r="E946">
        <v>176</v>
      </c>
      <c r="F946" s="20" t="str">
        <f t="shared" si="14"/>
        <v>March</v>
      </c>
      <c r="G946" s="2">
        <v>45372</v>
      </c>
      <c r="H946" s="3" t="s">
        <v>25</v>
      </c>
      <c r="I946">
        <v>4205</v>
      </c>
      <c r="J946" s="3" t="str">
        <f>VLOOKUP(I946,'Customer Details'!$A$2:$C$1001, 3, FALSE)</f>
        <v>45-54</v>
      </c>
      <c r="K946" s="3" t="str">
        <f>VLOOKUP(I946,'Customer Details'!$A$2:$D$1001,4, FALSE)</f>
        <v>Female</v>
      </c>
      <c r="L946" s="3" t="s">
        <v>29</v>
      </c>
      <c r="M946" t="s">
        <v>129</v>
      </c>
      <c r="N946" s="1">
        <v>2772</v>
      </c>
      <c r="O946" s="1">
        <v>11.025</v>
      </c>
      <c r="P946" s="1">
        <f>(Product[[#This Row],[Price]]-Product[[#This Row],[Cost of Goods Sold]])*Product[[#This Row],[Units Sold]]</f>
        <v>831.59999999999991</v>
      </c>
    </row>
    <row r="947" spans="1:16" x14ac:dyDescent="0.45">
      <c r="A947" t="s">
        <v>13</v>
      </c>
      <c r="B947" t="s">
        <v>18</v>
      </c>
      <c r="C947" t="s">
        <v>23</v>
      </c>
      <c r="D947" s="1">
        <v>15.75</v>
      </c>
      <c r="E947">
        <v>47</v>
      </c>
      <c r="F947" s="20" t="str">
        <f t="shared" si="14"/>
        <v>January</v>
      </c>
      <c r="G947" s="2">
        <v>45310</v>
      </c>
      <c r="H947" s="3" t="s">
        <v>26</v>
      </c>
      <c r="I947">
        <v>7565</v>
      </c>
      <c r="J947" s="3" t="str">
        <f>VLOOKUP(I947,'Customer Details'!$A$2:$C$1001, 3, FALSE)</f>
        <v>55-64</v>
      </c>
      <c r="K947" s="3" t="str">
        <f>VLOOKUP(I947,'Customer Details'!$A$2:$D$1001,4, FALSE)</f>
        <v>Non-binary</v>
      </c>
      <c r="L947" s="3" t="s">
        <v>27</v>
      </c>
      <c r="M947" t="s">
        <v>129</v>
      </c>
      <c r="N947" s="1">
        <v>740.25</v>
      </c>
      <c r="O947" s="1">
        <v>11.025</v>
      </c>
      <c r="P947" s="1">
        <f>(Product[[#This Row],[Price]]-Product[[#This Row],[Cost of Goods Sold]])*Product[[#This Row],[Units Sold]]</f>
        <v>222.07499999999999</v>
      </c>
    </row>
    <row r="948" spans="1:16" x14ac:dyDescent="0.45">
      <c r="A948" t="s">
        <v>14</v>
      </c>
      <c r="B948" t="s">
        <v>19</v>
      </c>
      <c r="C948" t="s">
        <v>24</v>
      </c>
      <c r="D948" s="1">
        <v>20.99</v>
      </c>
      <c r="E948">
        <v>198</v>
      </c>
      <c r="F948" s="20" t="str">
        <f t="shared" si="14"/>
        <v>February</v>
      </c>
      <c r="G948" s="2">
        <v>45331</v>
      </c>
      <c r="H948" s="3" t="s">
        <v>25</v>
      </c>
      <c r="I948">
        <v>3772</v>
      </c>
      <c r="J948" s="3" t="str">
        <f>VLOOKUP(I948,'Customer Details'!$A$2:$C$1001, 3, FALSE)</f>
        <v>45-54</v>
      </c>
      <c r="K948" s="3" t="str">
        <f>VLOOKUP(I948,'Customer Details'!$A$2:$D$1001,4, FALSE)</f>
        <v>Non-binary</v>
      </c>
      <c r="L948" s="3" t="s">
        <v>27</v>
      </c>
      <c r="M948" t="s">
        <v>129</v>
      </c>
      <c r="N948" s="1">
        <v>4156.0200000000004</v>
      </c>
      <c r="O948" s="1">
        <v>14.693</v>
      </c>
      <c r="P948" s="1">
        <f>(Product[[#This Row],[Price]]-Product[[#This Row],[Cost of Goods Sold]])*Product[[#This Row],[Units Sold]]</f>
        <v>1246.8059999999998</v>
      </c>
    </row>
    <row r="949" spans="1:16" x14ac:dyDescent="0.45">
      <c r="A949" t="s">
        <v>12</v>
      </c>
      <c r="B949" t="s">
        <v>17</v>
      </c>
      <c r="C949" t="s">
        <v>22</v>
      </c>
      <c r="D949" s="1">
        <v>5.99</v>
      </c>
      <c r="E949">
        <v>214</v>
      </c>
      <c r="F949" s="20" t="str">
        <f t="shared" si="14"/>
        <v>February</v>
      </c>
      <c r="G949" s="2">
        <v>45336</v>
      </c>
      <c r="H949" s="3" t="s">
        <v>26</v>
      </c>
      <c r="I949">
        <v>2060</v>
      </c>
      <c r="J949" s="3" t="str">
        <f>VLOOKUP(I949,'Customer Details'!$A$2:$C$1001, 3, FALSE)</f>
        <v>18-24</v>
      </c>
      <c r="K949" s="3" t="str">
        <f>VLOOKUP(I949,'Customer Details'!$A$2:$D$1001,4, FALSE)</f>
        <v>Male</v>
      </c>
      <c r="L949" s="3" t="s">
        <v>29</v>
      </c>
      <c r="M949" t="s">
        <v>130</v>
      </c>
      <c r="N949" s="1">
        <v>1281.8599999999999</v>
      </c>
      <c r="O949" s="1">
        <v>4.1929999999999996</v>
      </c>
      <c r="P949" s="1">
        <f>(Product[[#This Row],[Price]]-Product[[#This Row],[Cost of Goods Sold]])*Product[[#This Row],[Units Sold]]</f>
        <v>384.55800000000011</v>
      </c>
    </row>
    <row r="950" spans="1:16" x14ac:dyDescent="0.45">
      <c r="A950" t="s">
        <v>14</v>
      </c>
      <c r="B950" t="s">
        <v>19</v>
      </c>
      <c r="C950" t="s">
        <v>24</v>
      </c>
      <c r="D950" s="1">
        <v>20.99</v>
      </c>
      <c r="E950">
        <v>298</v>
      </c>
      <c r="F950" s="20" t="str">
        <f t="shared" si="14"/>
        <v>March</v>
      </c>
      <c r="G950" s="2">
        <v>45354</v>
      </c>
      <c r="H950" s="3" t="s">
        <v>26</v>
      </c>
      <c r="I950">
        <v>7248</v>
      </c>
      <c r="J950" s="3" t="str">
        <f>VLOOKUP(I950,'Customer Details'!$A$2:$C$1001, 3, FALSE)</f>
        <v>35-44</v>
      </c>
      <c r="K950" s="3" t="str">
        <f>VLOOKUP(I950,'Customer Details'!$A$2:$D$1001,4, FALSE)</f>
        <v>Female</v>
      </c>
      <c r="L950" s="3" t="s">
        <v>28</v>
      </c>
      <c r="M950" t="s">
        <v>130</v>
      </c>
      <c r="N950" s="1">
        <v>6255.02</v>
      </c>
      <c r="O950" s="1">
        <v>14.693</v>
      </c>
      <c r="P950" s="1">
        <f>(Product[[#This Row],[Price]]-Product[[#This Row],[Cost of Goods Sold]])*Product[[#This Row],[Units Sold]]</f>
        <v>1876.5059999999996</v>
      </c>
    </row>
    <row r="951" spans="1:16" x14ac:dyDescent="0.45">
      <c r="A951" t="s">
        <v>12</v>
      </c>
      <c r="B951" t="s">
        <v>17</v>
      </c>
      <c r="C951" t="s">
        <v>22</v>
      </c>
      <c r="D951" s="1">
        <v>5.99</v>
      </c>
      <c r="E951">
        <v>40</v>
      </c>
      <c r="F951" s="20" t="str">
        <f t="shared" si="14"/>
        <v>February</v>
      </c>
      <c r="G951" s="2">
        <v>45330</v>
      </c>
      <c r="H951" s="3" t="s">
        <v>25</v>
      </c>
      <c r="I951">
        <v>1865</v>
      </c>
      <c r="J951" s="3" t="str">
        <f>VLOOKUP(I951,'Customer Details'!$A$2:$C$1001, 3, FALSE)</f>
        <v>55-64</v>
      </c>
      <c r="K951" s="3" t="str">
        <f>VLOOKUP(I951,'Customer Details'!$A$2:$D$1001,4, FALSE)</f>
        <v>Non-binary</v>
      </c>
      <c r="L951" s="3" t="s">
        <v>31</v>
      </c>
      <c r="M951" t="s">
        <v>129</v>
      </c>
      <c r="N951" s="1">
        <v>239.6</v>
      </c>
      <c r="O951" s="1">
        <v>4.1929999999999996</v>
      </c>
      <c r="P951" s="1">
        <f>(Product[[#This Row],[Price]]-Product[[#This Row],[Cost of Goods Sold]])*Product[[#This Row],[Units Sold]]</f>
        <v>71.880000000000024</v>
      </c>
    </row>
    <row r="952" spans="1:16" x14ac:dyDescent="0.45">
      <c r="A952" t="s">
        <v>12</v>
      </c>
      <c r="B952" t="s">
        <v>17</v>
      </c>
      <c r="C952" t="s">
        <v>22</v>
      </c>
      <c r="D952" s="1">
        <v>5.99</v>
      </c>
      <c r="E952">
        <v>173</v>
      </c>
      <c r="F952" s="20" t="str">
        <f t="shared" si="14"/>
        <v>February</v>
      </c>
      <c r="G952" s="2">
        <v>45325</v>
      </c>
      <c r="H952" s="3" t="s">
        <v>25</v>
      </c>
      <c r="I952">
        <v>3617</v>
      </c>
      <c r="J952" s="3" t="str">
        <f>VLOOKUP(I952,'Customer Details'!$A$2:$C$1001, 3, FALSE)</f>
        <v>65+</v>
      </c>
      <c r="K952" s="3" t="str">
        <f>VLOOKUP(I952,'Customer Details'!$A$2:$D$1001,4, FALSE)</f>
        <v>Non-binary</v>
      </c>
      <c r="L952" s="3" t="s">
        <v>31</v>
      </c>
      <c r="M952" t="s">
        <v>129</v>
      </c>
      <c r="N952" s="1">
        <v>1036.27</v>
      </c>
      <c r="O952" s="1">
        <v>4.1929999999999996</v>
      </c>
      <c r="P952" s="1">
        <f>(Product[[#This Row],[Price]]-Product[[#This Row],[Cost of Goods Sold]])*Product[[#This Row],[Units Sold]]</f>
        <v>310.88100000000009</v>
      </c>
    </row>
    <row r="953" spans="1:16" x14ac:dyDescent="0.45">
      <c r="A953" t="s">
        <v>12</v>
      </c>
      <c r="B953" t="s">
        <v>17</v>
      </c>
      <c r="C953" t="s">
        <v>22</v>
      </c>
      <c r="D953" s="1">
        <v>5.99</v>
      </c>
      <c r="E953">
        <v>2</v>
      </c>
      <c r="F953" s="20" t="str">
        <f t="shared" si="14"/>
        <v>January</v>
      </c>
      <c r="G953" s="2">
        <v>45306</v>
      </c>
      <c r="H953" s="3" t="s">
        <v>26</v>
      </c>
      <c r="I953">
        <v>1503</v>
      </c>
      <c r="J953" s="3" t="str">
        <f>VLOOKUP(I953,'Customer Details'!$A$2:$C$1001, 3, FALSE)</f>
        <v>55-64</v>
      </c>
      <c r="K953" s="3" t="str">
        <f>VLOOKUP(I953,'Customer Details'!$A$2:$D$1001,4, FALSE)</f>
        <v>Non-binary</v>
      </c>
      <c r="L953" s="3" t="s">
        <v>27</v>
      </c>
      <c r="M953" t="s">
        <v>129</v>
      </c>
      <c r="N953" s="1">
        <v>11.98</v>
      </c>
      <c r="O953" s="1">
        <v>4.1929999999999996</v>
      </c>
      <c r="P953" s="1">
        <f>(Product[[#This Row],[Price]]-Product[[#This Row],[Cost of Goods Sold]])*Product[[#This Row],[Units Sold]]</f>
        <v>3.5940000000000012</v>
      </c>
    </row>
    <row r="954" spans="1:16" x14ac:dyDescent="0.45">
      <c r="A954" t="s">
        <v>13</v>
      </c>
      <c r="B954" t="s">
        <v>18</v>
      </c>
      <c r="C954" t="s">
        <v>23</v>
      </c>
      <c r="D954" s="1">
        <v>15.75</v>
      </c>
      <c r="E954">
        <v>266</v>
      </c>
      <c r="F954" s="20" t="str">
        <f t="shared" si="14"/>
        <v>March</v>
      </c>
      <c r="G954" s="2">
        <v>45379</v>
      </c>
      <c r="H954" s="3" t="s">
        <v>25</v>
      </c>
      <c r="I954">
        <v>1616</v>
      </c>
      <c r="J954" s="3" t="str">
        <f>VLOOKUP(I954,'Customer Details'!$A$2:$C$1001, 3, FALSE)</f>
        <v>25-34</v>
      </c>
      <c r="K954" s="3" t="str">
        <f>VLOOKUP(I954,'Customer Details'!$A$2:$D$1001,4, FALSE)</f>
        <v>Male</v>
      </c>
      <c r="L954" s="3" t="s">
        <v>28</v>
      </c>
      <c r="M954" t="s">
        <v>129</v>
      </c>
      <c r="N954" s="1">
        <v>4189.5</v>
      </c>
      <c r="O954" s="1">
        <v>11.025</v>
      </c>
      <c r="P954" s="1">
        <f>(Product[[#This Row],[Price]]-Product[[#This Row],[Cost of Goods Sold]])*Product[[#This Row],[Units Sold]]</f>
        <v>1256.8499999999999</v>
      </c>
    </row>
    <row r="955" spans="1:16" x14ac:dyDescent="0.45">
      <c r="A955" t="s">
        <v>14</v>
      </c>
      <c r="B955" t="s">
        <v>19</v>
      </c>
      <c r="C955" t="s">
        <v>24</v>
      </c>
      <c r="D955" s="1">
        <v>20.99</v>
      </c>
      <c r="E955">
        <v>219</v>
      </c>
      <c r="F955" s="20" t="str">
        <f t="shared" si="14"/>
        <v>January</v>
      </c>
      <c r="G955" s="2">
        <v>45315</v>
      </c>
      <c r="H955" s="3" t="s">
        <v>26</v>
      </c>
      <c r="I955">
        <v>4603</v>
      </c>
      <c r="J955" s="3" t="str">
        <f>VLOOKUP(I955,'Customer Details'!$A$2:$C$1001, 3, FALSE)</f>
        <v>65+</v>
      </c>
      <c r="K955" s="3" t="str">
        <f>VLOOKUP(I955,'Customer Details'!$A$2:$D$1001,4, FALSE)</f>
        <v>Female</v>
      </c>
      <c r="L955" s="3" t="s">
        <v>27</v>
      </c>
      <c r="M955" t="s">
        <v>129</v>
      </c>
      <c r="N955" s="1">
        <v>4596.8099999999986</v>
      </c>
      <c r="O955" s="1">
        <v>14.693</v>
      </c>
      <c r="P955" s="1">
        <f>(Product[[#This Row],[Price]]-Product[[#This Row],[Cost of Goods Sold]])*Product[[#This Row],[Units Sold]]</f>
        <v>1379.0429999999997</v>
      </c>
    </row>
    <row r="956" spans="1:16" x14ac:dyDescent="0.45">
      <c r="A956" t="s">
        <v>14</v>
      </c>
      <c r="B956" t="s">
        <v>19</v>
      </c>
      <c r="C956" t="s">
        <v>24</v>
      </c>
      <c r="D956" s="1">
        <v>20.99</v>
      </c>
      <c r="E956">
        <v>112</v>
      </c>
      <c r="F956" s="20" t="str">
        <f t="shared" si="14"/>
        <v>January</v>
      </c>
      <c r="G956" s="2">
        <v>45294</v>
      </c>
      <c r="H956" s="3" t="s">
        <v>25</v>
      </c>
      <c r="I956">
        <v>9077</v>
      </c>
      <c r="J956" s="3" t="str">
        <f>VLOOKUP(I956,'Customer Details'!$A$2:$C$1001, 3, FALSE)</f>
        <v>55-64</v>
      </c>
      <c r="K956" s="3" t="str">
        <f>VLOOKUP(I956,'Customer Details'!$A$2:$D$1001,4, FALSE)</f>
        <v>Male</v>
      </c>
      <c r="L956" s="3" t="s">
        <v>29</v>
      </c>
      <c r="M956" t="s">
        <v>129</v>
      </c>
      <c r="N956" s="1">
        <v>2350.88</v>
      </c>
      <c r="O956" s="1">
        <v>14.693</v>
      </c>
      <c r="P956" s="1">
        <f>(Product[[#This Row],[Price]]-Product[[#This Row],[Cost of Goods Sold]])*Product[[#This Row],[Units Sold]]</f>
        <v>705.2639999999999</v>
      </c>
    </row>
    <row r="957" spans="1:16" x14ac:dyDescent="0.45">
      <c r="A957" t="s">
        <v>12</v>
      </c>
      <c r="B957" t="s">
        <v>17</v>
      </c>
      <c r="C957" t="s">
        <v>22</v>
      </c>
      <c r="D957" s="1">
        <v>5.99</v>
      </c>
      <c r="E957">
        <v>243</v>
      </c>
      <c r="F957" s="20" t="str">
        <f t="shared" si="14"/>
        <v>March</v>
      </c>
      <c r="G957" s="2">
        <v>45373</v>
      </c>
      <c r="H957" s="3" t="s">
        <v>26</v>
      </c>
      <c r="I957">
        <v>7715</v>
      </c>
      <c r="J957" s="3" t="str">
        <f>VLOOKUP(I957,'Customer Details'!$A$2:$C$1001, 3, FALSE)</f>
        <v>35-44</v>
      </c>
      <c r="K957" s="3" t="str">
        <f>VLOOKUP(I957,'Customer Details'!$A$2:$D$1001,4, FALSE)</f>
        <v>Non-binary</v>
      </c>
      <c r="L957" s="3" t="s">
        <v>31</v>
      </c>
      <c r="M957" t="s">
        <v>129</v>
      </c>
      <c r="N957" s="1">
        <v>1455.57</v>
      </c>
      <c r="O957" s="1">
        <v>4.1929999999999996</v>
      </c>
      <c r="P957" s="1">
        <f>(Product[[#This Row],[Price]]-Product[[#This Row],[Cost of Goods Sold]])*Product[[#This Row],[Units Sold]]</f>
        <v>436.67100000000016</v>
      </c>
    </row>
    <row r="958" spans="1:16" x14ac:dyDescent="0.45">
      <c r="A958" t="s">
        <v>16</v>
      </c>
      <c r="B958" t="s">
        <v>21</v>
      </c>
      <c r="C958" t="s">
        <v>23</v>
      </c>
      <c r="D958" s="1">
        <v>35.5</v>
      </c>
      <c r="E958">
        <v>259</v>
      </c>
      <c r="F958" s="20" t="str">
        <f t="shared" si="14"/>
        <v>March</v>
      </c>
      <c r="G958" s="2">
        <v>45361</v>
      </c>
      <c r="H958" s="3" t="s">
        <v>26</v>
      </c>
      <c r="I958">
        <v>2307</v>
      </c>
      <c r="J958" s="3" t="str">
        <f>VLOOKUP(I958,'Customer Details'!$A$2:$C$1001, 3, FALSE)</f>
        <v>35-44</v>
      </c>
      <c r="K958" s="3" t="str">
        <f>VLOOKUP(I958,'Customer Details'!$A$2:$D$1001,4, FALSE)</f>
        <v>Male</v>
      </c>
      <c r="L958" s="3" t="s">
        <v>27</v>
      </c>
      <c r="M958" t="s">
        <v>129</v>
      </c>
      <c r="N958" s="1">
        <v>9194.5</v>
      </c>
      <c r="O958" s="1">
        <v>24.85</v>
      </c>
      <c r="P958" s="1">
        <f>(Product[[#This Row],[Price]]-Product[[#This Row],[Cost of Goods Sold]])*Product[[#This Row],[Units Sold]]</f>
        <v>2758.3499999999995</v>
      </c>
    </row>
    <row r="959" spans="1:16" x14ac:dyDescent="0.45">
      <c r="A959" t="s">
        <v>15</v>
      </c>
      <c r="B959" t="s">
        <v>20</v>
      </c>
      <c r="C959" t="s">
        <v>24</v>
      </c>
      <c r="D959" s="1">
        <v>12.99</v>
      </c>
      <c r="E959">
        <v>30</v>
      </c>
      <c r="F959" s="20" t="str">
        <f t="shared" si="14"/>
        <v>March</v>
      </c>
      <c r="G959" s="2">
        <v>45362</v>
      </c>
      <c r="H959" s="3" t="s">
        <v>25</v>
      </c>
      <c r="I959">
        <v>1627</v>
      </c>
      <c r="J959" s="3" t="str">
        <f>VLOOKUP(I959,'Customer Details'!$A$2:$C$1001, 3, FALSE)</f>
        <v>18-24</v>
      </c>
      <c r="K959" s="3" t="str">
        <f>VLOOKUP(I959,'Customer Details'!$A$2:$D$1001,4, FALSE)</f>
        <v>Non-binary</v>
      </c>
      <c r="L959" s="3" t="s">
        <v>30</v>
      </c>
      <c r="M959" t="s">
        <v>129</v>
      </c>
      <c r="N959" s="1">
        <v>389.7</v>
      </c>
      <c r="O959" s="1">
        <v>9.093</v>
      </c>
      <c r="P959" s="1">
        <f>(Product[[#This Row],[Price]]-Product[[#This Row],[Cost of Goods Sold]])*Product[[#This Row],[Units Sold]]</f>
        <v>116.91000000000001</v>
      </c>
    </row>
    <row r="960" spans="1:16" x14ac:dyDescent="0.45">
      <c r="A960" t="s">
        <v>15</v>
      </c>
      <c r="B960" t="s">
        <v>20</v>
      </c>
      <c r="C960" t="s">
        <v>24</v>
      </c>
      <c r="D960" s="1">
        <v>12.99</v>
      </c>
      <c r="E960">
        <v>107</v>
      </c>
      <c r="F960" s="20" t="str">
        <f t="shared" si="14"/>
        <v>January</v>
      </c>
      <c r="G960" s="2">
        <v>45300</v>
      </c>
      <c r="H960" s="3" t="s">
        <v>25</v>
      </c>
      <c r="I960">
        <v>6716</v>
      </c>
      <c r="J960" s="3" t="str">
        <f>VLOOKUP(I960,'Customer Details'!$A$2:$C$1001, 3, FALSE)</f>
        <v>25-34</v>
      </c>
      <c r="K960" s="3" t="str">
        <f>VLOOKUP(I960,'Customer Details'!$A$2:$D$1001,4, FALSE)</f>
        <v>Non-binary</v>
      </c>
      <c r="L960" s="3" t="s">
        <v>28</v>
      </c>
      <c r="M960" t="s">
        <v>129</v>
      </c>
      <c r="N960" s="1">
        <v>1389.93</v>
      </c>
      <c r="O960" s="1">
        <v>9.093</v>
      </c>
      <c r="P960" s="1">
        <f>(Product[[#This Row],[Price]]-Product[[#This Row],[Cost of Goods Sold]])*Product[[#This Row],[Units Sold]]</f>
        <v>416.97900000000004</v>
      </c>
    </row>
    <row r="961" spans="1:16" x14ac:dyDescent="0.45">
      <c r="A961" t="s">
        <v>16</v>
      </c>
      <c r="B961" t="s">
        <v>21</v>
      </c>
      <c r="C961" t="s">
        <v>23</v>
      </c>
      <c r="D961" s="1">
        <v>35.5</v>
      </c>
      <c r="E961">
        <v>134</v>
      </c>
      <c r="F961" s="20" t="str">
        <f t="shared" si="14"/>
        <v>March</v>
      </c>
      <c r="G961" s="2">
        <v>45365</v>
      </c>
      <c r="H961" s="3" t="s">
        <v>26</v>
      </c>
      <c r="I961">
        <v>3620</v>
      </c>
      <c r="J961" s="3" t="str">
        <f>VLOOKUP(I961,'Customer Details'!$A$2:$C$1001, 3, FALSE)</f>
        <v>65+</v>
      </c>
      <c r="K961" s="3" t="str">
        <f>VLOOKUP(I961,'Customer Details'!$A$2:$D$1001,4, FALSE)</f>
        <v>Non-binary</v>
      </c>
      <c r="L961" s="3" t="s">
        <v>28</v>
      </c>
      <c r="M961" t="s">
        <v>130</v>
      </c>
      <c r="N961" s="1">
        <v>4757</v>
      </c>
      <c r="O961" s="1">
        <v>24.85</v>
      </c>
      <c r="P961" s="1">
        <f>(Product[[#This Row],[Price]]-Product[[#This Row],[Cost of Goods Sold]])*Product[[#This Row],[Units Sold]]</f>
        <v>1427.1</v>
      </c>
    </row>
    <row r="962" spans="1:16" x14ac:dyDescent="0.45">
      <c r="A962" t="s">
        <v>16</v>
      </c>
      <c r="B962" t="s">
        <v>21</v>
      </c>
      <c r="C962" t="s">
        <v>23</v>
      </c>
      <c r="D962" s="1">
        <v>35.5</v>
      </c>
      <c r="E962">
        <v>242</v>
      </c>
      <c r="F962" s="20" t="str">
        <f t="shared" ref="F962:F1001" si="15">TEXT(G962, "mmmm")</f>
        <v>January</v>
      </c>
      <c r="G962" s="2">
        <v>45299</v>
      </c>
      <c r="H962" s="3" t="s">
        <v>25</v>
      </c>
      <c r="I962">
        <v>4542</v>
      </c>
      <c r="J962" s="3" t="str">
        <f>VLOOKUP(I962,'Customer Details'!$A$2:$C$1001, 3, FALSE)</f>
        <v>55-64</v>
      </c>
      <c r="K962" s="3" t="str">
        <f>VLOOKUP(I962,'Customer Details'!$A$2:$D$1001,4, FALSE)</f>
        <v>Male</v>
      </c>
      <c r="L962" s="3" t="s">
        <v>27</v>
      </c>
      <c r="M962" t="s">
        <v>129</v>
      </c>
      <c r="N962" s="1">
        <v>8591</v>
      </c>
      <c r="O962" s="1">
        <v>24.85</v>
      </c>
      <c r="P962" s="1">
        <f>(Product[[#This Row],[Price]]-Product[[#This Row],[Cost of Goods Sold]])*Product[[#This Row],[Units Sold]]</f>
        <v>2577.2999999999997</v>
      </c>
    </row>
    <row r="963" spans="1:16" x14ac:dyDescent="0.45">
      <c r="A963" t="s">
        <v>14</v>
      </c>
      <c r="B963" t="s">
        <v>19</v>
      </c>
      <c r="C963" t="s">
        <v>24</v>
      </c>
      <c r="D963" s="1">
        <v>20.99</v>
      </c>
      <c r="E963">
        <v>280</v>
      </c>
      <c r="F963" s="20" t="str">
        <f t="shared" si="15"/>
        <v>January</v>
      </c>
      <c r="G963" s="2">
        <v>45321</v>
      </c>
      <c r="H963" s="3" t="s">
        <v>26</v>
      </c>
      <c r="I963">
        <v>3653</v>
      </c>
      <c r="J963" s="3" t="str">
        <f>VLOOKUP(I963,'Customer Details'!$A$2:$C$1001, 3, FALSE)</f>
        <v>25-34</v>
      </c>
      <c r="K963" s="3" t="str">
        <f>VLOOKUP(I963,'Customer Details'!$A$2:$D$1001,4, FALSE)</f>
        <v>Male</v>
      </c>
      <c r="L963" s="3" t="s">
        <v>29</v>
      </c>
      <c r="M963" t="s">
        <v>129</v>
      </c>
      <c r="N963" s="1">
        <v>5877.2</v>
      </c>
      <c r="O963" s="1">
        <v>14.693</v>
      </c>
      <c r="P963" s="1">
        <f>(Product[[#This Row],[Price]]-Product[[#This Row],[Cost of Goods Sold]])*Product[[#This Row],[Units Sold]]</f>
        <v>1763.1599999999996</v>
      </c>
    </row>
    <row r="964" spans="1:16" x14ac:dyDescent="0.45">
      <c r="A964" t="s">
        <v>14</v>
      </c>
      <c r="B964" t="s">
        <v>19</v>
      </c>
      <c r="C964" t="s">
        <v>24</v>
      </c>
      <c r="D964" s="1">
        <v>20.99</v>
      </c>
      <c r="E964">
        <v>282</v>
      </c>
      <c r="F964" s="20" t="str">
        <f t="shared" si="15"/>
        <v>February</v>
      </c>
      <c r="G964" s="2">
        <v>45330</v>
      </c>
      <c r="H964" s="3" t="s">
        <v>26</v>
      </c>
      <c r="I964">
        <v>1286</v>
      </c>
      <c r="J964" s="3" t="str">
        <f>VLOOKUP(I964,'Customer Details'!$A$2:$C$1001, 3, FALSE)</f>
        <v>35-44</v>
      </c>
      <c r="K964" s="3" t="str">
        <f>VLOOKUP(I964,'Customer Details'!$A$2:$D$1001,4, FALSE)</f>
        <v>Non-binary</v>
      </c>
      <c r="L964" s="3" t="s">
        <v>28</v>
      </c>
      <c r="M964" t="s">
        <v>129</v>
      </c>
      <c r="N964" s="1">
        <v>5919.1799999999994</v>
      </c>
      <c r="O964" s="1">
        <v>14.693</v>
      </c>
      <c r="P964" s="1">
        <f>(Product[[#This Row],[Price]]-Product[[#This Row],[Cost of Goods Sold]])*Product[[#This Row],[Units Sold]]</f>
        <v>1775.7539999999997</v>
      </c>
    </row>
    <row r="965" spans="1:16" x14ac:dyDescent="0.45">
      <c r="A965" t="s">
        <v>12</v>
      </c>
      <c r="B965" t="s">
        <v>17</v>
      </c>
      <c r="C965" t="s">
        <v>22</v>
      </c>
      <c r="D965" s="1">
        <v>5.99</v>
      </c>
      <c r="E965">
        <v>89</v>
      </c>
      <c r="F965" s="20" t="str">
        <f t="shared" si="15"/>
        <v>January</v>
      </c>
      <c r="G965" s="2">
        <v>45298</v>
      </c>
      <c r="H965" s="3" t="s">
        <v>25</v>
      </c>
      <c r="I965">
        <v>4739</v>
      </c>
      <c r="J965" s="3" t="str">
        <f>VLOOKUP(I965,'Customer Details'!$A$2:$C$1001, 3, FALSE)</f>
        <v>35-44</v>
      </c>
      <c r="K965" s="3" t="str">
        <f>VLOOKUP(I965,'Customer Details'!$A$2:$D$1001,4, FALSE)</f>
        <v>Male</v>
      </c>
      <c r="L965" s="3" t="s">
        <v>31</v>
      </c>
      <c r="M965" t="s">
        <v>129</v>
      </c>
      <c r="N965" s="1">
        <v>533.11</v>
      </c>
      <c r="O965" s="1">
        <v>4.1929999999999996</v>
      </c>
      <c r="P965" s="1">
        <f>(Product[[#This Row],[Price]]-Product[[#This Row],[Cost of Goods Sold]])*Product[[#This Row],[Units Sold]]</f>
        <v>159.93300000000005</v>
      </c>
    </row>
    <row r="966" spans="1:16" x14ac:dyDescent="0.45">
      <c r="A966" t="s">
        <v>16</v>
      </c>
      <c r="B966" t="s">
        <v>21</v>
      </c>
      <c r="C966" t="s">
        <v>23</v>
      </c>
      <c r="D966" s="1">
        <v>35.5</v>
      </c>
      <c r="E966">
        <v>16</v>
      </c>
      <c r="F966" s="20" t="str">
        <f t="shared" si="15"/>
        <v>March</v>
      </c>
      <c r="G966" s="2">
        <v>45379</v>
      </c>
      <c r="H966" s="3" t="s">
        <v>25</v>
      </c>
      <c r="I966">
        <v>4009</v>
      </c>
      <c r="J966" s="3" t="str">
        <f>VLOOKUP(I966,'Customer Details'!$A$2:$C$1001, 3, FALSE)</f>
        <v>35-44</v>
      </c>
      <c r="K966" s="3" t="str">
        <f>VLOOKUP(I966,'Customer Details'!$A$2:$D$1001,4, FALSE)</f>
        <v>Female</v>
      </c>
      <c r="L966" s="3" t="s">
        <v>30</v>
      </c>
      <c r="M966" t="s">
        <v>129</v>
      </c>
      <c r="N966" s="1">
        <v>568</v>
      </c>
      <c r="O966" s="1">
        <v>24.85</v>
      </c>
      <c r="P966" s="1">
        <f>(Product[[#This Row],[Price]]-Product[[#This Row],[Cost of Goods Sold]])*Product[[#This Row],[Units Sold]]</f>
        <v>170.39999999999998</v>
      </c>
    </row>
    <row r="967" spans="1:16" x14ac:dyDescent="0.45">
      <c r="A967" t="s">
        <v>14</v>
      </c>
      <c r="B967" t="s">
        <v>19</v>
      </c>
      <c r="C967" t="s">
        <v>24</v>
      </c>
      <c r="D967" s="1">
        <v>20.99</v>
      </c>
      <c r="E967">
        <v>267</v>
      </c>
      <c r="F967" s="20" t="str">
        <f t="shared" si="15"/>
        <v>February</v>
      </c>
      <c r="G967" s="2">
        <v>45326</v>
      </c>
      <c r="H967" s="3" t="s">
        <v>26</v>
      </c>
      <c r="I967">
        <v>3356</v>
      </c>
      <c r="J967" s="3" t="str">
        <f>VLOOKUP(I967,'Customer Details'!$A$2:$C$1001, 3, FALSE)</f>
        <v>25-34</v>
      </c>
      <c r="K967" s="3" t="str">
        <f>VLOOKUP(I967,'Customer Details'!$A$2:$D$1001,4, FALSE)</f>
        <v>Non-binary</v>
      </c>
      <c r="L967" s="3" t="s">
        <v>28</v>
      </c>
      <c r="M967" t="s">
        <v>129</v>
      </c>
      <c r="N967" s="1">
        <v>5604.33</v>
      </c>
      <c r="O967" s="1">
        <v>14.693</v>
      </c>
      <c r="P967" s="1">
        <f>(Product[[#This Row],[Price]]-Product[[#This Row],[Cost of Goods Sold]])*Product[[#This Row],[Units Sold]]</f>
        <v>1681.2989999999998</v>
      </c>
    </row>
    <row r="968" spans="1:16" x14ac:dyDescent="0.45">
      <c r="A968" t="s">
        <v>12</v>
      </c>
      <c r="B968" t="s">
        <v>17</v>
      </c>
      <c r="C968" t="s">
        <v>22</v>
      </c>
      <c r="D968" s="1">
        <v>5.99</v>
      </c>
      <c r="E968">
        <v>73</v>
      </c>
      <c r="F968" s="20" t="str">
        <f t="shared" si="15"/>
        <v>February</v>
      </c>
      <c r="G968" s="2">
        <v>45346</v>
      </c>
      <c r="H968" s="3" t="s">
        <v>26</v>
      </c>
      <c r="I968">
        <v>6878</v>
      </c>
      <c r="J968" s="3" t="str">
        <f>VLOOKUP(I968,'Customer Details'!$A$2:$C$1001, 3, FALSE)</f>
        <v>25-34</v>
      </c>
      <c r="K968" s="3" t="str">
        <f>VLOOKUP(I968,'Customer Details'!$A$2:$D$1001,4, FALSE)</f>
        <v>Non-binary</v>
      </c>
      <c r="L968" s="3" t="s">
        <v>29</v>
      </c>
      <c r="M968" t="s">
        <v>129</v>
      </c>
      <c r="N968" s="1">
        <v>437.27</v>
      </c>
      <c r="O968" s="1">
        <v>4.1929999999999996</v>
      </c>
      <c r="P968" s="1">
        <f>(Product[[#This Row],[Price]]-Product[[#This Row],[Cost of Goods Sold]])*Product[[#This Row],[Units Sold]]</f>
        <v>131.18100000000004</v>
      </c>
    </row>
    <row r="969" spans="1:16" x14ac:dyDescent="0.45">
      <c r="A969" t="s">
        <v>13</v>
      </c>
      <c r="B969" t="s">
        <v>18</v>
      </c>
      <c r="C969" t="s">
        <v>23</v>
      </c>
      <c r="D969" s="1">
        <v>15.75</v>
      </c>
      <c r="E969">
        <v>225</v>
      </c>
      <c r="F969" s="20" t="str">
        <f t="shared" si="15"/>
        <v>February</v>
      </c>
      <c r="G969" s="2">
        <v>45335</v>
      </c>
      <c r="H969" s="3" t="s">
        <v>26</v>
      </c>
      <c r="I969">
        <v>1518</v>
      </c>
      <c r="J969" s="3" t="str">
        <f>VLOOKUP(I969,'Customer Details'!$A$2:$C$1001, 3, FALSE)</f>
        <v>65+</v>
      </c>
      <c r="K969" s="3" t="str">
        <f>VLOOKUP(I969,'Customer Details'!$A$2:$D$1001,4, FALSE)</f>
        <v>Male</v>
      </c>
      <c r="L969" s="3" t="s">
        <v>31</v>
      </c>
      <c r="M969" t="s">
        <v>129</v>
      </c>
      <c r="N969" s="1">
        <v>3543.75</v>
      </c>
      <c r="O969" s="1">
        <v>11.025</v>
      </c>
      <c r="P969" s="1">
        <f>(Product[[#This Row],[Price]]-Product[[#This Row],[Cost of Goods Sold]])*Product[[#This Row],[Units Sold]]</f>
        <v>1063.125</v>
      </c>
    </row>
    <row r="970" spans="1:16" x14ac:dyDescent="0.45">
      <c r="A970" t="s">
        <v>16</v>
      </c>
      <c r="B970" t="s">
        <v>21</v>
      </c>
      <c r="C970" t="s">
        <v>23</v>
      </c>
      <c r="D970" s="1">
        <v>35.5</v>
      </c>
      <c r="E970">
        <v>203</v>
      </c>
      <c r="F970" s="20" t="str">
        <f t="shared" si="15"/>
        <v>January</v>
      </c>
      <c r="G970" s="2">
        <v>45305</v>
      </c>
      <c r="H970" s="3" t="s">
        <v>25</v>
      </c>
      <c r="I970">
        <v>9792</v>
      </c>
      <c r="J970" s="3" t="str">
        <f>VLOOKUP(I970,'Customer Details'!$A$2:$C$1001, 3, FALSE)</f>
        <v>65+</v>
      </c>
      <c r="K970" s="3" t="str">
        <f>VLOOKUP(I970,'Customer Details'!$A$2:$D$1001,4, FALSE)</f>
        <v>Female</v>
      </c>
      <c r="L970" s="3" t="s">
        <v>31</v>
      </c>
      <c r="M970" t="s">
        <v>129</v>
      </c>
      <c r="N970" s="1">
        <v>7206.5</v>
      </c>
      <c r="O970" s="1">
        <v>24.85</v>
      </c>
      <c r="P970" s="1">
        <f>(Product[[#This Row],[Price]]-Product[[#This Row],[Cost of Goods Sold]])*Product[[#This Row],[Units Sold]]</f>
        <v>2161.9499999999998</v>
      </c>
    </row>
    <row r="971" spans="1:16" x14ac:dyDescent="0.45">
      <c r="A971" t="s">
        <v>14</v>
      </c>
      <c r="B971" t="s">
        <v>19</v>
      </c>
      <c r="C971" t="s">
        <v>24</v>
      </c>
      <c r="D971" s="1">
        <v>20.99</v>
      </c>
      <c r="E971">
        <v>123</v>
      </c>
      <c r="F971" s="20" t="str">
        <f t="shared" si="15"/>
        <v>January</v>
      </c>
      <c r="G971" s="2">
        <v>45302</v>
      </c>
      <c r="H971" s="3" t="s">
        <v>25</v>
      </c>
      <c r="I971">
        <v>2047</v>
      </c>
      <c r="J971" s="3" t="str">
        <f>VLOOKUP(I971,'Customer Details'!$A$2:$C$1001, 3, FALSE)</f>
        <v>55-64</v>
      </c>
      <c r="K971" s="3" t="str">
        <f>VLOOKUP(I971,'Customer Details'!$A$2:$D$1001,4, FALSE)</f>
        <v>Female</v>
      </c>
      <c r="L971" s="3" t="s">
        <v>29</v>
      </c>
      <c r="M971" t="s">
        <v>129</v>
      </c>
      <c r="N971" s="1">
        <v>2581.77</v>
      </c>
      <c r="O971" s="1">
        <v>14.693</v>
      </c>
      <c r="P971" s="1">
        <f>(Product[[#This Row],[Price]]-Product[[#This Row],[Cost of Goods Sold]])*Product[[#This Row],[Units Sold]]</f>
        <v>774.53099999999984</v>
      </c>
    </row>
    <row r="972" spans="1:16" x14ac:dyDescent="0.45">
      <c r="A972" t="s">
        <v>16</v>
      </c>
      <c r="B972" t="s">
        <v>21</v>
      </c>
      <c r="C972" t="s">
        <v>23</v>
      </c>
      <c r="D972" s="1">
        <v>35.5</v>
      </c>
      <c r="E972">
        <v>257</v>
      </c>
      <c r="F972" s="20" t="str">
        <f t="shared" si="15"/>
        <v>February</v>
      </c>
      <c r="G972" s="2">
        <v>45324</v>
      </c>
      <c r="H972" s="3" t="s">
        <v>25</v>
      </c>
      <c r="I972">
        <v>5979</v>
      </c>
      <c r="J972" s="3" t="str">
        <f>VLOOKUP(I972,'Customer Details'!$A$2:$C$1001, 3, FALSE)</f>
        <v>45-54</v>
      </c>
      <c r="K972" s="3" t="str">
        <f>VLOOKUP(I972,'Customer Details'!$A$2:$D$1001,4, FALSE)</f>
        <v>Non-binary</v>
      </c>
      <c r="L972" s="3" t="s">
        <v>28</v>
      </c>
      <c r="M972" t="s">
        <v>129</v>
      </c>
      <c r="N972" s="1">
        <v>9123.5</v>
      </c>
      <c r="O972" s="1">
        <v>24.85</v>
      </c>
      <c r="P972" s="1">
        <f>(Product[[#This Row],[Price]]-Product[[#This Row],[Cost of Goods Sold]])*Product[[#This Row],[Units Sold]]</f>
        <v>2737.0499999999997</v>
      </c>
    </row>
    <row r="973" spans="1:16" x14ac:dyDescent="0.45">
      <c r="A973" t="s">
        <v>12</v>
      </c>
      <c r="B973" t="s">
        <v>17</v>
      </c>
      <c r="C973" t="s">
        <v>22</v>
      </c>
      <c r="D973" s="1">
        <v>5.99</v>
      </c>
      <c r="E973">
        <v>153</v>
      </c>
      <c r="F973" s="20" t="str">
        <f t="shared" si="15"/>
        <v>January</v>
      </c>
      <c r="G973" s="2">
        <v>45312</v>
      </c>
      <c r="H973" s="3" t="s">
        <v>26</v>
      </c>
      <c r="I973">
        <v>8206</v>
      </c>
      <c r="J973" s="3" t="str">
        <f>VLOOKUP(I973,'Customer Details'!$A$2:$C$1001, 3, FALSE)</f>
        <v>25-34</v>
      </c>
      <c r="K973" s="3" t="str">
        <f>VLOOKUP(I973,'Customer Details'!$A$2:$D$1001,4, FALSE)</f>
        <v>Female</v>
      </c>
      <c r="L973" s="3" t="s">
        <v>30</v>
      </c>
      <c r="M973" t="s">
        <v>129</v>
      </c>
      <c r="N973" s="1">
        <v>916.47</v>
      </c>
      <c r="O973" s="1">
        <v>4.1929999999999996</v>
      </c>
      <c r="P973" s="1">
        <f>(Product[[#This Row],[Price]]-Product[[#This Row],[Cost of Goods Sold]])*Product[[#This Row],[Units Sold]]</f>
        <v>274.94100000000009</v>
      </c>
    </row>
    <row r="974" spans="1:16" x14ac:dyDescent="0.45">
      <c r="A974" t="s">
        <v>14</v>
      </c>
      <c r="B974" t="s">
        <v>19</v>
      </c>
      <c r="C974" t="s">
        <v>24</v>
      </c>
      <c r="D974" s="1">
        <v>20.99</v>
      </c>
      <c r="E974">
        <v>134</v>
      </c>
      <c r="F974" s="20" t="str">
        <f t="shared" si="15"/>
        <v>March</v>
      </c>
      <c r="G974" s="2">
        <v>45374</v>
      </c>
      <c r="H974" s="3" t="s">
        <v>26</v>
      </c>
      <c r="I974">
        <v>9784</v>
      </c>
      <c r="J974" s="3" t="str">
        <f>VLOOKUP(I974,'Customer Details'!$A$2:$C$1001, 3, FALSE)</f>
        <v>45-54</v>
      </c>
      <c r="K974" s="3" t="str">
        <f>VLOOKUP(I974,'Customer Details'!$A$2:$D$1001,4, FALSE)</f>
        <v>Non-binary</v>
      </c>
      <c r="L974" s="3" t="s">
        <v>29</v>
      </c>
      <c r="M974" t="s">
        <v>129</v>
      </c>
      <c r="N974" s="1">
        <v>2812.66</v>
      </c>
      <c r="O974" s="1">
        <v>14.693</v>
      </c>
      <c r="P974" s="1">
        <f>(Product[[#This Row],[Price]]-Product[[#This Row],[Cost of Goods Sold]])*Product[[#This Row],[Units Sold]]</f>
        <v>843.79799999999989</v>
      </c>
    </row>
    <row r="975" spans="1:16" x14ac:dyDescent="0.45">
      <c r="A975" t="s">
        <v>16</v>
      </c>
      <c r="B975" t="s">
        <v>21</v>
      </c>
      <c r="C975" t="s">
        <v>23</v>
      </c>
      <c r="D975" s="1">
        <v>35.5</v>
      </c>
      <c r="E975">
        <v>42</v>
      </c>
      <c r="F975" s="20" t="str">
        <f t="shared" si="15"/>
        <v>January</v>
      </c>
      <c r="G975" s="2">
        <v>45306</v>
      </c>
      <c r="H975" s="3" t="s">
        <v>25</v>
      </c>
      <c r="I975">
        <v>6588</v>
      </c>
      <c r="J975" s="3" t="str">
        <f>VLOOKUP(I975,'Customer Details'!$A$2:$C$1001, 3, FALSE)</f>
        <v>18-24</v>
      </c>
      <c r="K975" s="3" t="str">
        <f>VLOOKUP(I975,'Customer Details'!$A$2:$D$1001,4, FALSE)</f>
        <v>Female</v>
      </c>
      <c r="L975" s="3" t="s">
        <v>27</v>
      </c>
      <c r="M975" t="s">
        <v>129</v>
      </c>
      <c r="N975" s="1">
        <v>1491</v>
      </c>
      <c r="O975" s="1">
        <v>24.85</v>
      </c>
      <c r="P975" s="1">
        <f>(Product[[#This Row],[Price]]-Product[[#This Row],[Cost of Goods Sold]])*Product[[#This Row],[Units Sold]]</f>
        <v>447.29999999999995</v>
      </c>
    </row>
    <row r="976" spans="1:16" x14ac:dyDescent="0.45">
      <c r="A976" t="s">
        <v>15</v>
      </c>
      <c r="B976" t="s">
        <v>20</v>
      </c>
      <c r="C976" t="s">
        <v>24</v>
      </c>
      <c r="D976" s="1">
        <v>12.99</v>
      </c>
      <c r="E976">
        <v>158</v>
      </c>
      <c r="F976" s="20" t="str">
        <f t="shared" si="15"/>
        <v>February</v>
      </c>
      <c r="G976" s="2">
        <v>45329</v>
      </c>
      <c r="H976" s="3" t="s">
        <v>25</v>
      </c>
      <c r="I976">
        <v>3417</v>
      </c>
      <c r="J976" s="3" t="str">
        <f>VLOOKUP(I976,'Customer Details'!$A$2:$C$1001, 3, FALSE)</f>
        <v>35-44</v>
      </c>
      <c r="K976" s="3" t="str">
        <f>VLOOKUP(I976,'Customer Details'!$A$2:$D$1001,4, FALSE)</f>
        <v>Non-binary</v>
      </c>
      <c r="L976" s="3" t="s">
        <v>31</v>
      </c>
      <c r="M976" t="s">
        <v>130</v>
      </c>
      <c r="N976" s="1">
        <v>2052.42</v>
      </c>
      <c r="O976" s="1">
        <v>9.093</v>
      </c>
      <c r="P976" s="1">
        <f>(Product[[#This Row],[Price]]-Product[[#This Row],[Cost of Goods Sold]])*Product[[#This Row],[Units Sold]]</f>
        <v>615.726</v>
      </c>
    </row>
    <row r="977" spans="1:16" x14ac:dyDescent="0.45">
      <c r="A977" t="s">
        <v>16</v>
      </c>
      <c r="B977" t="s">
        <v>21</v>
      </c>
      <c r="C977" t="s">
        <v>23</v>
      </c>
      <c r="D977" s="1">
        <v>35.5</v>
      </c>
      <c r="E977">
        <v>206</v>
      </c>
      <c r="F977" s="20" t="str">
        <f t="shared" si="15"/>
        <v>January</v>
      </c>
      <c r="G977" s="2">
        <v>45295</v>
      </c>
      <c r="H977" s="3" t="s">
        <v>26</v>
      </c>
      <c r="I977">
        <v>9646</v>
      </c>
      <c r="J977" s="3" t="str">
        <f>VLOOKUP(I977,'Customer Details'!$A$2:$C$1001, 3, FALSE)</f>
        <v>25-34</v>
      </c>
      <c r="K977" s="3" t="str">
        <f>VLOOKUP(I977,'Customer Details'!$A$2:$D$1001,4, FALSE)</f>
        <v>Male</v>
      </c>
      <c r="L977" s="3" t="s">
        <v>30</v>
      </c>
      <c r="M977" t="s">
        <v>129</v>
      </c>
      <c r="N977" s="1">
        <v>7313</v>
      </c>
      <c r="O977" s="1">
        <v>24.85</v>
      </c>
      <c r="P977" s="1">
        <f>(Product[[#This Row],[Price]]-Product[[#This Row],[Cost of Goods Sold]])*Product[[#This Row],[Units Sold]]</f>
        <v>2193.8999999999996</v>
      </c>
    </row>
    <row r="978" spans="1:16" x14ac:dyDescent="0.45">
      <c r="A978" t="s">
        <v>16</v>
      </c>
      <c r="B978" t="s">
        <v>21</v>
      </c>
      <c r="C978" t="s">
        <v>23</v>
      </c>
      <c r="D978" s="1">
        <v>35.5</v>
      </c>
      <c r="E978">
        <v>81</v>
      </c>
      <c r="F978" s="20" t="str">
        <f t="shared" si="15"/>
        <v>January</v>
      </c>
      <c r="G978" s="2">
        <v>45300</v>
      </c>
      <c r="H978" s="3" t="s">
        <v>26</v>
      </c>
      <c r="I978">
        <v>2985</v>
      </c>
      <c r="J978" s="3" t="str">
        <f>VLOOKUP(I978,'Customer Details'!$A$2:$C$1001, 3, FALSE)</f>
        <v>55-64</v>
      </c>
      <c r="K978" s="3" t="str">
        <f>VLOOKUP(I978,'Customer Details'!$A$2:$D$1001,4, FALSE)</f>
        <v>Female</v>
      </c>
      <c r="L978" s="3" t="s">
        <v>28</v>
      </c>
      <c r="M978" t="s">
        <v>129</v>
      </c>
      <c r="N978" s="1">
        <v>2875.5</v>
      </c>
      <c r="O978" s="1">
        <v>24.85</v>
      </c>
      <c r="P978" s="1">
        <f>(Product[[#This Row],[Price]]-Product[[#This Row],[Cost of Goods Sold]])*Product[[#This Row],[Units Sold]]</f>
        <v>862.64999999999986</v>
      </c>
    </row>
    <row r="979" spans="1:16" x14ac:dyDescent="0.45">
      <c r="A979" t="s">
        <v>15</v>
      </c>
      <c r="B979" t="s">
        <v>20</v>
      </c>
      <c r="C979" t="s">
        <v>24</v>
      </c>
      <c r="D979" s="1">
        <v>12.99</v>
      </c>
      <c r="E979">
        <v>19</v>
      </c>
      <c r="F979" s="20" t="str">
        <f t="shared" si="15"/>
        <v>February</v>
      </c>
      <c r="G979" s="2">
        <v>45344</v>
      </c>
      <c r="H979" s="3" t="s">
        <v>26</v>
      </c>
      <c r="I979">
        <v>6977</v>
      </c>
      <c r="J979" s="3" t="str">
        <f>VLOOKUP(I979,'Customer Details'!$A$2:$C$1001, 3, FALSE)</f>
        <v>18-24</v>
      </c>
      <c r="K979" s="3" t="str">
        <f>VLOOKUP(I979,'Customer Details'!$A$2:$D$1001,4, FALSE)</f>
        <v>Non-binary</v>
      </c>
      <c r="L979" s="3" t="s">
        <v>31</v>
      </c>
      <c r="M979" t="s">
        <v>130</v>
      </c>
      <c r="N979" s="1">
        <v>246.81</v>
      </c>
      <c r="O979" s="1">
        <v>9.093</v>
      </c>
      <c r="P979" s="1">
        <f>(Product[[#This Row],[Price]]-Product[[#This Row],[Cost of Goods Sold]])*Product[[#This Row],[Units Sold]]</f>
        <v>74.043000000000006</v>
      </c>
    </row>
    <row r="980" spans="1:16" x14ac:dyDescent="0.45">
      <c r="A980" t="s">
        <v>15</v>
      </c>
      <c r="B980" t="s">
        <v>20</v>
      </c>
      <c r="C980" t="s">
        <v>24</v>
      </c>
      <c r="D980" s="1">
        <v>12.99</v>
      </c>
      <c r="E980">
        <v>208</v>
      </c>
      <c r="F980" s="20" t="str">
        <f t="shared" si="15"/>
        <v>March</v>
      </c>
      <c r="G980" s="2">
        <v>45356</v>
      </c>
      <c r="H980" s="3" t="s">
        <v>25</v>
      </c>
      <c r="I980">
        <v>5645</v>
      </c>
      <c r="J980" s="3" t="str">
        <f>VLOOKUP(I980,'Customer Details'!$A$2:$C$1001, 3, FALSE)</f>
        <v>55-64</v>
      </c>
      <c r="K980" s="3" t="str">
        <f>VLOOKUP(I980,'Customer Details'!$A$2:$D$1001,4, FALSE)</f>
        <v>Female</v>
      </c>
      <c r="L980" s="3" t="s">
        <v>28</v>
      </c>
      <c r="M980" t="s">
        <v>130</v>
      </c>
      <c r="N980" s="1">
        <v>2701.92</v>
      </c>
      <c r="O980" s="1">
        <v>9.093</v>
      </c>
      <c r="P980" s="1">
        <f>(Product[[#This Row],[Price]]-Product[[#This Row],[Cost of Goods Sold]])*Product[[#This Row],[Units Sold]]</f>
        <v>810.57600000000002</v>
      </c>
    </row>
    <row r="981" spans="1:16" x14ac:dyDescent="0.45">
      <c r="A981" t="s">
        <v>14</v>
      </c>
      <c r="B981" t="s">
        <v>19</v>
      </c>
      <c r="C981" t="s">
        <v>24</v>
      </c>
      <c r="D981" s="1">
        <v>20.99</v>
      </c>
      <c r="E981">
        <v>191</v>
      </c>
      <c r="F981" s="20" t="str">
        <f t="shared" si="15"/>
        <v>February</v>
      </c>
      <c r="G981" s="2">
        <v>45333</v>
      </c>
      <c r="H981" s="3" t="s">
        <v>25</v>
      </c>
      <c r="I981">
        <v>5165</v>
      </c>
      <c r="J981" s="3" t="str">
        <f>VLOOKUP(I981,'Customer Details'!$A$2:$C$1001, 3, FALSE)</f>
        <v>45-54</v>
      </c>
      <c r="K981" s="3" t="str">
        <f>VLOOKUP(I981,'Customer Details'!$A$2:$D$1001,4, FALSE)</f>
        <v>Male</v>
      </c>
      <c r="L981" s="3" t="s">
        <v>28</v>
      </c>
      <c r="M981" t="s">
        <v>129</v>
      </c>
      <c r="N981" s="1">
        <v>4009.09</v>
      </c>
      <c r="O981" s="1">
        <v>14.693</v>
      </c>
      <c r="P981" s="1">
        <f>(Product[[#This Row],[Price]]-Product[[#This Row],[Cost of Goods Sold]])*Product[[#This Row],[Units Sold]]</f>
        <v>1202.7269999999999</v>
      </c>
    </row>
    <row r="982" spans="1:16" x14ac:dyDescent="0.45">
      <c r="A982" t="s">
        <v>13</v>
      </c>
      <c r="B982" t="s">
        <v>18</v>
      </c>
      <c r="C982" t="s">
        <v>23</v>
      </c>
      <c r="D982" s="1">
        <v>15.75</v>
      </c>
      <c r="E982">
        <v>58</v>
      </c>
      <c r="F982" s="20" t="str">
        <f t="shared" si="15"/>
        <v>March</v>
      </c>
      <c r="G982" s="2">
        <v>45370</v>
      </c>
      <c r="H982" s="3" t="s">
        <v>26</v>
      </c>
      <c r="I982">
        <v>8768</v>
      </c>
      <c r="J982" s="3" t="str">
        <f>VLOOKUP(I982,'Customer Details'!$A$2:$C$1001, 3, FALSE)</f>
        <v>55-64</v>
      </c>
      <c r="K982" s="3" t="str">
        <f>VLOOKUP(I982,'Customer Details'!$A$2:$D$1001,4, FALSE)</f>
        <v>Male</v>
      </c>
      <c r="L982" s="3" t="s">
        <v>28</v>
      </c>
      <c r="M982" t="s">
        <v>129</v>
      </c>
      <c r="N982" s="1">
        <v>913.5</v>
      </c>
      <c r="O982" s="1">
        <v>11.025</v>
      </c>
      <c r="P982" s="1">
        <f>(Product[[#This Row],[Price]]-Product[[#This Row],[Cost of Goods Sold]])*Product[[#This Row],[Units Sold]]</f>
        <v>274.04999999999995</v>
      </c>
    </row>
    <row r="983" spans="1:16" x14ac:dyDescent="0.45">
      <c r="A983" t="s">
        <v>12</v>
      </c>
      <c r="B983" t="s">
        <v>17</v>
      </c>
      <c r="C983" t="s">
        <v>22</v>
      </c>
      <c r="D983" s="1">
        <v>5.99</v>
      </c>
      <c r="E983">
        <v>12</v>
      </c>
      <c r="F983" s="20" t="str">
        <f t="shared" si="15"/>
        <v>March</v>
      </c>
      <c r="G983" s="2">
        <v>45379</v>
      </c>
      <c r="H983" s="3" t="s">
        <v>25</v>
      </c>
      <c r="I983">
        <v>3519</v>
      </c>
      <c r="J983" s="3" t="str">
        <f>VLOOKUP(I983,'Customer Details'!$A$2:$C$1001, 3, FALSE)</f>
        <v>45-54</v>
      </c>
      <c r="K983" s="3" t="str">
        <f>VLOOKUP(I983,'Customer Details'!$A$2:$D$1001,4, FALSE)</f>
        <v>Female</v>
      </c>
      <c r="L983" s="3" t="s">
        <v>27</v>
      </c>
      <c r="M983" t="s">
        <v>129</v>
      </c>
      <c r="N983" s="1">
        <v>71.88</v>
      </c>
      <c r="O983" s="1">
        <v>4.1929999999999996</v>
      </c>
      <c r="P983" s="1">
        <f>(Product[[#This Row],[Price]]-Product[[#This Row],[Cost of Goods Sold]])*Product[[#This Row],[Units Sold]]</f>
        <v>21.564000000000007</v>
      </c>
    </row>
    <row r="984" spans="1:16" x14ac:dyDescent="0.45">
      <c r="A984" t="s">
        <v>13</v>
      </c>
      <c r="B984" t="s">
        <v>18</v>
      </c>
      <c r="C984" t="s">
        <v>23</v>
      </c>
      <c r="D984" s="1">
        <v>15.75</v>
      </c>
      <c r="E984">
        <v>9</v>
      </c>
      <c r="F984" s="20" t="str">
        <f t="shared" si="15"/>
        <v>February</v>
      </c>
      <c r="G984" s="2">
        <v>45331</v>
      </c>
      <c r="H984" s="3" t="s">
        <v>25</v>
      </c>
      <c r="I984">
        <v>6115</v>
      </c>
      <c r="J984" s="3" t="str">
        <f>VLOOKUP(I984,'Customer Details'!$A$2:$C$1001, 3, FALSE)</f>
        <v>35-44</v>
      </c>
      <c r="K984" s="3" t="str">
        <f>VLOOKUP(I984,'Customer Details'!$A$2:$D$1001,4, FALSE)</f>
        <v>Male</v>
      </c>
      <c r="L984" s="3" t="s">
        <v>29</v>
      </c>
      <c r="M984" t="s">
        <v>129</v>
      </c>
      <c r="N984" s="1">
        <v>141.75</v>
      </c>
      <c r="O984" s="1">
        <v>11.025</v>
      </c>
      <c r="P984" s="1">
        <f>(Product[[#This Row],[Price]]-Product[[#This Row],[Cost of Goods Sold]])*Product[[#This Row],[Units Sold]]</f>
        <v>42.524999999999999</v>
      </c>
    </row>
    <row r="985" spans="1:16" x14ac:dyDescent="0.45">
      <c r="A985" t="s">
        <v>15</v>
      </c>
      <c r="B985" t="s">
        <v>20</v>
      </c>
      <c r="C985" t="s">
        <v>24</v>
      </c>
      <c r="D985" s="1">
        <v>12.99</v>
      </c>
      <c r="E985">
        <v>298</v>
      </c>
      <c r="F985" s="20" t="str">
        <f t="shared" si="15"/>
        <v>March</v>
      </c>
      <c r="G985" s="2">
        <v>45377</v>
      </c>
      <c r="H985" s="3" t="s">
        <v>26</v>
      </c>
      <c r="I985">
        <v>2217</v>
      </c>
      <c r="J985" s="3" t="str">
        <f>VLOOKUP(I985,'Customer Details'!$A$2:$C$1001, 3, FALSE)</f>
        <v>45-54</v>
      </c>
      <c r="K985" s="3" t="str">
        <f>VLOOKUP(I985,'Customer Details'!$A$2:$D$1001,4, FALSE)</f>
        <v>Male</v>
      </c>
      <c r="L985" s="3" t="s">
        <v>28</v>
      </c>
      <c r="M985" t="s">
        <v>129</v>
      </c>
      <c r="N985" s="1">
        <v>3871.02</v>
      </c>
      <c r="O985" s="1">
        <v>9.093</v>
      </c>
      <c r="P985" s="1">
        <f>(Product[[#This Row],[Price]]-Product[[#This Row],[Cost of Goods Sold]])*Product[[#This Row],[Units Sold]]</f>
        <v>1161.306</v>
      </c>
    </row>
    <row r="986" spans="1:16" x14ac:dyDescent="0.45">
      <c r="A986" t="s">
        <v>13</v>
      </c>
      <c r="B986" t="s">
        <v>18</v>
      </c>
      <c r="C986" t="s">
        <v>23</v>
      </c>
      <c r="D986" s="1">
        <v>15.75</v>
      </c>
      <c r="E986">
        <v>257</v>
      </c>
      <c r="F986" s="20" t="str">
        <f t="shared" si="15"/>
        <v>January</v>
      </c>
      <c r="G986" s="2">
        <v>45295</v>
      </c>
      <c r="H986" s="3" t="s">
        <v>25</v>
      </c>
      <c r="I986">
        <v>6249</v>
      </c>
      <c r="J986" s="3" t="str">
        <f>VLOOKUP(I986,'Customer Details'!$A$2:$C$1001, 3, FALSE)</f>
        <v>45-54</v>
      </c>
      <c r="K986" s="3" t="str">
        <f>VLOOKUP(I986,'Customer Details'!$A$2:$D$1001,4, FALSE)</f>
        <v>Male</v>
      </c>
      <c r="L986" s="3" t="s">
        <v>31</v>
      </c>
      <c r="M986" t="s">
        <v>129</v>
      </c>
      <c r="N986" s="1">
        <v>4047.75</v>
      </c>
      <c r="O986" s="1">
        <v>11.025</v>
      </c>
      <c r="P986" s="1">
        <f>(Product[[#This Row],[Price]]-Product[[#This Row],[Cost of Goods Sold]])*Product[[#This Row],[Units Sold]]</f>
        <v>1214.3249999999998</v>
      </c>
    </row>
    <row r="987" spans="1:16" x14ac:dyDescent="0.45">
      <c r="A987" t="s">
        <v>12</v>
      </c>
      <c r="B987" t="s">
        <v>17</v>
      </c>
      <c r="C987" t="s">
        <v>22</v>
      </c>
      <c r="D987" s="1">
        <v>5.99</v>
      </c>
      <c r="E987">
        <v>24</v>
      </c>
      <c r="F987" s="20" t="str">
        <f t="shared" si="15"/>
        <v>February</v>
      </c>
      <c r="G987" s="2">
        <v>45348</v>
      </c>
      <c r="H987" s="3" t="s">
        <v>25</v>
      </c>
      <c r="I987">
        <v>1942</v>
      </c>
      <c r="J987" s="3" t="str">
        <f>VLOOKUP(I987,'Customer Details'!$A$2:$C$1001, 3, FALSE)</f>
        <v>35-44</v>
      </c>
      <c r="K987" s="3" t="str">
        <f>VLOOKUP(I987,'Customer Details'!$A$2:$D$1001,4, FALSE)</f>
        <v>Non-binary</v>
      </c>
      <c r="L987" s="3" t="s">
        <v>28</v>
      </c>
      <c r="M987" t="s">
        <v>130</v>
      </c>
      <c r="N987" s="1">
        <v>143.76</v>
      </c>
      <c r="O987" s="1">
        <v>4.1929999999999996</v>
      </c>
      <c r="P987" s="1">
        <f>(Product[[#This Row],[Price]]-Product[[#This Row],[Cost of Goods Sold]])*Product[[#This Row],[Units Sold]]</f>
        <v>43.128000000000014</v>
      </c>
    </row>
    <row r="988" spans="1:16" x14ac:dyDescent="0.45">
      <c r="A988" t="s">
        <v>15</v>
      </c>
      <c r="B988" t="s">
        <v>20</v>
      </c>
      <c r="C988" t="s">
        <v>24</v>
      </c>
      <c r="D988" s="1">
        <v>12.99</v>
      </c>
      <c r="E988">
        <v>286</v>
      </c>
      <c r="F988" s="20" t="str">
        <f t="shared" si="15"/>
        <v>January</v>
      </c>
      <c r="G988" s="2">
        <v>45301</v>
      </c>
      <c r="H988" s="3" t="s">
        <v>25</v>
      </c>
      <c r="I988">
        <v>4973</v>
      </c>
      <c r="J988" s="3" t="str">
        <f>VLOOKUP(I988,'Customer Details'!$A$2:$C$1001, 3, FALSE)</f>
        <v>25-34</v>
      </c>
      <c r="K988" s="3" t="str">
        <f>VLOOKUP(I988,'Customer Details'!$A$2:$D$1001,4, FALSE)</f>
        <v>Male</v>
      </c>
      <c r="L988" s="3" t="s">
        <v>28</v>
      </c>
      <c r="M988" t="s">
        <v>130</v>
      </c>
      <c r="N988" s="1">
        <v>3715.14</v>
      </c>
      <c r="O988" s="1">
        <v>9.093</v>
      </c>
      <c r="P988" s="1">
        <f>(Product[[#This Row],[Price]]-Product[[#This Row],[Cost of Goods Sold]])*Product[[#This Row],[Units Sold]]</f>
        <v>1114.5420000000001</v>
      </c>
    </row>
    <row r="989" spans="1:16" x14ac:dyDescent="0.45">
      <c r="A989" t="s">
        <v>15</v>
      </c>
      <c r="B989" t="s">
        <v>20</v>
      </c>
      <c r="C989" t="s">
        <v>24</v>
      </c>
      <c r="D989" s="1">
        <v>12.99</v>
      </c>
      <c r="E989">
        <v>2</v>
      </c>
      <c r="F989" s="20" t="str">
        <f t="shared" si="15"/>
        <v>January</v>
      </c>
      <c r="G989" s="2">
        <v>45304</v>
      </c>
      <c r="H989" s="3" t="s">
        <v>26</v>
      </c>
      <c r="I989">
        <v>9559</v>
      </c>
      <c r="J989" s="3" t="str">
        <f>VLOOKUP(I989,'Customer Details'!$A$2:$C$1001, 3, FALSE)</f>
        <v>65+</v>
      </c>
      <c r="K989" s="3" t="str">
        <f>VLOOKUP(I989,'Customer Details'!$A$2:$D$1001,4, FALSE)</f>
        <v>Non-binary</v>
      </c>
      <c r="L989" s="3" t="s">
        <v>30</v>
      </c>
      <c r="M989" t="s">
        <v>129</v>
      </c>
      <c r="N989" s="1">
        <v>25.98</v>
      </c>
      <c r="O989" s="1">
        <v>9.093</v>
      </c>
      <c r="P989" s="1">
        <f>(Product[[#This Row],[Price]]-Product[[#This Row],[Cost of Goods Sold]])*Product[[#This Row],[Units Sold]]</f>
        <v>7.7940000000000005</v>
      </c>
    </row>
    <row r="990" spans="1:16" x14ac:dyDescent="0.45">
      <c r="A990" t="s">
        <v>15</v>
      </c>
      <c r="B990" t="s">
        <v>20</v>
      </c>
      <c r="C990" t="s">
        <v>24</v>
      </c>
      <c r="D990" s="1">
        <v>12.99</v>
      </c>
      <c r="E990">
        <v>50</v>
      </c>
      <c r="F990" s="20" t="str">
        <f t="shared" si="15"/>
        <v>January</v>
      </c>
      <c r="G990" s="2">
        <v>45293</v>
      </c>
      <c r="H990" s="3" t="s">
        <v>26</v>
      </c>
      <c r="I990">
        <v>3986</v>
      </c>
      <c r="J990" s="3" t="str">
        <f>VLOOKUP(I990,'Customer Details'!$A$2:$C$1001, 3, FALSE)</f>
        <v>35-44</v>
      </c>
      <c r="K990" s="3" t="str">
        <f>VLOOKUP(I990,'Customer Details'!$A$2:$D$1001,4, FALSE)</f>
        <v>Female</v>
      </c>
      <c r="L990" s="3" t="s">
        <v>27</v>
      </c>
      <c r="M990" t="s">
        <v>129</v>
      </c>
      <c r="N990" s="1">
        <v>649.5</v>
      </c>
      <c r="O990" s="1">
        <v>9.093</v>
      </c>
      <c r="P990" s="1">
        <f>(Product[[#This Row],[Price]]-Product[[#This Row],[Cost of Goods Sold]])*Product[[#This Row],[Units Sold]]</f>
        <v>194.85000000000002</v>
      </c>
    </row>
    <row r="991" spans="1:16" x14ac:dyDescent="0.45">
      <c r="A991" t="s">
        <v>14</v>
      </c>
      <c r="B991" t="s">
        <v>19</v>
      </c>
      <c r="C991" t="s">
        <v>24</v>
      </c>
      <c r="D991" s="1">
        <v>20.99</v>
      </c>
      <c r="E991">
        <v>147</v>
      </c>
      <c r="F991" s="20" t="str">
        <f t="shared" si="15"/>
        <v>March</v>
      </c>
      <c r="G991" s="2">
        <v>45358</v>
      </c>
      <c r="H991" s="3" t="s">
        <v>26</v>
      </c>
      <c r="I991">
        <v>5507</v>
      </c>
      <c r="J991" s="3" t="str">
        <f>VLOOKUP(I991,'Customer Details'!$A$2:$C$1001, 3, FALSE)</f>
        <v>45-54</v>
      </c>
      <c r="K991" s="3" t="str">
        <f>VLOOKUP(I991,'Customer Details'!$A$2:$D$1001,4, FALSE)</f>
        <v>Female</v>
      </c>
      <c r="L991" s="3" t="s">
        <v>31</v>
      </c>
      <c r="M991" t="s">
        <v>130</v>
      </c>
      <c r="N991" s="1">
        <v>3085.53</v>
      </c>
      <c r="O991" s="1">
        <v>14.693</v>
      </c>
      <c r="P991" s="1">
        <f>(Product[[#This Row],[Price]]-Product[[#This Row],[Cost of Goods Sold]])*Product[[#This Row],[Units Sold]]</f>
        <v>925.65899999999988</v>
      </c>
    </row>
    <row r="992" spans="1:16" x14ac:dyDescent="0.45">
      <c r="A992" t="s">
        <v>13</v>
      </c>
      <c r="B992" t="s">
        <v>18</v>
      </c>
      <c r="C992" t="s">
        <v>23</v>
      </c>
      <c r="D992" s="1">
        <v>15.75</v>
      </c>
      <c r="E992">
        <v>29</v>
      </c>
      <c r="F992" s="20" t="str">
        <f t="shared" si="15"/>
        <v>February</v>
      </c>
      <c r="G992" s="2">
        <v>45347</v>
      </c>
      <c r="H992" s="3" t="s">
        <v>26</v>
      </c>
      <c r="I992">
        <v>2574</v>
      </c>
      <c r="J992" s="3" t="str">
        <f>VLOOKUP(I992,'Customer Details'!$A$2:$C$1001, 3, FALSE)</f>
        <v>35-44</v>
      </c>
      <c r="K992" s="3" t="str">
        <f>VLOOKUP(I992,'Customer Details'!$A$2:$D$1001,4, FALSE)</f>
        <v>Female</v>
      </c>
      <c r="L992" s="3" t="s">
        <v>31</v>
      </c>
      <c r="M992" t="s">
        <v>129</v>
      </c>
      <c r="N992" s="1">
        <v>456.75</v>
      </c>
      <c r="O992" s="1">
        <v>11.025</v>
      </c>
      <c r="P992" s="1">
        <f>(Product[[#This Row],[Price]]-Product[[#This Row],[Cost of Goods Sold]])*Product[[#This Row],[Units Sold]]</f>
        <v>137.02499999999998</v>
      </c>
    </row>
    <row r="993" spans="1:16" x14ac:dyDescent="0.45">
      <c r="A993" t="s">
        <v>15</v>
      </c>
      <c r="B993" t="s">
        <v>20</v>
      </c>
      <c r="C993" t="s">
        <v>24</v>
      </c>
      <c r="D993" s="1">
        <v>12.99</v>
      </c>
      <c r="E993">
        <v>204</v>
      </c>
      <c r="F993" s="20" t="str">
        <f t="shared" si="15"/>
        <v>February</v>
      </c>
      <c r="G993" s="2">
        <v>45327</v>
      </c>
      <c r="H993" s="3" t="s">
        <v>25</v>
      </c>
      <c r="I993">
        <v>8258</v>
      </c>
      <c r="J993" s="3" t="str">
        <f>VLOOKUP(I993,'Customer Details'!$A$2:$C$1001, 3, FALSE)</f>
        <v>35-44</v>
      </c>
      <c r="K993" s="3" t="str">
        <f>VLOOKUP(I993,'Customer Details'!$A$2:$D$1001,4, FALSE)</f>
        <v>Male</v>
      </c>
      <c r="L993" s="3" t="s">
        <v>31</v>
      </c>
      <c r="M993" t="s">
        <v>129</v>
      </c>
      <c r="N993" s="1">
        <v>2649.96</v>
      </c>
      <c r="O993" s="1">
        <v>9.093</v>
      </c>
      <c r="P993" s="1">
        <f>(Product[[#This Row],[Price]]-Product[[#This Row],[Cost of Goods Sold]])*Product[[#This Row],[Units Sold]]</f>
        <v>794.98800000000006</v>
      </c>
    </row>
    <row r="994" spans="1:16" x14ac:dyDescent="0.45">
      <c r="A994" t="s">
        <v>15</v>
      </c>
      <c r="B994" t="s">
        <v>20</v>
      </c>
      <c r="C994" t="s">
        <v>24</v>
      </c>
      <c r="D994" s="1">
        <v>12.99</v>
      </c>
      <c r="E994">
        <v>28</v>
      </c>
      <c r="F994" s="20" t="str">
        <f t="shared" si="15"/>
        <v>January</v>
      </c>
      <c r="G994" s="2">
        <v>45293</v>
      </c>
      <c r="H994" s="3" t="s">
        <v>25</v>
      </c>
      <c r="I994">
        <v>1427</v>
      </c>
      <c r="J994" s="3" t="str">
        <f>VLOOKUP(I994,'Customer Details'!$A$2:$C$1001, 3, FALSE)</f>
        <v>18-24</v>
      </c>
      <c r="K994" s="3" t="str">
        <f>VLOOKUP(I994,'Customer Details'!$A$2:$D$1001,4, FALSE)</f>
        <v>Male</v>
      </c>
      <c r="L994" s="3" t="s">
        <v>30</v>
      </c>
      <c r="M994" t="s">
        <v>129</v>
      </c>
      <c r="N994" s="1">
        <v>363.72</v>
      </c>
      <c r="O994" s="1">
        <v>9.093</v>
      </c>
      <c r="P994" s="1">
        <f>(Product[[#This Row],[Price]]-Product[[#This Row],[Cost of Goods Sold]])*Product[[#This Row],[Units Sold]]</f>
        <v>109.11600000000001</v>
      </c>
    </row>
    <row r="995" spans="1:16" x14ac:dyDescent="0.45">
      <c r="A995" t="s">
        <v>16</v>
      </c>
      <c r="B995" t="s">
        <v>21</v>
      </c>
      <c r="C995" t="s">
        <v>23</v>
      </c>
      <c r="D995" s="1">
        <v>35.5</v>
      </c>
      <c r="E995">
        <v>21</v>
      </c>
      <c r="F995" s="20" t="str">
        <f t="shared" si="15"/>
        <v>March</v>
      </c>
      <c r="G995" s="2">
        <v>45367</v>
      </c>
      <c r="H995" s="3" t="s">
        <v>26</v>
      </c>
      <c r="I995">
        <v>5796</v>
      </c>
      <c r="J995" s="3" t="str">
        <f>VLOOKUP(I995,'Customer Details'!$A$2:$C$1001, 3, FALSE)</f>
        <v>18-24</v>
      </c>
      <c r="K995" s="3" t="str">
        <f>VLOOKUP(I995,'Customer Details'!$A$2:$D$1001,4, FALSE)</f>
        <v>Female</v>
      </c>
      <c r="L995" s="3" t="s">
        <v>30</v>
      </c>
      <c r="M995" t="s">
        <v>129</v>
      </c>
      <c r="N995" s="1">
        <v>745.5</v>
      </c>
      <c r="O995" s="1">
        <v>24.85</v>
      </c>
      <c r="P995" s="1">
        <f>(Product[[#This Row],[Price]]-Product[[#This Row],[Cost of Goods Sold]])*Product[[#This Row],[Units Sold]]</f>
        <v>223.64999999999998</v>
      </c>
    </row>
    <row r="996" spans="1:16" x14ac:dyDescent="0.45">
      <c r="A996" t="s">
        <v>12</v>
      </c>
      <c r="B996" t="s">
        <v>17</v>
      </c>
      <c r="C996" t="s">
        <v>22</v>
      </c>
      <c r="D996" s="1">
        <v>5.99</v>
      </c>
      <c r="E996">
        <v>115</v>
      </c>
      <c r="F996" s="20" t="str">
        <f t="shared" si="15"/>
        <v>January</v>
      </c>
      <c r="G996" s="2">
        <v>45301</v>
      </c>
      <c r="H996" s="3" t="s">
        <v>26</v>
      </c>
      <c r="I996">
        <v>9380</v>
      </c>
      <c r="J996" s="3" t="str">
        <f>VLOOKUP(I996,'Customer Details'!$A$2:$C$1001, 3, FALSE)</f>
        <v>18-24</v>
      </c>
      <c r="K996" s="3" t="str">
        <f>VLOOKUP(I996,'Customer Details'!$A$2:$D$1001,4, FALSE)</f>
        <v>Female</v>
      </c>
      <c r="L996" s="3" t="s">
        <v>27</v>
      </c>
      <c r="M996" t="s">
        <v>129</v>
      </c>
      <c r="N996" s="1">
        <v>688.85</v>
      </c>
      <c r="O996" s="1">
        <v>4.1929999999999996</v>
      </c>
      <c r="P996" s="1">
        <f>(Product[[#This Row],[Price]]-Product[[#This Row],[Cost of Goods Sold]])*Product[[#This Row],[Units Sold]]</f>
        <v>206.65500000000006</v>
      </c>
    </row>
    <row r="997" spans="1:16" x14ac:dyDescent="0.45">
      <c r="A997" t="s">
        <v>13</v>
      </c>
      <c r="B997" t="s">
        <v>18</v>
      </c>
      <c r="C997" t="s">
        <v>23</v>
      </c>
      <c r="D997" s="1">
        <v>15.75</v>
      </c>
      <c r="E997">
        <v>269</v>
      </c>
      <c r="F997" s="20" t="str">
        <f t="shared" si="15"/>
        <v>March</v>
      </c>
      <c r="G997" s="2">
        <v>45355</v>
      </c>
      <c r="H997" s="3" t="s">
        <v>25</v>
      </c>
      <c r="I997">
        <v>7414</v>
      </c>
      <c r="J997" s="3" t="str">
        <f>VLOOKUP(I997,'Customer Details'!$A$2:$C$1001, 3, FALSE)</f>
        <v>65+</v>
      </c>
      <c r="K997" s="3" t="str">
        <f>VLOOKUP(I997,'Customer Details'!$A$2:$D$1001,4, FALSE)</f>
        <v>Female</v>
      </c>
      <c r="L997" s="3" t="s">
        <v>30</v>
      </c>
      <c r="M997" t="s">
        <v>130</v>
      </c>
      <c r="N997" s="1">
        <v>4236.75</v>
      </c>
      <c r="O997" s="1">
        <v>11.025</v>
      </c>
      <c r="P997" s="1">
        <f>(Product[[#This Row],[Price]]-Product[[#This Row],[Cost of Goods Sold]])*Product[[#This Row],[Units Sold]]</f>
        <v>1271.0249999999999</v>
      </c>
    </row>
    <row r="998" spans="1:16" x14ac:dyDescent="0.45">
      <c r="A998" t="s">
        <v>13</v>
      </c>
      <c r="B998" t="s">
        <v>18</v>
      </c>
      <c r="C998" t="s">
        <v>23</v>
      </c>
      <c r="D998" s="1">
        <v>15.75</v>
      </c>
      <c r="E998">
        <v>48</v>
      </c>
      <c r="F998" s="20" t="str">
        <f t="shared" si="15"/>
        <v>January</v>
      </c>
      <c r="G998" s="2">
        <v>45292</v>
      </c>
      <c r="H998" s="3" t="s">
        <v>25</v>
      </c>
      <c r="I998">
        <v>9409</v>
      </c>
      <c r="J998" s="3" t="str">
        <f>VLOOKUP(I998,'Customer Details'!$A$2:$C$1001, 3, FALSE)</f>
        <v>55-64</v>
      </c>
      <c r="K998" s="3" t="str">
        <f>VLOOKUP(I998,'Customer Details'!$A$2:$D$1001,4, FALSE)</f>
        <v>Non-binary</v>
      </c>
      <c r="L998" s="3" t="s">
        <v>30</v>
      </c>
      <c r="M998" t="s">
        <v>129</v>
      </c>
      <c r="N998" s="1">
        <v>756</v>
      </c>
      <c r="O998" s="1">
        <v>11.025</v>
      </c>
      <c r="P998" s="1">
        <f>(Product[[#This Row],[Price]]-Product[[#This Row],[Cost of Goods Sold]])*Product[[#This Row],[Units Sold]]</f>
        <v>226.79999999999998</v>
      </c>
    </row>
    <row r="999" spans="1:16" x14ac:dyDescent="0.45">
      <c r="A999" t="s">
        <v>13</v>
      </c>
      <c r="B999" t="s">
        <v>18</v>
      </c>
      <c r="C999" t="s">
        <v>23</v>
      </c>
      <c r="D999" s="1">
        <v>15.75</v>
      </c>
      <c r="E999">
        <v>296</v>
      </c>
      <c r="F999" s="20" t="str">
        <f t="shared" si="15"/>
        <v>January</v>
      </c>
      <c r="G999" s="2">
        <v>45318</v>
      </c>
      <c r="H999" s="3" t="s">
        <v>25</v>
      </c>
      <c r="I999">
        <v>8099</v>
      </c>
      <c r="J999" s="3" t="str">
        <f>VLOOKUP(I999,'Customer Details'!$A$2:$C$1001, 3, FALSE)</f>
        <v>55-64</v>
      </c>
      <c r="K999" s="3" t="str">
        <f>VLOOKUP(I999,'Customer Details'!$A$2:$D$1001,4, FALSE)</f>
        <v>Female</v>
      </c>
      <c r="L999" s="3" t="s">
        <v>28</v>
      </c>
      <c r="M999" t="s">
        <v>129</v>
      </c>
      <c r="N999" s="1">
        <v>4662</v>
      </c>
      <c r="O999" s="1">
        <v>11.025</v>
      </c>
      <c r="P999" s="1">
        <f>(Product[[#This Row],[Price]]-Product[[#This Row],[Cost of Goods Sold]])*Product[[#This Row],[Units Sold]]</f>
        <v>1398.6</v>
      </c>
    </row>
    <row r="1000" spans="1:16" x14ac:dyDescent="0.45">
      <c r="A1000" t="s">
        <v>16</v>
      </c>
      <c r="B1000" t="s">
        <v>21</v>
      </c>
      <c r="C1000" t="s">
        <v>23</v>
      </c>
      <c r="D1000" s="1">
        <v>35.5</v>
      </c>
      <c r="E1000">
        <v>165</v>
      </c>
      <c r="F1000" s="20" t="str">
        <f t="shared" si="15"/>
        <v>January</v>
      </c>
      <c r="G1000" s="2">
        <v>45296</v>
      </c>
      <c r="H1000" s="3" t="s">
        <v>25</v>
      </c>
      <c r="I1000">
        <v>3611</v>
      </c>
      <c r="J1000" s="3" t="str">
        <f>VLOOKUP(I1000,'Customer Details'!$A$2:$C$1001, 3, FALSE)</f>
        <v>45-54</v>
      </c>
      <c r="K1000" s="3" t="str">
        <f>VLOOKUP(I1000,'Customer Details'!$A$2:$D$1001,4, FALSE)</f>
        <v>Male</v>
      </c>
      <c r="L1000" s="3" t="s">
        <v>28</v>
      </c>
      <c r="M1000" t="s">
        <v>129</v>
      </c>
      <c r="N1000" s="1">
        <v>5857.5</v>
      </c>
      <c r="O1000" s="1">
        <v>24.85</v>
      </c>
      <c r="P1000" s="1">
        <f>(Product[[#This Row],[Price]]-Product[[#This Row],[Cost of Goods Sold]])*Product[[#This Row],[Units Sold]]</f>
        <v>1757.2499999999998</v>
      </c>
    </row>
    <row r="1001" spans="1:16" x14ac:dyDescent="0.45">
      <c r="A1001" t="s">
        <v>16</v>
      </c>
      <c r="B1001" t="s">
        <v>21</v>
      </c>
      <c r="C1001" t="s">
        <v>23</v>
      </c>
      <c r="D1001" s="1">
        <v>35.5</v>
      </c>
      <c r="E1001">
        <v>187</v>
      </c>
      <c r="F1001" s="20" t="str">
        <f t="shared" si="15"/>
        <v>February</v>
      </c>
      <c r="G1001" s="2">
        <v>45332</v>
      </c>
      <c r="H1001" s="3" t="s">
        <v>26</v>
      </c>
      <c r="I1001">
        <v>9926</v>
      </c>
      <c r="J1001" s="3" t="str">
        <f>VLOOKUP(I1001,'Customer Details'!$A$2:$C$1001, 3, FALSE)</f>
        <v>55-64</v>
      </c>
      <c r="K1001" s="3" t="str">
        <f>VLOOKUP(I1001,'Customer Details'!$A$2:$D$1001,4, FALSE)</f>
        <v>Female</v>
      </c>
      <c r="L1001" s="3" t="s">
        <v>30</v>
      </c>
      <c r="M1001" t="s">
        <v>129</v>
      </c>
      <c r="N1001" s="1">
        <v>6638.5</v>
      </c>
      <c r="O1001" s="1">
        <v>24.85</v>
      </c>
      <c r="P1001" s="1">
        <f>(Product[[#This Row],[Price]]-Product[[#This Row],[Cost of Goods Sold]])*Product[[#This Row],[Units Sold]]</f>
        <v>1991.5499999999997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1"/>
  <sheetViews>
    <sheetView workbookViewId="0">
      <selection activeCell="J35" sqref="J35"/>
    </sheetView>
  </sheetViews>
  <sheetFormatPr defaultRowHeight="14.25" x14ac:dyDescent="0.45"/>
  <cols>
    <col min="1" max="1" width="16.3984375" bestFit="1" customWidth="1"/>
    <col min="2" max="2" width="18.1328125" bestFit="1" customWidth="1"/>
    <col min="3" max="3" width="18.1328125" customWidth="1"/>
    <col min="4" max="4" width="21.3984375" bestFit="1" customWidth="1"/>
    <col min="5" max="5" width="20" bestFit="1" customWidth="1"/>
    <col min="6" max="6" width="21.265625" bestFit="1" customWidth="1"/>
    <col min="7" max="7" width="19.59765625" bestFit="1" customWidth="1"/>
    <col min="8" max="8" width="18" bestFit="1" customWidth="1"/>
  </cols>
  <sheetData>
    <row r="1" spans="1:8" x14ac:dyDescent="0.45">
      <c r="A1" s="4" t="s">
        <v>7</v>
      </c>
      <c r="B1" s="4" t="s">
        <v>32</v>
      </c>
      <c r="C1" s="4" t="s">
        <v>101</v>
      </c>
      <c r="D1" s="4" t="s">
        <v>33</v>
      </c>
      <c r="E1" s="4" t="s">
        <v>34</v>
      </c>
      <c r="F1" s="4" t="s">
        <v>35</v>
      </c>
      <c r="G1" s="4" t="s">
        <v>36</v>
      </c>
      <c r="H1" s="4" t="s">
        <v>37</v>
      </c>
    </row>
    <row r="2" spans="1:8" x14ac:dyDescent="0.45">
      <c r="A2">
        <v>4571</v>
      </c>
      <c r="B2">
        <v>31</v>
      </c>
      <c r="C2" t="str">
        <f>IF(B2&lt;25, "18-24", IF(B2&lt;35, "25-34", IF(B2&lt;45, "35-44", IF(B2&lt;55, "45-54", IF(B2&lt;65, "55-64", "65+")))))</f>
        <v>25-34</v>
      </c>
      <c r="D2" t="s">
        <v>38</v>
      </c>
      <c r="E2" t="s">
        <v>41</v>
      </c>
      <c r="F2">
        <v>137851</v>
      </c>
      <c r="G2" t="s">
        <v>91</v>
      </c>
      <c r="H2" t="s">
        <v>96</v>
      </c>
    </row>
    <row r="3" spans="1:8" x14ac:dyDescent="0.45">
      <c r="A3">
        <v>2933</v>
      </c>
      <c r="B3">
        <v>39</v>
      </c>
      <c r="C3" t="str">
        <f t="shared" ref="C3:C66" si="0">IF(B3&lt;25, "18-24", IF(B3&lt;35, "25-34", IF(B3&lt;45, "35-44", IF(B3&lt;55, "45-54", IF(B3&lt;65, "55-64", "65+")))))</f>
        <v>35-44</v>
      </c>
      <c r="D3" t="s">
        <v>39</v>
      </c>
      <c r="E3" t="s">
        <v>42</v>
      </c>
      <c r="F3">
        <v>111494</v>
      </c>
      <c r="G3" t="s">
        <v>92</v>
      </c>
      <c r="H3" t="s">
        <v>97</v>
      </c>
    </row>
    <row r="4" spans="1:8" x14ac:dyDescent="0.45">
      <c r="A4">
        <v>8961</v>
      </c>
      <c r="B4">
        <v>49</v>
      </c>
      <c r="C4" t="str">
        <f t="shared" si="0"/>
        <v>45-54</v>
      </c>
      <c r="D4" t="s">
        <v>40</v>
      </c>
      <c r="E4" t="s">
        <v>43</v>
      </c>
      <c r="F4">
        <v>77479</v>
      </c>
      <c r="G4" t="s">
        <v>93</v>
      </c>
      <c r="H4" t="s">
        <v>96</v>
      </c>
    </row>
    <row r="5" spans="1:8" x14ac:dyDescent="0.45">
      <c r="A5">
        <v>3634</v>
      </c>
      <c r="B5">
        <v>61</v>
      </c>
      <c r="C5" t="str">
        <f t="shared" si="0"/>
        <v>55-64</v>
      </c>
      <c r="D5" t="s">
        <v>39</v>
      </c>
      <c r="E5" t="s">
        <v>44</v>
      </c>
      <c r="F5">
        <v>176685</v>
      </c>
      <c r="G5" t="s">
        <v>92</v>
      </c>
      <c r="H5" t="s">
        <v>97</v>
      </c>
    </row>
    <row r="6" spans="1:8" x14ac:dyDescent="0.45">
      <c r="A6">
        <v>3858</v>
      </c>
      <c r="B6">
        <v>59</v>
      </c>
      <c r="C6" t="str">
        <f t="shared" si="0"/>
        <v>55-64</v>
      </c>
      <c r="D6" t="s">
        <v>38</v>
      </c>
      <c r="E6" t="s">
        <v>45</v>
      </c>
      <c r="F6">
        <v>86406</v>
      </c>
      <c r="G6" t="s">
        <v>94</v>
      </c>
      <c r="H6" t="s">
        <v>98</v>
      </c>
    </row>
    <row r="7" spans="1:8" x14ac:dyDescent="0.45">
      <c r="A7">
        <v>9044</v>
      </c>
      <c r="B7">
        <v>72</v>
      </c>
      <c r="C7" t="str">
        <f t="shared" si="0"/>
        <v>65+</v>
      </c>
      <c r="D7" t="s">
        <v>40</v>
      </c>
      <c r="E7" t="s">
        <v>46</v>
      </c>
      <c r="F7">
        <v>37270</v>
      </c>
      <c r="G7" t="s">
        <v>95</v>
      </c>
      <c r="H7" t="s">
        <v>99</v>
      </c>
    </row>
    <row r="8" spans="1:8" x14ac:dyDescent="0.45">
      <c r="A8">
        <v>4234</v>
      </c>
      <c r="B8">
        <v>26</v>
      </c>
      <c r="C8" t="str">
        <f t="shared" si="0"/>
        <v>25-34</v>
      </c>
      <c r="D8" t="s">
        <v>39</v>
      </c>
      <c r="E8" t="s">
        <v>47</v>
      </c>
      <c r="F8">
        <v>159163</v>
      </c>
      <c r="G8" t="s">
        <v>95</v>
      </c>
      <c r="H8" t="s">
        <v>98</v>
      </c>
    </row>
    <row r="9" spans="1:8" x14ac:dyDescent="0.45">
      <c r="A9">
        <v>5845</v>
      </c>
      <c r="B9">
        <v>55</v>
      </c>
      <c r="C9" t="str">
        <f t="shared" si="0"/>
        <v>55-64</v>
      </c>
      <c r="D9" t="s">
        <v>40</v>
      </c>
      <c r="E9" t="s">
        <v>41</v>
      </c>
      <c r="F9">
        <v>39868</v>
      </c>
      <c r="G9" t="s">
        <v>94</v>
      </c>
      <c r="H9" t="s">
        <v>98</v>
      </c>
    </row>
    <row r="10" spans="1:8" x14ac:dyDescent="0.45">
      <c r="A10">
        <v>1496</v>
      </c>
      <c r="B10">
        <v>63</v>
      </c>
      <c r="C10" t="str">
        <f t="shared" si="0"/>
        <v>55-64</v>
      </c>
      <c r="D10" t="s">
        <v>38</v>
      </c>
      <c r="E10" t="s">
        <v>48</v>
      </c>
      <c r="F10">
        <v>98303</v>
      </c>
      <c r="G10" t="s">
        <v>93</v>
      </c>
      <c r="H10" t="s">
        <v>97</v>
      </c>
    </row>
    <row r="11" spans="1:8" x14ac:dyDescent="0.45">
      <c r="A11">
        <v>3762</v>
      </c>
      <c r="B11">
        <v>20</v>
      </c>
      <c r="C11" t="str">
        <f t="shared" si="0"/>
        <v>18-24</v>
      </c>
      <c r="D11" t="s">
        <v>40</v>
      </c>
      <c r="E11" t="s">
        <v>49</v>
      </c>
      <c r="F11">
        <v>91986</v>
      </c>
      <c r="G11" t="s">
        <v>93</v>
      </c>
      <c r="H11" t="s">
        <v>97</v>
      </c>
    </row>
    <row r="12" spans="1:8" x14ac:dyDescent="0.45">
      <c r="A12">
        <v>7772</v>
      </c>
      <c r="B12">
        <v>65</v>
      </c>
      <c r="C12" t="str">
        <f t="shared" si="0"/>
        <v>65+</v>
      </c>
      <c r="D12" t="s">
        <v>40</v>
      </c>
      <c r="E12" t="s">
        <v>50</v>
      </c>
      <c r="F12">
        <v>51552</v>
      </c>
      <c r="G12" t="s">
        <v>93</v>
      </c>
      <c r="H12" t="s">
        <v>99</v>
      </c>
    </row>
    <row r="13" spans="1:8" x14ac:dyDescent="0.45">
      <c r="A13">
        <v>6537</v>
      </c>
      <c r="B13">
        <v>39</v>
      </c>
      <c r="C13" t="str">
        <f t="shared" si="0"/>
        <v>35-44</v>
      </c>
      <c r="D13" t="s">
        <v>40</v>
      </c>
      <c r="E13" t="s">
        <v>51</v>
      </c>
      <c r="F13">
        <v>113506</v>
      </c>
      <c r="G13" t="s">
        <v>91</v>
      </c>
      <c r="H13" t="s">
        <v>99</v>
      </c>
    </row>
    <row r="14" spans="1:8" x14ac:dyDescent="0.45">
      <c r="A14">
        <v>8345</v>
      </c>
      <c r="B14">
        <v>59</v>
      </c>
      <c r="C14" t="str">
        <f t="shared" si="0"/>
        <v>55-64</v>
      </c>
      <c r="D14" t="s">
        <v>38</v>
      </c>
      <c r="E14" t="s">
        <v>52</v>
      </c>
      <c r="F14">
        <v>117319</v>
      </c>
      <c r="G14" t="s">
        <v>94</v>
      </c>
      <c r="H14" t="s">
        <v>98</v>
      </c>
    </row>
    <row r="15" spans="1:8" x14ac:dyDescent="0.45">
      <c r="A15">
        <v>4737</v>
      </c>
      <c r="B15">
        <v>20</v>
      </c>
      <c r="C15" t="str">
        <f t="shared" si="0"/>
        <v>18-24</v>
      </c>
      <c r="D15" t="s">
        <v>39</v>
      </c>
      <c r="E15" t="s">
        <v>53</v>
      </c>
      <c r="F15">
        <v>126027</v>
      </c>
      <c r="G15" t="s">
        <v>92</v>
      </c>
      <c r="H15" t="s">
        <v>99</v>
      </c>
    </row>
    <row r="16" spans="1:8" x14ac:dyDescent="0.45">
      <c r="A16">
        <v>5212</v>
      </c>
      <c r="B16">
        <v>24</v>
      </c>
      <c r="C16" t="str">
        <f t="shared" si="0"/>
        <v>18-24</v>
      </c>
      <c r="D16" t="s">
        <v>40</v>
      </c>
      <c r="E16" t="s">
        <v>50</v>
      </c>
      <c r="F16">
        <v>68628</v>
      </c>
      <c r="G16" t="s">
        <v>92</v>
      </c>
      <c r="H16" t="s">
        <v>97</v>
      </c>
    </row>
    <row r="17" spans="1:8" x14ac:dyDescent="0.45">
      <c r="A17">
        <v>8551</v>
      </c>
      <c r="B17">
        <v>27</v>
      </c>
      <c r="C17" t="str">
        <f t="shared" si="0"/>
        <v>25-34</v>
      </c>
      <c r="D17" t="s">
        <v>39</v>
      </c>
      <c r="E17" t="s">
        <v>54</v>
      </c>
      <c r="F17">
        <v>133332</v>
      </c>
      <c r="G17" t="s">
        <v>94</v>
      </c>
      <c r="H17" t="s">
        <v>99</v>
      </c>
    </row>
    <row r="18" spans="1:8" x14ac:dyDescent="0.45">
      <c r="A18">
        <v>3115</v>
      </c>
      <c r="B18">
        <v>38</v>
      </c>
      <c r="C18" t="str">
        <f t="shared" si="0"/>
        <v>35-44</v>
      </c>
      <c r="D18" t="s">
        <v>40</v>
      </c>
      <c r="E18" t="s">
        <v>55</v>
      </c>
      <c r="F18">
        <v>99976</v>
      </c>
      <c r="G18" t="s">
        <v>93</v>
      </c>
      <c r="H18" t="s">
        <v>99</v>
      </c>
    </row>
    <row r="19" spans="1:8" x14ac:dyDescent="0.45">
      <c r="A19">
        <v>5698</v>
      </c>
      <c r="B19">
        <v>71</v>
      </c>
      <c r="C19" t="str">
        <f t="shared" si="0"/>
        <v>65+</v>
      </c>
      <c r="D19" t="s">
        <v>39</v>
      </c>
      <c r="E19" t="s">
        <v>56</v>
      </c>
      <c r="F19">
        <v>66781</v>
      </c>
      <c r="G19" t="s">
        <v>93</v>
      </c>
      <c r="H19" t="s">
        <v>97</v>
      </c>
    </row>
    <row r="20" spans="1:8" x14ac:dyDescent="0.45">
      <c r="A20">
        <v>6697</v>
      </c>
      <c r="B20">
        <v>59</v>
      </c>
      <c r="C20" t="str">
        <f t="shared" si="0"/>
        <v>55-64</v>
      </c>
      <c r="D20" t="s">
        <v>39</v>
      </c>
      <c r="E20" t="s">
        <v>57</v>
      </c>
      <c r="F20">
        <v>105379</v>
      </c>
      <c r="G20" t="s">
        <v>94</v>
      </c>
      <c r="H20" t="s">
        <v>97</v>
      </c>
    </row>
    <row r="21" spans="1:8" x14ac:dyDescent="0.45">
      <c r="A21">
        <v>8264</v>
      </c>
      <c r="B21">
        <v>70</v>
      </c>
      <c r="C21" t="str">
        <f t="shared" si="0"/>
        <v>65+</v>
      </c>
      <c r="D21" t="s">
        <v>39</v>
      </c>
      <c r="E21" t="s">
        <v>58</v>
      </c>
      <c r="F21">
        <v>180692</v>
      </c>
      <c r="G21" t="s">
        <v>95</v>
      </c>
      <c r="H21" t="s">
        <v>99</v>
      </c>
    </row>
    <row r="22" spans="1:8" x14ac:dyDescent="0.45">
      <c r="A22">
        <v>6081</v>
      </c>
      <c r="B22">
        <v>34</v>
      </c>
      <c r="C22" t="str">
        <f t="shared" si="0"/>
        <v>25-34</v>
      </c>
      <c r="D22" t="s">
        <v>39</v>
      </c>
      <c r="E22" t="s">
        <v>58</v>
      </c>
      <c r="F22">
        <v>182060</v>
      </c>
      <c r="G22" t="s">
        <v>95</v>
      </c>
      <c r="H22" t="s">
        <v>97</v>
      </c>
    </row>
    <row r="23" spans="1:8" x14ac:dyDescent="0.45">
      <c r="A23">
        <v>9914</v>
      </c>
      <c r="B23">
        <v>75</v>
      </c>
      <c r="C23" t="str">
        <f t="shared" si="0"/>
        <v>65+</v>
      </c>
      <c r="D23" t="s">
        <v>39</v>
      </c>
      <c r="E23" t="s">
        <v>42</v>
      </c>
      <c r="F23">
        <v>121057</v>
      </c>
      <c r="G23" t="s">
        <v>91</v>
      </c>
      <c r="H23" t="s">
        <v>97</v>
      </c>
    </row>
    <row r="24" spans="1:8" x14ac:dyDescent="0.45">
      <c r="A24">
        <v>1787</v>
      </c>
      <c r="B24">
        <v>21</v>
      </c>
      <c r="C24" t="str">
        <f t="shared" si="0"/>
        <v>18-24</v>
      </c>
      <c r="D24" t="s">
        <v>38</v>
      </c>
      <c r="E24" t="s">
        <v>59</v>
      </c>
      <c r="F24">
        <v>184663</v>
      </c>
      <c r="G24" t="s">
        <v>91</v>
      </c>
      <c r="H24" t="s">
        <v>99</v>
      </c>
    </row>
    <row r="25" spans="1:8" x14ac:dyDescent="0.45">
      <c r="A25">
        <v>7930</v>
      </c>
      <c r="B25">
        <v>19</v>
      </c>
      <c r="C25" t="str">
        <f t="shared" si="0"/>
        <v>18-24</v>
      </c>
      <c r="D25" t="s">
        <v>39</v>
      </c>
      <c r="E25" t="s">
        <v>60</v>
      </c>
      <c r="F25">
        <v>85869</v>
      </c>
      <c r="G25" t="s">
        <v>95</v>
      </c>
      <c r="H25" t="s">
        <v>98</v>
      </c>
    </row>
    <row r="26" spans="1:8" x14ac:dyDescent="0.45">
      <c r="A26">
        <v>4933</v>
      </c>
      <c r="B26">
        <v>43</v>
      </c>
      <c r="C26" t="str">
        <f t="shared" si="0"/>
        <v>35-44</v>
      </c>
      <c r="D26" t="s">
        <v>39</v>
      </c>
      <c r="E26" t="s">
        <v>60</v>
      </c>
      <c r="F26">
        <v>118871</v>
      </c>
      <c r="G26" t="s">
        <v>91</v>
      </c>
      <c r="H26" t="s">
        <v>99</v>
      </c>
    </row>
    <row r="27" spans="1:8" x14ac:dyDescent="0.45">
      <c r="A27">
        <v>3162</v>
      </c>
      <c r="B27">
        <v>27</v>
      </c>
      <c r="C27" t="str">
        <f t="shared" si="0"/>
        <v>25-34</v>
      </c>
      <c r="D27" t="s">
        <v>40</v>
      </c>
      <c r="E27" t="s">
        <v>61</v>
      </c>
      <c r="F27">
        <v>187319</v>
      </c>
      <c r="G27" t="s">
        <v>94</v>
      </c>
      <c r="H27" t="s">
        <v>97</v>
      </c>
    </row>
    <row r="28" spans="1:8" x14ac:dyDescent="0.45">
      <c r="A28">
        <v>3315</v>
      </c>
      <c r="B28">
        <v>49</v>
      </c>
      <c r="C28" t="str">
        <f t="shared" si="0"/>
        <v>45-54</v>
      </c>
      <c r="D28" t="s">
        <v>40</v>
      </c>
      <c r="E28" t="s">
        <v>51</v>
      </c>
      <c r="F28">
        <v>157809</v>
      </c>
      <c r="G28" t="s">
        <v>91</v>
      </c>
      <c r="H28" t="s">
        <v>96</v>
      </c>
    </row>
    <row r="29" spans="1:8" x14ac:dyDescent="0.45">
      <c r="A29">
        <v>8989</v>
      </c>
      <c r="B29">
        <v>25</v>
      </c>
      <c r="C29" t="str">
        <f t="shared" si="0"/>
        <v>25-34</v>
      </c>
      <c r="D29" t="s">
        <v>39</v>
      </c>
      <c r="E29" t="s">
        <v>62</v>
      </c>
      <c r="F29">
        <v>37659</v>
      </c>
      <c r="G29" t="s">
        <v>92</v>
      </c>
      <c r="H29" t="s">
        <v>99</v>
      </c>
    </row>
    <row r="30" spans="1:8" x14ac:dyDescent="0.45">
      <c r="A30">
        <v>4534</v>
      </c>
      <c r="B30">
        <v>38</v>
      </c>
      <c r="C30" t="str">
        <f t="shared" si="0"/>
        <v>35-44</v>
      </c>
      <c r="D30" t="s">
        <v>38</v>
      </c>
      <c r="E30" t="s">
        <v>63</v>
      </c>
      <c r="F30">
        <v>51891</v>
      </c>
      <c r="G30" t="s">
        <v>95</v>
      </c>
      <c r="H30" t="s">
        <v>96</v>
      </c>
    </row>
    <row r="31" spans="1:8" x14ac:dyDescent="0.45">
      <c r="A31">
        <v>4295</v>
      </c>
      <c r="B31">
        <v>72</v>
      </c>
      <c r="C31" t="str">
        <f t="shared" si="0"/>
        <v>65+</v>
      </c>
      <c r="D31" t="s">
        <v>38</v>
      </c>
      <c r="E31" t="s">
        <v>64</v>
      </c>
      <c r="F31">
        <v>66524</v>
      </c>
      <c r="G31" t="s">
        <v>92</v>
      </c>
      <c r="H31" t="s">
        <v>99</v>
      </c>
    </row>
    <row r="32" spans="1:8" x14ac:dyDescent="0.45">
      <c r="A32">
        <v>3472</v>
      </c>
      <c r="B32">
        <v>32</v>
      </c>
      <c r="C32" t="str">
        <f t="shared" si="0"/>
        <v>25-34</v>
      </c>
      <c r="D32" t="s">
        <v>39</v>
      </c>
      <c r="E32" t="s">
        <v>65</v>
      </c>
      <c r="F32">
        <v>129398</v>
      </c>
      <c r="G32" t="s">
        <v>92</v>
      </c>
      <c r="H32" t="s">
        <v>97</v>
      </c>
    </row>
    <row r="33" spans="1:8" x14ac:dyDescent="0.45">
      <c r="A33">
        <v>1350</v>
      </c>
      <c r="B33">
        <v>26</v>
      </c>
      <c r="C33" t="str">
        <f t="shared" si="0"/>
        <v>25-34</v>
      </c>
      <c r="D33" t="s">
        <v>40</v>
      </c>
      <c r="E33" t="s">
        <v>66</v>
      </c>
      <c r="F33">
        <v>124346</v>
      </c>
      <c r="G33" t="s">
        <v>94</v>
      </c>
      <c r="H33" t="s">
        <v>98</v>
      </c>
    </row>
    <row r="34" spans="1:8" x14ac:dyDescent="0.45">
      <c r="A34">
        <v>5660</v>
      </c>
      <c r="B34">
        <v>59</v>
      </c>
      <c r="C34" t="str">
        <f t="shared" si="0"/>
        <v>55-64</v>
      </c>
      <c r="D34" t="s">
        <v>38</v>
      </c>
      <c r="E34" t="s">
        <v>56</v>
      </c>
      <c r="F34">
        <v>170559</v>
      </c>
      <c r="G34" t="s">
        <v>94</v>
      </c>
      <c r="H34" t="s">
        <v>96</v>
      </c>
    </row>
    <row r="35" spans="1:8" x14ac:dyDescent="0.45">
      <c r="A35">
        <v>8163</v>
      </c>
      <c r="B35">
        <v>18</v>
      </c>
      <c r="C35" t="str">
        <f t="shared" si="0"/>
        <v>18-24</v>
      </c>
      <c r="D35" t="s">
        <v>38</v>
      </c>
      <c r="E35" t="s">
        <v>57</v>
      </c>
      <c r="F35">
        <v>95013</v>
      </c>
      <c r="G35" t="s">
        <v>95</v>
      </c>
      <c r="H35" t="s">
        <v>98</v>
      </c>
    </row>
    <row r="36" spans="1:8" x14ac:dyDescent="0.45">
      <c r="A36">
        <v>1327</v>
      </c>
      <c r="B36">
        <v>52</v>
      </c>
      <c r="C36" t="str">
        <f t="shared" si="0"/>
        <v>45-54</v>
      </c>
      <c r="D36" t="s">
        <v>38</v>
      </c>
      <c r="E36" t="s">
        <v>67</v>
      </c>
      <c r="F36">
        <v>48477</v>
      </c>
      <c r="G36" t="s">
        <v>95</v>
      </c>
      <c r="H36" t="s">
        <v>96</v>
      </c>
    </row>
    <row r="37" spans="1:8" x14ac:dyDescent="0.45">
      <c r="A37">
        <v>9887</v>
      </c>
      <c r="B37">
        <v>64</v>
      </c>
      <c r="C37" t="str">
        <f t="shared" si="0"/>
        <v>55-64</v>
      </c>
      <c r="D37" t="s">
        <v>38</v>
      </c>
      <c r="E37" t="s">
        <v>43</v>
      </c>
      <c r="F37">
        <v>70373</v>
      </c>
      <c r="G37" t="s">
        <v>91</v>
      </c>
      <c r="H37" t="s">
        <v>98</v>
      </c>
    </row>
    <row r="38" spans="1:8" x14ac:dyDescent="0.45">
      <c r="A38">
        <v>7164</v>
      </c>
      <c r="B38">
        <v>18</v>
      </c>
      <c r="C38" t="str">
        <f t="shared" si="0"/>
        <v>18-24</v>
      </c>
      <c r="D38" t="s">
        <v>38</v>
      </c>
      <c r="E38" t="s">
        <v>60</v>
      </c>
      <c r="F38">
        <v>73838</v>
      </c>
      <c r="G38" t="s">
        <v>95</v>
      </c>
      <c r="H38" t="s">
        <v>98</v>
      </c>
    </row>
    <row r="39" spans="1:8" x14ac:dyDescent="0.45">
      <c r="A39">
        <v>6892</v>
      </c>
      <c r="B39">
        <v>24</v>
      </c>
      <c r="C39" t="str">
        <f t="shared" si="0"/>
        <v>18-24</v>
      </c>
      <c r="D39" t="s">
        <v>40</v>
      </c>
      <c r="E39" t="s">
        <v>58</v>
      </c>
      <c r="F39">
        <v>179035</v>
      </c>
      <c r="G39" t="s">
        <v>93</v>
      </c>
      <c r="H39" t="s">
        <v>96</v>
      </c>
    </row>
    <row r="40" spans="1:8" x14ac:dyDescent="0.45">
      <c r="A40">
        <v>8208</v>
      </c>
      <c r="B40">
        <v>18</v>
      </c>
      <c r="C40" t="str">
        <f t="shared" si="0"/>
        <v>18-24</v>
      </c>
      <c r="D40" t="s">
        <v>40</v>
      </c>
      <c r="E40" t="s">
        <v>54</v>
      </c>
      <c r="F40">
        <v>109853</v>
      </c>
      <c r="G40" t="s">
        <v>92</v>
      </c>
      <c r="H40" t="s">
        <v>97</v>
      </c>
    </row>
    <row r="41" spans="1:8" x14ac:dyDescent="0.45">
      <c r="A41">
        <v>1424</v>
      </c>
      <c r="B41">
        <v>50</v>
      </c>
      <c r="C41" t="str">
        <f t="shared" si="0"/>
        <v>45-54</v>
      </c>
      <c r="D41" t="s">
        <v>39</v>
      </c>
      <c r="E41" t="s">
        <v>68</v>
      </c>
      <c r="F41">
        <v>107339</v>
      </c>
      <c r="G41" t="s">
        <v>95</v>
      </c>
      <c r="H41" t="s">
        <v>97</v>
      </c>
    </row>
    <row r="42" spans="1:8" x14ac:dyDescent="0.45">
      <c r="A42">
        <v>9990</v>
      </c>
      <c r="B42">
        <v>32</v>
      </c>
      <c r="C42" t="str">
        <f t="shared" si="0"/>
        <v>25-34</v>
      </c>
      <c r="D42" t="s">
        <v>39</v>
      </c>
      <c r="E42" t="s">
        <v>56</v>
      </c>
      <c r="F42">
        <v>107042</v>
      </c>
      <c r="G42" t="s">
        <v>93</v>
      </c>
      <c r="H42" t="s">
        <v>98</v>
      </c>
    </row>
    <row r="43" spans="1:8" x14ac:dyDescent="0.45">
      <c r="A43">
        <v>8324</v>
      </c>
      <c r="B43">
        <v>24</v>
      </c>
      <c r="C43" t="str">
        <f t="shared" si="0"/>
        <v>18-24</v>
      </c>
      <c r="D43" t="s">
        <v>38</v>
      </c>
      <c r="E43" t="s">
        <v>52</v>
      </c>
      <c r="F43">
        <v>107830</v>
      </c>
      <c r="G43" t="s">
        <v>92</v>
      </c>
      <c r="H43" t="s">
        <v>97</v>
      </c>
    </row>
    <row r="44" spans="1:8" x14ac:dyDescent="0.45">
      <c r="A44">
        <v>5389</v>
      </c>
      <c r="B44">
        <v>46</v>
      </c>
      <c r="C44" t="str">
        <f t="shared" si="0"/>
        <v>45-54</v>
      </c>
      <c r="D44" t="s">
        <v>38</v>
      </c>
      <c r="E44" t="s">
        <v>60</v>
      </c>
      <c r="F44">
        <v>33409</v>
      </c>
      <c r="G44" t="s">
        <v>91</v>
      </c>
      <c r="H44" t="s">
        <v>97</v>
      </c>
    </row>
    <row r="45" spans="1:8" x14ac:dyDescent="0.45">
      <c r="A45">
        <v>1917</v>
      </c>
      <c r="B45">
        <v>64</v>
      </c>
      <c r="C45" t="str">
        <f t="shared" si="0"/>
        <v>55-64</v>
      </c>
      <c r="D45" t="s">
        <v>39</v>
      </c>
      <c r="E45" t="s">
        <v>69</v>
      </c>
      <c r="F45">
        <v>84343</v>
      </c>
      <c r="G45" t="s">
        <v>95</v>
      </c>
      <c r="H45" t="s">
        <v>99</v>
      </c>
    </row>
    <row r="46" spans="1:8" x14ac:dyDescent="0.45">
      <c r="A46">
        <v>6234</v>
      </c>
      <c r="B46">
        <v>36</v>
      </c>
      <c r="C46" t="str">
        <f t="shared" si="0"/>
        <v>35-44</v>
      </c>
      <c r="D46" t="s">
        <v>38</v>
      </c>
      <c r="E46" t="s">
        <v>70</v>
      </c>
      <c r="F46">
        <v>115768</v>
      </c>
      <c r="G46" t="s">
        <v>94</v>
      </c>
      <c r="H46" t="s">
        <v>98</v>
      </c>
    </row>
    <row r="47" spans="1:8" x14ac:dyDescent="0.45">
      <c r="A47">
        <v>8202</v>
      </c>
      <c r="B47">
        <v>40</v>
      </c>
      <c r="C47" t="str">
        <f t="shared" si="0"/>
        <v>35-44</v>
      </c>
      <c r="D47" t="s">
        <v>39</v>
      </c>
      <c r="E47" t="s">
        <v>69</v>
      </c>
      <c r="F47">
        <v>59243</v>
      </c>
      <c r="G47" t="s">
        <v>93</v>
      </c>
      <c r="H47" t="s">
        <v>97</v>
      </c>
    </row>
    <row r="48" spans="1:8" x14ac:dyDescent="0.45">
      <c r="A48">
        <v>9832</v>
      </c>
      <c r="B48">
        <v>52</v>
      </c>
      <c r="C48" t="str">
        <f t="shared" si="0"/>
        <v>45-54</v>
      </c>
      <c r="D48" t="s">
        <v>38</v>
      </c>
      <c r="E48" t="s">
        <v>47</v>
      </c>
      <c r="F48">
        <v>39767</v>
      </c>
      <c r="G48" t="s">
        <v>93</v>
      </c>
      <c r="H48" t="s">
        <v>98</v>
      </c>
    </row>
    <row r="49" spans="1:8" x14ac:dyDescent="0.45">
      <c r="A49">
        <v>5477</v>
      </c>
      <c r="B49">
        <v>47</v>
      </c>
      <c r="C49" t="str">
        <f t="shared" si="0"/>
        <v>45-54</v>
      </c>
      <c r="D49" t="s">
        <v>39</v>
      </c>
      <c r="E49" t="s">
        <v>51</v>
      </c>
      <c r="F49">
        <v>53174</v>
      </c>
      <c r="G49" t="s">
        <v>93</v>
      </c>
      <c r="H49" t="s">
        <v>99</v>
      </c>
    </row>
    <row r="50" spans="1:8" x14ac:dyDescent="0.45">
      <c r="A50">
        <v>6862</v>
      </c>
      <c r="B50">
        <v>44</v>
      </c>
      <c r="C50" t="str">
        <f t="shared" si="0"/>
        <v>35-44</v>
      </c>
      <c r="D50" t="s">
        <v>40</v>
      </c>
      <c r="E50" t="s">
        <v>50</v>
      </c>
      <c r="F50">
        <v>196733</v>
      </c>
      <c r="G50" t="s">
        <v>95</v>
      </c>
      <c r="H50" t="s">
        <v>97</v>
      </c>
    </row>
    <row r="51" spans="1:8" x14ac:dyDescent="0.45">
      <c r="A51">
        <v>3593</v>
      </c>
      <c r="B51">
        <v>32</v>
      </c>
      <c r="C51" t="str">
        <f t="shared" si="0"/>
        <v>25-34</v>
      </c>
      <c r="D51" t="s">
        <v>38</v>
      </c>
      <c r="E51" t="s">
        <v>57</v>
      </c>
      <c r="F51">
        <v>38892</v>
      </c>
      <c r="G51" t="s">
        <v>95</v>
      </c>
      <c r="H51" t="s">
        <v>98</v>
      </c>
    </row>
    <row r="52" spans="1:8" x14ac:dyDescent="0.45">
      <c r="A52">
        <v>8103</v>
      </c>
      <c r="B52">
        <v>39</v>
      </c>
      <c r="C52" t="str">
        <f t="shared" si="0"/>
        <v>35-44</v>
      </c>
      <c r="D52" t="s">
        <v>39</v>
      </c>
      <c r="E52" t="s">
        <v>42</v>
      </c>
      <c r="F52">
        <v>189254</v>
      </c>
      <c r="G52" t="s">
        <v>92</v>
      </c>
      <c r="H52" t="s">
        <v>97</v>
      </c>
    </row>
    <row r="53" spans="1:8" x14ac:dyDescent="0.45">
      <c r="A53">
        <v>2145</v>
      </c>
      <c r="B53">
        <v>67</v>
      </c>
      <c r="C53" t="str">
        <f t="shared" si="0"/>
        <v>65+</v>
      </c>
      <c r="D53" t="s">
        <v>38</v>
      </c>
      <c r="E53" t="s">
        <v>68</v>
      </c>
      <c r="F53">
        <v>164811</v>
      </c>
      <c r="G53" t="s">
        <v>93</v>
      </c>
      <c r="H53" t="s">
        <v>99</v>
      </c>
    </row>
    <row r="54" spans="1:8" x14ac:dyDescent="0.45">
      <c r="A54">
        <v>3793</v>
      </c>
      <c r="B54">
        <v>58</v>
      </c>
      <c r="C54" t="str">
        <f t="shared" si="0"/>
        <v>55-64</v>
      </c>
      <c r="D54" t="s">
        <v>39</v>
      </c>
      <c r="E54" t="s">
        <v>68</v>
      </c>
      <c r="F54">
        <v>112561</v>
      </c>
      <c r="G54" t="s">
        <v>92</v>
      </c>
      <c r="H54" t="s">
        <v>99</v>
      </c>
    </row>
    <row r="55" spans="1:8" x14ac:dyDescent="0.45">
      <c r="A55">
        <v>1543</v>
      </c>
      <c r="B55">
        <v>72</v>
      </c>
      <c r="C55" t="str">
        <f t="shared" si="0"/>
        <v>65+</v>
      </c>
      <c r="D55" t="s">
        <v>40</v>
      </c>
      <c r="E55" t="s">
        <v>71</v>
      </c>
      <c r="F55">
        <v>105830</v>
      </c>
      <c r="G55" t="s">
        <v>95</v>
      </c>
      <c r="H55" t="s">
        <v>96</v>
      </c>
    </row>
    <row r="56" spans="1:8" x14ac:dyDescent="0.45">
      <c r="A56">
        <v>5751</v>
      </c>
      <c r="B56">
        <v>38</v>
      </c>
      <c r="C56" t="str">
        <f t="shared" si="0"/>
        <v>35-44</v>
      </c>
      <c r="D56" t="s">
        <v>38</v>
      </c>
      <c r="E56" t="s">
        <v>67</v>
      </c>
      <c r="F56">
        <v>181136</v>
      </c>
      <c r="G56" t="s">
        <v>91</v>
      </c>
      <c r="H56" t="s">
        <v>97</v>
      </c>
    </row>
    <row r="57" spans="1:8" x14ac:dyDescent="0.45">
      <c r="A57">
        <v>3433</v>
      </c>
      <c r="B57">
        <v>64</v>
      </c>
      <c r="C57" t="str">
        <f t="shared" si="0"/>
        <v>55-64</v>
      </c>
      <c r="D57" t="s">
        <v>39</v>
      </c>
      <c r="E57" t="s">
        <v>72</v>
      </c>
      <c r="F57">
        <v>39517</v>
      </c>
      <c r="G57" t="s">
        <v>95</v>
      </c>
      <c r="H57" t="s">
        <v>96</v>
      </c>
    </row>
    <row r="58" spans="1:8" x14ac:dyDescent="0.45">
      <c r="A58">
        <v>1231</v>
      </c>
      <c r="B58">
        <v>35</v>
      </c>
      <c r="C58" t="str">
        <f t="shared" si="0"/>
        <v>35-44</v>
      </c>
      <c r="D58" t="s">
        <v>39</v>
      </c>
      <c r="E58" t="s">
        <v>56</v>
      </c>
      <c r="F58">
        <v>71887</v>
      </c>
      <c r="G58" t="s">
        <v>95</v>
      </c>
      <c r="H58" t="s">
        <v>99</v>
      </c>
    </row>
    <row r="59" spans="1:8" x14ac:dyDescent="0.45">
      <c r="A59">
        <v>5112</v>
      </c>
      <c r="B59">
        <v>29</v>
      </c>
      <c r="C59" t="str">
        <f t="shared" si="0"/>
        <v>25-34</v>
      </c>
      <c r="D59" t="s">
        <v>40</v>
      </c>
      <c r="E59" t="s">
        <v>73</v>
      </c>
      <c r="F59">
        <v>127593</v>
      </c>
      <c r="G59" t="s">
        <v>92</v>
      </c>
      <c r="H59" t="s">
        <v>96</v>
      </c>
    </row>
    <row r="60" spans="1:8" x14ac:dyDescent="0.45">
      <c r="A60">
        <v>4904</v>
      </c>
      <c r="B60">
        <v>33</v>
      </c>
      <c r="C60" t="str">
        <f t="shared" si="0"/>
        <v>25-34</v>
      </c>
      <c r="D60" t="s">
        <v>40</v>
      </c>
      <c r="E60" t="s">
        <v>59</v>
      </c>
      <c r="F60">
        <v>147839</v>
      </c>
      <c r="G60" t="s">
        <v>93</v>
      </c>
      <c r="H60" t="s">
        <v>98</v>
      </c>
    </row>
    <row r="61" spans="1:8" x14ac:dyDescent="0.45">
      <c r="A61">
        <v>8150</v>
      </c>
      <c r="B61">
        <v>60</v>
      </c>
      <c r="C61" t="str">
        <f t="shared" si="0"/>
        <v>55-64</v>
      </c>
      <c r="D61" t="s">
        <v>40</v>
      </c>
      <c r="E61" t="s">
        <v>56</v>
      </c>
      <c r="F61">
        <v>167101</v>
      </c>
      <c r="G61" t="s">
        <v>94</v>
      </c>
      <c r="H61" t="s">
        <v>98</v>
      </c>
    </row>
    <row r="62" spans="1:8" x14ac:dyDescent="0.45">
      <c r="A62">
        <v>2160</v>
      </c>
      <c r="B62">
        <v>69</v>
      </c>
      <c r="C62" t="str">
        <f t="shared" si="0"/>
        <v>65+</v>
      </c>
      <c r="D62" t="s">
        <v>38</v>
      </c>
      <c r="E62" t="s">
        <v>74</v>
      </c>
      <c r="F62">
        <v>107279</v>
      </c>
      <c r="G62" t="s">
        <v>93</v>
      </c>
      <c r="H62" t="s">
        <v>99</v>
      </c>
    </row>
    <row r="63" spans="1:8" x14ac:dyDescent="0.45">
      <c r="A63">
        <v>9343</v>
      </c>
      <c r="B63">
        <v>61</v>
      </c>
      <c r="C63" t="str">
        <f t="shared" si="0"/>
        <v>55-64</v>
      </c>
      <c r="D63" t="s">
        <v>40</v>
      </c>
      <c r="E63" t="s">
        <v>54</v>
      </c>
      <c r="F63">
        <v>104591</v>
      </c>
      <c r="G63" t="s">
        <v>92</v>
      </c>
      <c r="H63" t="s">
        <v>96</v>
      </c>
    </row>
    <row r="64" spans="1:8" x14ac:dyDescent="0.45">
      <c r="A64">
        <v>3378</v>
      </c>
      <c r="B64">
        <v>54</v>
      </c>
      <c r="C64" t="str">
        <f t="shared" si="0"/>
        <v>45-54</v>
      </c>
      <c r="D64" t="s">
        <v>39</v>
      </c>
      <c r="E64" t="s">
        <v>42</v>
      </c>
      <c r="F64">
        <v>123283</v>
      </c>
      <c r="G64" t="s">
        <v>91</v>
      </c>
      <c r="H64" t="s">
        <v>98</v>
      </c>
    </row>
    <row r="65" spans="1:8" x14ac:dyDescent="0.45">
      <c r="A65">
        <v>3426</v>
      </c>
      <c r="B65">
        <v>62</v>
      </c>
      <c r="C65" t="str">
        <f t="shared" si="0"/>
        <v>55-64</v>
      </c>
      <c r="D65" t="s">
        <v>40</v>
      </c>
      <c r="E65" t="s">
        <v>63</v>
      </c>
      <c r="F65">
        <v>101978</v>
      </c>
      <c r="G65" t="s">
        <v>94</v>
      </c>
      <c r="H65" t="s">
        <v>97</v>
      </c>
    </row>
    <row r="66" spans="1:8" x14ac:dyDescent="0.45">
      <c r="A66">
        <v>8749</v>
      </c>
      <c r="B66">
        <v>55</v>
      </c>
      <c r="C66" t="str">
        <f t="shared" si="0"/>
        <v>55-64</v>
      </c>
      <c r="D66" t="s">
        <v>40</v>
      </c>
      <c r="E66" t="s">
        <v>70</v>
      </c>
      <c r="F66">
        <v>127327</v>
      </c>
      <c r="G66" t="s">
        <v>91</v>
      </c>
      <c r="H66" t="s">
        <v>99</v>
      </c>
    </row>
    <row r="67" spans="1:8" x14ac:dyDescent="0.45">
      <c r="A67">
        <v>8716</v>
      </c>
      <c r="B67">
        <v>32</v>
      </c>
      <c r="C67" t="str">
        <f t="shared" ref="C67:C130" si="1">IF(B67&lt;25, "18-24", IF(B67&lt;35, "25-34", IF(B67&lt;45, "35-44", IF(B67&lt;55, "45-54", IF(B67&lt;65, "55-64", "65+")))))</f>
        <v>25-34</v>
      </c>
      <c r="D67" t="s">
        <v>39</v>
      </c>
      <c r="E67" t="s">
        <v>75</v>
      </c>
      <c r="F67">
        <v>54571</v>
      </c>
      <c r="G67" t="s">
        <v>94</v>
      </c>
      <c r="H67" t="s">
        <v>97</v>
      </c>
    </row>
    <row r="68" spans="1:8" x14ac:dyDescent="0.45">
      <c r="A68">
        <v>8608</v>
      </c>
      <c r="B68">
        <v>62</v>
      </c>
      <c r="C68" t="str">
        <f t="shared" si="1"/>
        <v>55-64</v>
      </c>
      <c r="D68" t="s">
        <v>38</v>
      </c>
      <c r="E68" t="s">
        <v>43</v>
      </c>
      <c r="F68">
        <v>36936</v>
      </c>
      <c r="G68" t="s">
        <v>95</v>
      </c>
      <c r="H68" t="s">
        <v>97</v>
      </c>
    </row>
    <row r="69" spans="1:8" x14ac:dyDescent="0.45">
      <c r="A69">
        <v>6955</v>
      </c>
      <c r="B69">
        <v>59</v>
      </c>
      <c r="C69" t="str">
        <f t="shared" si="1"/>
        <v>55-64</v>
      </c>
      <c r="D69" t="s">
        <v>38</v>
      </c>
      <c r="E69" t="s">
        <v>76</v>
      </c>
      <c r="F69">
        <v>178646</v>
      </c>
      <c r="G69" t="s">
        <v>92</v>
      </c>
      <c r="H69" t="s">
        <v>99</v>
      </c>
    </row>
    <row r="70" spans="1:8" x14ac:dyDescent="0.45">
      <c r="A70">
        <v>5025</v>
      </c>
      <c r="B70">
        <v>63</v>
      </c>
      <c r="C70" t="str">
        <f t="shared" si="1"/>
        <v>55-64</v>
      </c>
      <c r="D70" t="s">
        <v>40</v>
      </c>
      <c r="E70" t="s">
        <v>51</v>
      </c>
      <c r="F70">
        <v>114083</v>
      </c>
      <c r="G70" t="s">
        <v>92</v>
      </c>
      <c r="H70" t="s">
        <v>98</v>
      </c>
    </row>
    <row r="71" spans="1:8" x14ac:dyDescent="0.45">
      <c r="A71">
        <v>9278</v>
      </c>
      <c r="B71">
        <v>75</v>
      </c>
      <c r="C71" t="str">
        <f t="shared" si="1"/>
        <v>65+</v>
      </c>
      <c r="D71" t="s">
        <v>38</v>
      </c>
      <c r="E71" t="s">
        <v>60</v>
      </c>
      <c r="F71">
        <v>155536</v>
      </c>
      <c r="G71" t="s">
        <v>92</v>
      </c>
      <c r="H71" t="s">
        <v>96</v>
      </c>
    </row>
    <row r="72" spans="1:8" x14ac:dyDescent="0.45">
      <c r="A72">
        <v>8253</v>
      </c>
      <c r="B72">
        <v>46</v>
      </c>
      <c r="C72" t="str">
        <f t="shared" si="1"/>
        <v>45-54</v>
      </c>
      <c r="D72" t="s">
        <v>39</v>
      </c>
      <c r="E72" t="s">
        <v>61</v>
      </c>
      <c r="F72">
        <v>179024</v>
      </c>
      <c r="G72" t="s">
        <v>95</v>
      </c>
      <c r="H72" t="s">
        <v>96</v>
      </c>
    </row>
    <row r="73" spans="1:8" x14ac:dyDescent="0.45">
      <c r="A73">
        <v>3536</v>
      </c>
      <c r="B73">
        <v>20</v>
      </c>
      <c r="C73" t="str">
        <f t="shared" si="1"/>
        <v>18-24</v>
      </c>
      <c r="D73" t="s">
        <v>39</v>
      </c>
      <c r="E73" t="s">
        <v>65</v>
      </c>
      <c r="F73">
        <v>184329</v>
      </c>
      <c r="G73" t="s">
        <v>95</v>
      </c>
      <c r="H73" t="s">
        <v>97</v>
      </c>
    </row>
    <row r="74" spans="1:8" x14ac:dyDescent="0.45">
      <c r="A74">
        <v>5147</v>
      </c>
      <c r="B74">
        <v>58</v>
      </c>
      <c r="C74" t="str">
        <f t="shared" si="1"/>
        <v>55-64</v>
      </c>
      <c r="D74" t="s">
        <v>39</v>
      </c>
      <c r="E74" t="s">
        <v>60</v>
      </c>
      <c r="F74">
        <v>165277</v>
      </c>
      <c r="G74" t="s">
        <v>93</v>
      </c>
      <c r="H74" t="s">
        <v>97</v>
      </c>
    </row>
    <row r="75" spans="1:8" x14ac:dyDescent="0.45">
      <c r="A75">
        <v>4167</v>
      </c>
      <c r="B75">
        <v>33</v>
      </c>
      <c r="C75" t="str">
        <f t="shared" si="1"/>
        <v>25-34</v>
      </c>
      <c r="D75" t="s">
        <v>39</v>
      </c>
      <c r="E75" t="s">
        <v>57</v>
      </c>
      <c r="F75">
        <v>39729</v>
      </c>
      <c r="G75" t="s">
        <v>92</v>
      </c>
      <c r="H75" t="s">
        <v>99</v>
      </c>
    </row>
    <row r="76" spans="1:8" x14ac:dyDescent="0.45">
      <c r="A76">
        <v>7707</v>
      </c>
      <c r="B76">
        <v>59</v>
      </c>
      <c r="C76" t="str">
        <f t="shared" si="1"/>
        <v>55-64</v>
      </c>
      <c r="D76" t="s">
        <v>40</v>
      </c>
      <c r="E76" t="s">
        <v>70</v>
      </c>
      <c r="F76">
        <v>92861</v>
      </c>
      <c r="G76" t="s">
        <v>92</v>
      </c>
      <c r="H76" t="s">
        <v>98</v>
      </c>
    </row>
    <row r="77" spans="1:8" x14ac:dyDescent="0.45">
      <c r="A77">
        <v>5814</v>
      </c>
      <c r="B77">
        <v>43</v>
      </c>
      <c r="C77" t="str">
        <f t="shared" si="1"/>
        <v>35-44</v>
      </c>
      <c r="D77" t="s">
        <v>39</v>
      </c>
      <c r="E77" t="s">
        <v>69</v>
      </c>
      <c r="F77">
        <v>134733</v>
      </c>
      <c r="G77" t="s">
        <v>91</v>
      </c>
      <c r="H77" t="s">
        <v>96</v>
      </c>
    </row>
    <row r="78" spans="1:8" x14ac:dyDescent="0.45">
      <c r="A78">
        <v>4480</v>
      </c>
      <c r="B78">
        <v>42</v>
      </c>
      <c r="C78" t="str">
        <f t="shared" si="1"/>
        <v>35-44</v>
      </c>
      <c r="D78" t="s">
        <v>38</v>
      </c>
      <c r="E78" t="s">
        <v>77</v>
      </c>
      <c r="F78">
        <v>39175</v>
      </c>
      <c r="G78" t="s">
        <v>92</v>
      </c>
      <c r="H78" t="s">
        <v>96</v>
      </c>
    </row>
    <row r="79" spans="1:8" x14ac:dyDescent="0.45">
      <c r="A79">
        <v>2039</v>
      </c>
      <c r="B79">
        <v>38</v>
      </c>
      <c r="C79" t="str">
        <f t="shared" si="1"/>
        <v>35-44</v>
      </c>
      <c r="D79" t="s">
        <v>38</v>
      </c>
      <c r="E79" t="s">
        <v>43</v>
      </c>
      <c r="F79">
        <v>163414</v>
      </c>
      <c r="G79" t="s">
        <v>94</v>
      </c>
      <c r="H79" t="s">
        <v>97</v>
      </c>
    </row>
    <row r="80" spans="1:8" x14ac:dyDescent="0.45">
      <c r="A80">
        <v>5295</v>
      </c>
      <c r="B80">
        <v>53</v>
      </c>
      <c r="C80" t="str">
        <f t="shared" si="1"/>
        <v>45-54</v>
      </c>
      <c r="D80" t="s">
        <v>39</v>
      </c>
      <c r="E80" t="s">
        <v>73</v>
      </c>
      <c r="F80">
        <v>61564</v>
      </c>
      <c r="G80" t="s">
        <v>94</v>
      </c>
      <c r="H80" t="s">
        <v>98</v>
      </c>
    </row>
    <row r="81" spans="1:8" x14ac:dyDescent="0.45">
      <c r="A81">
        <v>2883</v>
      </c>
      <c r="B81">
        <v>18</v>
      </c>
      <c r="C81" t="str">
        <f t="shared" si="1"/>
        <v>18-24</v>
      </c>
      <c r="D81" t="s">
        <v>39</v>
      </c>
      <c r="E81" t="s">
        <v>78</v>
      </c>
      <c r="F81">
        <v>170923</v>
      </c>
      <c r="G81" t="s">
        <v>93</v>
      </c>
      <c r="H81" t="s">
        <v>97</v>
      </c>
    </row>
    <row r="82" spans="1:8" x14ac:dyDescent="0.45">
      <c r="A82">
        <v>8590</v>
      </c>
      <c r="B82">
        <v>66</v>
      </c>
      <c r="C82" t="str">
        <f t="shared" si="1"/>
        <v>65+</v>
      </c>
      <c r="D82" t="s">
        <v>40</v>
      </c>
      <c r="E82" t="s">
        <v>73</v>
      </c>
      <c r="F82">
        <v>46084</v>
      </c>
      <c r="G82" t="s">
        <v>91</v>
      </c>
      <c r="H82" t="s">
        <v>96</v>
      </c>
    </row>
    <row r="83" spans="1:8" x14ac:dyDescent="0.45">
      <c r="A83">
        <v>3958</v>
      </c>
      <c r="B83">
        <v>48</v>
      </c>
      <c r="C83" t="str">
        <f t="shared" si="1"/>
        <v>45-54</v>
      </c>
      <c r="D83" t="s">
        <v>40</v>
      </c>
      <c r="E83" t="s">
        <v>51</v>
      </c>
      <c r="F83">
        <v>114640</v>
      </c>
      <c r="G83" t="s">
        <v>93</v>
      </c>
      <c r="H83" t="s">
        <v>96</v>
      </c>
    </row>
    <row r="84" spans="1:8" x14ac:dyDescent="0.45">
      <c r="A84">
        <v>4937</v>
      </c>
      <c r="B84">
        <v>68</v>
      </c>
      <c r="C84" t="str">
        <f t="shared" si="1"/>
        <v>65+</v>
      </c>
      <c r="D84" t="s">
        <v>40</v>
      </c>
      <c r="E84" t="s">
        <v>52</v>
      </c>
      <c r="F84">
        <v>68554</v>
      </c>
      <c r="G84" t="s">
        <v>95</v>
      </c>
      <c r="H84" t="s">
        <v>99</v>
      </c>
    </row>
    <row r="85" spans="1:8" x14ac:dyDescent="0.45">
      <c r="A85">
        <v>6217</v>
      </c>
      <c r="B85">
        <v>21</v>
      </c>
      <c r="C85" t="str">
        <f t="shared" si="1"/>
        <v>18-24</v>
      </c>
      <c r="D85" t="s">
        <v>40</v>
      </c>
      <c r="E85" t="s">
        <v>51</v>
      </c>
      <c r="F85">
        <v>171994</v>
      </c>
      <c r="G85" t="s">
        <v>91</v>
      </c>
      <c r="H85" t="s">
        <v>98</v>
      </c>
    </row>
    <row r="86" spans="1:8" x14ac:dyDescent="0.45">
      <c r="A86">
        <v>6693</v>
      </c>
      <c r="B86">
        <v>23</v>
      </c>
      <c r="C86" t="str">
        <f t="shared" si="1"/>
        <v>18-24</v>
      </c>
      <c r="D86" t="s">
        <v>38</v>
      </c>
      <c r="E86" t="s">
        <v>54</v>
      </c>
      <c r="F86">
        <v>72667</v>
      </c>
      <c r="G86" t="s">
        <v>94</v>
      </c>
      <c r="H86" t="s">
        <v>96</v>
      </c>
    </row>
    <row r="87" spans="1:8" x14ac:dyDescent="0.45">
      <c r="A87">
        <v>5087</v>
      </c>
      <c r="B87">
        <v>20</v>
      </c>
      <c r="C87" t="str">
        <f t="shared" si="1"/>
        <v>18-24</v>
      </c>
      <c r="D87" t="s">
        <v>40</v>
      </c>
      <c r="E87" t="s">
        <v>51</v>
      </c>
      <c r="F87">
        <v>47301</v>
      </c>
      <c r="G87" t="s">
        <v>95</v>
      </c>
      <c r="H87" t="s">
        <v>98</v>
      </c>
    </row>
    <row r="88" spans="1:8" x14ac:dyDescent="0.45">
      <c r="A88">
        <v>2181</v>
      </c>
      <c r="B88">
        <v>24</v>
      </c>
      <c r="C88" t="str">
        <f t="shared" si="1"/>
        <v>18-24</v>
      </c>
      <c r="D88" t="s">
        <v>38</v>
      </c>
      <c r="E88" t="s">
        <v>55</v>
      </c>
      <c r="F88">
        <v>90244</v>
      </c>
      <c r="G88" t="s">
        <v>93</v>
      </c>
      <c r="H88" t="s">
        <v>97</v>
      </c>
    </row>
    <row r="89" spans="1:8" x14ac:dyDescent="0.45">
      <c r="A89">
        <v>6632</v>
      </c>
      <c r="B89">
        <v>69</v>
      </c>
      <c r="C89" t="str">
        <f t="shared" si="1"/>
        <v>65+</v>
      </c>
      <c r="D89" t="s">
        <v>38</v>
      </c>
      <c r="E89" t="s">
        <v>60</v>
      </c>
      <c r="F89">
        <v>58733</v>
      </c>
      <c r="G89" t="s">
        <v>95</v>
      </c>
      <c r="H89" t="s">
        <v>97</v>
      </c>
    </row>
    <row r="90" spans="1:8" x14ac:dyDescent="0.45">
      <c r="A90">
        <v>9094</v>
      </c>
      <c r="B90">
        <v>19</v>
      </c>
      <c r="C90" t="str">
        <f t="shared" si="1"/>
        <v>18-24</v>
      </c>
      <c r="D90" t="s">
        <v>39</v>
      </c>
      <c r="E90" t="s">
        <v>61</v>
      </c>
      <c r="F90">
        <v>31011</v>
      </c>
      <c r="G90" t="s">
        <v>94</v>
      </c>
      <c r="H90" t="s">
        <v>97</v>
      </c>
    </row>
    <row r="91" spans="1:8" x14ac:dyDescent="0.45">
      <c r="A91">
        <v>5546</v>
      </c>
      <c r="B91">
        <v>20</v>
      </c>
      <c r="C91" t="str">
        <f t="shared" si="1"/>
        <v>18-24</v>
      </c>
      <c r="D91" t="s">
        <v>39</v>
      </c>
      <c r="E91" t="s">
        <v>79</v>
      </c>
      <c r="F91">
        <v>52741</v>
      </c>
      <c r="G91" t="s">
        <v>94</v>
      </c>
      <c r="H91" t="s">
        <v>96</v>
      </c>
    </row>
    <row r="92" spans="1:8" x14ac:dyDescent="0.45">
      <c r="A92">
        <v>5436</v>
      </c>
      <c r="B92">
        <v>33</v>
      </c>
      <c r="C92" t="str">
        <f t="shared" si="1"/>
        <v>25-34</v>
      </c>
      <c r="D92" t="s">
        <v>38</v>
      </c>
      <c r="E92" t="s">
        <v>77</v>
      </c>
      <c r="F92">
        <v>48893</v>
      </c>
      <c r="G92" t="s">
        <v>93</v>
      </c>
      <c r="H92" t="s">
        <v>96</v>
      </c>
    </row>
    <row r="93" spans="1:8" x14ac:dyDescent="0.45">
      <c r="A93">
        <v>5250</v>
      </c>
      <c r="B93">
        <v>55</v>
      </c>
      <c r="C93" t="str">
        <f t="shared" si="1"/>
        <v>55-64</v>
      </c>
      <c r="D93" t="s">
        <v>39</v>
      </c>
      <c r="E93" t="s">
        <v>58</v>
      </c>
      <c r="F93">
        <v>182123</v>
      </c>
      <c r="G93" t="s">
        <v>94</v>
      </c>
      <c r="H93" t="s">
        <v>98</v>
      </c>
    </row>
    <row r="94" spans="1:8" x14ac:dyDescent="0.45">
      <c r="A94">
        <v>9207</v>
      </c>
      <c r="B94">
        <v>58</v>
      </c>
      <c r="C94" t="str">
        <f t="shared" si="1"/>
        <v>55-64</v>
      </c>
      <c r="D94" t="s">
        <v>40</v>
      </c>
      <c r="E94" t="s">
        <v>53</v>
      </c>
      <c r="F94">
        <v>180328</v>
      </c>
      <c r="G94" t="s">
        <v>91</v>
      </c>
      <c r="H94" t="s">
        <v>96</v>
      </c>
    </row>
    <row r="95" spans="1:8" x14ac:dyDescent="0.45">
      <c r="A95">
        <v>7665</v>
      </c>
      <c r="B95">
        <v>35</v>
      </c>
      <c r="C95" t="str">
        <f t="shared" si="1"/>
        <v>35-44</v>
      </c>
      <c r="D95" t="s">
        <v>38</v>
      </c>
      <c r="E95" t="s">
        <v>80</v>
      </c>
      <c r="F95">
        <v>142479</v>
      </c>
      <c r="G95" t="s">
        <v>94</v>
      </c>
      <c r="H95" t="s">
        <v>98</v>
      </c>
    </row>
    <row r="96" spans="1:8" x14ac:dyDescent="0.45">
      <c r="A96">
        <v>1166</v>
      </c>
      <c r="B96">
        <v>38</v>
      </c>
      <c r="C96" t="str">
        <f t="shared" si="1"/>
        <v>35-44</v>
      </c>
      <c r="D96" t="s">
        <v>39</v>
      </c>
      <c r="E96" t="s">
        <v>62</v>
      </c>
      <c r="F96">
        <v>118537</v>
      </c>
      <c r="G96" t="s">
        <v>94</v>
      </c>
      <c r="H96" t="s">
        <v>98</v>
      </c>
    </row>
    <row r="97" spans="1:8" x14ac:dyDescent="0.45">
      <c r="A97">
        <v>5350</v>
      </c>
      <c r="B97">
        <v>54</v>
      </c>
      <c r="C97" t="str">
        <f t="shared" si="1"/>
        <v>45-54</v>
      </c>
      <c r="D97" t="s">
        <v>39</v>
      </c>
      <c r="E97" t="s">
        <v>58</v>
      </c>
      <c r="F97">
        <v>32514</v>
      </c>
      <c r="G97" t="s">
        <v>94</v>
      </c>
      <c r="H97" t="s">
        <v>98</v>
      </c>
    </row>
    <row r="98" spans="1:8" x14ac:dyDescent="0.45">
      <c r="A98">
        <v>7809</v>
      </c>
      <c r="B98">
        <v>74</v>
      </c>
      <c r="C98" t="str">
        <f t="shared" si="1"/>
        <v>65+</v>
      </c>
      <c r="D98" t="s">
        <v>40</v>
      </c>
      <c r="E98" t="s">
        <v>77</v>
      </c>
      <c r="F98">
        <v>113382</v>
      </c>
      <c r="G98" t="s">
        <v>92</v>
      </c>
      <c r="H98" t="s">
        <v>96</v>
      </c>
    </row>
    <row r="99" spans="1:8" x14ac:dyDescent="0.45">
      <c r="A99">
        <v>7115</v>
      </c>
      <c r="B99">
        <v>38</v>
      </c>
      <c r="C99" t="str">
        <f t="shared" si="1"/>
        <v>35-44</v>
      </c>
      <c r="D99" t="s">
        <v>39</v>
      </c>
      <c r="E99" t="s">
        <v>44</v>
      </c>
      <c r="F99">
        <v>98737</v>
      </c>
      <c r="G99" t="s">
        <v>94</v>
      </c>
      <c r="H99" t="s">
        <v>98</v>
      </c>
    </row>
    <row r="100" spans="1:8" x14ac:dyDescent="0.45">
      <c r="A100">
        <v>3038</v>
      </c>
      <c r="B100">
        <v>29</v>
      </c>
      <c r="C100" t="str">
        <f t="shared" si="1"/>
        <v>25-34</v>
      </c>
      <c r="D100" t="s">
        <v>38</v>
      </c>
      <c r="E100" t="s">
        <v>75</v>
      </c>
      <c r="F100">
        <v>118238</v>
      </c>
      <c r="G100" t="s">
        <v>91</v>
      </c>
      <c r="H100" t="s">
        <v>98</v>
      </c>
    </row>
    <row r="101" spans="1:8" x14ac:dyDescent="0.45">
      <c r="A101">
        <v>3403</v>
      </c>
      <c r="B101">
        <v>72</v>
      </c>
      <c r="C101" t="str">
        <f t="shared" si="1"/>
        <v>65+</v>
      </c>
      <c r="D101" t="s">
        <v>40</v>
      </c>
      <c r="E101" t="s">
        <v>51</v>
      </c>
      <c r="F101">
        <v>166461</v>
      </c>
      <c r="G101" t="s">
        <v>91</v>
      </c>
      <c r="H101" t="s">
        <v>98</v>
      </c>
    </row>
    <row r="102" spans="1:8" x14ac:dyDescent="0.45">
      <c r="A102">
        <v>4718</v>
      </c>
      <c r="B102">
        <v>68</v>
      </c>
      <c r="C102" t="str">
        <f t="shared" si="1"/>
        <v>65+</v>
      </c>
      <c r="D102" t="s">
        <v>38</v>
      </c>
      <c r="E102" t="s">
        <v>67</v>
      </c>
      <c r="F102">
        <v>42875</v>
      </c>
      <c r="G102" t="s">
        <v>91</v>
      </c>
      <c r="H102" t="s">
        <v>96</v>
      </c>
    </row>
    <row r="103" spans="1:8" x14ac:dyDescent="0.45">
      <c r="A103">
        <v>2160</v>
      </c>
      <c r="B103">
        <v>63</v>
      </c>
      <c r="C103" t="str">
        <f t="shared" si="1"/>
        <v>55-64</v>
      </c>
      <c r="D103" t="s">
        <v>40</v>
      </c>
      <c r="E103" t="s">
        <v>53</v>
      </c>
      <c r="F103">
        <v>177238</v>
      </c>
      <c r="G103" t="s">
        <v>92</v>
      </c>
      <c r="H103" t="s">
        <v>98</v>
      </c>
    </row>
    <row r="104" spans="1:8" x14ac:dyDescent="0.45">
      <c r="A104">
        <v>2211</v>
      </c>
      <c r="B104">
        <v>29</v>
      </c>
      <c r="C104" t="str">
        <f t="shared" si="1"/>
        <v>25-34</v>
      </c>
      <c r="D104" t="s">
        <v>40</v>
      </c>
      <c r="E104" t="s">
        <v>58</v>
      </c>
      <c r="F104">
        <v>82855</v>
      </c>
      <c r="G104" t="s">
        <v>94</v>
      </c>
      <c r="H104" t="s">
        <v>96</v>
      </c>
    </row>
    <row r="105" spans="1:8" x14ac:dyDescent="0.45">
      <c r="A105">
        <v>8639</v>
      </c>
      <c r="B105">
        <v>74</v>
      </c>
      <c r="C105" t="str">
        <f t="shared" si="1"/>
        <v>65+</v>
      </c>
      <c r="D105" t="s">
        <v>38</v>
      </c>
      <c r="E105" t="s">
        <v>72</v>
      </c>
      <c r="F105">
        <v>170501</v>
      </c>
      <c r="G105" t="s">
        <v>94</v>
      </c>
      <c r="H105" t="s">
        <v>98</v>
      </c>
    </row>
    <row r="106" spans="1:8" x14ac:dyDescent="0.45">
      <c r="A106">
        <v>5970</v>
      </c>
      <c r="B106">
        <v>47</v>
      </c>
      <c r="C106" t="str">
        <f t="shared" si="1"/>
        <v>45-54</v>
      </c>
      <c r="D106" t="s">
        <v>39</v>
      </c>
      <c r="E106" t="s">
        <v>81</v>
      </c>
      <c r="F106">
        <v>166083</v>
      </c>
      <c r="G106" t="s">
        <v>95</v>
      </c>
      <c r="H106" t="s">
        <v>98</v>
      </c>
    </row>
    <row r="107" spans="1:8" x14ac:dyDescent="0.45">
      <c r="A107">
        <v>6305</v>
      </c>
      <c r="B107">
        <v>59</v>
      </c>
      <c r="C107" t="str">
        <f t="shared" si="1"/>
        <v>55-64</v>
      </c>
      <c r="D107" t="s">
        <v>39</v>
      </c>
      <c r="E107" t="s">
        <v>77</v>
      </c>
      <c r="F107">
        <v>107112</v>
      </c>
      <c r="G107" t="s">
        <v>95</v>
      </c>
      <c r="H107" t="s">
        <v>96</v>
      </c>
    </row>
    <row r="108" spans="1:8" x14ac:dyDescent="0.45">
      <c r="A108">
        <v>4843</v>
      </c>
      <c r="B108">
        <v>66</v>
      </c>
      <c r="C108" t="str">
        <f t="shared" si="1"/>
        <v>65+</v>
      </c>
      <c r="D108" t="s">
        <v>38</v>
      </c>
      <c r="E108" t="s">
        <v>81</v>
      </c>
      <c r="F108">
        <v>86299</v>
      </c>
      <c r="G108" t="s">
        <v>94</v>
      </c>
      <c r="H108" t="s">
        <v>98</v>
      </c>
    </row>
    <row r="109" spans="1:8" x14ac:dyDescent="0.45">
      <c r="A109">
        <v>2745</v>
      </c>
      <c r="B109">
        <v>50</v>
      </c>
      <c r="C109" t="str">
        <f t="shared" si="1"/>
        <v>45-54</v>
      </c>
      <c r="D109" t="s">
        <v>40</v>
      </c>
      <c r="E109" t="s">
        <v>67</v>
      </c>
      <c r="F109">
        <v>69352</v>
      </c>
      <c r="G109" t="s">
        <v>93</v>
      </c>
      <c r="H109" t="s">
        <v>97</v>
      </c>
    </row>
    <row r="110" spans="1:8" x14ac:dyDescent="0.45">
      <c r="A110">
        <v>4716</v>
      </c>
      <c r="B110">
        <v>22</v>
      </c>
      <c r="C110" t="str">
        <f t="shared" si="1"/>
        <v>18-24</v>
      </c>
      <c r="D110" t="s">
        <v>38</v>
      </c>
      <c r="E110" t="s">
        <v>64</v>
      </c>
      <c r="F110">
        <v>93779</v>
      </c>
      <c r="G110" t="s">
        <v>92</v>
      </c>
      <c r="H110" t="s">
        <v>99</v>
      </c>
    </row>
    <row r="111" spans="1:8" x14ac:dyDescent="0.45">
      <c r="A111">
        <v>7403</v>
      </c>
      <c r="B111">
        <v>42</v>
      </c>
      <c r="C111" t="str">
        <f t="shared" si="1"/>
        <v>35-44</v>
      </c>
      <c r="D111" t="s">
        <v>38</v>
      </c>
      <c r="E111" t="s">
        <v>66</v>
      </c>
      <c r="F111">
        <v>162999</v>
      </c>
      <c r="G111" t="s">
        <v>95</v>
      </c>
      <c r="H111" t="s">
        <v>98</v>
      </c>
    </row>
    <row r="112" spans="1:8" x14ac:dyDescent="0.45">
      <c r="A112">
        <v>8178</v>
      </c>
      <c r="B112">
        <v>24</v>
      </c>
      <c r="C112" t="str">
        <f t="shared" si="1"/>
        <v>18-24</v>
      </c>
      <c r="D112" t="s">
        <v>38</v>
      </c>
      <c r="E112" t="s">
        <v>74</v>
      </c>
      <c r="F112">
        <v>181825</v>
      </c>
      <c r="G112" t="s">
        <v>92</v>
      </c>
      <c r="H112" t="s">
        <v>98</v>
      </c>
    </row>
    <row r="113" spans="1:8" x14ac:dyDescent="0.45">
      <c r="A113">
        <v>1621</v>
      </c>
      <c r="B113">
        <v>43</v>
      </c>
      <c r="C113" t="str">
        <f t="shared" si="1"/>
        <v>35-44</v>
      </c>
      <c r="D113" t="s">
        <v>39</v>
      </c>
      <c r="E113" t="s">
        <v>46</v>
      </c>
      <c r="F113">
        <v>114086</v>
      </c>
      <c r="G113" t="s">
        <v>94</v>
      </c>
      <c r="H113" t="s">
        <v>97</v>
      </c>
    </row>
    <row r="114" spans="1:8" x14ac:dyDescent="0.45">
      <c r="A114">
        <v>7015</v>
      </c>
      <c r="B114">
        <v>49</v>
      </c>
      <c r="C114" t="str">
        <f t="shared" si="1"/>
        <v>45-54</v>
      </c>
      <c r="D114" t="s">
        <v>38</v>
      </c>
      <c r="E114" t="s">
        <v>82</v>
      </c>
      <c r="F114">
        <v>145222</v>
      </c>
      <c r="G114" t="s">
        <v>92</v>
      </c>
      <c r="H114" t="s">
        <v>96</v>
      </c>
    </row>
    <row r="115" spans="1:8" x14ac:dyDescent="0.45">
      <c r="A115">
        <v>6709</v>
      </c>
      <c r="B115">
        <v>75</v>
      </c>
      <c r="C115" t="str">
        <f t="shared" si="1"/>
        <v>65+</v>
      </c>
      <c r="D115" t="s">
        <v>38</v>
      </c>
      <c r="E115" t="s">
        <v>81</v>
      </c>
      <c r="F115">
        <v>198607</v>
      </c>
      <c r="G115" t="s">
        <v>92</v>
      </c>
      <c r="H115" t="s">
        <v>99</v>
      </c>
    </row>
    <row r="116" spans="1:8" x14ac:dyDescent="0.45">
      <c r="A116">
        <v>5757</v>
      </c>
      <c r="B116">
        <v>38</v>
      </c>
      <c r="C116" t="str">
        <f t="shared" si="1"/>
        <v>35-44</v>
      </c>
      <c r="D116" t="s">
        <v>40</v>
      </c>
      <c r="E116" t="s">
        <v>55</v>
      </c>
      <c r="F116">
        <v>178184</v>
      </c>
      <c r="G116" t="s">
        <v>95</v>
      </c>
      <c r="H116" t="s">
        <v>98</v>
      </c>
    </row>
    <row r="117" spans="1:8" x14ac:dyDescent="0.45">
      <c r="A117">
        <v>5039</v>
      </c>
      <c r="B117">
        <v>62</v>
      </c>
      <c r="C117" t="str">
        <f t="shared" si="1"/>
        <v>55-64</v>
      </c>
      <c r="D117" t="s">
        <v>38</v>
      </c>
      <c r="E117" t="s">
        <v>66</v>
      </c>
      <c r="F117">
        <v>167884</v>
      </c>
      <c r="G117" t="s">
        <v>94</v>
      </c>
      <c r="H117" t="s">
        <v>99</v>
      </c>
    </row>
    <row r="118" spans="1:8" x14ac:dyDescent="0.45">
      <c r="A118">
        <v>2615</v>
      </c>
      <c r="B118">
        <v>41</v>
      </c>
      <c r="C118" t="str">
        <f t="shared" si="1"/>
        <v>35-44</v>
      </c>
      <c r="D118" t="s">
        <v>38</v>
      </c>
      <c r="E118" t="s">
        <v>56</v>
      </c>
      <c r="F118">
        <v>82600</v>
      </c>
      <c r="G118" t="s">
        <v>91</v>
      </c>
      <c r="H118" t="s">
        <v>96</v>
      </c>
    </row>
    <row r="119" spans="1:8" x14ac:dyDescent="0.45">
      <c r="A119">
        <v>7981</v>
      </c>
      <c r="B119">
        <v>27</v>
      </c>
      <c r="C119" t="str">
        <f t="shared" si="1"/>
        <v>25-34</v>
      </c>
      <c r="D119" t="s">
        <v>39</v>
      </c>
      <c r="E119" t="s">
        <v>64</v>
      </c>
      <c r="F119">
        <v>112759</v>
      </c>
      <c r="G119" t="s">
        <v>92</v>
      </c>
      <c r="H119" t="s">
        <v>97</v>
      </c>
    </row>
    <row r="120" spans="1:8" x14ac:dyDescent="0.45">
      <c r="A120">
        <v>8780</v>
      </c>
      <c r="B120">
        <v>44</v>
      </c>
      <c r="C120" t="str">
        <f t="shared" si="1"/>
        <v>35-44</v>
      </c>
      <c r="D120" t="s">
        <v>40</v>
      </c>
      <c r="E120" t="s">
        <v>69</v>
      </c>
      <c r="F120">
        <v>100111</v>
      </c>
      <c r="G120" t="s">
        <v>92</v>
      </c>
      <c r="H120" t="s">
        <v>99</v>
      </c>
    </row>
    <row r="121" spans="1:8" x14ac:dyDescent="0.45">
      <c r="A121">
        <v>9857</v>
      </c>
      <c r="B121">
        <v>42</v>
      </c>
      <c r="C121" t="str">
        <f t="shared" si="1"/>
        <v>35-44</v>
      </c>
      <c r="D121" t="s">
        <v>39</v>
      </c>
      <c r="E121" t="s">
        <v>78</v>
      </c>
      <c r="F121">
        <v>161284</v>
      </c>
      <c r="G121" t="s">
        <v>95</v>
      </c>
      <c r="H121" t="s">
        <v>99</v>
      </c>
    </row>
    <row r="122" spans="1:8" x14ac:dyDescent="0.45">
      <c r="A122">
        <v>1067</v>
      </c>
      <c r="B122">
        <v>29</v>
      </c>
      <c r="C122" t="str">
        <f t="shared" si="1"/>
        <v>25-34</v>
      </c>
      <c r="D122" t="s">
        <v>40</v>
      </c>
      <c r="E122" t="s">
        <v>76</v>
      </c>
      <c r="F122">
        <v>75732</v>
      </c>
      <c r="G122" t="s">
        <v>95</v>
      </c>
      <c r="H122" t="s">
        <v>98</v>
      </c>
    </row>
    <row r="123" spans="1:8" x14ac:dyDescent="0.45">
      <c r="A123">
        <v>8161</v>
      </c>
      <c r="B123">
        <v>22</v>
      </c>
      <c r="C123" t="str">
        <f t="shared" si="1"/>
        <v>18-24</v>
      </c>
      <c r="D123" t="s">
        <v>40</v>
      </c>
      <c r="E123" t="s">
        <v>76</v>
      </c>
      <c r="F123">
        <v>62552</v>
      </c>
      <c r="G123" t="s">
        <v>93</v>
      </c>
      <c r="H123" t="s">
        <v>96</v>
      </c>
    </row>
    <row r="124" spans="1:8" x14ac:dyDescent="0.45">
      <c r="A124">
        <v>4636</v>
      </c>
      <c r="B124">
        <v>59</v>
      </c>
      <c r="C124" t="str">
        <f t="shared" si="1"/>
        <v>55-64</v>
      </c>
      <c r="D124" t="s">
        <v>38</v>
      </c>
      <c r="E124" t="s">
        <v>47</v>
      </c>
      <c r="F124">
        <v>194788</v>
      </c>
      <c r="G124" t="s">
        <v>93</v>
      </c>
      <c r="H124" t="s">
        <v>96</v>
      </c>
    </row>
    <row r="125" spans="1:8" x14ac:dyDescent="0.45">
      <c r="A125">
        <v>7604</v>
      </c>
      <c r="B125">
        <v>41</v>
      </c>
      <c r="C125" t="str">
        <f t="shared" si="1"/>
        <v>35-44</v>
      </c>
      <c r="D125" t="s">
        <v>40</v>
      </c>
      <c r="E125" t="s">
        <v>47</v>
      </c>
      <c r="F125">
        <v>133223</v>
      </c>
      <c r="G125" t="s">
        <v>93</v>
      </c>
      <c r="H125" t="s">
        <v>98</v>
      </c>
    </row>
    <row r="126" spans="1:8" x14ac:dyDescent="0.45">
      <c r="A126">
        <v>5961</v>
      </c>
      <c r="B126">
        <v>70</v>
      </c>
      <c r="C126" t="str">
        <f t="shared" si="1"/>
        <v>65+</v>
      </c>
      <c r="D126" t="s">
        <v>40</v>
      </c>
      <c r="E126" t="s">
        <v>78</v>
      </c>
      <c r="F126">
        <v>136900</v>
      </c>
      <c r="G126" t="s">
        <v>93</v>
      </c>
      <c r="H126" t="s">
        <v>99</v>
      </c>
    </row>
    <row r="127" spans="1:8" x14ac:dyDescent="0.45">
      <c r="A127">
        <v>8549</v>
      </c>
      <c r="B127">
        <v>37</v>
      </c>
      <c r="C127" t="str">
        <f t="shared" si="1"/>
        <v>35-44</v>
      </c>
      <c r="D127" t="s">
        <v>39</v>
      </c>
      <c r="E127" t="s">
        <v>83</v>
      </c>
      <c r="F127">
        <v>90313</v>
      </c>
      <c r="G127" t="s">
        <v>92</v>
      </c>
      <c r="H127" t="s">
        <v>98</v>
      </c>
    </row>
    <row r="128" spans="1:8" x14ac:dyDescent="0.45">
      <c r="A128">
        <v>3393</v>
      </c>
      <c r="B128">
        <v>58</v>
      </c>
      <c r="C128" t="str">
        <f t="shared" si="1"/>
        <v>55-64</v>
      </c>
      <c r="D128" t="s">
        <v>40</v>
      </c>
      <c r="E128" t="s">
        <v>71</v>
      </c>
      <c r="F128">
        <v>68359</v>
      </c>
      <c r="G128" t="s">
        <v>94</v>
      </c>
      <c r="H128" t="s">
        <v>98</v>
      </c>
    </row>
    <row r="129" spans="1:8" x14ac:dyDescent="0.45">
      <c r="A129">
        <v>1781</v>
      </c>
      <c r="B129">
        <v>46</v>
      </c>
      <c r="C129" t="str">
        <f t="shared" si="1"/>
        <v>45-54</v>
      </c>
      <c r="D129" t="s">
        <v>39</v>
      </c>
      <c r="E129" t="s">
        <v>65</v>
      </c>
      <c r="F129">
        <v>91958</v>
      </c>
      <c r="G129" t="s">
        <v>94</v>
      </c>
      <c r="H129" t="s">
        <v>99</v>
      </c>
    </row>
    <row r="130" spans="1:8" x14ac:dyDescent="0.45">
      <c r="A130">
        <v>8124</v>
      </c>
      <c r="B130">
        <v>43</v>
      </c>
      <c r="C130" t="str">
        <f t="shared" si="1"/>
        <v>35-44</v>
      </c>
      <c r="D130" t="s">
        <v>40</v>
      </c>
      <c r="E130" t="s">
        <v>63</v>
      </c>
      <c r="F130">
        <v>151284</v>
      </c>
      <c r="G130" t="s">
        <v>91</v>
      </c>
      <c r="H130" t="s">
        <v>96</v>
      </c>
    </row>
    <row r="131" spans="1:8" x14ac:dyDescent="0.45">
      <c r="A131">
        <v>9765</v>
      </c>
      <c r="B131">
        <v>60</v>
      </c>
      <c r="C131" t="str">
        <f t="shared" ref="C131:C194" si="2">IF(B131&lt;25, "18-24", IF(B131&lt;35, "25-34", IF(B131&lt;45, "35-44", IF(B131&lt;55, "45-54", IF(B131&lt;65, "55-64", "65+")))))</f>
        <v>55-64</v>
      </c>
      <c r="D131" t="s">
        <v>38</v>
      </c>
      <c r="E131" t="s">
        <v>83</v>
      </c>
      <c r="F131">
        <v>34662</v>
      </c>
      <c r="G131" t="s">
        <v>95</v>
      </c>
      <c r="H131" t="s">
        <v>97</v>
      </c>
    </row>
    <row r="132" spans="1:8" x14ac:dyDescent="0.45">
      <c r="A132">
        <v>9754</v>
      </c>
      <c r="B132">
        <v>43</v>
      </c>
      <c r="C132" t="str">
        <f t="shared" si="2"/>
        <v>35-44</v>
      </c>
      <c r="D132" t="s">
        <v>40</v>
      </c>
      <c r="E132" t="s">
        <v>57</v>
      </c>
      <c r="F132">
        <v>194736</v>
      </c>
      <c r="G132" t="s">
        <v>95</v>
      </c>
      <c r="H132" t="s">
        <v>98</v>
      </c>
    </row>
    <row r="133" spans="1:8" x14ac:dyDescent="0.45">
      <c r="A133">
        <v>1356</v>
      </c>
      <c r="B133">
        <v>41</v>
      </c>
      <c r="C133" t="str">
        <f t="shared" si="2"/>
        <v>35-44</v>
      </c>
      <c r="D133" t="s">
        <v>39</v>
      </c>
      <c r="E133" t="s">
        <v>60</v>
      </c>
      <c r="F133">
        <v>38847</v>
      </c>
      <c r="G133" t="s">
        <v>92</v>
      </c>
      <c r="H133" t="s">
        <v>97</v>
      </c>
    </row>
    <row r="134" spans="1:8" x14ac:dyDescent="0.45">
      <c r="A134">
        <v>3961</v>
      </c>
      <c r="B134">
        <v>50</v>
      </c>
      <c r="C134" t="str">
        <f t="shared" si="2"/>
        <v>45-54</v>
      </c>
      <c r="D134" t="s">
        <v>39</v>
      </c>
      <c r="E134" t="s">
        <v>81</v>
      </c>
      <c r="F134">
        <v>138598</v>
      </c>
      <c r="G134" t="s">
        <v>92</v>
      </c>
      <c r="H134" t="s">
        <v>98</v>
      </c>
    </row>
    <row r="135" spans="1:8" x14ac:dyDescent="0.45">
      <c r="A135">
        <v>7670</v>
      </c>
      <c r="B135">
        <v>31</v>
      </c>
      <c r="C135" t="str">
        <f t="shared" si="2"/>
        <v>25-34</v>
      </c>
      <c r="D135" t="s">
        <v>40</v>
      </c>
      <c r="E135" t="s">
        <v>58</v>
      </c>
      <c r="F135">
        <v>168351</v>
      </c>
      <c r="G135" t="s">
        <v>91</v>
      </c>
      <c r="H135" t="s">
        <v>99</v>
      </c>
    </row>
    <row r="136" spans="1:8" x14ac:dyDescent="0.45">
      <c r="A136">
        <v>8757</v>
      </c>
      <c r="B136">
        <v>21</v>
      </c>
      <c r="C136" t="str">
        <f t="shared" si="2"/>
        <v>18-24</v>
      </c>
      <c r="D136" t="s">
        <v>40</v>
      </c>
      <c r="E136" t="s">
        <v>80</v>
      </c>
      <c r="F136">
        <v>123728</v>
      </c>
      <c r="G136" t="s">
        <v>92</v>
      </c>
      <c r="H136" t="s">
        <v>97</v>
      </c>
    </row>
    <row r="137" spans="1:8" x14ac:dyDescent="0.45">
      <c r="A137">
        <v>9260</v>
      </c>
      <c r="B137">
        <v>37</v>
      </c>
      <c r="C137" t="str">
        <f t="shared" si="2"/>
        <v>35-44</v>
      </c>
      <c r="D137" t="s">
        <v>40</v>
      </c>
      <c r="E137" t="s">
        <v>82</v>
      </c>
      <c r="F137">
        <v>41286</v>
      </c>
      <c r="G137" t="s">
        <v>91</v>
      </c>
      <c r="H137" t="s">
        <v>97</v>
      </c>
    </row>
    <row r="138" spans="1:8" x14ac:dyDescent="0.45">
      <c r="A138">
        <v>1097</v>
      </c>
      <c r="B138">
        <v>65</v>
      </c>
      <c r="C138" t="str">
        <f t="shared" si="2"/>
        <v>65+</v>
      </c>
      <c r="D138" t="s">
        <v>39</v>
      </c>
      <c r="E138" t="s">
        <v>69</v>
      </c>
      <c r="F138">
        <v>110747</v>
      </c>
      <c r="G138" t="s">
        <v>94</v>
      </c>
      <c r="H138" t="s">
        <v>99</v>
      </c>
    </row>
    <row r="139" spans="1:8" x14ac:dyDescent="0.45">
      <c r="A139">
        <v>9159</v>
      </c>
      <c r="B139">
        <v>50</v>
      </c>
      <c r="C139" t="str">
        <f t="shared" si="2"/>
        <v>45-54</v>
      </c>
      <c r="D139" t="s">
        <v>39</v>
      </c>
      <c r="E139" t="s">
        <v>84</v>
      </c>
      <c r="F139">
        <v>82780</v>
      </c>
      <c r="G139" t="s">
        <v>94</v>
      </c>
      <c r="H139" t="s">
        <v>96</v>
      </c>
    </row>
    <row r="140" spans="1:8" x14ac:dyDescent="0.45">
      <c r="A140">
        <v>7406</v>
      </c>
      <c r="B140">
        <v>37</v>
      </c>
      <c r="C140" t="str">
        <f t="shared" si="2"/>
        <v>35-44</v>
      </c>
      <c r="D140" t="s">
        <v>38</v>
      </c>
      <c r="E140" t="s">
        <v>55</v>
      </c>
      <c r="F140">
        <v>191671</v>
      </c>
      <c r="G140" t="s">
        <v>94</v>
      </c>
      <c r="H140" t="s">
        <v>98</v>
      </c>
    </row>
    <row r="141" spans="1:8" x14ac:dyDescent="0.45">
      <c r="A141">
        <v>8659</v>
      </c>
      <c r="B141">
        <v>25</v>
      </c>
      <c r="C141" t="str">
        <f t="shared" si="2"/>
        <v>25-34</v>
      </c>
      <c r="D141" t="s">
        <v>39</v>
      </c>
      <c r="E141" t="s">
        <v>84</v>
      </c>
      <c r="F141">
        <v>71897</v>
      </c>
      <c r="G141" t="s">
        <v>94</v>
      </c>
      <c r="H141" t="s">
        <v>96</v>
      </c>
    </row>
    <row r="142" spans="1:8" x14ac:dyDescent="0.45">
      <c r="A142">
        <v>3503</v>
      </c>
      <c r="B142">
        <v>70</v>
      </c>
      <c r="C142" t="str">
        <f t="shared" si="2"/>
        <v>65+</v>
      </c>
      <c r="D142" t="s">
        <v>38</v>
      </c>
      <c r="E142" t="s">
        <v>58</v>
      </c>
      <c r="F142">
        <v>52156</v>
      </c>
      <c r="G142" t="s">
        <v>91</v>
      </c>
      <c r="H142" t="s">
        <v>99</v>
      </c>
    </row>
    <row r="143" spans="1:8" x14ac:dyDescent="0.45">
      <c r="A143">
        <v>4252</v>
      </c>
      <c r="B143">
        <v>45</v>
      </c>
      <c r="C143" t="str">
        <f t="shared" si="2"/>
        <v>45-54</v>
      </c>
      <c r="D143" t="s">
        <v>39</v>
      </c>
      <c r="E143" t="s">
        <v>78</v>
      </c>
      <c r="F143">
        <v>126968</v>
      </c>
      <c r="G143" t="s">
        <v>93</v>
      </c>
      <c r="H143" t="s">
        <v>98</v>
      </c>
    </row>
    <row r="144" spans="1:8" x14ac:dyDescent="0.45">
      <c r="A144">
        <v>2658</v>
      </c>
      <c r="B144">
        <v>54</v>
      </c>
      <c r="C144" t="str">
        <f t="shared" si="2"/>
        <v>45-54</v>
      </c>
      <c r="D144" t="s">
        <v>39</v>
      </c>
      <c r="E144" t="s">
        <v>76</v>
      </c>
      <c r="F144">
        <v>154115</v>
      </c>
      <c r="G144" t="s">
        <v>93</v>
      </c>
      <c r="H144" t="s">
        <v>96</v>
      </c>
    </row>
    <row r="145" spans="1:8" x14ac:dyDescent="0.45">
      <c r="A145">
        <v>5366</v>
      </c>
      <c r="B145">
        <v>65</v>
      </c>
      <c r="C145" t="str">
        <f t="shared" si="2"/>
        <v>65+</v>
      </c>
      <c r="D145" t="s">
        <v>38</v>
      </c>
      <c r="E145" t="s">
        <v>58</v>
      </c>
      <c r="F145">
        <v>174316</v>
      </c>
      <c r="G145" t="s">
        <v>94</v>
      </c>
      <c r="H145" t="s">
        <v>98</v>
      </c>
    </row>
    <row r="146" spans="1:8" x14ac:dyDescent="0.45">
      <c r="A146">
        <v>4277</v>
      </c>
      <c r="B146">
        <v>32</v>
      </c>
      <c r="C146" t="str">
        <f t="shared" si="2"/>
        <v>25-34</v>
      </c>
      <c r="D146" t="s">
        <v>40</v>
      </c>
      <c r="E146" t="s">
        <v>54</v>
      </c>
      <c r="F146">
        <v>185301</v>
      </c>
      <c r="G146" t="s">
        <v>93</v>
      </c>
      <c r="H146" t="s">
        <v>98</v>
      </c>
    </row>
    <row r="147" spans="1:8" x14ac:dyDescent="0.45">
      <c r="A147">
        <v>9144</v>
      </c>
      <c r="B147">
        <v>69</v>
      </c>
      <c r="C147" t="str">
        <f t="shared" si="2"/>
        <v>65+</v>
      </c>
      <c r="D147" t="s">
        <v>39</v>
      </c>
      <c r="E147" t="s">
        <v>51</v>
      </c>
      <c r="F147">
        <v>194043</v>
      </c>
      <c r="G147" t="s">
        <v>91</v>
      </c>
      <c r="H147" t="s">
        <v>97</v>
      </c>
    </row>
    <row r="148" spans="1:8" x14ac:dyDescent="0.45">
      <c r="A148">
        <v>6219</v>
      </c>
      <c r="B148">
        <v>53</v>
      </c>
      <c r="C148" t="str">
        <f t="shared" si="2"/>
        <v>45-54</v>
      </c>
      <c r="D148" t="s">
        <v>39</v>
      </c>
      <c r="E148" t="s">
        <v>73</v>
      </c>
      <c r="F148">
        <v>36623</v>
      </c>
      <c r="G148" t="s">
        <v>94</v>
      </c>
      <c r="H148" t="s">
        <v>97</v>
      </c>
    </row>
    <row r="149" spans="1:8" x14ac:dyDescent="0.45">
      <c r="A149">
        <v>6271</v>
      </c>
      <c r="B149">
        <v>69</v>
      </c>
      <c r="C149" t="str">
        <f t="shared" si="2"/>
        <v>65+</v>
      </c>
      <c r="D149" t="s">
        <v>39</v>
      </c>
      <c r="E149" t="s">
        <v>63</v>
      </c>
      <c r="F149">
        <v>85109</v>
      </c>
      <c r="G149" t="s">
        <v>94</v>
      </c>
      <c r="H149" t="s">
        <v>98</v>
      </c>
    </row>
    <row r="150" spans="1:8" x14ac:dyDescent="0.45">
      <c r="A150">
        <v>4262</v>
      </c>
      <c r="B150">
        <v>26</v>
      </c>
      <c r="C150" t="str">
        <f t="shared" si="2"/>
        <v>25-34</v>
      </c>
      <c r="D150" t="s">
        <v>38</v>
      </c>
      <c r="E150" t="s">
        <v>72</v>
      </c>
      <c r="F150">
        <v>39033</v>
      </c>
      <c r="G150" t="s">
        <v>95</v>
      </c>
      <c r="H150" t="s">
        <v>97</v>
      </c>
    </row>
    <row r="151" spans="1:8" x14ac:dyDescent="0.45">
      <c r="A151">
        <v>8276</v>
      </c>
      <c r="B151">
        <v>57</v>
      </c>
      <c r="C151" t="str">
        <f t="shared" si="2"/>
        <v>55-64</v>
      </c>
      <c r="D151" t="s">
        <v>39</v>
      </c>
      <c r="E151" t="s">
        <v>75</v>
      </c>
      <c r="F151">
        <v>148078</v>
      </c>
      <c r="G151" t="s">
        <v>95</v>
      </c>
      <c r="H151" t="s">
        <v>97</v>
      </c>
    </row>
    <row r="152" spans="1:8" x14ac:dyDescent="0.45">
      <c r="A152">
        <v>7241</v>
      </c>
      <c r="B152">
        <v>60</v>
      </c>
      <c r="C152" t="str">
        <f t="shared" si="2"/>
        <v>55-64</v>
      </c>
      <c r="D152" t="s">
        <v>39</v>
      </c>
      <c r="E152" t="s">
        <v>75</v>
      </c>
      <c r="F152">
        <v>103931</v>
      </c>
      <c r="G152" t="s">
        <v>92</v>
      </c>
      <c r="H152" t="s">
        <v>96</v>
      </c>
    </row>
    <row r="153" spans="1:8" x14ac:dyDescent="0.45">
      <c r="A153">
        <v>9089</v>
      </c>
      <c r="B153">
        <v>53</v>
      </c>
      <c r="C153" t="str">
        <f t="shared" si="2"/>
        <v>45-54</v>
      </c>
      <c r="D153" t="s">
        <v>39</v>
      </c>
      <c r="E153" t="s">
        <v>55</v>
      </c>
      <c r="F153">
        <v>52941</v>
      </c>
      <c r="G153" t="s">
        <v>92</v>
      </c>
      <c r="H153" t="s">
        <v>96</v>
      </c>
    </row>
    <row r="154" spans="1:8" x14ac:dyDescent="0.45">
      <c r="A154">
        <v>3400</v>
      </c>
      <c r="B154">
        <v>28</v>
      </c>
      <c r="C154" t="str">
        <f t="shared" si="2"/>
        <v>25-34</v>
      </c>
      <c r="D154" t="s">
        <v>40</v>
      </c>
      <c r="E154" t="s">
        <v>82</v>
      </c>
      <c r="F154">
        <v>70507</v>
      </c>
      <c r="G154" t="s">
        <v>92</v>
      </c>
      <c r="H154" t="s">
        <v>99</v>
      </c>
    </row>
    <row r="155" spans="1:8" x14ac:dyDescent="0.45">
      <c r="A155">
        <v>3120</v>
      </c>
      <c r="B155">
        <v>43</v>
      </c>
      <c r="C155" t="str">
        <f t="shared" si="2"/>
        <v>35-44</v>
      </c>
      <c r="D155" t="s">
        <v>38</v>
      </c>
      <c r="E155" t="s">
        <v>57</v>
      </c>
      <c r="F155">
        <v>38240</v>
      </c>
      <c r="G155" t="s">
        <v>95</v>
      </c>
      <c r="H155" t="s">
        <v>96</v>
      </c>
    </row>
    <row r="156" spans="1:8" x14ac:dyDescent="0.45">
      <c r="A156">
        <v>9943</v>
      </c>
      <c r="B156">
        <v>63</v>
      </c>
      <c r="C156" t="str">
        <f t="shared" si="2"/>
        <v>55-64</v>
      </c>
      <c r="D156" t="s">
        <v>39</v>
      </c>
      <c r="E156" t="s">
        <v>54</v>
      </c>
      <c r="F156">
        <v>46816</v>
      </c>
      <c r="G156" t="s">
        <v>91</v>
      </c>
      <c r="H156" t="s">
        <v>96</v>
      </c>
    </row>
    <row r="157" spans="1:8" x14ac:dyDescent="0.45">
      <c r="A157">
        <v>6861</v>
      </c>
      <c r="B157">
        <v>31</v>
      </c>
      <c r="C157" t="str">
        <f t="shared" si="2"/>
        <v>25-34</v>
      </c>
      <c r="D157" t="s">
        <v>40</v>
      </c>
      <c r="E157" t="s">
        <v>81</v>
      </c>
      <c r="F157">
        <v>44056</v>
      </c>
      <c r="G157" t="s">
        <v>92</v>
      </c>
      <c r="H157" t="s">
        <v>97</v>
      </c>
    </row>
    <row r="158" spans="1:8" x14ac:dyDescent="0.45">
      <c r="A158">
        <v>7961</v>
      </c>
      <c r="B158">
        <v>61</v>
      </c>
      <c r="C158" t="str">
        <f t="shared" si="2"/>
        <v>55-64</v>
      </c>
      <c r="D158" t="s">
        <v>40</v>
      </c>
      <c r="E158" t="s">
        <v>50</v>
      </c>
      <c r="F158">
        <v>121040</v>
      </c>
      <c r="G158" t="s">
        <v>95</v>
      </c>
      <c r="H158" t="s">
        <v>98</v>
      </c>
    </row>
    <row r="159" spans="1:8" x14ac:dyDescent="0.45">
      <c r="A159">
        <v>3446</v>
      </c>
      <c r="B159">
        <v>38</v>
      </c>
      <c r="C159" t="str">
        <f t="shared" si="2"/>
        <v>35-44</v>
      </c>
      <c r="D159" t="s">
        <v>38</v>
      </c>
      <c r="E159" t="s">
        <v>59</v>
      </c>
      <c r="F159">
        <v>125397</v>
      </c>
      <c r="G159" t="s">
        <v>94</v>
      </c>
      <c r="H159" t="s">
        <v>96</v>
      </c>
    </row>
    <row r="160" spans="1:8" x14ac:dyDescent="0.45">
      <c r="A160">
        <v>4831</v>
      </c>
      <c r="B160">
        <v>57</v>
      </c>
      <c r="C160" t="str">
        <f t="shared" si="2"/>
        <v>55-64</v>
      </c>
      <c r="D160" t="s">
        <v>40</v>
      </c>
      <c r="E160" t="s">
        <v>68</v>
      </c>
      <c r="F160">
        <v>50793</v>
      </c>
      <c r="G160" t="s">
        <v>94</v>
      </c>
      <c r="H160" t="s">
        <v>96</v>
      </c>
    </row>
    <row r="161" spans="1:8" x14ac:dyDescent="0.45">
      <c r="A161">
        <v>2028</v>
      </c>
      <c r="B161">
        <v>66</v>
      </c>
      <c r="C161" t="str">
        <f t="shared" si="2"/>
        <v>65+</v>
      </c>
      <c r="D161" t="s">
        <v>38</v>
      </c>
      <c r="E161" t="s">
        <v>41</v>
      </c>
      <c r="F161">
        <v>123655</v>
      </c>
      <c r="G161" t="s">
        <v>94</v>
      </c>
      <c r="H161" t="s">
        <v>97</v>
      </c>
    </row>
    <row r="162" spans="1:8" x14ac:dyDescent="0.45">
      <c r="A162">
        <v>8003</v>
      </c>
      <c r="B162">
        <v>64</v>
      </c>
      <c r="C162" t="str">
        <f t="shared" si="2"/>
        <v>55-64</v>
      </c>
      <c r="D162" t="s">
        <v>38</v>
      </c>
      <c r="E162" t="s">
        <v>44</v>
      </c>
      <c r="F162">
        <v>109687</v>
      </c>
      <c r="G162" t="s">
        <v>93</v>
      </c>
      <c r="H162" t="s">
        <v>97</v>
      </c>
    </row>
    <row r="163" spans="1:8" x14ac:dyDescent="0.45">
      <c r="A163">
        <v>7985</v>
      </c>
      <c r="B163">
        <v>48</v>
      </c>
      <c r="C163" t="str">
        <f t="shared" si="2"/>
        <v>45-54</v>
      </c>
      <c r="D163" t="s">
        <v>40</v>
      </c>
      <c r="E163" t="s">
        <v>42</v>
      </c>
      <c r="F163">
        <v>45432</v>
      </c>
      <c r="G163" t="s">
        <v>95</v>
      </c>
      <c r="H163" t="s">
        <v>98</v>
      </c>
    </row>
    <row r="164" spans="1:8" x14ac:dyDescent="0.45">
      <c r="A164">
        <v>7175</v>
      </c>
      <c r="B164">
        <v>39</v>
      </c>
      <c r="C164" t="str">
        <f t="shared" si="2"/>
        <v>35-44</v>
      </c>
      <c r="D164" t="s">
        <v>38</v>
      </c>
      <c r="E164" t="s">
        <v>56</v>
      </c>
      <c r="F164">
        <v>148715</v>
      </c>
      <c r="G164" t="s">
        <v>94</v>
      </c>
      <c r="H164" t="s">
        <v>96</v>
      </c>
    </row>
    <row r="165" spans="1:8" x14ac:dyDescent="0.45">
      <c r="A165">
        <v>9776</v>
      </c>
      <c r="B165">
        <v>44</v>
      </c>
      <c r="C165" t="str">
        <f t="shared" si="2"/>
        <v>35-44</v>
      </c>
      <c r="D165" t="s">
        <v>39</v>
      </c>
      <c r="E165" t="s">
        <v>62</v>
      </c>
      <c r="F165">
        <v>135737</v>
      </c>
      <c r="G165" t="s">
        <v>93</v>
      </c>
      <c r="H165" t="s">
        <v>98</v>
      </c>
    </row>
    <row r="166" spans="1:8" x14ac:dyDescent="0.45">
      <c r="A166">
        <v>9021</v>
      </c>
      <c r="B166">
        <v>73</v>
      </c>
      <c r="C166" t="str">
        <f t="shared" si="2"/>
        <v>65+</v>
      </c>
      <c r="D166" t="s">
        <v>40</v>
      </c>
      <c r="E166" t="s">
        <v>42</v>
      </c>
      <c r="F166">
        <v>162286</v>
      </c>
      <c r="G166" t="s">
        <v>93</v>
      </c>
      <c r="H166" t="s">
        <v>99</v>
      </c>
    </row>
    <row r="167" spans="1:8" x14ac:dyDescent="0.45">
      <c r="A167">
        <v>9508</v>
      </c>
      <c r="B167">
        <v>43</v>
      </c>
      <c r="C167" t="str">
        <f t="shared" si="2"/>
        <v>35-44</v>
      </c>
      <c r="D167" t="s">
        <v>39</v>
      </c>
      <c r="E167" t="s">
        <v>72</v>
      </c>
      <c r="F167">
        <v>31328</v>
      </c>
      <c r="G167" t="s">
        <v>94</v>
      </c>
      <c r="H167" t="s">
        <v>96</v>
      </c>
    </row>
    <row r="168" spans="1:8" x14ac:dyDescent="0.45">
      <c r="A168">
        <v>9608</v>
      </c>
      <c r="B168">
        <v>66</v>
      </c>
      <c r="C168" t="str">
        <f t="shared" si="2"/>
        <v>65+</v>
      </c>
      <c r="D168" t="s">
        <v>38</v>
      </c>
      <c r="E168" t="s">
        <v>43</v>
      </c>
      <c r="F168">
        <v>112153</v>
      </c>
      <c r="G168" t="s">
        <v>93</v>
      </c>
      <c r="H168" t="s">
        <v>97</v>
      </c>
    </row>
    <row r="169" spans="1:8" x14ac:dyDescent="0.45">
      <c r="A169">
        <v>2951</v>
      </c>
      <c r="B169">
        <v>49</v>
      </c>
      <c r="C169" t="str">
        <f t="shared" si="2"/>
        <v>45-54</v>
      </c>
      <c r="D169" t="s">
        <v>39</v>
      </c>
      <c r="E169" t="s">
        <v>68</v>
      </c>
      <c r="F169">
        <v>55196</v>
      </c>
      <c r="G169" t="s">
        <v>92</v>
      </c>
      <c r="H169" t="s">
        <v>97</v>
      </c>
    </row>
    <row r="170" spans="1:8" x14ac:dyDescent="0.45">
      <c r="A170">
        <v>6285</v>
      </c>
      <c r="B170">
        <v>38</v>
      </c>
      <c r="C170" t="str">
        <f t="shared" si="2"/>
        <v>35-44</v>
      </c>
      <c r="D170" t="s">
        <v>39</v>
      </c>
      <c r="E170" t="s">
        <v>56</v>
      </c>
      <c r="F170">
        <v>137553</v>
      </c>
      <c r="G170" t="s">
        <v>91</v>
      </c>
      <c r="H170" t="s">
        <v>96</v>
      </c>
    </row>
    <row r="171" spans="1:8" x14ac:dyDescent="0.45">
      <c r="A171">
        <v>2667</v>
      </c>
      <c r="B171">
        <v>26</v>
      </c>
      <c r="C171" t="str">
        <f t="shared" si="2"/>
        <v>25-34</v>
      </c>
      <c r="D171" t="s">
        <v>40</v>
      </c>
      <c r="E171" t="s">
        <v>42</v>
      </c>
      <c r="F171">
        <v>56076</v>
      </c>
      <c r="G171" t="s">
        <v>93</v>
      </c>
      <c r="H171" t="s">
        <v>96</v>
      </c>
    </row>
    <row r="172" spans="1:8" x14ac:dyDescent="0.45">
      <c r="A172">
        <v>7317</v>
      </c>
      <c r="B172">
        <v>44</v>
      </c>
      <c r="C172" t="str">
        <f t="shared" si="2"/>
        <v>35-44</v>
      </c>
      <c r="D172" t="s">
        <v>39</v>
      </c>
      <c r="E172" t="s">
        <v>69</v>
      </c>
      <c r="F172">
        <v>130166</v>
      </c>
      <c r="G172" t="s">
        <v>92</v>
      </c>
      <c r="H172" t="s">
        <v>96</v>
      </c>
    </row>
    <row r="173" spans="1:8" x14ac:dyDescent="0.45">
      <c r="A173">
        <v>8275</v>
      </c>
      <c r="B173">
        <v>30</v>
      </c>
      <c r="C173" t="str">
        <f t="shared" si="2"/>
        <v>25-34</v>
      </c>
      <c r="D173" t="s">
        <v>38</v>
      </c>
      <c r="E173" t="s">
        <v>75</v>
      </c>
      <c r="F173">
        <v>37171</v>
      </c>
      <c r="G173" t="s">
        <v>95</v>
      </c>
      <c r="H173" t="s">
        <v>97</v>
      </c>
    </row>
    <row r="174" spans="1:8" x14ac:dyDescent="0.45">
      <c r="A174">
        <v>2721</v>
      </c>
      <c r="B174">
        <v>75</v>
      </c>
      <c r="C174" t="str">
        <f t="shared" si="2"/>
        <v>65+</v>
      </c>
      <c r="D174" t="s">
        <v>38</v>
      </c>
      <c r="E174" t="s">
        <v>49</v>
      </c>
      <c r="F174">
        <v>195642</v>
      </c>
      <c r="G174" t="s">
        <v>95</v>
      </c>
      <c r="H174" t="s">
        <v>96</v>
      </c>
    </row>
    <row r="175" spans="1:8" x14ac:dyDescent="0.45">
      <c r="A175">
        <v>1750</v>
      </c>
      <c r="B175">
        <v>64</v>
      </c>
      <c r="C175" t="str">
        <f t="shared" si="2"/>
        <v>55-64</v>
      </c>
      <c r="D175" t="s">
        <v>39</v>
      </c>
      <c r="E175" t="s">
        <v>60</v>
      </c>
      <c r="F175">
        <v>59865</v>
      </c>
      <c r="G175" t="s">
        <v>93</v>
      </c>
      <c r="H175" t="s">
        <v>98</v>
      </c>
    </row>
    <row r="176" spans="1:8" x14ac:dyDescent="0.45">
      <c r="A176">
        <v>3313</v>
      </c>
      <c r="B176">
        <v>54</v>
      </c>
      <c r="C176" t="str">
        <f t="shared" si="2"/>
        <v>45-54</v>
      </c>
      <c r="D176" t="s">
        <v>38</v>
      </c>
      <c r="E176" t="s">
        <v>77</v>
      </c>
      <c r="F176">
        <v>76294</v>
      </c>
      <c r="G176" t="s">
        <v>94</v>
      </c>
      <c r="H176" t="s">
        <v>97</v>
      </c>
    </row>
    <row r="177" spans="1:8" x14ac:dyDescent="0.45">
      <c r="A177">
        <v>3534</v>
      </c>
      <c r="B177">
        <v>50</v>
      </c>
      <c r="C177" t="str">
        <f t="shared" si="2"/>
        <v>45-54</v>
      </c>
      <c r="D177" t="s">
        <v>40</v>
      </c>
      <c r="E177" t="s">
        <v>67</v>
      </c>
      <c r="F177">
        <v>103655</v>
      </c>
      <c r="G177" t="s">
        <v>91</v>
      </c>
      <c r="H177" t="s">
        <v>96</v>
      </c>
    </row>
    <row r="178" spans="1:8" x14ac:dyDescent="0.45">
      <c r="A178">
        <v>8892</v>
      </c>
      <c r="B178">
        <v>61</v>
      </c>
      <c r="C178" t="str">
        <f t="shared" si="2"/>
        <v>55-64</v>
      </c>
      <c r="D178" t="s">
        <v>40</v>
      </c>
      <c r="E178" t="s">
        <v>71</v>
      </c>
      <c r="F178">
        <v>95779</v>
      </c>
      <c r="G178" t="s">
        <v>94</v>
      </c>
      <c r="H178" t="s">
        <v>98</v>
      </c>
    </row>
    <row r="179" spans="1:8" x14ac:dyDescent="0.45">
      <c r="A179">
        <v>1906</v>
      </c>
      <c r="B179">
        <v>30</v>
      </c>
      <c r="C179" t="str">
        <f t="shared" si="2"/>
        <v>25-34</v>
      </c>
      <c r="D179" t="s">
        <v>40</v>
      </c>
      <c r="E179" t="s">
        <v>73</v>
      </c>
      <c r="F179">
        <v>106095</v>
      </c>
      <c r="G179" t="s">
        <v>91</v>
      </c>
      <c r="H179" t="s">
        <v>97</v>
      </c>
    </row>
    <row r="180" spans="1:8" x14ac:dyDescent="0.45">
      <c r="A180">
        <v>3645</v>
      </c>
      <c r="B180">
        <v>63</v>
      </c>
      <c r="C180" t="str">
        <f t="shared" si="2"/>
        <v>55-64</v>
      </c>
      <c r="D180" t="s">
        <v>39</v>
      </c>
      <c r="E180" t="s">
        <v>44</v>
      </c>
      <c r="F180">
        <v>132033</v>
      </c>
      <c r="G180" t="s">
        <v>95</v>
      </c>
      <c r="H180" t="s">
        <v>99</v>
      </c>
    </row>
    <row r="181" spans="1:8" x14ac:dyDescent="0.45">
      <c r="A181">
        <v>5432</v>
      </c>
      <c r="B181">
        <v>25</v>
      </c>
      <c r="C181" t="str">
        <f t="shared" si="2"/>
        <v>25-34</v>
      </c>
      <c r="D181" t="s">
        <v>40</v>
      </c>
      <c r="E181" t="s">
        <v>85</v>
      </c>
      <c r="F181">
        <v>95184</v>
      </c>
      <c r="G181" t="s">
        <v>91</v>
      </c>
      <c r="H181" t="s">
        <v>99</v>
      </c>
    </row>
    <row r="182" spans="1:8" x14ac:dyDescent="0.45">
      <c r="A182">
        <v>4170</v>
      </c>
      <c r="B182">
        <v>24</v>
      </c>
      <c r="C182" t="str">
        <f t="shared" si="2"/>
        <v>18-24</v>
      </c>
      <c r="D182" t="s">
        <v>40</v>
      </c>
      <c r="E182" t="s">
        <v>77</v>
      </c>
      <c r="F182">
        <v>154501</v>
      </c>
      <c r="G182" t="s">
        <v>93</v>
      </c>
      <c r="H182" t="s">
        <v>98</v>
      </c>
    </row>
    <row r="183" spans="1:8" x14ac:dyDescent="0.45">
      <c r="A183">
        <v>1638</v>
      </c>
      <c r="B183">
        <v>18</v>
      </c>
      <c r="C183" t="str">
        <f t="shared" si="2"/>
        <v>18-24</v>
      </c>
      <c r="D183" t="s">
        <v>40</v>
      </c>
      <c r="E183" t="s">
        <v>41</v>
      </c>
      <c r="F183">
        <v>109752</v>
      </c>
      <c r="G183" t="s">
        <v>92</v>
      </c>
      <c r="H183" t="s">
        <v>99</v>
      </c>
    </row>
    <row r="184" spans="1:8" x14ac:dyDescent="0.45">
      <c r="A184">
        <v>7029</v>
      </c>
      <c r="B184">
        <v>67</v>
      </c>
      <c r="C184" t="str">
        <f t="shared" si="2"/>
        <v>65+</v>
      </c>
      <c r="D184" t="s">
        <v>40</v>
      </c>
      <c r="E184" t="s">
        <v>58</v>
      </c>
      <c r="F184">
        <v>113652</v>
      </c>
      <c r="G184" t="s">
        <v>92</v>
      </c>
      <c r="H184" t="s">
        <v>98</v>
      </c>
    </row>
    <row r="185" spans="1:8" x14ac:dyDescent="0.45">
      <c r="A185">
        <v>5827</v>
      </c>
      <c r="B185">
        <v>74</v>
      </c>
      <c r="C185" t="str">
        <f t="shared" si="2"/>
        <v>65+</v>
      </c>
      <c r="D185" t="s">
        <v>38</v>
      </c>
      <c r="E185" t="s">
        <v>66</v>
      </c>
      <c r="F185">
        <v>76100</v>
      </c>
      <c r="G185" t="s">
        <v>91</v>
      </c>
      <c r="H185" t="s">
        <v>98</v>
      </c>
    </row>
    <row r="186" spans="1:8" x14ac:dyDescent="0.45">
      <c r="A186">
        <v>3728</v>
      </c>
      <c r="B186">
        <v>21</v>
      </c>
      <c r="C186" t="str">
        <f t="shared" si="2"/>
        <v>18-24</v>
      </c>
      <c r="D186" t="s">
        <v>40</v>
      </c>
      <c r="E186" t="s">
        <v>71</v>
      </c>
      <c r="F186">
        <v>31773</v>
      </c>
      <c r="G186" t="s">
        <v>94</v>
      </c>
      <c r="H186" t="s">
        <v>96</v>
      </c>
    </row>
    <row r="187" spans="1:8" x14ac:dyDescent="0.45">
      <c r="A187">
        <v>5315</v>
      </c>
      <c r="B187">
        <v>26</v>
      </c>
      <c r="C187" t="str">
        <f t="shared" si="2"/>
        <v>25-34</v>
      </c>
      <c r="D187" t="s">
        <v>39</v>
      </c>
      <c r="E187" t="s">
        <v>57</v>
      </c>
      <c r="F187">
        <v>102656</v>
      </c>
      <c r="G187" t="s">
        <v>93</v>
      </c>
      <c r="H187" t="s">
        <v>98</v>
      </c>
    </row>
    <row r="188" spans="1:8" x14ac:dyDescent="0.45">
      <c r="A188">
        <v>9778</v>
      </c>
      <c r="B188">
        <v>60</v>
      </c>
      <c r="C188" t="str">
        <f t="shared" si="2"/>
        <v>55-64</v>
      </c>
      <c r="D188" t="s">
        <v>38</v>
      </c>
      <c r="E188" t="s">
        <v>86</v>
      </c>
      <c r="F188">
        <v>109100</v>
      </c>
      <c r="G188" t="s">
        <v>93</v>
      </c>
      <c r="H188" t="s">
        <v>98</v>
      </c>
    </row>
    <row r="189" spans="1:8" x14ac:dyDescent="0.45">
      <c r="A189">
        <v>4153</v>
      </c>
      <c r="B189">
        <v>25</v>
      </c>
      <c r="C189" t="str">
        <f t="shared" si="2"/>
        <v>25-34</v>
      </c>
      <c r="D189" t="s">
        <v>39</v>
      </c>
      <c r="E189" t="s">
        <v>64</v>
      </c>
      <c r="F189">
        <v>169346</v>
      </c>
      <c r="G189" t="s">
        <v>95</v>
      </c>
      <c r="H189" t="s">
        <v>98</v>
      </c>
    </row>
    <row r="190" spans="1:8" x14ac:dyDescent="0.45">
      <c r="A190">
        <v>9430</v>
      </c>
      <c r="B190">
        <v>26</v>
      </c>
      <c r="C190" t="str">
        <f t="shared" si="2"/>
        <v>25-34</v>
      </c>
      <c r="D190" t="s">
        <v>38</v>
      </c>
      <c r="E190" t="s">
        <v>74</v>
      </c>
      <c r="F190">
        <v>155598</v>
      </c>
      <c r="G190" t="s">
        <v>94</v>
      </c>
      <c r="H190" t="s">
        <v>96</v>
      </c>
    </row>
    <row r="191" spans="1:8" x14ac:dyDescent="0.45">
      <c r="A191">
        <v>6572</v>
      </c>
      <c r="B191">
        <v>26</v>
      </c>
      <c r="C191" t="str">
        <f t="shared" si="2"/>
        <v>25-34</v>
      </c>
      <c r="D191" t="s">
        <v>38</v>
      </c>
      <c r="E191" t="s">
        <v>66</v>
      </c>
      <c r="F191">
        <v>140107</v>
      </c>
      <c r="G191" t="s">
        <v>94</v>
      </c>
      <c r="H191" t="s">
        <v>96</v>
      </c>
    </row>
    <row r="192" spans="1:8" x14ac:dyDescent="0.45">
      <c r="A192">
        <v>3147</v>
      </c>
      <c r="B192">
        <v>47</v>
      </c>
      <c r="C192" t="str">
        <f t="shared" si="2"/>
        <v>45-54</v>
      </c>
      <c r="D192" t="s">
        <v>40</v>
      </c>
      <c r="E192" t="s">
        <v>79</v>
      </c>
      <c r="F192">
        <v>131048</v>
      </c>
      <c r="G192" t="s">
        <v>93</v>
      </c>
      <c r="H192" t="s">
        <v>99</v>
      </c>
    </row>
    <row r="193" spans="1:8" x14ac:dyDescent="0.45">
      <c r="A193">
        <v>2287</v>
      </c>
      <c r="B193">
        <v>74</v>
      </c>
      <c r="C193" t="str">
        <f t="shared" si="2"/>
        <v>65+</v>
      </c>
      <c r="D193" t="s">
        <v>39</v>
      </c>
      <c r="E193" t="s">
        <v>54</v>
      </c>
      <c r="F193">
        <v>113918</v>
      </c>
      <c r="G193" t="s">
        <v>93</v>
      </c>
      <c r="H193" t="s">
        <v>98</v>
      </c>
    </row>
    <row r="194" spans="1:8" x14ac:dyDescent="0.45">
      <c r="A194">
        <v>2235</v>
      </c>
      <c r="B194">
        <v>65</v>
      </c>
      <c r="C194" t="str">
        <f t="shared" si="2"/>
        <v>65+</v>
      </c>
      <c r="D194" t="s">
        <v>40</v>
      </c>
      <c r="E194" t="s">
        <v>81</v>
      </c>
      <c r="F194">
        <v>169607</v>
      </c>
      <c r="G194" t="s">
        <v>93</v>
      </c>
      <c r="H194" t="s">
        <v>99</v>
      </c>
    </row>
    <row r="195" spans="1:8" x14ac:dyDescent="0.45">
      <c r="A195">
        <v>3802</v>
      </c>
      <c r="B195">
        <v>38</v>
      </c>
      <c r="C195" t="str">
        <f t="shared" ref="C195:C258" si="3">IF(B195&lt;25, "18-24", IF(B195&lt;35, "25-34", IF(B195&lt;45, "35-44", IF(B195&lt;55, "45-54", IF(B195&lt;65, "55-64", "65+")))))</f>
        <v>35-44</v>
      </c>
      <c r="D195" t="s">
        <v>40</v>
      </c>
      <c r="E195" t="s">
        <v>69</v>
      </c>
      <c r="F195">
        <v>116198</v>
      </c>
      <c r="G195" t="s">
        <v>92</v>
      </c>
      <c r="H195" t="s">
        <v>97</v>
      </c>
    </row>
    <row r="196" spans="1:8" x14ac:dyDescent="0.45">
      <c r="A196">
        <v>5155</v>
      </c>
      <c r="B196">
        <v>26</v>
      </c>
      <c r="C196" t="str">
        <f t="shared" si="3"/>
        <v>25-34</v>
      </c>
      <c r="D196" t="s">
        <v>39</v>
      </c>
      <c r="E196" t="s">
        <v>87</v>
      </c>
      <c r="F196">
        <v>149133</v>
      </c>
      <c r="G196" t="s">
        <v>94</v>
      </c>
      <c r="H196" t="s">
        <v>99</v>
      </c>
    </row>
    <row r="197" spans="1:8" x14ac:dyDescent="0.45">
      <c r="A197">
        <v>4892</v>
      </c>
      <c r="B197">
        <v>54</v>
      </c>
      <c r="C197" t="str">
        <f t="shared" si="3"/>
        <v>45-54</v>
      </c>
      <c r="D197" t="s">
        <v>40</v>
      </c>
      <c r="E197" t="s">
        <v>65</v>
      </c>
      <c r="F197">
        <v>46083</v>
      </c>
      <c r="G197" t="s">
        <v>91</v>
      </c>
      <c r="H197" t="s">
        <v>96</v>
      </c>
    </row>
    <row r="198" spans="1:8" x14ac:dyDescent="0.45">
      <c r="A198">
        <v>3168</v>
      </c>
      <c r="B198">
        <v>42</v>
      </c>
      <c r="C198" t="str">
        <f t="shared" si="3"/>
        <v>35-44</v>
      </c>
      <c r="D198" t="s">
        <v>40</v>
      </c>
      <c r="E198" t="s">
        <v>78</v>
      </c>
      <c r="F198">
        <v>169936</v>
      </c>
      <c r="G198" t="s">
        <v>91</v>
      </c>
      <c r="H198" t="s">
        <v>99</v>
      </c>
    </row>
    <row r="199" spans="1:8" x14ac:dyDescent="0.45">
      <c r="A199">
        <v>8321</v>
      </c>
      <c r="B199">
        <v>45</v>
      </c>
      <c r="C199" t="str">
        <f t="shared" si="3"/>
        <v>45-54</v>
      </c>
      <c r="D199" t="s">
        <v>38</v>
      </c>
      <c r="E199" t="s">
        <v>41</v>
      </c>
      <c r="F199">
        <v>190763</v>
      </c>
      <c r="G199" t="s">
        <v>92</v>
      </c>
      <c r="H199" t="s">
        <v>99</v>
      </c>
    </row>
    <row r="200" spans="1:8" x14ac:dyDescent="0.45">
      <c r="A200">
        <v>1265</v>
      </c>
      <c r="B200">
        <v>35</v>
      </c>
      <c r="C200" t="str">
        <f t="shared" si="3"/>
        <v>35-44</v>
      </c>
      <c r="D200" t="s">
        <v>38</v>
      </c>
      <c r="E200" t="s">
        <v>45</v>
      </c>
      <c r="F200">
        <v>199521</v>
      </c>
      <c r="G200" t="s">
        <v>92</v>
      </c>
      <c r="H200" t="s">
        <v>97</v>
      </c>
    </row>
    <row r="201" spans="1:8" x14ac:dyDescent="0.45">
      <c r="A201">
        <v>2186</v>
      </c>
      <c r="B201">
        <v>33</v>
      </c>
      <c r="C201" t="str">
        <f t="shared" si="3"/>
        <v>25-34</v>
      </c>
      <c r="D201" t="s">
        <v>39</v>
      </c>
      <c r="E201" t="s">
        <v>57</v>
      </c>
      <c r="F201">
        <v>77428</v>
      </c>
      <c r="G201" t="s">
        <v>93</v>
      </c>
      <c r="H201" t="s">
        <v>97</v>
      </c>
    </row>
    <row r="202" spans="1:8" x14ac:dyDescent="0.45">
      <c r="A202">
        <v>1451</v>
      </c>
      <c r="B202">
        <v>70</v>
      </c>
      <c r="C202" t="str">
        <f t="shared" si="3"/>
        <v>65+</v>
      </c>
      <c r="D202" t="s">
        <v>38</v>
      </c>
      <c r="E202" t="s">
        <v>75</v>
      </c>
      <c r="F202">
        <v>44786</v>
      </c>
      <c r="G202" t="s">
        <v>94</v>
      </c>
      <c r="H202" t="s">
        <v>98</v>
      </c>
    </row>
    <row r="203" spans="1:8" x14ac:dyDescent="0.45">
      <c r="A203">
        <v>1236</v>
      </c>
      <c r="B203">
        <v>73</v>
      </c>
      <c r="C203" t="str">
        <f t="shared" si="3"/>
        <v>65+</v>
      </c>
      <c r="D203" t="s">
        <v>39</v>
      </c>
      <c r="E203" t="s">
        <v>50</v>
      </c>
      <c r="F203">
        <v>175056</v>
      </c>
      <c r="G203" t="s">
        <v>91</v>
      </c>
      <c r="H203" t="s">
        <v>97</v>
      </c>
    </row>
    <row r="204" spans="1:8" x14ac:dyDescent="0.45">
      <c r="A204">
        <v>2174</v>
      </c>
      <c r="B204">
        <v>72</v>
      </c>
      <c r="C204" t="str">
        <f t="shared" si="3"/>
        <v>65+</v>
      </c>
      <c r="D204" t="s">
        <v>40</v>
      </c>
      <c r="E204" t="s">
        <v>41</v>
      </c>
      <c r="F204">
        <v>58496</v>
      </c>
      <c r="G204" t="s">
        <v>93</v>
      </c>
      <c r="H204" t="s">
        <v>97</v>
      </c>
    </row>
    <row r="205" spans="1:8" x14ac:dyDescent="0.45">
      <c r="A205">
        <v>8555</v>
      </c>
      <c r="B205">
        <v>21</v>
      </c>
      <c r="C205" t="str">
        <f t="shared" si="3"/>
        <v>18-24</v>
      </c>
      <c r="D205" t="s">
        <v>40</v>
      </c>
      <c r="E205" t="s">
        <v>42</v>
      </c>
      <c r="F205">
        <v>53660</v>
      </c>
      <c r="G205" t="s">
        <v>91</v>
      </c>
      <c r="H205" t="s">
        <v>98</v>
      </c>
    </row>
    <row r="206" spans="1:8" x14ac:dyDescent="0.45">
      <c r="A206">
        <v>2848</v>
      </c>
      <c r="B206">
        <v>20</v>
      </c>
      <c r="C206" t="str">
        <f t="shared" si="3"/>
        <v>18-24</v>
      </c>
      <c r="D206" t="s">
        <v>38</v>
      </c>
      <c r="E206" t="s">
        <v>84</v>
      </c>
      <c r="F206">
        <v>126815</v>
      </c>
      <c r="G206" t="s">
        <v>92</v>
      </c>
      <c r="H206" t="s">
        <v>98</v>
      </c>
    </row>
    <row r="207" spans="1:8" x14ac:dyDescent="0.45">
      <c r="A207">
        <v>9212</v>
      </c>
      <c r="B207">
        <v>23</v>
      </c>
      <c r="C207" t="str">
        <f t="shared" si="3"/>
        <v>18-24</v>
      </c>
      <c r="D207" t="s">
        <v>38</v>
      </c>
      <c r="E207" t="s">
        <v>50</v>
      </c>
      <c r="F207">
        <v>108979</v>
      </c>
      <c r="G207" t="s">
        <v>95</v>
      </c>
      <c r="H207" t="s">
        <v>99</v>
      </c>
    </row>
    <row r="208" spans="1:8" x14ac:dyDescent="0.45">
      <c r="A208">
        <v>2339</v>
      </c>
      <c r="B208">
        <v>19</v>
      </c>
      <c r="C208" t="str">
        <f t="shared" si="3"/>
        <v>18-24</v>
      </c>
      <c r="D208" t="s">
        <v>40</v>
      </c>
      <c r="E208" t="s">
        <v>62</v>
      </c>
      <c r="F208">
        <v>152912</v>
      </c>
      <c r="G208" t="s">
        <v>92</v>
      </c>
      <c r="H208" t="s">
        <v>96</v>
      </c>
    </row>
    <row r="209" spans="1:8" x14ac:dyDescent="0.45">
      <c r="A209">
        <v>4248</v>
      </c>
      <c r="B209">
        <v>18</v>
      </c>
      <c r="C209" t="str">
        <f t="shared" si="3"/>
        <v>18-24</v>
      </c>
      <c r="D209" t="s">
        <v>38</v>
      </c>
      <c r="E209" t="s">
        <v>79</v>
      </c>
      <c r="F209">
        <v>173406</v>
      </c>
      <c r="G209" t="s">
        <v>91</v>
      </c>
      <c r="H209" t="s">
        <v>99</v>
      </c>
    </row>
    <row r="210" spans="1:8" x14ac:dyDescent="0.45">
      <c r="A210">
        <v>5587</v>
      </c>
      <c r="B210">
        <v>69</v>
      </c>
      <c r="C210" t="str">
        <f t="shared" si="3"/>
        <v>65+</v>
      </c>
      <c r="D210" t="s">
        <v>38</v>
      </c>
      <c r="E210" t="s">
        <v>53</v>
      </c>
      <c r="F210">
        <v>46927</v>
      </c>
      <c r="G210" t="s">
        <v>93</v>
      </c>
      <c r="H210" t="s">
        <v>97</v>
      </c>
    </row>
    <row r="211" spans="1:8" x14ac:dyDescent="0.45">
      <c r="A211">
        <v>7424</v>
      </c>
      <c r="B211">
        <v>31</v>
      </c>
      <c r="C211" t="str">
        <f t="shared" si="3"/>
        <v>25-34</v>
      </c>
      <c r="D211" t="s">
        <v>40</v>
      </c>
      <c r="E211" t="s">
        <v>71</v>
      </c>
      <c r="F211">
        <v>82762</v>
      </c>
      <c r="G211" t="s">
        <v>91</v>
      </c>
      <c r="H211" t="s">
        <v>97</v>
      </c>
    </row>
    <row r="212" spans="1:8" x14ac:dyDescent="0.45">
      <c r="A212">
        <v>2965</v>
      </c>
      <c r="B212">
        <v>25</v>
      </c>
      <c r="C212" t="str">
        <f t="shared" si="3"/>
        <v>25-34</v>
      </c>
      <c r="D212" t="s">
        <v>39</v>
      </c>
      <c r="E212" t="s">
        <v>80</v>
      </c>
      <c r="F212">
        <v>141843</v>
      </c>
      <c r="G212" t="s">
        <v>92</v>
      </c>
      <c r="H212" t="s">
        <v>97</v>
      </c>
    </row>
    <row r="213" spans="1:8" x14ac:dyDescent="0.45">
      <c r="A213">
        <v>5647</v>
      </c>
      <c r="B213">
        <v>53</v>
      </c>
      <c r="C213" t="str">
        <f t="shared" si="3"/>
        <v>45-54</v>
      </c>
      <c r="D213" t="s">
        <v>40</v>
      </c>
      <c r="E213" t="s">
        <v>51</v>
      </c>
      <c r="F213">
        <v>77353</v>
      </c>
      <c r="G213" t="s">
        <v>93</v>
      </c>
      <c r="H213" t="s">
        <v>98</v>
      </c>
    </row>
    <row r="214" spans="1:8" x14ac:dyDescent="0.45">
      <c r="A214">
        <v>3741</v>
      </c>
      <c r="B214">
        <v>75</v>
      </c>
      <c r="C214" t="str">
        <f t="shared" si="3"/>
        <v>65+</v>
      </c>
      <c r="D214" t="s">
        <v>40</v>
      </c>
      <c r="E214" t="s">
        <v>82</v>
      </c>
      <c r="F214">
        <v>68898</v>
      </c>
      <c r="G214" t="s">
        <v>92</v>
      </c>
      <c r="H214" t="s">
        <v>98</v>
      </c>
    </row>
    <row r="215" spans="1:8" x14ac:dyDescent="0.45">
      <c r="A215">
        <v>9001</v>
      </c>
      <c r="B215">
        <v>39</v>
      </c>
      <c r="C215" t="str">
        <f t="shared" si="3"/>
        <v>35-44</v>
      </c>
      <c r="D215" t="s">
        <v>40</v>
      </c>
      <c r="E215" t="s">
        <v>71</v>
      </c>
      <c r="F215">
        <v>110584</v>
      </c>
      <c r="G215" t="s">
        <v>91</v>
      </c>
      <c r="H215" t="s">
        <v>97</v>
      </c>
    </row>
    <row r="216" spans="1:8" x14ac:dyDescent="0.45">
      <c r="A216">
        <v>6163</v>
      </c>
      <c r="B216">
        <v>40</v>
      </c>
      <c r="C216" t="str">
        <f t="shared" si="3"/>
        <v>35-44</v>
      </c>
      <c r="D216" t="s">
        <v>38</v>
      </c>
      <c r="E216" t="s">
        <v>86</v>
      </c>
      <c r="F216">
        <v>150797</v>
      </c>
      <c r="G216" t="s">
        <v>94</v>
      </c>
      <c r="H216" t="s">
        <v>96</v>
      </c>
    </row>
    <row r="217" spans="1:8" x14ac:dyDescent="0.45">
      <c r="A217">
        <v>8150</v>
      </c>
      <c r="B217">
        <v>66</v>
      </c>
      <c r="C217" t="str">
        <f t="shared" si="3"/>
        <v>65+</v>
      </c>
      <c r="D217" t="s">
        <v>40</v>
      </c>
      <c r="E217" t="s">
        <v>45</v>
      </c>
      <c r="F217">
        <v>186844</v>
      </c>
      <c r="G217" t="s">
        <v>94</v>
      </c>
      <c r="H217" t="s">
        <v>99</v>
      </c>
    </row>
    <row r="218" spans="1:8" x14ac:dyDescent="0.45">
      <c r="A218">
        <v>2094</v>
      </c>
      <c r="B218">
        <v>70</v>
      </c>
      <c r="C218" t="str">
        <f t="shared" si="3"/>
        <v>65+</v>
      </c>
      <c r="D218" t="s">
        <v>38</v>
      </c>
      <c r="E218" t="s">
        <v>85</v>
      </c>
      <c r="F218">
        <v>69488</v>
      </c>
      <c r="G218" t="s">
        <v>92</v>
      </c>
      <c r="H218" t="s">
        <v>96</v>
      </c>
    </row>
    <row r="219" spans="1:8" x14ac:dyDescent="0.45">
      <c r="A219">
        <v>8778</v>
      </c>
      <c r="B219">
        <v>27</v>
      </c>
      <c r="C219" t="str">
        <f t="shared" si="3"/>
        <v>25-34</v>
      </c>
      <c r="D219" t="s">
        <v>38</v>
      </c>
      <c r="E219" t="s">
        <v>44</v>
      </c>
      <c r="F219">
        <v>113016</v>
      </c>
      <c r="G219" t="s">
        <v>93</v>
      </c>
      <c r="H219" t="s">
        <v>98</v>
      </c>
    </row>
    <row r="220" spans="1:8" x14ac:dyDescent="0.45">
      <c r="A220">
        <v>2181</v>
      </c>
      <c r="B220">
        <v>53</v>
      </c>
      <c r="C220" t="str">
        <f t="shared" si="3"/>
        <v>45-54</v>
      </c>
      <c r="D220" t="s">
        <v>38</v>
      </c>
      <c r="E220" t="s">
        <v>76</v>
      </c>
      <c r="F220">
        <v>90879</v>
      </c>
      <c r="G220" t="s">
        <v>91</v>
      </c>
      <c r="H220" t="s">
        <v>98</v>
      </c>
    </row>
    <row r="221" spans="1:8" x14ac:dyDescent="0.45">
      <c r="A221">
        <v>6974</v>
      </c>
      <c r="B221">
        <v>39</v>
      </c>
      <c r="C221" t="str">
        <f t="shared" si="3"/>
        <v>35-44</v>
      </c>
      <c r="D221" t="s">
        <v>39</v>
      </c>
      <c r="E221" t="s">
        <v>47</v>
      </c>
      <c r="F221">
        <v>63325</v>
      </c>
      <c r="G221" t="s">
        <v>91</v>
      </c>
      <c r="H221" t="s">
        <v>99</v>
      </c>
    </row>
    <row r="222" spans="1:8" x14ac:dyDescent="0.45">
      <c r="A222">
        <v>6926</v>
      </c>
      <c r="B222">
        <v>24</v>
      </c>
      <c r="C222" t="str">
        <f t="shared" si="3"/>
        <v>18-24</v>
      </c>
      <c r="D222" t="s">
        <v>38</v>
      </c>
      <c r="E222" t="s">
        <v>55</v>
      </c>
      <c r="F222">
        <v>113702</v>
      </c>
      <c r="G222" t="s">
        <v>92</v>
      </c>
      <c r="H222" t="s">
        <v>96</v>
      </c>
    </row>
    <row r="223" spans="1:8" x14ac:dyDescent="0.45">
      <c r="A223">
        <v>3373</v>
      </c>
      <c r="B223">
        <v>75</v>
      </c>
      <c r="C223" t="str">
        <f t="shared" si="3"/>
        <v>65+</v>
      </c>
      <c r="D223" t="s">
        <v>39</v>
      </c>
      <c r="E223" t="s">
        <v>50</v>
      </c>
      <c r="F223">
        <v>192665</v>
      </c>
      <c r="G223" t="s">
        <v>94</v>
      </c>
      <c r="H223" t="s">
        <v>97</v>
      </c>
    </row>
    <row r="224" spans="1:8" x14ac:dyDescent="0.45">
      <c r="A224">
        <v>6246</v>
      </c>
      <c r="B224">
        <v>47</v>
      </c>
      <c r="C224" t="str">
        <f t="shared" si="3"/>
        <v>45-54</v>
      </c>
      <c r="D224" t="s">
        <v>38</v>
      </c>
      <c r="E224" t="s">
        <v>75</v>
      </c>
      <c r="F224">
        <v>127765</v>
      </c>
      <c r="G224" t="s">
        <v>92</v>
      </c>
      <c r="H224" t="s">
        <v>98</v>
      </c>
    </row>
    <row r="225" spans="1:8" x14ac:dyDescent="0.45">
      <c r="A225">
        <v>6930</v>
      </c>
      <c r="B225">
        <v>19</v>
      </c>
      <c r="C225" t="str">
        <f t="shared" si="3"/>
        <v>18-24</v>
      </c>
      <c r="D225" t="s">
        <v>39</v>
      </c>
      <c r="E225" t="s">
        <v>75</v>
      </c>
      <c r="F225">
        <v>73642</v>
      </c>
      <c r="G225" t="s">
        <v>95</v>
      </c>
      <c r="H225" t="s">
        <v>96</v>
      </c>
    </row>
    <row r="226" spans="1:8" x14ac:dyDescent="0.45">
      <c r="A226">
        <v>3195</v>
      </c>
      <c r="B226">
        <v>67</v>
      </c>
      <c r="C226" t="str">
        <f t="shared" si="3"/>
        <v>65+</v>
      </c>
      <c r="D226" t="s">
        <v>39</v>
      </c>
      <c r="E226" t="s">
        <v>67</v>
      </c>
      <c r="F226">
        <v>79608</v>
      </c>
      <c r="G226" t="s">
        <v>91</v>
      </c>
      <c r="H226" t="s">
        <v>99</v>
      </c>
    </row>
    <row r="227" spans="1:8" x14ac:dyDescent="0.45">
      <c r="A227">
        <v>3311</v>
      </c>
      <c r="B227">
        <v>24</v>
      </c>
      <c r="C227" t="str">
        <f t="shared" si="3"/>
        <v>18-24</v>
      </c>
      <c r="D227" t="s">
        <v>38</v>
      </c>
      <c r="E227" t="s">
        <v>88</v>
      </c>
      <c r="F227">
        <v>91524</v>
      </c>
      <c r="G227" t="s">
        <v>93</v>
      </c>
      <c r="H227" t="s">
        <v>97</v>
      </c>
    </row>
    <row r="228" spans="1:8" x14ac:dyDescent="0.45">
      <c r="A228">
        <v>7603</v>
      </c>
      <c r="B228">
        <v>35</v>
      </c>
      <c r="C228" t="str">
        <f t="shared" si="3"/>
        <v>35-44</v>
      </c>
      <c r="D228" t="s">
        <v>38</v>
      </c>
      <c r="E228" t="s">
        <v>42</v>
      </c>
      <c r="F228">
        <v>128355</v>
      </c>
      <c r="G228" t="s">
        <v>91</v>
      </c>
      <c r="H228" t="s">
        <v>98</v>
      </c>
    </row>
    <row r="229" spans="1:8" x14ac:dyDescent="0.45">
      <c r="A229">
        <v>2867</v>
      </c>
      <c r="B229">
        <v>40</v>
      </c>
      <c r="C229" t="str">
        <f t="shared" si="3"/>
        <v>35-44</v>
      </c>
      <c r="D229" t="s">
        <v>40</v>
      </c>
      <c r="E229" t="s">
        <v>81</v>
      </c>
      <c r="F229">
        <v>160266</v>
      </c>
      <c r="G229" t="s">
        <v>95</v>
      </c>
      <c r="H229" t="s">
        <v>98</v>
      </c>
    </row>
    <row r="230" spans="1:8" x14ac:dyDescent="0.45">
      <c r="A230">
        <v>8013</v>
      </c>
      <c r="B230">
        <v>32</v>
      </c>
      <c r="C230" t="str">
        <f t="shared" si="3"/>
        <v>25-34</v>
      </c>
      <c r="D230" t="s">
        <v>39</v>
      </c>
      <c r="E230" t="s">
        <v>42</v>
      </c>
      <c r="F230">
        <v>166176</v>
      </c>
      <c r="G230" t="s">
        <v>94</v>
      </c>
      <c r="H230" t="s">
        <v>99</v>
      </c>
    </row>
    <row r="231" spans="1:8" x14ac:dyDescent="0.45">
      <c r="A231">
        <v>5121</v>
      </c>
      <c r="B231">
        <v>50</v>
      </c>
      <c r="C231" t="str">
        <f t="shared" si="3"/>
        <v>45-54</v>
      </c>
      <c r="D231" t="s">
        <v>39</v>
      </c>
      <c r="E231" t="s">
        <v>79</v>
      </c>
      <c r="F231">
        <v>195167</v>
      </c>
      <c r="G231" t="s">
        <v>93</v>
      </c>
      <c r="H231" t="s">
        <v>99</v>
      </c>
    </row>
    <row r="232" spans="1:8" x14ac:dyDescent="0.45">
      <c r="A232">
        <v>1586</v>
      </c>
      <c r="B232">
        <v>19</v>
      </c>
      <c r="C232" t="str">
        <f t="shared" si="3"/>
        <v>18-24</v>
      </c>
      <c r="D232" t="s">
        <v>38</v>
      </c>
      <c r="E232" t="s">
        <v>64</v>
      </c>
      <c r="F232">
        <v>83665</v>
      </c>
      <c r="G232" t="s">
        <v>95</v>
      </c>
      <c r="H232" t="s">
        <v>98</v>
      </c>
    </row>
    <row r="233" spans="1:8" x14ac:dyDescent="0.45">
      <c r="A233">
        <v>1079</v>
      </c>
      <c r="B233">
        <v>22</v>
      </c>
      <c r="C233" t="str">
        <f t="shared" si="3"/>
        <v>18-24</v>
      </c>
      <c r="D233" t="s">
        <v>38</v>
      </c>
      <c r="E233" t="s">
        <v>48</v>
      </c>
      <c r="F233">
        <v>45259</v>
      </c>
      <c r="G233" t="s">
        <v>94</v>
      </c>
      <c r="H233" t="s">
        <v>97</v>
      </c>
    </row>
    <row r="234" spans="1:8" x14ac:dyDescent="0.45">
      <c r="A234">
        <v>6651</v>
      </c>
      <c r="B234">
        <v>35</v>
      </c>
      <c r="C234" t="str">
        <f t="shared" si="3"/>
        <v>35-44</v>
      </c>
      <c r="D234" t="s">
        <v>38</v>
      </c>
      <c r="E234" t="s">
        <v>86</v>
      </c>
      <c r="F234">
        <v>136046</v>
      </c>
      <c r="G234" t="s">
        <v>93</v>
      </c>
      <c r="H234" t="s">
        <v>96</v>
      </c>
    </row>
    <row r="235" spans="1:8" x14ac:dyDescent="0.45">
      <c r="A235">
        <v>9028</v>
      </c>
      <c r="B235">
        <v>58</v>
      </c>
      <c r="C235" t="str">
        <f t="shared" si="3"/>
        <v>55-64</v>
      </c>
      <c r="D235" t="s">
        <v>40</v>
      </c>
      <c r="E235" t="s">
        <v>50</v>
      </c>
      <c r="F235">
        <v>130516</v>
      </c>
      <c r="G235" t="s">
        <v>93</v>
      </c>
      <c r="H235" t="s">
        <v>99</v>
      </c>
    </row>
    <row r="236" spans="1:8" x14ac:dyDescent="0.45">
      <c r="A236">
        <v>1239</v>
      </c>
      <c r="B236">
        <v>46</v>
      </c>
      <c r="C236" t="str">
        <f t="shared" si="3"/>
        <v>45-54</v>
      </c>
      <c r="D236" t="s">
        <v>39</v>
      </c>
      <c r="E236" t="s">
        <v>55</v>
      </c>
      <c r="F236">
        <v>108028</v>
      </c>
      <c r="G236" t="s">
        <v>95</v>
      </c>
      <c r="H236" t="s">
        <v>98</v>
      </c>
    </row>
    <row r="237" spans="1:8" x14ac:dyDescent="0.45">
      <c r="A237">
        <v>8820</v>
      </c>
      <c r="B237">
        <v>53</v>
      </c>
      <c r="C237" t="str">
        <f t="shared" si="3"/>
        <v>45-54</v>
      </c>
      <c r="D237" t="s">
        <v>38</v>
      </c>
      <c r="E237" t="s">
        <v>84</v>
      </c>
      <c r="F237">
        <v>125418</v>
      </c>
      <c r="G237" t="s">
        <v>94</v>
      </c>
      <c r="H237" t="s">
        <v>96</v>
      </c>
    </row>
    <row r="238" spans="1:8" x14ac:dyDescent="0.45">
      <c r="A238">
        <v>4984</v>
      </c>
      <c r="B238">
        <v>25</v>
      </c>
      <c r="C238" t="str">
        <f t="shared" si="3"/>
        <v>25-34</v>
      </c>
      <c r="D238" t="s">
        <v>38</v>
      </c>
      <c r="E238" t="s">
        <v>68</v>
      </c>
      <c r="F238">
        <v>92869</v>
      </c>
      <c r="G238" t="s">
        <v>94</v>
      </c>
      <c r="H238" t="s">
        <v>97</v>
      </c>
    </row>
    <row r="239" spans="1:8" x14ac:dyDescent="0.45">
      <c r="A239">
        <v>8038</v>
      </c>
      <c r="B239">
        <v>27</v>
      </c>
      <c r="C239" t="str">
        <f t="shared" si="3"/>
        <v>25-34</v>
      </c>
      <c r="D239" t="s">
        <v>40</v>
      </c>
      <c r="E239" t="s">
        <v>45</v>
      </c>
      <c r="F239">
        <v>116552</v>
      </c>
      <c r="G239" t="s">
        <v>94</v>
      </c>
      <c r="H239" t="s">
        <v>99</v>
      </c>
    </row>
    <row r="240" spans="1:8" x14ac:dyDescent="0.45">
      <c r="A240">
        <v>2661</v>
      </c>
      <c r="B240">
        <v>73</v>
      </c>
      <c r="C240" t="str">
        <f t="shared" si="3"/>
        <v>65+</v>
      </c>
      <c r="D240" t="s">
        <v>40</v>
      </c>
      <c r="E240" t="s">
        <v>41</v>
      </c>
      <c r="F240">
        <v>170053</v>
      </c>
      <c r="G240" t="s">
        <v>95</v>
      </c>
      <c r="H240" t="s">
        <v>97</v>
      </c>
    </row>
    <row r="241" spans="1:8" x14ac:dyDescent="0.45">
      <c r="A241">
        <v>9236</v>
      </c>
      <c r="B241">
        <v>44</v>
      </c>
      <c r="C241" t="str">
        <f t="shared" si="3"/>
        <v>35-44</v>
      </c>
      <c r="D241" t="s">
        <v>38</v>
      </c>
      <c r="E241" t="s">
        <v>41</v>
      </c>
      <c r="F241">
        <v>43580</v>
      </c>
      <c r="G241" t="s">
        <v>91</v>
      </c>
      <c r="H241" t="s">
        <v>96</v>
      </c>
    </row>
    <row r="242" spans="1:8" x14ac:dyDescent="0.45">
      <c r="A242">
        <v>4621</v>
      </c>
      <c r="B242">
        <v>59</v>
      </c>
      <c r="C242" t="str">
        <f t="shared" si="3"/>
        <v>55-64</v>
      </c>
      <c r="D242" t="s">
        <v>39</v>
      </c>
      <c r="E242" t="s">
        <v>67</v>
      </c>
      <c r="F242">
        <v>131651</v>
      </c>
      <c r="G242" t="s">
        <v>93</v>
      </c>
      <c r="H242" t="s">
        <v>97</v>
      </c>
    </row>
    <row r="243" spans="1:8" x14ac:dyDescent="0.45">
      <c r="A243">
        <v>9134</v>
      </c>
      <c r="B243">
        <v>74</v>
      </c>
      <c r="C243" t="str">
        <f t="shared" si="3"/>
        <v>65+</v>
      </c>
      <c r="D243" t="s">
        <v>39</v>
      </c>
      <c r="E243" t="s">
        <v>75</v>
      </c>
      <c r="F243">
        <v>93329</v>
      </c>
      <c r="G243" t="s">
        <v>92</v>
      </c>
      <c r="H243" t="s">
        <v>98</v>
      </c>
    </row>
    <row r="244" spans="1:8" x14ac:dyDescent="0.45">
      <c r="A244">
        <v>4722</v>
      </c>
      <c r="B244">
        <v>32</v>
      </c>
      <c r="C244" t="str">
        <f t="shared" si="3"/>
        <v>25-34</v>
      </c>
      <c r="D244" t="s">
        <v>38</v>
      </c>
      <c r="E244" t="s">
        <v>42</v>
      </c>
      <c r="F244">
        <v>72219</v>
      </c>
      <c r="G244" t="s">
        <v>94</v>
      </c>
      <c r="H244" t="s">
        <v>96</v>
      </c>
    </row>
    <row r="245" spans="1:8" x14ac:dyDescent="0.45">
      <c r="A245">
        <v>3362</v>
      </c>
      <c r="B245">
        <v>40</v>
      </c>
      <c r="C245" t="str">
        <f t="shared" si="3"/>
        <v>35-44</v>
      </c>
      <c r="D245" t="s">
        <v>40</v>
      </c>
      <c r="E245" t="s">
        <v>88</v>
      </c>
      <c r="F245">
        <v>60254</v>
      </c>
      <c r="G245" t="s">
        <v>93</v>
      </c>
      <c r="H245" t="s">
        <v>98</v>
      </c>
    </row>
    <row r="246" spans="1:8" x14ac:dyDescent="0.45">
      <c r="A246">
        <v>1424</v>
      </c>
      <c r="B246">
        <v>24</v>
      </c>
      <c r="C246" t="str">
        <f t="shared" si="3"/>
        <v>18-24</v>
      </c>
      <c r="D246" t="s">
        <v>40</v>
      </c>
      <c r="E246" t="s">
        <v>50</v>
      </c>
      <c r="F246">
        <v>63212</v>
      </c>
      <c r="G246" t="s">
        <v>92</v>
      </c>
      <c r="H246" t="s">
        <v>97</v>
      </c>
    </row>
    <row r="247" spans="1:8" x14ac:dyDescent="0.45">
      <c r="A247">
        <v>3947</v>
      </c>
      <c r="B247">
        <v>58</v>
      </c>
      <c r="C247" t="str">
        <f t="shared" si="3"/>
        <v>55-64</v>
      </c>
      <c r="D247" t="s">
        <v>39</v>
      </c>
      <c r="E247" t="s">
        <v>42</v>
      </c>
      <c r="F247">
        <v>53182</v>
      </c>
      <c r="G247" t="s">
        <v>94</v>
      </c>
      <c r="H247" t="s">
        <v>96</v>
      </c>
    </row>
    <row r="248" spans="1:8" x14ac:dyDescent="0.45">
      <c r="A248">
        <v>1558</v>
      </c>
      <c r="B248">
        <v>26</v>
      </c>
      <c r="C248" t="str">
        <f t="shared" si="3"/>
        <v>25-34</v>
      </c>
      <c r="D248" t="s">
        <v>39</v>
      </c>
      <c r="E248" t="s">
        <v>81</v>
      </c>
      <c r="F248">
        <v>57072</v>
      </c>
      <c r="G248" t="s">
        <v>95</v>
      </c>
      <c r="H248" t="s">
        <v>99</v>
      </c>
    </row>
    <row r="249" spans="1:8" x14ac:dyDescent="0.45">
      <c r="A249">
        <v>2060</v>
      </c>
      <c r="B249">
        <v>23</v>
      </c>
      <c r="C249" t="str">
        <f t="shared" si="3"/>
        <v>18-24</v>
      </c>
      <c r="D249" t="s">
        <v>40</v>
      </c>
      <c r="E249" t="s">
        <v>58</v>
      </c>
      <c r="F249">
        <v>160653</v>
      </c>
      <c r="G249" t="s">
        <v>94</v>
      </c>
      <c r="H249" t="s">
        <v>98</v>
      </c>
    </row>
    <row r="250" spans="1:8" x14ac:dyDescent="0.45">
      <c r="A250">
        <v>6713</v>
      </c>
      <c r="B250">
        <v>62</v>
      </c>
      <c r="C250" t="str">
        <f t="shared" si="3"/>
        <v>55-64</v>
      </c>
      <c r="D250" t="s">
        <v>40</v>
      </c>
      <c r="E250" t="s">
        <v>41</v>
      </c>
      <c r="F250">
        <v>97624</v>
      </c>
      <c r="G250" t="s">
        <v>95</v>
      </c>
      <c r="H250" t="s">
        <v>99</v>
      </c>
    </row>
    <row r="251" spans="1:8" x14ac:dyDescent="0.45">
      <c r="A251">
        <v>5074</v>
      </c>
      <c r="B251">
        <v>24</v>
      </c>
      <c r="C251" t="str">
        <f t="shared" si="3"/>
        <v>18-24</v>
      </c>
      <c r="D251" t="s">
        <v>39</v>
      </c>
      <c r="E251" t="s">
        <v>49</v>
      </c>
      <c r="F251">
        <v>99758</v>
      </c>
      <c r="G251" t="s">
        <v>95</v>
      </c>
      <c r="H251" t="s">
        <v>97</v>
      </c>
    </row>
    <row r="252" spans="1:8" x14ac:dyDescent="0.45">
      <c r="A252">
        <v>7397</v>
      </c>
      <c r="B252">
        <v>32</v>
      </c>
      <c r="C252" t="str">
        <f t="shared" si="3"/>
        <v>25-34</v>
      </c>
      <c r="D252" t="s">
        <v>38</v>
      </c>
      <c r="E252" t="s">
        <v>88</v>
      </c>
      <c r="F252">
        <v>47734</v>
      </c>
      <c r="G252" t="s">
        <v>93</v>
      </c>
      <c r="H252" t="s">
        <v>97</v>
      </c>
    </row>
    <row r="253" spans="1:8" x14ac:dyDescent="0.45">
      <c r="A253">
        <v>3732</v>
      </c>
      <c r="B253">
        <v>41</v>
      </c>
      <c r="C253" t="str">
        <f t="shared" si="3"/>
        <v>35-44</v>
      </c>
      <c r="D253" t="s">
        <v>40</v>
      </c>
      <c r="E253" t="s">
        <v>65</v>
      </c>
      <c r="F253">
        <v>142049</v>
      </c>
      <c r="G253" t="s">
        <v>92</v>
      </c>
      <c r="H253" t="s">
        <v>99</v>
      </c>
    </row>
    <row r="254" spans="1:8" x14ac:dyDescent="0.45">
      <c r="A254">
        <v>7704</v>
      </c>
      <c r="B254">
        <v>75</v>
      </c>
      <c r="C254" t="str">
        <f t="shared" si="3"/>
        <v>65+</v>
      </c>
      <c r="D254" t="s">
        <v>38</v>
      </c>
      <c r="E254" t="s">
        <v>87</v>
      </c>
      <c r="F254">
        <v>50401</v>
      </c>
      <c r="G254" t="s">
        <v>95</v>
      </c>
      <c r="H254" t="s">
        <v>99</v>
      </c>
    </row>
    <row r="255" spans="1:8" x14ac:dyDescent="0.45">
      <c r="A255">
        <v>2136</v>
      </c>
      <c r="B255">
        <v>30</v>
      </c>
      <c r="C255" t="str">
        <f t="shared" si="3"/>
        <v>25-34</v>
      </c>
      <c r="D255" t="s">
        <v>40</v>
      </c>
      <c r="E255" t="s">
        <v>48</v>
      </c>
      <c r="F255">
        <v>197642</v>
      </c>
      <c r="G255" t="s">
        <v>91</v>
      </c>
      <c r="H255" t="s">
        <v>99</v>
      </c>
    </row>
    <row r="256" spans="1:8" x14ac:dyDescent="0.45">
      <c r="A256">
        <v>9902</v>
      </c>
      <c r="B256">
        <v>44</v>
      </c>
      <c r="C256" t="str">
        <f t="shared" si="3"/>
        <v>35-44</v>
      </c>
      <c r="D256" t="s">
        <v>39</v>
      </c>
      <c r="E256" t="s">
        <v>76</v>
      </c>
      <c r="F256">
        <v>105799</v>
      </c>
      <c r="G256" t="s">
        <v>94</v>
      </c>
      <c r="H256" t="s">
        <v>96</v>
      </c>
    </row>
    <row r="257" spans="1:8" x14ac:dyDescent="0.45">
      <c r="A257">
        <v>6524</v>
      </c>
      <c r="B257">
        <v>53</v>
      </c>
      <c r="C257" t="str">
        <f t="shared" si="3"/>
        <v>45-54</v>
      </c>
      <c r="D257" t="s">
        <v>39</v>
      </c>
      <c r="E257" t="s">
        <v>43</v>
      </c>
      <c r="F257">
        <v>152412</v>
      </c>
      <c r="G257" t="s">
        <v>92</v>
      </c>
      <c r="H257" t="s">
        <v>98</v>
      </c>
    </row>
    <row r="258" spans="1:8" x14ac:dyDescent="0.45">
      <c r="A258">
        <v>8913</v>
      </c>
      <c r="B258">
        <v>59</v>
      </c>
      <c r="C258" t="str">
        <f t="shared" si="3"/>
        <v>55-64</v>
      </c>
      <c r="D258" t="s">
        <v>39</v>
      </c>
      <c r="E258" t="s">
        <v>70</v>
      </c>
      <c r="F258">
        <v>122419</v>
      </c>
      <c r="G258" t="s">
        <v>93</v>
      </c>
      <c r="H258" t="s">
        <v>98</v>
      </c>
    </row>
    <row r="259" spans="1:8" x14ac:dyDescent="0.45">
      <c r="A259">
        <v>4376</v>
      </c>
      <c r="B259">
        <v>66</v>
      </c>
      <c r="C259" t="str">
        <f t="shared" ref="C259:C322" si="4">IF(B259&lt;25, "18-24", IF(B259&lt;35, "25-34", IF(B259&lt;45, "35-44", IF(B259&lt;55, "45-54", IF(B259&lt;65, "55-64", "65+")))))</f>
        <v>65+</v>
      </c>
      <c r="D259" t="s">
        <v>39</v>
      </c>
      <c r="E259" t="s">
        <v>78</v>
      </c>
      <c r="F259">
        <v>60533</v>
      </c>
      <c r="G259" t="s">
        <v>92</v>
      </c>
      <c r="H259" t="s">
        <v>99</v>
      </c>
    </row>
    <row r="260" spans="1:8" x14ac:dyDescent="0.45">
      <c r="A260">
        <v>4361</v>
      </c>
      <c r="B260">
        <v>23</v>
      </c>
      <c r="C260" t="str">
        <f t="shared" si="4"/>
        <v>18-24</v>
      </c>
      <c r="D260" t="s">
        <v>38</v>
      </c>
      <c r="E260" t="s">
        <v>86</v>
      </c>
      <c r="F260">
        <v>112562</v>
      </c>
      <c r="G260" t="s">
        <v>94</v>
      </c>
      <c r="H260" t="s">
        <v>98</v>
      </c>
    </row>
    <row r="261" spans="1:8" x14ac:dyDescent="0.45">
      <c r="A261">
        <v>8447</v>
      </c>
      <c r="B261">
        <v>19</v>
      </c>
      <c r="C261" t="str">
        <f t="shared" si="4"/>
        <v>18-24</v>
      </c>
      <c r="D261" t="s">
        <v>38</v>
      </c>
      <c r="E261" t="s">
        <v>64</v>
      </c>
      <c r="F261">
        <v>166371</v>
      </c>
      <c r="G261" t="s">
        <v>94</v>
      </c>
      <c r="H261" t="s">
        <v>96</v>
      </c>
    </row>
    <row r="262" spans="1:8" x14ac:dyDescent="0.45">
      <c r="A262">
        <v>8595</v>
      </c>
      <c r="B262">
        <v>28</v>
      </c>
      <c r="C262" t="str">
        <f t="shared" si="4"/>
        <v>25-34</v>
      </c>
      <c r="D262" t="s">
        <v>38</v>
      </c>
      <c r="E262" t="s">
        <v>56</v>
      </c>
      <c r="F262">
        <v>80840</v>
      </c>
      <c r="G262" t="s">
        <v>94</v>
      </c>
      <c r="H262" t="s">
        <v>96</v>
      </c>
    </row>
    <row r="263" spans="1:8" x14ac:dyDescent="0.45">
      <c r="A263">
        <v>8823</v>
      </c>
      <c r="B263">
        <v>53</v>
      </c>
      <c r="C263" t="str">
        <f t="shared" si="4"/>
        <v>45-54</v>
      </c>
      <c r="D263" t="s">
        <v>38</v>
      </c>
      <c r="E263" t="s">
        <v>81</v>
      </c>
      <c r="F263">
        <v>165578</v>
      </c>
      <c r="G263" t="s">
        <v>95</v>
      </c>
      <c r="H263" t="s">
        <v>99</v>
      </c>
    </row>
    <row r="264" spans="1:8" x14ac:dyDescent="0.45">
      <c r="A264">
        <v>2638</v>
      </c>
      <c r="B264">
        <v>62</v>
      </c>
      <c r="C264" t="str">
        <f t="shared" si="4"/>
        <v>55-64</v>
      </c>
      <c r="D264" t="s">
        <v>38</v>
      </c>
      <c r="E264" t="s">
        <v>63</v>
      </c>
      <c r="F264">
        <v>172833</v>
      </c>
      <c r="G264" t="s">
        <v>95</v>
      </c>
      <c r="H264" t="s">
        <v>99</v>
      </c>
    </row>
    <row r="265" spans="1:8" x14ac:dyDescent="0.45">
      <c r="A265">
        <v>2349</v>
      </c>
      <c r="B265">
        <v>39</v>
      </c>
      <c r="C265" t="str">
        <f t="shared" si="4"/>
        <v>35-44</v>
      </c>
      <c r="D265" t="s">
        <v>40</v>
      </c>
      <c r="E265" t="s">
        <v>88</v>
      </c>
      <c r="F265">
        <v>48508</v>
      </c>
      <c r="G265" t="s">
        <v>91</v>
      </c>
      <c r="H265" t="s">
        <v>98</v>
      </c>
    </row>
    <row r="266" spans="1:8" x14ac:dyDescent="0.45">
      <c r="A266">
        <v>3083</v>
      </c>
      <c r="B266">
        <v>54</v>
      </c>
      <c r="C266" t="str">
        <f t="shared" si="4"/>
        <v>45-54</v>
      </c>
      <c r="D266" t="s">
        <v>39</v>
      </c>
      <c r="E266" t="s">
        <v>68</v>
      </c>
      <c r="F266">
        <v>76949</v>
      </c>
      <c r="G266" t="s">
        <v>93</v>
      </c>
      <c r="H266" t="s">
        <v>98</v>
      </c>
    </row>
    <row r="267" spans="1:8" x14ac:dyDescent="0.45">
      <c r="A267">
        <v>8823</v>
      </c>
      <c r="B267">
        <v>37</v>
      </c>
      <c r="C267" t="str">
        <f t="shared" si="4"/>
        <v>35-44</v>
      </c>
      <c r="D267" t="s">
        <v>38</v>
      </c>
      <c r="E267" t="s">
        <v>72</v>
      </c>
      <c r="F267">
        <v>142179</v>
      </c>
      <c r="G267" t="s">
        <v>93</v>
      </c>
      <c r="H267" t="s">
        <v>98</v>
      </c>
    </row>
    <row r="268" spans="1:8" x14ac:dyDescent="0.45">
      <c r="A268">
        <v>6032</v>
      </c>
      <c r="B268">
        <v>37</v>
      </c>
      <c r="C268" t="str">
        <f t="shared" si="4"/>
        <v>35-44</v>
      </c>
      <c r="D268" t="s">
        <v>38</v>
      </c>
      <c r="E268" t="s">
        <v>80</v>
      </c>
      <c r="F268">
        <v>63963</v>
      </c>
      <c r="G268" t="s">
        <v>91</v>
      </c>
      <c r="H268" t="s">
        <v>98</v>
      </c>
    </row>
    <row r="269" spans="1:8" x14ac:dyDescent="0.45">
      <c r="A269">
        <v>3847</v>
      </c>
      <c r="B269">
        <v>72</v>
      </c>
      <c r="C269" t="str">
        <f t="shared" si="4"/>
        <v>65+</v>
      </c>
      <c r="D269" t="s">
        <v>38</v>
      </c>
      <c r="E269" t="s">
        <v>87</v>
      </c>
      <c r="F269">
        <v>76870</v>
      </c>
      <c r="G269" t="s">
        <v>93</v>
      </c>
      <c r="H269" t="s">
        <v>98</v>
      </c>
    </row>
    <row r="270" spans="1:8" x14ac:dyDescent="0.45">
      <c r="A270">
        <v>9830</v>
      </c>
      <c r="B270">
        <v>42</v>
      </c>
      <c r="C270" t="str">
        <f t="shared" si="4"/>
        <v>35-44</v>
      </c>
      <c r="D270" t="s">
        <v>39</v>
      </c>
      <c r="E270" t="s">
        <v>53</v>
      </c>
      <c r="F270">
        <v>132877</v>
      </c>
      <c r="G270" t="s">
        <v>91</v>
      </c>
      <c r="H270" t="s">
        <v>97</v>
      </c>
    </row>
    <row r="271" spans="1:8" x14ac:dyDescent="0.45">
      <c r="A271">
        <v>6982</v>
      </c>
      <c r="B271">
        <v>37</v>
      </c>
      <c r="C271" t="str">
        <f t="shared" si="4"/>
        <v>35-44</v>
      </c>
      <c r="D271" t="s">
        <v>39</v>
      </c>
      <c r="E271" t="s">
        <v>72</v>
      </c>
      <c r="F271">
        <v>143949</v>
      </c>
      <c r="G271" t="s">
        <v>91</v>
      </c>
      <c r="H271" t="s">
        <v>98</v>
      </c>
    </row>
    <row r="272" spans="1:8" x14ac:dyDescent="0.45">
      <c r="A272">
        <v>6013</v>
      </c>
      <c r="B272">
        <v>41</v>
      </c>
      <c r="C272" t="str">
        <f t="shared" si="4"/>
        <v>35-44</v>
      </c>
      <c r="D272" t="s">
        <v>39</v>
      </c>
      <c r="E272" t="s">
        <v>51</v>
      </c>
      <c r="F272">
        <v>150476</v>
      </c>
      <c r="G272" t="s">
        <v>93</v>
      </c>
      <c r="H272" t="s">
        <v>99</v>
      </c>
    </row>
    <row r="273" spans="1:8" x14ac:dyDescent="0.45">
      <c r="A273">
        <v>5012</v>
      </c>
      <c r="B273">
        <v>18</v>
      </c>
      <c r="C273" t="str">
        <f t="shared" si="4"/>
        <v>18-24</v>
      </c>
      <c r="D273" t="s">
        <v>38</v>
      </c>
      <c r="E273" t="s">
        <v>65</v>
      </c>
      <c r="F273">
        <v>50080</v>
      </c>
      <c r="G273" t="s">
        <v>91</v>
      </c>
      <c r="H273" t="s">
        <v>98</v>
      </c>
    </row>
    <row r="274" spans="1:8" x14ac:dyDescent="0.45">
      <c r="A274">
        <v>8944</v>
      </c>
      <c r="B274">
        <v>52</v>
      </c>
      <c r="C274" t="str">
        <f t="shared" si="4"/>
        <v>45-54</v>
      </c>
      <c r="D274" t="s">
        <v>40</v>
      </c>
      <c r="E274" t="s">
        <v>65</v>
      </c>
      <c r="F274">
        <v>197277</v>
      </c>
      <c r="G274" t="s">
        <v>94</v>
      </c>
      <c r="H274" t="s">
        <v>99</v>
      </c>
    </row>
    <row r="275" spans="1:8" x14ac:dyDescent="0.45">
      <c r="A275">
        <v>1333</v>
      </c>
      <c r="B275">
        <v>56</v>
      </c>
      <c r="C275" t="str">
        <f t="shared" si="4"/>
        <v>55-64</v>
      </c>
      <c r="D275" t="s">
        <v>40</v>
      </c>
      <c r="E275" t="s">
        <v>52</v>
      </c>
      <c r="F275">
        <v>176247</v>
      </c>
      <c r="G275" t="s">
        <v>95</v>
      </c>
      <c r="H275" t="s">
        <v>99</v>
      </c>
    </row>
    <row r="276" spans="1:8" x14ac:dyDescent="0.45">
      <c r="A276">
        <v>4746</v>
      </c>
      <c r="B276">
        <v>33</v>
      </c>
      <c r="C276" t="str">
        <f t="shared" si="4"/>
        <v>25-34</v>
      </c>
      <c r="D276" t="s">
        <v>40</v>
      </c>
      <c r="E276" t="s">
        <v>77</v>
      </c>
      <c r="F276">
        <v>33641</v>
      </c>
      <c r="G276" t="s">
        <v>92</v>
      </c>
      <c r="H276" t="s">
        <v>96</v>
      </c>
    </row>
    <row r="277" spans="1:8" x14ac:dyDescent="0.45">
      <c r="A277">
        <v>8239</v>
      </c>
      <c r="B277">
        <v>49</v>
      </c>
      <c r="C277" t="str">
        <f t="shared" si="4"/>
        <v>45-54</v>
      </c>
      <c r="D277" t="s">
        <v>38</v>
      </c>
      <c r="E277" t="s">
        <v>44</v>
      </c>
      <c r="F277">
        <v>49801</v>
      </c>
      <c r="G277" t="s">
        <v>92</v>
      </c>
      <c r="H277" t="s">
        <v>97</v>
      </c>
    </row>
    <row r="278" spans="1:8" x14ac:dyDescent="0.45">
      <c r="A278">
        <v>8638</v>
      </c>
      <c r="B278">
        <v>52</v>
      </c>
      <c r="C278" t="str">
        <f t="shared" si="4"/>
        <v>45-54</v>
      </c>
      <c r="D278" t="s">
        <v>40</v>
      </c>
      <c r="E278" t="s">
        <v>59</v>
      </c>
      <c r="F278">
        <v>199992</v>
      </c>
      <c r="G278" t="s">
        <v>93</v>
      </c>
      <c r="H278" t="s">
        <v>99</v>
      </c>
    </row>
    <row r="279" spans="1:8" x14ac:dyDescent="0.45">
      <c r="A279">
        <v>1505</v>
      </c>
      <c r="B279">
        <v>30</v>
      </c>
      <c r="C279" t="str">
        <f t="shared" si="4"/>
        <v>25-34</v>
      </c>
      <c r="D279" t="s">
        <v>40</v>
      </c>
      <c r="E279" t="s">
        <v>64</v>
      </c>
      <c r="F279">
        <v>135819</v>
      </c>
      <c r="G279" t="s">
        <v>91</v>
      </c>
      <c r="H279" t="s">
        <v>97</v>
      </c>
    </row>
    <row r="280" spans="1:8" x14ac:dyDescent="0.45">
      <c r="A280">
        <v>5454</v>
      </c>
      <c r="B280">
        <v>28</v>
      </c>
      <c r="C280" t="str">
        <f t="shared" si="4"/>
        <v>25-34</v>
      </c>
      <c r="D280" t="s">
        <v>38</v>
      </c>
      <c r="E280" t="s">
        <v>61</v>
      </c>
      <c r="F280">
        <v>101702</v>
      </c>
      <c r="G280" t="s">
        <v>92</v>
      </c>
      <c r="H280" t="s">
        <v>96</v>
      </c>
    </row>
    <row r="281" spans="1:8" x14ac:dyDescent="0.45">
      <c r="A281">
        <v>4598</v>
      </c>
      <c r="B281">
        <v>19</v>
      </c>
      <c r="C281" t="str">
        <f t="shared" si="4"/>
        <v>18-24</v>
      </c>
      <c r="D281" t="s">
        <v>39</v>
      </c>
      <c r="E281" t="s">
        <v>59</v>
      </c>
      <c r="F281">
        <v>92088</v>
      </c>
      <c r="G281" t="s">
        <v>92</v>
      </c>
      <c r="H281" t="s">
        <v>97</v>
      </c>
    </row>
    <row r="282" spans="1:8" x14ac:dyDescent="0.45">
      <c r="A282">
        <v>8499</v>
      </c>
      <c r="B282">
        <v>39</v>
      </c>
      <c r="C282" t="str">
        <f t="shared" si="4"/>
        <v>35-44</v>
      </c>
      <c r="D282" t="s">
        <v>38</v>
      </c>
      <c r="E282" t="s">
        <v>51</v>
      </c>
      <c r="F282">
        <v>127096</v>
      </c>
      <c r="G282" t="s">
        <v>95</v>
      </c>
      <c r="H282" t="s">
        <v>98</v>
      </c>
    </row>
    <row r="283" spans="1:8" x14ac:dyDescent="0.45">
      <c r="A283">
        <v>4048</v>
      </c>
      <c r="B283">
        <v>29</v>
      </c>
      <c r="C283" t="str">
        <f t="shared" si="4"/>
        <v>25-34</v>
      </c>
      <c r="D283" t="s">
        <v>38</v>
      </c>
      <c r="E283" t="s">
        <v>80</v>
      </c>
      <c r="F283">
        <v>154581</v>
      </c>
      <c r="G283" t="s">
        <v>94</v>
      </c>
      <c r="H283" t="s">
        <v>98</v>
      </c>
    </row>
    <row r="284" spans="1:8" x14ac:dyDescent="0.45">
      <c r="A284">
        <v>4037</v>
      </c>
      <c r="B284">
        <v>32</v>
      </c>
      <c r="C284" t="str">
        <f t="shared" si="4"/>
        <v>25-34</v>
      </c>
      <c r="D284" t="s">
        <v>38</v>
      </c>
      <c r="E284" t="s">
        <v>75</v>
      </c>
      <c r="F284">
        <v>155069</v>
      </c>
      <c r="G284" t="s">
        <v>95</v>
      </c>
      <c r="H284" t="s">
        <v>97</v>
      </c>
    </row>
    <row r="285" spans="1:8" x14ac:dyDescent="0.45">
      <c r="A285">
        <v>1209</v>
      </c>
      <c r="B285">
        <v>38</v>
      </c>
      <c r="C285" t="str">
        <f t="shared" si="4"/>
        <v>35-44</v>
      </c>
      <c r="D285" t="s">
        <v>40</v>
      </c>
      <c r="E285" t="s">
        <v>58</v>
      </c>
      <c r="F285">
        <v>44308</v>
      </c>
      <c r="G285" t="s">
        <v>91</v>
      </c>
      <c r="H285" t="s">
        <v>99</v>
      </c>
    </row>
    <row r="286" spans="1:8" x14ac:dyDescent="0.45">
      <c r="A286">
        <v>1635</v>
      </c>
      <c r="B286">
        <v>31</v>
      </c>
      <c r="C286" t="str">
        <f t="shared" si="4"/>
        <v>25-34</v>
      </c>
      <c r="D286" t="s">
        <v>38</v>
      </c>
      <c r="E286" t="s">
        <v>80</v>
      </c>
      <c r="F286">
        <v>157375</v>
      </c>
      <c r="G286" t="s">
        <v>91</v>
      </c>
      <c r="H286" t="s">
        <v>96</v>
      </c>
    </row>
    <row r="287" spans="1:8" x14ac:dyDescent="0.45">
      <c r="A287">
        <v>8492</v>
      </c>
      <c r="B287">
        <v>25</v>
      </c>
      <c r="C287" t="str">
        <f t="shared" si="4"/>
        <v>25-34</v>
      </c>
      <c r="D287" t="s">
        <v>38</v>
      </c>
      <c r="E287" t="s">
        <v>44</v>
      </c>
      <c r="F287">
        <v>94968</v>
      </c>
      <c r="G287" t="s">
        <v>91</v>
      </c>
      <c r="H287" t="s">
        <v>97</v>
      </c>
    </row>
    <row r="288" spans="1:8" x14ac:dyDescent="0.45">
      <c r="A288">
        <v>8460</v>
      </c>
      <c r="B288">
        <v>70</v>
      </c>
      <c r="C288" t="str">
        <f t="shared" si="4"/>
        <v>65+</v>
      </c>
      <c r="D288" t="s">
        <v>39</v>
      </c>
      <c r="E288" t="s">
        <v>52</v>
      </c>
      <c r="F288">
        <v>40573</v>
      </c>
      <c r="G288" t="s">
        <v>92</v>
      </c>
      <c r="H288" t="s">
        <v>98</v>
      </c>
    </row>
    <row r="289" spans="1:8" x14ac:dyDescent="0.45">
      <c r="A289">
        <v>5482</v>
      </c>
      <c r="B289">
        <v>42</v>
      </c>
      <c r="C289" t="str">
        <f t="shared" si="4"/>
        <v>35-44</v>
      </c>
      <c r="D289" t="s">
        <v>40</v>
      </c>
      <c r="E289" t="s">
        <v>70</v>
      </c>
      <c r="F289">
        <v>70747</v>
      </c>
      <c r="G289" t="s">
        <v>95</v>
      </c>
      <c r="H289" t="s">
        <v>99</v>
      </c>
    </row>
    <row r="290" spans="1:8" x14ac:dyDescent="0.45">
      <c r="A290">
        <v>6139</v>
      </c>
      <c r="B290">
        <v>42</v>
      </c>
      <c r="C290" t="str">
        <f t="shared" si="4"/>
        <v>35-44</v>
      </c>
      <c r="D290" t="s">
        <v>39</v>
      </c>
      <c r="E290" t="s">
        <v>61</v>
      </c>
      <c r="F290">
        <v>52091</v>
      </c>
      <c r="G290" t="s">
        <v>93</v>
      </c>
      <c r="H290" t="s">
        <v>97</v>
      </c>
    </row>
    <row r="291" spans="1:8" x14ac:dyDescent="0.45">
      <c r="A291">
        <v>5534</v>
      </c>
      <c r="B291">
        <v>43</v>
      </c>
      <c r="C291" t="str">
        <f t="shared" si="4"/>
        <v>35-44</v>
      </c>
      <c r="D291" t="s">
        <v>38</v>
      </c>
      <c r="E291" t="s">
        <v>50</v>
      </c>
      <c r="F291">
        <v>114075</v>
      </c>
      <c r="G291" t="s">
        <v>91</v>
      </c>
      <c r="H291" t="s">
        <v>99</v>
      </c>
    </row>
    <row r="292" spans="1:8" x14ac:dyDescent="0.45">
      <c r="A292">
        <v>5991</v>
      </c>
      <c r="B292">
        <v>55</v>
      </c>
      <c r="C292" t="str">
        <f t="shared" si="4"/>
        <v>55-64</v>
      </c>
      <c r="D292" t="s">
        <v>39</v>
      </c>
      <c r="E292" t="s">
        <v>70</v>
      </c>
      <c r="F292">
        <v>42986</v>
      </c>
      <c r="G292" t="s">
        <v>92</v>
      </c>
      <c r="H292" t="s">
        <v>99</v>
      </c>
    </row>
    <row r="293" spans="1:8" x14ac:dyDescent="0.45">
      <c r="A293">
        <v>9679</v>
      </c>
      <c r="B293">
        <v>55</v>
      </c>
      <c r="C293" t="str">
        <f t="shared" si="4"/>
        <v>55-64</v>
      </c>
      <c r="D293" t="s">
        <v>38</v>
      </c>
      <c r="E293" t="s">
        <v>50</v>
      </c>
      <c r="F293">
        <v>49275</v>
      </c>
      <c r="G293" t="s">
        <v>94</v>
      </c>
      <c r="H293" t="s">
        <v>99</v>
      </c>
    </row>
    <row r="294" spans="1:8" x14ac:dyDescent="0.45">
      <c r="A294">
        <v>9047</v>
      </c>
      <c r="B294">
        <v>29</v>
      </c>
      <c r="C294" t="str">
        <f t="shared" si="4"/>
        <v>25-34</v>
      </c>
      <c r="D294" t="s">
        <v>40</v>
      </c>
      <c r="E294" t="s">
        <v>74</v>
      </c>
      <c r="F294">
        <v>134773</v>
      </c>
      <c r="G294" t="s">
        <v>93</v>
      </c>
      <c r="H294" t="s">
        <v>97</v>
      </c>
    </row>
    <row r="295" spans="1:8" x14ac:dyDescent="0.45">
      <c r="A295">
        <v>1853</v>
      </c>
      <c r="B295">
        <v>36</v>
      </c>
      <c r="C295" t="str">
        <f t="shared" si="4"/>
        <v>35-44</v>
      </c>
      <c r="D295" t="s">
        <v>38</v>
      </c>
      <c r="E295" t="s">
        <v>44</v>
      </c>
      <c r="F295">
        <v>83700</v>
      </c>
      <c r="G295" t="s">
        <v>92</v>
      </c>
      <c r="H295" t="s">
        <v>96</v>
      </c>
    </row>
    <row r="296" spans="1:8" x14ac:dyDescent="0.45">
      <c r="A296">
        <v>3757</v>
      </c>
      <c r="B296">
        <v>27</v>
      </c>
      <c r="C296" t="str">
        <f t="shared" si="4"/>
        <v>25-34</v>
      </c>
      <c r="D296" t="s">
        <v>40</v>
      </c>
      <c r="E296" t="s">
        <v>51</v>
      </c>
      <c r="F296">
        <v>75251</v>
      </c>
      <c r="G296" t="s">
        <v>93</v>
      </c>
      <c r="H296" t="s">
        <v>97</v>
      </c>
    </row>
    <row r="297" spans="1:8" x14ac:dyDescent="0.45">
      <c r="A297">
        <v>9975</v>
      </c>
      <c r="B297">
        <v>53</v>
      </c>
      <c r="C297" t="str">
        <f t="shared" si="4"/>
        <v>45-54</v>
      </c>
      <c r="D297" t="s">
        <v>38</v>
      </c>
      <c r="E297" t="s">
        <v>73</v>
      </c>
      <c r="F297">
        <v>117957</v>
      </c>
      <c r="G297" t="s">
        <v>91</v>
      </c>
      <c r="H297" t="s">
        <v>97</v>
      </c>
    </row>
    <row r="298" spans="1:8" x14ac:dyDescent="0.45">
      <c r="A298">
        <v>3494</v>
      </c>
      <c r="B298">
        <v>70</v>
      </c>
      <c r="C298" t="str">
        <f t="shared" si="4"/>
        <v>65+</v>
      </c>
      <c r="D298" t="s">
        <v>40</v>
      </c>
      <c r="E298" t="s">
        <v>72</v>
      </c>
      <c r="F298">
        <v>122732</v>
      </c>
      <c r="G298" t="s">
        <v>91</v>
      </c>
      <c r="H298" t="s">
        <v>96</v>
      </c>
    </row>
    <row r="299" spans="1:8" x14ac:dyDescent="0.45">
      <c r="A299">
        <v>6803</v>
      </c>
      <c r="B299">
        <v>74</v>
      </c>
      <c r="C299" t="str">
        <f t="shared" si="4"/>
        <v>65+</v>
      </c>
      <c r="D299" t="s">
        <v>38</v>
      </c>
      <c r="E299" t="s">
        <v>64</v>
      </c>
      <c r="F299">
        <v>197172</v>
      </c>
      <c r="G299" t="s">
        <v>94</v>
      </c>
      <c r="H299" t="s">
        <v>99</v>
      </c>
    </row>
    <row r="300" spans="1:8" x14ac:dyDescent="0.45">
      <c r="A300">
        <v>3227</v>
      </c>
      <c r="B300">
        <v>33</v>
      </c>
      <c r="C300" t="str">
        <f t="shared" si="4"/>
        <v>25-34</v>
      </c>
      <c r="D300" t="s">
        <v>39</v>
      </c>
      <c r="E300" t="s">
        <v>67</v>
      </c>
      <c r="F300">
        <v>182652</v>
      </c>
      <c r="G300" t="s">
        <v>95</v>
      </c>
      <c r="H300" t="s">
        <v>98</v>
      </c>
    </row>
    <row r="301" spans="1:8" x14ac:dyDescent="0.45">
      <c r="A301">
        <v>4451</v>
      </c>
      <c r="B301">
        <v>62</v>
      </c>
      <c r="C301" t="str">
        <f t="shared" si="4"/>
        <v>55-64</v>
      </c>
      <c r="D301" t="s">
        <v>40</v>
      </c>
      <c r="E301" t="s">
        <v>47</v>
      </c>
      <c r="F301">
        <v>145167</v>
      </c>
      <c r="G301" t="s">
        <v>92</v>
      </c>
      <c r="H301" t="s">
        <v>97</v>
      </c>
    </row>
    <row r="302" spans="1:8" x14ac:dyDescent="0.45">
      <c r="A302">
        <v>6077</v>
      </c>
      <c r="B302">
        <v>55</v>
      </c>
      <c r="C302" t="str">
        <f t="shared" si="4"/>
        <v>55-64</v>
      </c>
      <c r="D302" t="s">
        <v>40</v>
      </c>
      <c r="E302" t="s">
        <v>60</v>
      </c>
      <c r="F302">
        <v>119179</v>
      </c>
      <c r="G302" t="s">
        <v>91</v>
      </c>
      <c r="H302" t="s">
        <v>96</v>
      </c>
    </row>
    <row r="303" spans="1:8" x14ac:dyDescent="0.45">
      <c r="A303">
        <v>3630</v>
      </c>
      <c r="B303">
        <v>30</v>
      </c>
      <c r="C303" t="str">
        <f t="shared" si="4"/>
        <v>25-34</v>
      </c>
      <c r="D303" t="s">
        <v>40</v>
      </c>
      <c r="E303" t="s">
        <v>46</v>
      </c>
      <c r="F303">
        <v>70502</v>
      </c>
      <c r="G303" t="s">
        <v>92</v>
      </c>
      <c r="H303" t="s">
        <v>96</v>
      </c>
    </row>
    <row r="304" spans="1:8" x14ac:dyDescent="0.45">
      <c r="A304">
        <v>6170</v>
      </c>
      <c r="B304">
        <v>44</v>
      </c>
      <c r="C304" t="str">
        <f t="shared" si="4"/>
        <v>35-44</v>
      </c>
      <c r="D304" t="s">
        <v>38</v>
      </c>
      <c r="E304" t="s">
        <v>52</v>
      </c>
      <c r="F304">
        <v>138913</v>
      </c>
      <c r="G304" t="s">
        <v>94</v>
      </c>
      <c r="H304" t="s">
        <v>99</v>
      </c>
    </row>
    <row r="305" spans="1:8" x14ac:dyDescent="0.45">
      <c r="A305">
        <v>2140</v>
      </c>
      <c r="B305">
        <v>32</v>
      </c>
      <c r="C305" t="str">
        <f t="shared" si="4"/>
        <v>25-34</v>
      </c>
      <c r="D305" t="s">
        <v>39</v>
      </c>
      <c r="E305" t="s">
        <v>50</v>
      </c>
      <c r="F305">
        <v>91605</v>
      </c>
      <c r="G305" t="s">
        <v>95</v>
      </c>
      <c r="H305" t="s">
        <v>96</v>
      </c>
    </row>
    <row r="306" spans="1:8" x14ac:dyDescent="0.45">
      <c r="A306">
        <v>4563</v>
      </c>
      <c r="B306">
        <v>49</v>
      </c>
      <c r="C306" t="str">
        <f t="shared" si="4"/>
        <v>45-54</v>
      </c>
      <c r="D306" t="s">
        <v>39</v>
      </c>
      <c r="E306" t="s">
        <v>54</v>
      </c>
      <c r="F306">
        <v>48461</v>
      </c>
      <c r="G306" t="s">
        <v>95</v>
      </c>
      <c r="H306" t="s">
        <v>98</v>
      </c>
    </row>
    <row r="307" spans="1:8" x14ac:dyDescent="0.45">
      <c r="A307">
        <v>4314</v>
      </c>
      <c r="B307">
        <v>72</v>
      </c>
      <c r="C307" t="str">
        <f t="shared" si="4"/>
        <v>65+</v>
      </c>
      <c r="D307" t="s">
        <v>40</v>
      </c>
      <c r="E307" t="s">
        <v>77</v>
      </c>
      <c r="F307">
        <v>35672</v>
      </c>
      <c r="G307" t="s">
        <v>94</v>
      </c>
      <c r="H307" t="s">
        <v>98</v>
      </c>
    </row>
    <row r="308" spans="1:8" x14ac:dyDescent="0.45">
      <c r="A308">
        <v>5010</v>
      </c>
      <c r="B308">
        <v>49</v>
      </c>
      <c r="C308" t="str">
        <f t="shared" si="4"/>
        <v>45-54</v>
      </c>
      <c r="D308" t="s">
        <v>40</v>
      </c>
      <c r="E308" t="s">
        <v>46</v>
      </c>
      <c r="F308">
        <v>55434</v>
      </c>
      <c r="G308" t="s">
        <v>94</v>
      </c>
      <c r="H308" t="s">
        <v>97</v>
      </c>
    </row>
    <row r="309" spans="1:8" x14ac:dyDescent="0.45">
      <c r="A309">
        <v>3620</v>
      </c>
      <c r="B309">
        <v>73</v>
      </c>
      <c r="C309" t="str">
        <f t="shared" si="4"/>
        <v>65+</v>
      </c>
      <c r="D309" t="s">
        <v>38</v>
      </c>
      <c r="E309" t="s">
        <v>80</v>
      </c>
      <c r="F309">
        <v>76539</v>
      </c>
      <c r="G309" t="s">
        <v>95</v>
      </c>
      <c r="H309" t="s">
        <v>99</v>
      </c>
    </row>
    <row r="310" spans="1:8" x14ac:dyDescent="0.45">
      <c r="A310">
        <v>9075</v>
      </c>
      <c r="B310">
        <v>63</v>
      </c>
      <c r="C310" t="str">
        <f t="shared" si="4"/>
        <v>55-64</v>
      </c>
      <c r="D310" t="s">
        <v>39</v>
      </c>
      <c r="E310" t="s">
        <v>61</v>
      </c>
      <c r="F310">
        <v>45883</v>
      </c>
      <c r="G310" t="s">
        <v>91</v>
      </c>
      <c r="H310" t="s">
        <v>98</v>
      </c>
    </row>
    <row r="311" spans="1:8" x14ac:dyDescent="0.45">
      <c r="A311">
        <v>3107</v>
      </c>
      <c r="B311">
        <v>62</v>
      </c>
      <c r="C311" t="str">
        <f t="shared" si="4"/>
        <v>55-64</v>
      </c>
      <c r="D311" t="s">
        <v>38</v>
      </c>
      <c r="E311" t="s">
        <v>80</v>
      </c>
      <c r="F311">
        <v>104105</v>
      </c>
      <c r="G311" t="s">
        <v>93</v>
      </c>
      <c r="H311" t="s">
        <v>98</v>
      </c>
    </row>
    <row r="312" spans="1:8" x14ac:dyDescent="0.45">
      <c r="A312">
        <v>2446</v>
      </c>
      <c r="B312">
        <v>49</v>
      </c>
      <c r="C312" t="str">
        <f t="shared" si="4"/>
        <v>45-54</v>
      </c>
      <c r="D312" t="s">
        <v>40</v>
      </c>
      <c r="E312" t="s">
        <v>68</v>
      </c>
      <c r="F312">
        <v>127309</v>
      </c>
      <c r="G312" t="s">
        <v>93</v>
      </c>
      <c r="H312" t="s">
        <v>97</v>
      </c>
    </row>
    <row r="313" spans="1:8" x14ac:dyDescent="0.45">
      <c r="A313">
        <v>5363</v>
      </c>
      <c r="B313">
        <v>18</v>
      </c>
      <c r="C313" t="str">
        <f t="shared" si="4"/>
        <v>18-24</v>
      </c>
      <c r="D313" t="s">
        <v>38</v>
      </c>
      <c r="E313" t="s">
        <v>89</v>
      </c>
      <c r="F313">
        <v>198986</v>
      </c>
      <c r="G313" t="s">
        <v>93</v>
      </c>
      <c r="H313" t="s">
        <v>97</v>
      </c>
    </row>
    <row r="314" spans="1:8" x14ac:dyDescent="0.45">
      <c r="A314">
        <v>2186</v>
      </c>
      <c r="B314">
        <v>59</v>
      </c>
      <c r="C314" t="str">
        <f t="shared" si="4"/>
        <v>55-64</v>
      </c>
      <c r="D314" t="s">
        <v>38</v>
      </c>
      <c r="E314" t="s">
        <v>50</v>
      </c>
      <c r="F314">
        <v>115208</v>
      </c>
      <c r="G314" t="s">
        <v>93</v>
      </c>
      <c r="H314" t="s">
        <v>99</v>
      </c>
    </row>
    <row r="315" spans="1:8" x14ac:dyDescent="0.45">
      <c r="A315">
        <v>4748</v>
      </c>
      <c r="B315">
        <v>21</v>
      </c>
      <c r="C315" t="str">
        <f t="shared" si="4"/>
        <v>18-24</v>
      </c>
      <c r="D315" t="s">
        <v>40</v>
      </c>
      <c r="E315" t="s">
        <v>62</v>
      </c>
      <c r="F315">
        <v>143594</v>
      </c>
      <c r="G315" t="s">
        <v>94</v>
      </c>
      <c r="H315" t="s">
        <v>99</v>
      </c>
    </row>
    <row r="316" spans="1:8" x14ac:dyDescent="0.45">
      <c r="A316">
        <v>2957</v>
      </c>
      <c r="B316">
        <v>44</v>
      </c>
      <c r="C316" t="str">
        <f t="shared" si="4"/>
        <v>35-44</v>
      </c>
      <c r="D316" t="s">
        <v>40</v>
      </c>
      <c r="E316" t="s">
        <v>64</v>
      </c>
      <c r="F316">
        <v>105049</v>
      </c>
      <c r="G316" t="s">
        <v>92</v>
      </c>
      <c r="H316" t="s">
        <v>99</v>
      </c>
    </row>
    <row r="317" spans="1:8" x14ac:dyDescent="0.45">
      <c r="A317">
        <v>9669</v>
      </c>
      <c r="B317">
        <v>36</v>
      </c>
      <c r="C317" t="str">
        <f t="shared" si="4"/>
        <v>35-44</v>
      </c>
      <c r="D317" t="s">
        <v>38</v>
      </c>
      <c r="E317" t="s">
        <v>74</v>
      </c>
      <c r="F317">
        <v>195269</v>
      </c>
      <c r="G317" t="s">
        <v>93</v>
      </c>
      <c r="H317" t="s">
        <v>98</v>
      </c>
    </row>
    <row r="318" spans="1:8" x14ac:dyDescent="0.45">
      <c r="A318">
        <v>6585</v>
      </c>
      <c r="B318">
        <v>23</v>
      </c>
      <c r="C318" t="str">
        <f t="shared" si="4"/>
        <v>18-24</v>
      </c>
      <c r="D318" t="s">
        <v>40</v>
      </c>
      <c r="E318" t="s">
        <v>57</v>
      </c>
      <c r="F318">
        <v>150988</v>
      </c>
      <c r="G318" t="s">
        <v>95</v>
      </c>
      <c r="H318" t="s">
        <v>99</v>
      </c>
    </row>
    <row r="319" spans="1:8" x14ac:dyDescent="0.45">
      <c r="A319">
        <v>7329</v>
      </c>
      <c r="B319">
        <v>38</v>
      </c>
      <c r="C319" t="str">
        <f t="shared" si="4"/>
        <v>35-44</v>
      </c>
      <c r="D319" t="s">
        <v>39</v>
      </c>
      <c r="E319" t="s">
        <v>75</v>
      </c>
      <c r="F319">
        <v>77956</v>
      </c>
      <c r="G319" t="s">
        <v>94</v>
      </c>
      <c r="H319" t="s">
        <v>99</v>
      </c>
    </row>
    <row r="320" spans="1:8" x14ac:dyDescent="0.45">
      <c r="A320">
        <v>5100</v>
      </c>
      <c r="B320">
        <v>66</v>
      </c>
      <c r="C320" t="str">
        <f t="shared" si="4"/>
        <v>65+</v>
      </c>
      <c r="D320" t="s">
        <v>38</v>
      </c>
      <c r="E320" t="s">
        <v>48</v>
      </c>
      <c r="F320">
        <v>160967</v>
      </c>
      <c r="G320" t="s">
        <v>91</v>
      </c>
      <c r="H320" t="s">
        <v>99</v>
      </c>
    </row>
    <row r="321" spans="1:8" x14ac:dyDescent="0.45">
      <c r="A321">
        <v>2870</v>
      </c>
      <c r="B321">
        <v>72</v>
      </c>
      <c r="C321" t="str">
        <f t="shared" si="4"/>
        <v>65+</v>
      </c>
      <c r="D321" t="s">
        <v>39</v>
      </c>
      <c r="E321" t="s">
        <v>71</v>
      </c>
      <c r="F321">
        <v>195222</v>
      </c>
      <c r="G321" t="s">
        <v>92</v>
      </c>
      <c r="H321" t="s">
        <v>97</v>
      </c>
    </row>
    <row r="322" spans="1:8" x14ac:dyDescent="0.45">
      <c r="A322">
        <v>4885</v>
      </c>
      <c r="B322">
        <v>37</v>
      </c>
      <c r="C322" t="str">
        <f t="shared" si="4"/>
        <v>35-44</v>
      </c>
      <c r="D322" t="s">
        <v>40</v>
      </c>
      <c r="E322" t="s">
        <v>42</v>
      </c>
      <c r="F322">
        <v>155490</v>
      </c>
      <c r="G322" t="s">
        <v>95</v>
      </c>
      <c r="H322" t="s">
        <v>99</v>
      </c>
    </row>
    <row r="323" spans="1:8" x14ac:dyDescent="0.45">
      <c r="A323">
        <v>8464</v>
      </c>
      <c r="B323">
        <v>24</v>
      </c>
      <c r="C323" t="str">
        <f t="shared" ref="C323:C386" si="5">IF(B323&lt;25, "18-24", IF(B323&lt;35, "25-34", IF(B323&lt;45, "35-44", IF(B323&lt;55, "45-54", IF(B323&lt;65, "55-64", "65+")))))</f>
        <v>18-24</v>
      </c>
      <c r="D323" t="s">
        <v>40</v>
      </c>
      <c r="E323" t="s">
        <v>56</v>
      </c>
      <c r="F323">
        <v>99160</v>
      </c>
      <c r="G323" t="s">
        <v>92</v>
      </c>
      <c r="H323" t="s">
        <v>97</v>
      </c>
    </row>
    <row r="324" spans="1:8" x14ac:dyDescent="0.45">
      <c r="A324">
        <v>9766</v>
      </c>
      <c r="B324">
        <v>66</v>
      </c>
      <c r="C324" t="str">
        <f t="shared" si="5"/>
        <v>65+</v>
      </c>
      <c r="D324" t="s">
        <v>38</v>
      </c>
      <c r="E324" t="s">
        <v>64</v>
      </c>
      <c r="F324">
        <v>138098</v>
      </c>
      <c r="G324" t="s">
        <v>93</v>
      </c>
      <c r="H324" t="s">
        <v>99</v>
      </c>
    </row>
    <row r="325" spans="1:8" x14ac:dyDescent="0.45">
      <c r="A325">
        <v>1052</v>
      </c>
      <c r="B325">
        <v>57</v>
      </c>
      <c r="C325" t="str">
        <f t="shared" si="5"/>
        <v>55-64</v>
      </c>
      <c r="D325" t="s">
        <v>40</v>
      </c>
      <c r="E325" t="s">
        <v>49</v>
      </c>
      <c r="F325">
        <v>113801</v>
      </c>
      <c r="G325" t="s">
        <v>92</v>
      </c>
      <c r="H325" t="s">
        <v>96</v>
      </c>
    </row>
    <row r="326" spans="1:8" x14ac:dyDescent="0.45">
      <c r="A326">
        <v>1417</v>
      </c>
      <c r="B326">
        <v>21</v>
      </c>
      <c r="C326" t="str">
        <f t="shared" si="5"/>
        <v>18-24</v>
      </c>
      <c r="D326" t="s">
        <v>38</v>
      </c>
      <c r="E326" t="s">
        <v>82</v>
      </c>
      <c r="F326">
        <v>107117</v>
      </c>
      <c r="G326" t="s">
        <v>92</v>
      </c>
      <c r="H326" t="s">
        <v>97</v>
      </c>
    </row>
    <row r="327" spans="1:8" x14ac:dyDescent="0.45">
      <c r="A327">
        <v>8113</v>
      </c>
      <c r="B327">
        <v>75</v>
      </c>
      <c r="C327" t="str">
        <f t="shared" si="5"/>
        <v>65+</v>
      </c>
      <c r="D327" t="s">
        <v>39</v>
      </c>
      <c r="E327" t="s">
        <v>53</v>
      </c>
      <c r="F327">
        <v>101912</v>
      </c>
      <c r="G327" t="s">
        <v>93</v>
      </c>
      <c r="H327" t="s">
        <v>99</v>
      </c>
    </row>
    <row r="328" spans="1:8" x14ac:dyDescent="0.45">
      <c r="A328">
        <v>9281</v>
      </c>
      <c r="B328">
        <v>34</v>
      </c>
      <c r="C328" t="str">
        <f t="shared" si="5"/>
        <v>25-34</v>
      </c>
      <c r="D328" t="s">
        <v>40</v>
      </c>
      <c r="E328" t="s">
        <v>69</v>
      </c>
      <c r="F328">
        <v>124756</v>
      </c>
      <c r="G328" t="s">
        <v>95</v>
      </c>
      <c r="H328" t="s">
        <v>99</v>
      </c>
    </row>
    <row r="329" spans="1:8" x14ac:dyDescent="0.45">
      <c r="A329">
        <v>5645</v>
      </c>
      <c r="B329">
        <v>55</v>
      </c>
      <c r="C329" t="str">
        <f t="shared" si="5"/>
        <v>55-64</v>
      </c>
      <c r="D329" t="s">
        <v>39</v>
      </c>
      <c r="E329" t="s">
        <v>60</v>
      </c>
      <c r="F329">
        <v>181906</v>
      </c>
      <c r="G329" t="s">
        <v>93</v>
      </c>
      <c r="H329" t="s">
        <v>98</v>
      </c>
    </row>
    <row r="330" spans="1:8" x14ac:dyDescent="0.45">
      <c r="A330">
        <v>1976</v>
      </c>
      <c r="B330">
        <v>60</v>
      </c>
      <c r="C330" t="str">
        <f t="shared" si="5"/>
        <v>55-64</v>
      </c>
      <c r="D330" t="s">
        <v>40</v>
      </c>
      <c r="E330" t="s">
        <v>69</v>
      </c>
      <c r="F330">
        <v>199620</v>
      </c>
      <c r="G330" t="s">
        <v>94</v>
      </c>
      <c r="H330" t="s">
        <v>96</v>
      </c>
    </row>
    <row r="331" spans="1:8" x14ac:dyDescent="0.45">
      <c r="A331">
        <v>1250</v>
      </c>
      <c r="B331">
        <v>32</v>
      </c>
      <c r="C331" t="str">
        <f t="shared" si="5"/>
        <v>25-34</v>
      </c>
      <c r="D331" t="s">
        <v>39</v>
      </c>
      <c r="E331" t="s">
        <v>90</v>
      </c>
      <c r="F331">
        <v>35633</v>
      </c>
      <c r="G331" t="s">
        <v>92</v>
      </c>
      <c r="H331" t="s">
        <v>98</v>
      </c>
    </row>
    <row r="332" spans="1:8" x14ac:dyDescent="0.45">
      <c r="A332">
        <v>9808</v>
      </c>
      <c r="B332">
        <v>19</v>
      </c>
      <c r="C332" t="str">
        <f t="shared" si="5"/>
        <v>18-24</v>
      </c>
      <c r="D332" t="s">
        <v>39</v>
      </c>
      <c r="E332" t="s">
        <v>49</v>
      </c>
      <c r="F332">
        <v>197129</v>
      </c>
      <c r="G332" t="s">
        <v>91</v>
      </c>
      <c r="H332" t="s">
        <v>97</v>
      </c>
    </row>
    <row r="333" spans="1:8" x14ac:dyDescent="0.45">
      <c r="A333">
        <v>5579</v>
      </c>
      <c r="B333">
        <v>31</v>
      </c>
      <c r="C333" t="str">
        <f t="shared" si="5"/>
        <v>25-34</v>
      </c>
      <c r="D333" t="s">
        <v>38</v>
      </c>
      <c r="E333" t="s">
        <v>84</v>
      </c>
      <c r="F333">
        <v>110194</v>
      </c>
      <c r="G333" t="s">
        <v>91</v>
      </c>
      <c r="H333" t="s">
        <v>97</v>
      </c>
    </row>
    <row r="334" spans="1:8" x14ac:dyDescent="0.45">
      <c r="A334">
        <v>5616</v>
      </c>
      <c r="B334">
        <v>36</v>
      </c>
      <c r="C334" t="str">
        <f t="shared" si="5"/>
        <v>35-44</v>
      </c>
      <c r="D334" t="s">
        <v>38</v>
      </c>
      <c r="E334" t="s">
        <v>89</v>
      </c>
      <c r="F334">
        <v>61520</v>
      </c>
      <c r="G334" t="s">
        <v>91</v>
      </c>
      <c r="H334" t="s">
        <v>97</v>
      </c>
    </row>
    <row r="335" spans="1:8" x14ac:dyDescent="0.45">
      <c r="A335">
        <v>6689</v>
      </c>
      <c r="B335">
        <v>55</v>
      </c>
      <c r="C335" t="str">
        <f t="shared" si="5"/>
        <v>55-64</v>
      </c>
      <c r="D335" t="s">
        <v>39</v>
      </c>
      <c r="E335" t="s">
        <v>60</v>
      </c>
      <c r="F335">
        <v>52041</v>
      </c>
      <c r="G335" t="s">
        <v>95</v>
      </c>
      <c r="H335" t="s">
        <v>99</v>
      </c>
    </row>
    <row r="336" spans="1:8" x14ac:dyDescent="0.45">
      <c r="A336">
        <v>5686</v>
      </c>
      <c r="B336">
        <v>33</v>
      </c>
      <c r="C336" t="str">
        <f t="shared" si="5"/>
        <v>25-34</v>
      </c>
      <c r="D336" t="s">
        <v>40</v>
      </c>
      <c r="E336" t="s">
        <v>57</v>
      </c>
      <c r="F336">
        <v>97042</v>
      </c>
      <c r="G336" t="s">
        <v>94</v>
      </c>
      <c r="H336" t="s">
        <v>96</v>
      </c>
    </row>
    <row r="337" spans="1:8" x14ac:dyDescent="0.45">
      <c r="A337">
        <v>2222</v>
      </c>
      <c r="B337">
        <v>20</v>
      </c>
      <c r="C337" t="str">
        <f t="shared" si="5"/>
        <v>18-24</v>
      </c>
      <c r="D337" t="s">
        <v>39</v>
      </c>
      <c r="E337" t="s">
        <v>86</v>
      </c>
      <c r="F337">
        <v>183524</v>
      </c>
      <c r="G337" t="s">
        <v>92</v>
      </c>
      <c r="H337" t="s">
        <v>99</v>
      </c>
    </row>
    <row r="338" spans="1:8" x14ac:dyDescent="0.45">
      <c r="A338">
        <v>5959</v>
      </c>
      <c r="B338">
        <v>19</v>
      </c>
      <c r="C338" t="str">
        <f t="shared" si="5"/>
        <v>18-24</v>
      </c>
      <c r="D338" t="s">
        <v>40</v>
      </c>
      <c r="E338" t="s">
        <v>49</v>
      </c>
      <c r="F338">
        <v>52935</v>
      </c>
      <c r="G338" t="s">
        <v>91</v>
      </c>
      <c r="H338" t="s">
        <v>96</v>
      </c>
    </row>
    <row r="339" spans="1:8" x14ac:dyDescent="0.45">
      <c r="A339">
        <v>9635</v>
      </c>
      <c r="B339">
        <v>69</v>
      </c>
      <c r="C339" t="str">
        <f t="shared" si="5"/>
        <v>65+</v>
      </c>
      <c r="D339" t="s">
        <v>38</v>
      </c>
      <c r="E339" t="s">
        <v>79</v>
      </c>
      <c r="F339">
        <v>174671</v>
      </c>
      <c r="G339" t="s">
        <v>92</v>
      </c>
      <c r="H339" t="s">
        <v>98</v>
      </c>
    </row>
    <row r="340" spans="1:8" x14ac:dyDescent="0.45">
      <c r="A340">
        <v>3412</v>
      </c>
      <c r="B340">
        <v>33</v>
      </c>
      <c r="C340" t="str">
        <f t="shared" si="5"/>
        <v>25-34</v>
      </c>
      <c r="D340" t="s">
        <v>40</v>
      </c>
      <c r="E340" t="s">
        <v>71</v>
      </c>
      <c r="F340">
        <v>105829</v>
      </c>
      <c r="G340" t="s">
        <v>92</v>
      </c>
      <c r="H340" t="s">
        <v>99</v>
      </c>
    </row>
    <row r="341" spans="1:8" x14ac:dyDescent="0.45">
      <c r="A341">
        <v>1775</v>
      </c>
      <c r="B341">
        <v>62</v>
      </c>
      <c r="C341" t="str">
        <f t="shared" si="5"/>
        <v>55-64</v>
      </c>
      <c r="D341" t="s">
        <v>39</v>
      </c>
      <c r="E341" t="s">
        <v>71</v>
      </c>
      <c r="F341">
        <v>183896</v>
      </c>
      <c r="G341" t="s">
        <v>95</v>
      </c>
      <c r="H341" t="s">
        <v>96</v>
      </c>
    </row>
    <row r="342" spans="1:8" x14ac:dyDescent="0.45">
      <c r="A342">
        <v>1600</v>
      </c>
      <c r="B342">
        <v>18</v>
      </c>
      <c r="C342" t="str">
        <f t="shared" si="5"/>
        <v>18-24</v>
      </c>
      <c r="D342" t="s">
        <v>39</v>
      </c>
      <c r="E342" t="s">
        <v>82</v>
      </c>
      <c r="F342">
        <v>112733</v>
      </c>
      <c r="G342" t="s">
        <v>95</v>
      </c>
      <c r="H342" t="s">
        <v>96</v>
      </c>
    </row>
    <row r="343" spans="1:8" x14ac:dyDescent="0.45">
      <c r="A343">
        <v>7516</v>
      </c>
      <c r="B343">
        <v>67</v>
      </c>
      <c r="C343" t="str">
        <f t="shared" si="5"/>
        <v>65+</v>
      </c>
      <c r="D343" t="s">
        <v>40</v>
      </c>
      <c r="E343" t="s">
        <v>45</v>
      </c>
      <c r="F343">
        <v>117852</v>
      </c>
      <c r="G343" t="s">
        <v>91</v>
      </c>
      <c r="H343" t="s">
        <v>97</v>
      </c>
    </row>
    <row r="344" spans="1:8" x14ac:dyDescent="0.45">
      <c r="A344">
        <v>1660</v>
      </c>
      <c r="B344">
        <v>32</v>
      </c>
      <c r="C344" t="str">
        <f t="shared" si="5"/>
        <v>25-34</v>
      </c>
      <c r="D344" t="s">
        <v>40</v>
      </c>
      <c r="E344" t="s">
        <v>88</v>
      </c>
      <c r="F344">
        <v>86841</v>
      </c>
      <c r="G344" t="s">
        <v>94</v>
      </c>
      <c r="H344" t="s">
        <v>96</v>
      </c>
    </row>
    <row r="345" spans="1:8" x14ac:dyDescent="0.45">
      <c r="A345">
        <v>3357</v>
      </c>
      <c r="B345">
        <v>44</v>
      </c>
      <c r="C345" t="str">
        <f t="shared" si="5"/>
        <v>35-44</v>
      </c>
      <c r="D345" t="s">
        <v>39</v>
      </c>
      <c r="E345" t="s">
        <v>64</v>
      </c>
      <c r="F345">
        <v>141808</v>
      </c>
      <c r="G345" t="s">
        <v>92</v>
      </c>
      <c r="H345" t="s">
        <v>96</v>
      </c>
    </row>
    <row r="346" spans="1:8" x14ac:dyDescent="0.45">
      <c r="A346">
        <v>2843</v>
      </c>
      <c r="B346">
        <v>50</v>
      </c>
      <c r="C346" t="str">
        <f t="shared" si="5"/>
        <v>45-54</v>
      </c>
      <c r="D346" t="s">
        <v>40</v>
      </c>
      <c r="E346" t="s">
        <v>50</v>
      </c>
      <c r="F346">
        <v>64364</v>
      </c>
      <c r="G346" t="s">
        <v>95</v>
      </c>
      <c r="H346" t="s">
        <v>98</v>
      </c>
    </row>
    <row r="347" spans="1:8" x14ac:dyDescent="0.45">
      <c r="A347">
        <v>2581</v>
      </c>
      <c r="B347">
        <v>52</v>
      </c>
      <c r="C347" t="str">
        <f t="shared" si="5"/>
        <v>45-54</v>
      </c>
      <c r="D347" t="s">
        <v>39</v>
      </c>
      <c r="E347" t="s">
        <v>46</v>
      </c>
      <c r="F347">
        <v>127917</v>
      </c>
      <c r="G347" t="s">
        <v>92</v>
      </c>
      <c r="H347" t="s">
        <v>96</v>
      </c>
    </row>
    <row r="348" spans="1:8" x14ac:dyDescent="0.45">
      <c r="A348">
        <v>7414</v>
      </c>
      <c r="B348">
        <v>65</v>
      </c>
      <c r="C348" t="str">
        <f t="shared" si="5"/>
        <v>65+</v>
      </c>
      <c r="D348" t="s">
        <v>39</v>
      </c>
      <c r="E348" t="s">
        <v>45</v>
      </c>
      <c r="F348">
        <v>171049</v>
      </c>
      <c r="G348" t="s">
        <v>91</v>
      </c>
      <c r="H348" t="s">
        <v>96</v>
      </c>
    </row>
    <row r="349" spans="1:8" x14ac:dyDescent="0.45">
      <c r="A349">
        <v>4689</v>
      </c>
      <c r="B349">
        <v>38</v>
      </c>
      <c r="C349" t="str">
        <f t="shared" si="5"/>
        <v>35-44</v>
      </c>
      <c r="D349" t="s">
        <v>39</v>
      </c>
      <c r="E349" t="s">
        <v>56</v>
      </c>
      <c r="F349">
        <v>196052</v>
      </c>
      <c r="G349" t="s">
        <v>92</v>
      </c>
      <c r="H349" t="s">
        <v>99</v>
      </c>
    </row>
    <row r="350" spans="1:8" x14ac:dyDescent="0.45">
      <c r="A350">
        <v>2168</v>
      </c>
      <c r="B350">
        <v>62</v>
      </c>
      <c r="C350" t="str">
        <f t="shared" si="5"/>
        <v>55-64</v>
      </c>
      <c r="D350" t="s">
        <v>38</v>
      </c>
      <c r="E350" t="s">
        <v>84</v>
      </c>
      <c r="F350">
        <v>39283</v>
      </c>
      <c r="G350" t="s">
        <v>94</v>
      </c>
      <c r="H350" t="s">
        <v>96</v>
      </c>
    </row>
    <row r="351" spans="1:8" x14ac:dyDescent="0.45">
      <c r="A351">
        <v>8667</v>
      </c>
      <c r="B351">
        <v>46</v>
      </c>
      <c r="C351" t="str">
        <f t="shared" si="5"/>
        <v>45-54</v>
      </c>
      <c r="D351" t="s">
        <v>40</v>
      </c>
      <c r="E351" t="s">
        <v>84</v>
      </c>
      <c r="F351">
        <v>179178</v>
      </c>
      <c r="G351" t="s">
        <v>91</v>
      </c>
      <c r="H351" t="s">
        <v>99</v>
      </c>
    </row>
    <row r="352" spans="1:8" x14ac:dyDescent="0.45">
      <c r="A352">
        <v>7402</v>
      </c>
      <c r="B352">
        <v>74</v>
      </c>
      <c r="C352" t="str">
        <f t="shared" si="5"/>
        <v>65+</v>
      </c>
      <c r="D352" t="s">
        <v>38</v>
      </c>
      <c r="E352" t="s">
        <v>89</v>
      </c>
      <c r="F352">
        <v>78303</v>
      </c>
      <c r="G352" t="s">
        <v>94</v>
      </c>
      <c r="H352" t="s">
        <v>98</v>
      </c>
    </row>
    <row r="353" spans="1:8" x14ac:dyDescent="0.45">
      <c r="A353">
        <v>3417</v>
      </c>
      <c r="B353">
        <v>37</v>
      </c>
      <c r="C353" t="str">
        <f t="shared" si="5"/>
        <v>35-44</v>
      </c>
      <c r="D353" t="s">
        <v>38</v>
      </c>
      <c r="E353" t="s">
        <v>50</v>
      </c>
      <c r="F353">
        <v>156026</v>
      </c>
      <c r="G353" t="s">
        <v>93</v>
      </c>
      <c r="H353" t="s">
        <v>98</v>
      </c>
    </row>
    <row r="354" spans="1:8" x14ac:dyDescent="0.45">
      <c r="A354">
        <v>2338</v>
      </c>
      <c r="B354">
        <v>64</v>
      </c>
      <c r="C354" t="str">
        <f t="shared" si="5"/>
        <v>55-64</v>
      </c>
      <c r="D354" t="s">
        <v>39</v>
      </c>
      <c r="E354" t="s">
        <v>75</v>
      </c>
      <c r="F354">
        <v>118796</v>
      </c>
      <c r="G354" t="s">
        <v>94</v>
      </c>
      <c r="H354" t="s">
        <v>96</v>
      </c>
    </row>
    <row r="355" spans="1:8" x14ac:dyDescent="0.45">
      <c r="A355">
        <v>1983</v>
      </c>
      <c r="B355">
        <v>46</v>
      </c>
      <c r="C355" t="str">
        <f t="shared" si="5"/>
        <v>45-54</v>
      </c>
      <c r="D355" t="s">
        <v>40</v>
      </c>
      <c r="E355" t="s">
        <v>68</v>
      </c>
      <c r="F355">
        <v>137783</v>
      </c>
      <c r="G355" t="s">
        <v>92</v>
      </c>
      <c r="H355" t="s">
        <v>97</v>
      </c>
    </row>
    <row r="356" spans="1:8" x14ac:dyDescent="0.45">
      <c r="A356">
        <v>5593</v>
      </c>
      <c r="B356">
        <v>40</v>
      </c>
      <c r="C356" t="str">
        <f t="shared" si="5"/>
        <v>35-44</v>
      </c>
      <c r="D356" t="s">
        <v>38</v>
      </c>
      <c r="E356" t="s">
        <v>68</v>
      </c>
      <c r="F356">
        <v>100864</v>
      </c>
      <c r="G356" t="s">
        <v>94</v>
      </c>
      <c r="H356" t="s">
        <v>99</v>
      </c>
    </row>
    <row r="357" spans="1:8" x14ac:dyDescent="0.45">
      <c r="A357">
        <v>2113</v>
      </c>
      <c r="B357">
        <v>42</v>
      </c>
      <c r="C357" t="str">
        <f t="shared" si="5"/>
        <v>35-44</v>
      </c>
      <c r="D357" t="s">
        <v>38</v>
      </c>
      <c r="E357" t="s">
        <v>46</v>
      </c>
      <c r="F357">
        <v>156747</v>
      </c>
      <c r="G357" t="s">
        <v>91</v>
      </c>
      <c r="H357" t="s">
        <v>99</v>
      </c>
    </row>
    <row r="358" spans="1:8" x14ac:dyDescent="0.45">
      <c r="A358">
        <v>8483</v>
      </c>
      <c r="B358">
        <v>69</v>
      </c>
      <c r="C358" t="str">
        <f t="shared" si="5"/>
        <v>65+</v>
      </c>
      <c r="D358" t="s">
        <v>39</v>
      </c>
      <c r="E358" t="s">
        <v>60</v>
      </c>
      <c r="F358">
        <v>178010</v>
      </c>
      <c r="G358" t="s">
        <v>93</v>
      </c>
      <c r="H358" t="s">
        <v>97</v>
      </c>
    </row>
    <row r="359" spans="1:8" x14ac:dyDescent="0.45">
      <c r="A359">
        <v>1843</v>
      </c>
      <c r="B359">
        <v>39</v>
      </c>
      <c r="C359" t="str">
        <f t="shared" si="5"/>
        <v>35-44</v>
      </c>
      <c r="D359" t="s">
        <v>38</v>
      </c>
      <c r="E359" t="s">
        <v>45</v>
      </c>
      <c r="F359">
        <v>183359</v>
      </c>
      <c r="G359" t="s">
        <v>94</v>
      </c>
      <c r="H359" t="s">
        <v>97</v>
      </c>
    </row>
    <row r="360" spans="1:8" x14ac:dyDescent="0.45">
      <c r="A360">
        <v>4045</v>
      </c>
      <c r="B360">
        <v>60</v>
      </c>
      <c r="C360" t="str">
        <f t="shared" si="5"/>
        <v>55-64</v>
      </c>
      <c r="D360" t="s">
        <v>38</v>
      </c>
      <c r="E360" t="s">
        <v>82</v>
      </c>
      <c r="F360">
        <v>107440</v>
      </c>
      <c r="G360" t="s">
        <v>92</v>
      </c>
      <c r="H360" t="s">
        <v>96</v>
      </c>
    </row>
    <row r="361" spans="1:8" x14ac:dyDescent="0.45">
      <c r="A361">
        <v>8870</v>
      </c>
      <c r="B361">
        <v>50</v>
      </c>
      <c r="C361" t="str">
        <f t="shared" si="5"/>
        <v>45-54</v>
      </c>
      <c r="D361" t="s">
        <v>38</v>
      </c>
      <c r="E361" t="s">
        <v>56</v>
      </c>
      <c r="F361">
        <v>50820</v>
      </c>
      <c r="G361" t="s">
        <v>95</v>
      </c>
      <c r="H361" t="s">
        <v>99</v>
      </c>
    </row>
    <row r="362" spans="1:8" x14ac:dyDescent="0.45">
      <c r="A362">
        <v>1102</v>
      </c>
      <c r="B362">
        <v>59</v>
      </c>
      <c r="C362" t="str">
        <f t="shared" si="5"/>
        <v>55-64</v>
      </c>
      <c r="D362" t="s">
        <v>39</v>
      </c>
      <c r="E362" t="s">
        <v>53</v>
      </c>
      <c r="F362">
        <v>76009</v>
      </c>
      <c r="G362" t="s">
        <v>93</v>
      </c>
      <c r="H362" t="s">
        <v>98</v>
      </c>
    </row>
    <row r="363" spans="1:8" x14ac:dyDescent="0.45">
      <c r="A363">
        <v>7930</v>
      </c>
      <c r="B363">
        <v>26</v>
      </c>
      <c r="C363" t="str">
        <f t="shared" si="5"/>
        <v>25-34</v>
      </c>
      <c r="D363" t="s">
        <v>39</v>
      </c>
      <c r="E363" t="s">
        <v>52</v>
      </c>
      <c r="F363">
        <v>139492</v>
      </c>
      <c r="G363" t="s">
        <v>92</v>
      </c>
      <c r="H363" t="s">
        <v>96</v>
      </c>
    </row>
    <row r="364" spans="1:8" x14ac:dyDescent="0.45">
      <c r="A364">
        <v>8183</v>
      </c>
      <c r="B364">
        <v>33</v>
      </c>
      <c r="C364" t="str">
        <f t="shared" si="5"/>
        <v>25-34</v>
      </c>
      <c r="D364" t="s">
        <v>38</v>
      </c>
      <c r="E364" t="s">
        <v>79</v>
      </c>
      <c r="F364">
        <v>113711</v>
      </c>
      <c r="G364" t="s">
        <v>94</v>
      </c>
      <c r="H364" t="s">
        <v>97</v>
      </c>
    </row>
    <row r="365" spans="1:8" x14ac:dyDescent="0.45">
      <c r="A365">
        <v>5948</v>
      </c>
      <c r="B365">
        <v>42</v>
      </c>
      <c r="C365" t="str">
        <f t="shared" si="5"/>
        <v>35-44</v>
      </c>
      <c r="D365" t="s">
        <v>38</v>
      </c>
      <c r="E365" t="s">
        <v>72</v>
      </c>
      <c r="F365">
        <v>173978</v>
      </c>
      <c r="G365" t="s">
        <v>91</v>
      </c>
      <c r="H365" t="s">
        <v>97</v>
      </c>
    </row>
    <row r="366" spans="1:8" x14ac:dyDescent="0.45">
      <c r="A366">
        <v>6532</v>
      </c>
      <c r="B366">
        <v>50</v>
      </c>
      <c r="C366" t="str">
        <f t="shared" si="5"/>
        <v>45-54</v>
      </c>
      <c r="D366" t="s">
        <v>38</v>
      </c>
      <c r="E366" t="s">
        <v>77</v>
      </c>
      <c r="F366">
        <v>89998</v>
      </c>
      <c r="G366" t="s">
        <v>95</v>
      </c>
      <c r="H366" t="s">
        <v>99</v>
      </c>
    </row>
    <row r="367" spans="1:8" x14ac:dyDescent="0.45">
      <c r="A367">
        <v>3494</v>
      </c>
      <c r="B367">
        <v>42</v>
      </c>
      <c r="C367" t="str">
        <f t="shared" si="5"/>
        <v>35-44</v>
      </c>
      <c r="D367" t="s">
        <v>39</v>
      </c>
      <c r="E367" t="s">
        <v>68</v>
      </c>
      <c r="F367">
        <v>151087</v>
      </c>
      <c r="G367" t="s">
        <v>91</v>
      </c>
      <c r="H367" t="s">
        <v>98</v>
      </c>
    </row>
    <row r="368" spans="1:8" x14ac:dyDescent="0.45">
      <c r="A368">
        <v>2498</v>
      </c>
      <c r="B368">
        <v>23</v>
      </c>
      <c r="C368" t="str">
        <f t="shared" si="5"/>
        <v>18-24</v>
      </c>
      <c r="D368" t="s">
        <v>38</v>
      </c>
      <c r="E368" t="s">
        <v>46</v>
      </c>
      <c r="F368">
        <v>72988</v>
      </c>
      <c r="G368" t="s">
        <v>93</v>
      </c>
      <c r="H368" t="s">
        <v>99</v>
      </c>
    </row>
    <row r="369" spans="1:8" x14ac:dyDescent="0.45">
      <c r="A369">
        <v>1428</v>
      </c>
      <c r="B369">
        <v>18</v>
      </c>
      <c r="C369" t="str">
        <f t="shared" si="5"/>
        <v>18-24</v>
      </c>
      <c r="D369" t="s">
        <v>40</v>
      </c>
      <c r="E369" t="s">
        <v>75</v>
      </c>
      <c r="F369">
        <v>68329</v>
      </c>
      <c r="G369" t="s">
        <v>95</v>
      </c>
      <c r="H369" t="s">
        <v>98</v>
      </c>
    </row>
    <row r="370" spans="1:8" x14ac:dyDescent="0.45">
      <c r="A370">
        <v>7132</v>
      </c>
      <c r="B370">
        <v>27</v>
      </c>
      <c r="C370" t="str">
        <f t="shared" si="5"/>
        <v>25-34</v>
      </c>
      <c r="D370" t="s">
        <v>40</v>
      </c>
      <c r="E370" t="s">
        <v>77</v>
      </c>
      <c r="F370">
        <v>73892</v>
      </c>
      <c r="G370" t="s">
        <v>93</v>
      </c>
      <c r="H370" t="s">
        <v>96</v>
      </c>
    </row>
    <row r="371" spans="1:8" x14ac:dyDescent="0.45">
      <c r="A371">
        <v>2756</v>
      </c>
      <c r="B371">
        <v>30</v>
      </c>
      <c r="C371" t="str">
        <f t="shared" si="5"/>
        <v>25-34</v>
      </c>
      <c r="D371" t="s">
        <v>38</v>
      </c>
      <c r="E371" t="s">
        <v>45</v>
      </c>
      <c r="F371">
        <v>115721</v>
      </c>
      <c r="G371" t="s">
        <v>94</v>
      </c>
      <c r="H371" t="s">
        <v>99</v>
      </c>
    </row>
    <row r="372" spans="1:8" x14ac:dyDescent="0.45">
      <c r="A372">
        <v>5528</v>
      </c>
      <c r="B372">
        <v>34</v>
      </c>
      <c r="C372" t="str">
        <f t="shared" si="5"/>
        <v>25-34</v>
      </c>
      <c r="D372" t="s">
        <v>38</v>
      </c>
      <c r="E372" t="s">
        <v>75</v>
      </c>
      <c r="F372">
        <v>94584</v>
      </c>
      <c r="G372" t="s">
        <v>95</v>
      </c>
      <c r="H372" t="s">
        <v>99</v>
      </c>
    </row>
    <row r="373" spans="1:8" x14ac:dyDescent="0.45">
      <c r="A373">
        <v>7674</v>
      </c>
      <c r="B373">
        <v>54</v>
      </c>
      <c r="C373" t="str">
        <f t="shared" si="5"/>
        <v>45-54</v>
      </c>
      <c r="D373" t="s">
        <v>38</v>
      </c>
      <c r="E373" t="s">
        <v>87</v>
      </c>
      <c r="F373">
        <v>144464</v>
      </c>
      <c r="G373" t="s">
        <v>94</v>
      </c>
      <c r="H373" t="s">
        <v>98</v>
      </c>
    </row>
    <row r="374" spans="1:8" x14ac:dyDescent="0.45">
      <c r="A374">
        <v>3188</v>
      </c>
      <c r="B374">
        <v>26</v>
      </c>
      <c r="C374" t="str">
        <f t="shared" si="5"/>
        <v>25-34</v>
      </c>
      <c r="D374" t="s">
        <v>38</v>
      </c>
      <c r="E374" t="s">
        <v>73</v>
      </c>
      <c r="F374">
        <v>126038</v>
      </c>
      <c r="G374" t="s">
        <v>93</v>
      </c>
      <c r="H374" t="s">
        <v>96</v>
      </c>
    </row>
    <row r="375" spans="1:8" x14ac:dyDescent="0.45">
      <c r="A375">
        <v>2960</v>
      </c>
      <c r="B375">
        <v>44</v>
      </c>
      <c r="C375" t="str">
        <f t="shared" si="5"/>
        <v>35-44</v>
      </c>
      <c r="D375" t="s">
        <v>39</v>
      </c>
      <c r="E375" t="s">
        <v>53</v>
      </c>
      <c r="F375">
        <v>55918</v>
      </c>
      <c r="G375" t="s">
        <v>93</v>
      </c>
      <c r="H375" t="s">
        <v>97</v>
      </c>
    </row>
    <row r="376" spans="1:8" x14ac:dyDescent="0.45">
      <c r="A376">
        <v>3679</v>
      </c>
      <c r="B376">
        <v>19</v>
      </c>
      <c r="C376" t="str">
        <f t="shared" si="5"/>
        <v>18-24</v>
      </c>
      <c r="D376" t="s">
        <v>39</v>
      </c>
      <c r="E376" t="s">
        <v>88</v>
      </c>
      <c r="F376">
        <v>182008</v>
      </c>
      <c r="G376" t="s">
        <v>93</v>
      </c>
      <c r="H376" t="s">
        <v>96</v>
      </c>
    </row>
    <row r="377" spans="1:8" x14ac:dyDescent="0.45">
      <c r="A377">
        <v>4210</v>
      </c>
      <c r="B377">
        <v>74</v>
      </c>
      <c r="C377" t="str">
        <f t="shared" si="5"/>
        <v>65+</v>
      </c>
      <c r="D377" t="s">
        <v>40</v>
      </c>
      <c r="E377" t="s">
        <v>68</v>
      </c>
      <c r="F377">
        <v>30509</v>
      </c>
      <c r="G377" t="s">
        <v>93</v>
      </c>
      <c r="H377" t="s">
        <v>98</v>
      </c>
    </row>
    <row r="378" spans="1:8" x14ac:dyDescent="0.45">
      <c r="A378">
        <v>6936</v>
      </c>
      <c r="B378">
        <v>48</v>
      </c>
      <c r="C378" t="str">
        <f t="shared" si="5"/>
        <v>45-54</v>
      </c>
      <c r="D378" t="s">
        <v>38</v>
      </c>
      <c r="E378" t="s">
        <v>74</v>
      </c>
      <c r="F378">
        <v>51796</v>
      </c>
      <c r="G378" t="s">
        <v>91</v>
      </c>
      <c r="H378" t="s">
        <v>98</v>
      </c>
    </row>
    <row r="379" spans="1:8" x14ac:dyDescent="0.45">
      <c r="A379">
        <v>5534</v>
      </c>
      <c r="B379">
        <v>64</v>
      </c>
      <c r="C379" t="str">
        <f t="shared" si="5"/>
        <v>55-64</v>
      </c>
      <c r="D379" t="s">
        <v>38</v>
      </c>
      <c r="E379" t="s">
        <v>64</v>
      </c>
      <c r="F379">
        <v>181016</v>
      </c>
      <c r="G379" t="s">
        <v>91</v>
      </c>
      <c r="H379" t="s">
        <v>97</v>
      </c>
    </row>
    <row r="380" spans="1:8" x14ac:dyDescent="0.45">
      <c r="A380">
        <v>8210</v>
      </c>
      <c r="B380">
        <v>44</v>
      </c>
      <c r="C380" t="str">
        <f t="shared" si="5"/>
        <v>35-44</v>
      </c>
      <c r="D380" t="s">
        <v>39</v>
      </c>
      <c r="E380" t="s">
        <v>51</v>
      </c>
      <c r="F380">
        <v>63291</v>
      </c>
      <c r="G380" t="s">
        <v>94</v>
      </c>
      <c r="H380" t="s">
        <v>97</v>
      </c>
    </row>
    <row r="381" spans="1:8" x14ac:dyDescent="0.45">
      <c r="A381">
        <v>4427</v>
      </c>
      <c r="B381">
        <v>41</v>
      </c>
      <c r="C381" t="str">
        <f t="shared" si="5"/>
        <v>35-44</v>
      </c>
      <c r="D381" t="s">
        <v>38</v>
      </c>
      <c r="E381" t="s">
        <v>85</v>
      </c>
      <c r="F381">
        <v>86350</v>
      </c>
      <c r="G381" t="s">
        <v>91</v>
      </c>
      <c r="H381" t="s">
        <v>99</v>
      </c>
    </row>
    <row r="382" spans="1:8" x14ac:dyDescent="0.45">
      <c r="A382">
        <v>4877</v>
      </c>
      <c r="B382">
        <v>48</v>
      </c>
      <c r="C382" t="str">
        <f t="shared" si="5"/>
        <v>45-54</v>
      </c>
      <c r="D382" t="s">
        <v>40</v>
      </c>
      <c r="E382" t="s">
        <v>49</v>
      </c>
      <c r="F382">
        <v>187850</v>
      </c>
      <c r="G382" t="s">
        <v>94</v>
      </c>
      <c r="H382" t="s">
        <v>97</v>
      </c>
    </row>
    <row r="383" spans="1:8" x14ac:dyDescent="0.45">
      <c r="A383">
        <v>1095</v>
      </c>
      <c r="B383">
        <v>39</v>
      </c>
      <c r="C383" t="str">
        <f t="shared" si="5"/>
        <v>35-44</v>
      </c>
      <c r="D383" t="s">
        <v>40</v>
      </c>
      <c r="E383" t="s">
        <v>62</v>
      </c>
      <c r="F383">
        <v>120346</v>
      </c>
      <c r="G383" t="s">
        <v>93</v>
      </c>
      <c r="H383" t="s">
        <v>97</v>
      </c>
    </row>
    <row r="384" spans="1:8" x14ac:dyDescent="0.45">
      <c r="A384">
        <v>5119</v>
      </c>
      <c r="B384">
        <v>59</v>
      </c>
      <c r="C384" t="str">
        <f t="shared" si="5"/>
        <v>55-64</v>
      </c>
      <c r="D384" t="s">
        <v>38</v>
      </c>
      <c r="E384" t="s">
        <v>81</v>
      </c>
      <c r="F384">
        <v>88539</v>
      </c>
      <c r="G384" t="s">
        <v>93</v>
      </c>
      <c r="H384" t="s">
        <v>98</v>
      </c>
    </row>
    <row r="385" spans="1:8" x14ac:dyDescent="0.45">
      <c r="A385">
        <v>8886</v>
      </c>
      <c r="B385">
        <v>22</v>
      </c>
      <c r="C385" t="str">
        <f t="shared" si="5"/>
        <v>18-24</v>
      </c>
      <c r="D385" t="s">
        <v>38</v>
      </c>
      <c r="E385" t="s">
        <v>63</v>
      </c>
      <c r="F385">
        <v>33558</v>
      </c>
      <c r="G385" t="s">
        <v>92</v>
      </c>
      <c r="H385" t="s">
        <v>99</v>
      </c>
    </row>
    <row r="386" spans="1:8" x14ac:dyDescent="0.45">
      <c r="A386">
        <v>7875</v>
      </c>
      <c r="B386">
        <v>18</v>
      </c>
      <c r="C386" t="str">
        <f t="shared" si="5"/>
        <v>18-24</v>
      </c>
      <c r="D386" t="s">
        <v>38</v>
      </c>
      <c r="E386" t="s">
        <v>72</v>
      </c>
      <c r="F386">
        <v>159778</v>
      </c>
      <c r="G386" t="s">
        <v>92</v>
      </c>
      <c r="H386" t="s">
        <v>97</v>
      </c>
    </row>
    <row r="387" spans="1:8" x14ac:dyDescent="0.45">
      <c r="A387">
        <v>2117</v>
      </c>
      <c r="B387">
        <v>55</v>
      </c>
      <c r="C387" t="str">
        <f t="shared" ref="C387:C450" si="6">IF(B387&lt;25, "18-24", IF(B387&lt;35, "25-34", IF(B387&lt;45, "35-44", IF(B387&lt;55, "45-54", IF(B387&lt;65, "55-64", "65+")))))</f>
        <v>55-64</v>
      </c>
      <c r="D387" t="s">
        <v>40</v>
      </c>
      <c r="E387" t="s">
        <v>56</v>
      </c>
      <c r="F387">
        <v>149756</v>
      </c>
      <c r="G387" t="s">
        <v>94</v>
      </c>
      <c r="H387" t="s">
        <v>99</v>
      </c>
    </row>
    <row r="388" spans="1:8" x14ac:dyDescent="0.45">
      <c r="A388">
        <v>7549</v>
      </c>
      <c r="B388">
        <v>75</v>
      </c>
      <c r="C388" t="str">
        <f t="shared" si="6"/>
        <v>65+</v>
      </c>
      <c r="D388" t="s">
        <v>38</v>
      </c>
      <c r="E388" t="s">
        <v>49</v>
      </c>
      <c r="F388">
        <v>58153</v>
      </c>
      <c r="G388" t="s">
        <v>91</v>
      </c>
      <c r="H388" t="s">
        <v>96</v>
      </c>
    </row>
    <row r="389" spans="1:8" x14ac:dyDescent="0.45">
      <c r="A389">
        <v>6438</v>
      </c>
      <c r="B389">
        <v>69</v>
      </c>
      <c r="C389" t="str">
        <f t="shared" si="6"/>
        <v>65+</v>
      </c>
      <c r="D389" t="s">
        <v>39</v>
      </c>
      <c r="E389" t="s">
        <v>43</v>
      </c>
      <c r="F389">
        <v>137417</v>
      </c>
      <c r="G389" t="s">
        <v>94</v>
      </c>
      <c r="H389" t="s">
        <v>96</v>
      </c>
    </row>
    <row r="390" spans="1:8" x14ac:dyDescent="0.45">
      <c r="A390">
        <v>4626</v>
      </c>
      <c r="B390">
        <v>69</v>
      </c>
      <c r="C390" t="str">
        <f t="shared" si="6"/>
        <v>65+</v>
      </c>
      <c r="D390" t="s">
        <v>39</v>
      </c>
      <c r="E390" t="s">
        <v>41</v>
      </c>
      <c r="F390">
        <v>51508</v>
      </c>
      <c r="G390" t="s">
        <v>93</v>
      </c>
      <c r="H390" t="s">
        <v>96</v>
      </c>
    </row>
    <row r="391" spans="1:8" x14ac:dyDescent="0.45">
      <c r="A391">
        <v>3122</v>
      </c>
      <c r="B391">
        <v>74</v>
      </c>
      <c r="C391" t="str">
        <f t="shared" si="6"/>
        <v>65+</v>
      </c>
      <c r="D391" t="s">
        <v>38</v>
      </c>
      <c r="E391" t="s">
        <v>80</v>
      </c>
      <c r="F391">
        <v>191820</v>
      </c>
      <c r="G391" t="s">
        <v>91</v>
      </c>
      <c r="H391" t="s">
        <v>97</v>
      </c>
    </row>
    <row r="392" spans="1:8" x14ac:dyDescent="0.45">
      <c r="A392">
        <v>1583</v>
      </c>
      <c r="B392">
        <v>20</v>
      </c>
      <c r="C392" t="str">
        <f t="shared" si="6"/>
        <v>18-24</v>
      </c>
      <c r="D392" t="s">
        <v>39</v>
      </c>
      <c r="E392" t="s">
        <v>64</v>
      </c>
      <c r="F392">
        <v>102486</v>
      </c>
      <c r="G392" t="s">
        <v>91</v>
      </c>
      <c r="H392" t="s">
        <v>96</v>
      </c>
    </row>
    <row r="393" spans="1:8" x14ac:dyDescent="0.45">
      <c r="A393">
        <v>8439</v>
      </c>
      <c r="B393">
        <v>26</v>
      </c>
      <c r="C393" t="str">
        <f t="shared" si="6"/>
        <v>25-34</v>
      </c>
      <c r="D393" t="s">
        <v>40</v>
      </c>
      <c r="E393" t="s">
        <v>81</v>
      </c>
      <c r="F393">
        <v>101695</v>
      </c>
      <c r="G393" t="s">
        <v>94</v>
      </c>
      <c r="H393" t="s">
        <v>97</v>
      </c>
    </row>
    <row r="394" spans="1:8" x14ac:dyDescent="0.45">
      <c r="A394">
        <v>2078</v>
      </c>
      <c r="B394">
        <v>61</v>
      </c>
      <c r="C394" t="str">
        <f t="shared" si="6"/>
        <v>55-64</v>
      </c>
      <c r="D394" t="s">
        <v>39</v>
      </c>
      <c r="E394" t="s">
        <v>64</v>
      </c>
      <c r="F394">
        <v>87066</v>
      </c>
      <c r="G394" t="s">
        <v>91</v>
      </c>
      <c r="H394" t="s">
        <v>98</v>
      </c>
    </row>
    <row r="395" spans="1:8" x14ac:dyDescent="0.45">
      <c r="A395">
        <v>9688</v>
      </c>
      <c r="B395">
        <v>32</v>
      </c>
      <c r="C395" t="str">
        <f t="shared" si="6"/>
        <v>25-34</v>
      </c>
      <c r="D395" t="s">
        <v>40</v>
      </c>
      <c r="E395" t="s">
        <v>62</v>
      </c>
      <c r="F395">
        <v>133465</v>
      </c>
      <c r="G395" t="s">
        <v>92</v>
      </c>
      <c r="H395" t="s">
        <v>98</v>
      </c>
    </row>
    <row r="396" spans="1:8" x14ac:dyDescent="0.45">
      <c r="A396">
        <v>2774</v>
      </c>
      <c r="B396">
        <v>21</v>
      </c>
      <c r="C396" t="str">
        <f t="shared" si="6"/>
        <v>18-24</v>
      </c>
      <c r="D396" t="s">
        <v>38</v>
      </c>
      <c r="E396" t="s">
        <v>55</v>
      </c>
      <c r="F396">
        <v>67281</v>
      </c>
      <c r="G396" t="s">
        <v>92</v>
      </c>
      <c r="H396" t="s">
        <v>96</v>
      </c>
    </row>
    <row r="397" spans="1:8" x14ac:dyDescent="0.45">
      <c r="A397">
        <v>6422</v>
      </c>
      <c r="B397">
        <v>74</v>
      </c>
      <c r="C397" t="str">
        <f t="shared" si="6"/>
        <v>65+</v>
      </c>
      <c r="D397" t="s">
        <v>38</v>
      </c>
      <c r="E397" t="s">
        <v>59</v>
      </c>
      <c r="F397">
        <v>197419</v>
      </c>
      <c r="G397" t="s">
        <v>91</v>
      </c>
      <c r="H397" t="s">
        <v>98</v>
      </c>
    </row>
    <row r="398" spans="1:8" x14ac:dyDescent="0.45">
      <c r="A398">
        <v>7527</v>
      </c>
      <c r="B398">
        <v>40</v>
      </c>
      <c r="C398" t="str">
        <f t="shared" si="6"/>
        <v>35-44</v>
      </c>
      <c r="D398" t="s">
        <v>40</v>
      </c>
      <c r="E398" t="s">
        <v>88</v>
      </c>
      <c r="F398">
        <v>145694</v>
      </c>
      <c r="G398" t="s">
        <v>93</v>
      </c>
      <c r="H398" t="s">
        <v>99</v>
      </c>
    </row>
    <row r="399" spans="1:8" x14ac:dyDescent="0.45">
      <c r="A399">
        <v>6497</v>
      </c>
      <c r="B399">
        <v>54</v>
      </c>
      <c r="C399" t="str">
        <f t="shared" si="6"/>
        <v>45-54</v>
      </c>
      <c r="D399" t="s">
        <v>38</v>
      </c>
      <c r="E399" t="s">
        <v>76</v>
      </c>
      <c r="F399">
        <v>47059</v>
      </c>
      <c r="G399" t="s">
        <v>95</v>
      </c>
      <c r="H399" t="s">
        <v>97</v>
      </c>
    </row>
    <row r="400" spans="1:8" x14ac:dyDescent="0.45">
      <c r="A400">
        <v>8711</v>
      </c>
      <c r="B400">
        <v>50</v>
      </c>
      <c r="C400" t="str">
        <f t="shared" si="6"/>
        <v>45-54</v>
      </c>
      <c r="D400" t="s">
        <v>39</v>
      </c>
      <c r="E400" t="s">
        <v>42</v>
      </c>
      <c r="F400">
        <v>144190</v>
      </c>
      <c r="G400" t="s">
        <v>91</v>
      </c>
      <c r="H400" t="s">
        <v>98</v>
      </c>
    </row>
    <row r="401" spans="1:8" x14ac:dyDescent="0.45">
      <c r="A401">
        <v>6107</v>
      </c>
      <c r="B401">
        <v>33</v>
      </c>
      <c r="C401" t="str">
        <f t="shared" si="6"/>
        <v>25-34</v>
      </c>
      <c r="D401" t="s">
        <v>40</v>
      </c>
      <c r="E401" t="s">
        <v>67</v>
      </c>
      <c r="F401">
        <v>100083</v>
      </c>
      <c r="G401" t="s">
        <v>95</v>
      </c>
      <c r="H401" t="s">
        <v>97</v>
      </c>
    </row>
    <row r="402" spans="1:8" x14ac:dyDescent="0.45">
      <c r="A402">
        <v>9510</v>
      </c>
      <c r="B402">
        <v>18</v>
      </c>
      <c r="C402" t="str">
        <f t="shared" si="6"/>
        <v>18-24</v>
      </c>
      <c r="D402" t="s">
        <v>39</v>
      </c>
      <c r="E402" t="s">
        <v>69</v>
      </c>
      <c r="F402">
        <v>167074</v>
      </c>
      <c r="G402" t="s">
        <v>92</v>
      </c>
      <c r="H402" t="s">
        <v>98</v>
      </c>
    </row>
    <row r="403" spans="1:8" x14ac:dyDescent="0.45">
      <c r="A403">
        <v>2537</v>
      </c>
      <c r="B403">
        <v>52</v>
      </c>
      <c r="C403" t="str">
        <f t="shared" si="6"/>
        <v>45-54</v>
      </c>
      <c r="D403" t="s">
        <v>38</v>
      </c>
      <c r="E403" t="s">
        <v>41</v>
      </c>
      <c r="F403">
        <v>73351</v>
      </c>
      <c r="G403" t="s">
        <v>95</v>
      </c>
      <c r="H403" t="s">
        <v>98</v>
      </c>
    </row>
    <row r="404" spans="1:8" x14ac:dyDescent="0.45">
      <c r="A404">
        <v>5519</v>
      </c>
      <c r="B404">
        <v>45</v>
      </c>
      <c r="C404" t="str">
        <f t="shared" si="6"/>
        <v>45-54</v>
      </c>
      <c r="D404" t="s">
        <v>40</v>
      </c>
      <c r="E404" t="s">
        <v>77</v>
      </c>
      <c r="F404">
        <v>125867</v>
      </c>
      <c r="G404" t="s">
        <v>93</v>
      </c>
      <c r="H404" t="s">
        <v>98</v>
      </c>
    </row>
    <row r="405" spans="1:8" x14ac:dyDescent="0.45">
      <c r="A405">
        <v>5256</v>
      </c>
      <c r="B405">
        <v>73</v>
      </c>
      <c r="C405" t="str">
        <f t="shared" si="6"/>
        <v>65+</v>
      </c>
      <c r="D405" t="s">
        <v>39</v>
      </c>
      <c r="E405" t="s">
        <v>80</v>
      </c>
      <c r="F405">
        <v>114471</v>
      </c>
      <c r="G405" t="s">
        <v>95</v>
      </c>
      <c r="H405" t="s">
        <v>96</v>
      </c>
    </row>
    <row r="406" spans="1:8" x14ac:dyDescent="0.45">
      <c r="A406">
        <v>9665</v>
      </c>
      <c r="B406">
        <v>52</v>
      </c>
      <c r="C406" t="str">
        <f t="shared" si="6"/>
        <v>45-54</v>
      </c>
      <c r="D406" t="s">
        <v>39</v>
      </c>
      <c r="E406" t="s">
        <v>41</v>
      </c>
      <c r="F406">
        <v>35009</v>
      </c>
      <c r="G406" t="s">
        <v>91</v>
      </c>
      <c r="H406" t="s">
        <v>98</v>
      </c>
    </row>
    <row r="407" spans="1:8" x14ac:dyDescent="0.45">
      <c r="A407">
        <v>9045</v>
      </c>
      <c r="B407">
        <v>33</v>
      </c>
      <c r="C407" t="str">
        <f t="shared" si="6"/>
        <v>25-34</v>
      </c>
      <c r="D407" t="s">
        <v>40</v>
      </c>
      <c r="E407" t="s">
        <v>48</v>
      </c>
      <c r="F407">
        <v>39572</v>
      </c>
      <c r="G407" t="s">
        <v>95</v>
      </c>
      <c r="H407" t="s">
        <v>98</v>
      </c>
    </row>
    <row r="408" spans="1:8" x14ac:dyDescent="0.45">
      <c r="A408">
        <v>4896</v>
      </c>
      <c r="B408">
        <v>45</v>
      </c>
      <c r="C408" t="str">
        <f t="shared" si="6"/>
        <v>45-54</v>
      </c>
      <c r="D408" t="s">
        <v>38</v>
      </c>
      <c r="E408" t="s">
        <v>49</v>
      </c>
      <c r="F408">
        <v>165121</v>
      </c>
      <c r="G408" t="s">
        <v>95</v>
      </c>
      <c r="H408" t="s">
        <v>98</v>
      </c>
    </row>
    <row r="409" spans="1:8" x14ac:dyDescent="0.45">
      <c r="A409">
        <v>8035</v>
      </c>
      <c r="B409">
        <v>24</v>
      </c>
      <c r="C409" t="str">
        <f t="shared" si="6"/>
        <v>18-24</v>
      </c>
      <c r="D409" t="s">
        <v>38</v>
      </c>
      <c r="E409" t="s">
        <v>42</v>
      </c>
      <c r="F409">
        <v>46472</v>
      </c>
      <c r="G409" t="s">
        <v>94</v>
      </c>
      <c r="H409" t="s">
        <v>99</v>
      </c>
    </row>
    <row r="410" spans="1:8" x14ac:dyDescent="0.45">
      <c r="A410">
        <v>8844</v>
      </c>
      <c r="B410">
        <v>60</v>
      </c>
      <c r="C410" t="str">
        <f t="shared" si="6"/>
        <v>55-64</v>
      </c>
      <c r="D410" t="s">
        <v>40</v>
      </c>
      <c r="E410" t="s">
        <v>56</v>
      </c>
      <c r="F410">
        <v>190024</v>
      </c>
      <c r="G410" t="s">
        <v>95</v>
      </c>
      <c r="H410" t="s">
        <v>96</v>
      </c>
    </row>
    <row r="411" spans="1:8" x14ac:dyDescent="0.45">
      <c r="A411">
        <v>9381</v>
      </c>
      <c r="B411">
        <v>66</v>
      </c>
      <c r="C411" t="str">
        <f t="shared" si="6"/>
        <v>65+</v>
      </c>
      <c r="D411" t="s">
        <v>40</v>
      </c>
      <c r="E411" t="s">
        <v>42</v>
      </c>
      <c r="F411">
        <v>75113</v>
      </c>
      <c r="G411" t="s">
        <v>91</v>
      </c>
      <c r="H411" t="s">
        <v>98</v>
      </c>
    </row>
    <row r="412" spans="1:8" x14ac:dyDescent="0.45">
      <c r="A412">
        <v>9161</v>
      </c>
      <c r="B412">
        <v>58</v>
      </c>
      <c r="C412" t="str">
        <f t="shared" si="6"/>
        <v>55-64</v>
      </c>
      <c r="D412" t="s">
        <v>40</v>
      </c>
      <c r="E412" t="s">
        <v>81</v>
      </c>
      <c r="F412">
        <v>112281</v>
      </c>
      <c r="G412" t="s">
        <v>95</v>
      </c>
      <c r="H412" t="s">
        <v>99</v>
      </c>
    </row>
    <row r="413" spans="1:8" x14ac:dyDescent="0.45">
      <c r="A413">
        <v>7972</v>
      </c>
      <c r="B413">
        <v>34</v>
      </c>
      <c r="C413" t="str">
        <f t="shared" si="6"/>
        <v>25-34</v>
      </c>
      <c r="D413" t="s">
        <v>38</v>
      </c>
      <c r="E413" t="s">
        <v>88</v>
      </c>
      <c r="F413">
        <v>130113</v>
      </c>
      <c r="G413" t="s">
        <v>91</v>
      </c>
      <c r="H413" t="s">
        <v>97</v>
      </c>
    </row>
    <row r="414" spans="1:8" x14ac:dyDescent="0.45">
      <c r="A414">
        <v>6085</v>
      </c>
      <c r="B414">
        <v>50</v>
      </c>
      <c r="C414" t="str">
        <f t="shared" si="6"/>
        <v>45-54</v>
      </c>
      <c r="D414" t="s">
        <v>40</v>
      </c>
      <c r="E414" t="s">
        <v>54</v>
      </c>
      <c r="F414">
        <v>162655</v>
      </c>
      <c r="G414" t="s">
        <v>91</v>
      </c>
      <c r="H414" t="s">
        <v>96</v>
      </c>
    </row>
    <row r="415" spans="1:8" x14ac:dyDescent="0.45">
      <c r="A415">
        <v>5875</v>
      </c>
      <c r="B415">
        <v>64</v>
      </c>
      <c r="C415" t="str">
        <f t="shared" si="6"/>
        <v>55-64</v>
      </c>
      <c r="D415" t="s">
        <v>40</v>
      </c>
      <c r="E415" t="s">
        <v>88</v>
      </c>
      <c r="F415">
        <v>42751</v>
      </c>
      <c r="G415" t="s">
        <v>92</v>
      </c>
      <c r="H415" t="s">
        <v>99</v>
      </c>
    </row>
    <row r="416" spans="1:8" x14ac:dyDescent="0.45">
      <c r="A416">
        <v>9711</v>
      </c>
      <c r="B416">
        <v>47</v>
      </c>
      <c r="C416" t="str">
        <f t="shared" si="6"/>
        <v>45-54</v>
      </c>
      <c r="D416" t="s">
        <v>40</v>
      </c>
      <c r="E416" t="s">
        <v>59</v>
      </c>
      <c r="F416">
        <v>143200</v>
      </c>
      <c r="G416" t="s">
        <v>95</v>
      </c>
      <c r="H416" t="s">
        <v>98</v>
      </c>
    </row>
    <row r="417" spans="1:8" x14ac:dyDescent="0.45">
      <c r="A417">
        <v>8390</v>
      </c>
      <c r="B417">
        <v>71</v>
      </c>
      <c r="C417" t="str">
        <f t="shared" si="6"/>
        <v>65+</v>
      </c>
      <c r="D417" t="s">
        <v>39</v>
      </c>
      <c r="E417" t="s">
        <v>68</v>
      </c>
      <c r="F417">
        <v>151038</v>
      </c>
      <c r="G417" t="s">
        <v>95</v>
      </c>
      <c r="H417" t="s">
        <v>97</v>
      </c>
    </row>
    <row r="418" spans="1:8" x14ac:dyDescent="0.45">
      <c r="A418">
        <v>3688</v>
      </c>
      <c r="B418">
        <v>37</v>
      </c>
      <c r="C418" t="str">
        <f t="shared" si="6"/>
        <v>35-44</v>
      </c>
      <c r="D418" t="s">
        <v>38</v>
      </c>
      <c r="E418" t="s">
        <v>69</v>
      </c>
      <c r="F418">
        <v>102356</v>
      </c>
      <c r="G418" t="s">
        <v>95</v>
      </c>
      <c r="H418" t="s">
        <v>98</v>
      </c>
    </row>
    <row r="419" spans="1:8" x14ac:dyDescent="0.45">
      <c r="A419">
        <v>6775</v>
      </c>
      <c r="B419">
        <v>19</v>
      </c>
      <c r="C419" t="str">
        <f t="shared" si="6"/>
        <v>18-24</v>
      </c>
      <c r="D419" t="s">
        <v>40</v>
      </c>
      <c r="E419" t="s">
        <v>77</v>
      </c>
      <c r="F419">
        <v>157334</v>
      </c>
      <c r="G419" t="s">
        <v>94</v>
      </c>
      <c r="H419" t="s">
        <v>98</v>
      </c>
    </row>
    <row r="420" spans="1:8" x14ac:dyDescent="0.45">
      <c r="A420">
        <v>5807</v>
      </c>
      <c r="B420">
        <v>64</v>
      </c>
      <c r="C420" t="str">
        <f t="shared" si="6"/>
        <v>55-64</v>
      </c>
      <c r="D420" t="s">
        <v>40</v>
      </c>
      <c r="E420" t="s">
        <v>47</v>
      </c>
      <c r="F420">
        <v>148596</v>
      </c>
      <c r="G420" t="s">
        <v>95</v>
      </c>
      <c r="H420" t="s">
        <v>98</v>
      </c>
    </row>
    <row r="421" spans="1:8" x14ac:dyDescent="0.45">
      <c r="A421">
        <v>3025</v>
      </c>
      <c r="B421">
        <v>38</v>
      </c>
      <c r="C421" t="str">
        <f t="shared" si="6"/>
        <v>35-44</v>
      </c>
      <c r="D421" t="s">
        <v>38</v>
      </c>
      <c r="E421" t="s">
        <v>69</v>
      </c>
      <c r="F421">
        <v>194484</v>
      </c>
      <c r="G421" t="s">
        <v>95</v>
      </c>
      <c r="H421" t="s">
        <v>96</v>
      </c>
    </row>
    <row r="422" spans="1:8" x14ac:dyDescent="0.45">
      <c r="A422">
        <v>1851</v>
      </c>
      <c r="B422">
        <v>59</v>
      </c>
      <c r="C422" t="str">
        <f t="shared" si="6"/>
        <v>55-64</v>
      </c>
      <c r="D422" t="s">
        <v>39</v>
      </c>
      <c r="E422" t="s">
        <v>83</v>
      </c>
      <c r="F422">
        <v>188970</v>
      </c>
      <c r="G422" t="s">
        <v>94</v>
      </c>
      <c r="H422" t="s">
        <v>97</v>
      </c>
    </row>
    <row r="423" spans="1:8" x14ac:dyDescent="0.45">
      <c r="A423">
        <v>4993</v>
      </c>
      <c r="B423">
        <v>27</v>
      </c>
      <c r="C423" t="str">
        <f t="shared" si="6"/>
        <v>25-34</v>
      </c>
      <c r="D423" t="s">
        <v>40</v>
      </c>
      <c r="E423" t="s">
        <v>64</v>
      </c>
      <c r="F423">
        <v>64405</v>
      </c>
      <c r="G423" t="s">
        <v>92</v>
      </c>
      <c r="H423" t="s">
        <v>96</v>
      </c>
    </row>
    <row r="424" spans="1:8" x14ac:dyDescent="0.45">
      <c r="A424">
        <v>7442</v>
      </c>
      <c r="B424">
        <v>73</v>
      </c>
      <c r="C424" t="str">
        <f t="shared" si="6"/>
        <v>65+</v>
      </c>
      <c r="D424" t="s">
        <v>39</v>
      </c>
      <c r="E424" t="s">
        <v>56</v>
      </c>
      <c r="F424">
        <v>75086</v>
      </c>
      <c r="G424" t="s">
        <v>92</v>
      </c>
      <c r="H424" t="s">
        <v>99</v>
      </c>
    </row>
    <row r="425" spans="1:8" x14ac:dyDescent="0.45">
      <c r="A425">
        <v>5396</v>
      </c>
      <c r="B425">
        <v>70</v>
      </c>
      <c r="C425" t="str">
        <f t="shared" si="6"/>
        <v>65+</v>
      </c>
      <c r="D425" t="s">
        <v>40</v>
      </c>
      <c r="E425" t="s">
        <v>90</v>
      </c>
      <c r="F425">
        <v>100811</v>
      </c>
      <c r="G425" t="s">
        <v>94</v>
      </c>
      <c r="H425" t="s">
        <v>96</v>
      </c>
    </row>
    <row r="426" spans="1:8" x14ac:dyDescent="0.45">
      <c r="A426">
        <v>3794</v>
      </c>
      <c r="B426">
        <v>68</v>
      </c>
      <c r="C426" t="str">
        <f t="shared" si="6"/>
        <v>65+</v>
      </c>
      <c r="D426" t="s">
        <v>38</v>
      </c>
      <c r="E426" t="s">
        <v>52</v>
      </c>
      <c r="F426">
        <v>101541</v>
      </c>
      <c r="G426" t="s">
        <v>92</v>
      </c>
      <c r="H426" t="s">
        <v>97</v>
      </c>
    </row>
    <row r="427" spans="1:8" x14ac:dyDescent="0.45">
      <c r="A427">
        <v>6276</v>
      </c>
      <c r="B427">
        <v>68</v>
      </c>
      <c r="C427" t="str">
        <f t="shared" si="6"/>
        <v>65+</v>
      </c>
      <c r="D427" t="s">
        <v>40</v>
      </c>
      <c r="E427" t="s">
        <v>61</v>
      </c>
      <c r="F427">
        <v>71383</v>
      </c>
      <c r="G427" t="s">
        <v>95</v>
      </c>
      <c r="H427" t="s">
        <v>96</v>
      </c>
    </row>
    <row r="428" spans="1:8" x14ac:dyDescent="0.45">
      <c r="A428">
        <v>9437</v>
      </c>
      <c r="B428">
        <v>62</v>
      </c>
      <c r="C428" t="str">
        <f t="shared" si="6"/>
        <v>55-64</v>
      </c>
      <c r="D428" t="s">
        <v>40</v>
      </c>
      <c r="E428" t="s">
        <v>70</v>
      </c>
      <c r="F428">
        <v>156392</v>
      </c>
      <c r="G428" t="s">
        <v>92</v>
      </c>
      <c r="H428" t="s">
        <v>97</v>
      </c>
    </row>
    <row r="429" spans="1:8" x14ac:dyDescent="0.45">
      <c r="A429">
        <v>1754</v>
      </c>
      <c r="B429">
        <v>75</v>
      </c>
      <c r="C429" t="str">
        <f t="shared" si="6"/>
        <v>65+</v>
      </c>
      <c r="D429" t="s">
        <v>39</v>
      </c>
      <c r="E429" t="s">
        <v>82</v>
      </c>
      <c r="F429">
        <v>165400</v>
      </c>
      <c r="G429" t="s">
        <v>92</v>
      </c>
      <c r="H429" t="s">
        <v>98</v>
      </c>
    </row>
    <row r="430" spans="1:8" x14ac:dyDescent="0.45">
      <c r="A430">
        <v>9103</v>
      </c>
      <c r="B430">
        <v>70</v>
      </c>
      <c r="C430" t="str">
        <f t="shared" si="6"/>
        <v>65+</v>
      </c>
      <c r="D430" t="s">
        <v>38</v>
      </c>
      <c r="E430" t="s">
        <v>84</v>
      </c>
      <c r="F430">
        <v>129918</v>
      </c>
      <c r="G430" t="s">
        <v>95</v>
      </c>
      <c r="H430" t="s">
        <v>97</v>
      </c>
    </row>
    <row r="431" spans="1:8" x14ac:dyDescent="0.45">
      <c r="A431">
        <v>6969</v>
      </c>
      <c r="B431">
        <v>74</v>
      </c>
      <c r="C431" t="str">
        <f t="shared" si="6"/>
        <v>65+</v>
      </c>
      <c r="D431" t="s">
        <v>40</v>
      </c>
      <c r="E431" t="s">
        <v>88</v>
      </c>
      <c r="F431">
        <v>45505</v>
      </c>
      <c r="G431" t="s">
        <v>95</v>
      </c>
      <c r="H431" t="s">
        <v>99</v>
      </c>
    </row>
    <row r="432" spans="1:8" x14ac:dyDescent="0.45">
      <c r="A432">
        <v>6466</v>
      </c>
      <c r="B432">
        <v>40</v>
      </c>
      <c r="C432" t="str">
        <f t="shared" si="6"/>
        <v>35-44</v>
      </c>
      <c r="D432" t="s">
        <v>38</v>
      </c>
      <c r="E432" t="s">
        <v>80</v>
      </c>
      <c r="F432">
        <v>139780</v>
      </c>
      <c r="G432" t="s">
        <v>95</v>
      </c>
      <c r="H432" t="s">
        <v>99</v>
      </c>
    </row>
    <row r="433" spans="1:8" x14ac:dyDescent="0.45">
      <c r="A433">
        <v>7105</v>
      </c>
      <c r="B433">
        <v>57</v>
      </c>
      <c r="C433" t="str">
        <f t="shared" si="6"/>
        <v>55-64</v>
      </c>
      <c r="D433" t="s">
        <v>38</v>
      </c>
      <c r="E433" t="s">
        <v>45</v>
      </c>
      <c r="F433">
        <v>53389</v>
      </c>
      <c r="G433" t="s">
        <v>95</v>
      </c>
      <c r="H433" t="s">
        <v>96</v>
      </c>
    </row>
    <row r="434" spans="1:8" x14ac:dyDescent="0.45">
      <c r="A434">
        <v>3591</v>
      </c>
      <c r="B434">
        <v>32</v>
      </c>
      <c r="C434" t="str">
        <f t="shared" si="6"/>
        <v>25-34</v>
      </c>
      <c r="D434" t="s">
        <v>38</v>
      </c>
      <c r="E434" t="s">
        <v>57</v>
      </c>
      <c r="F434">
        <v>141788</v>
      </c>
      <c r="G434" t="s">
        <v>93</v>
      </c>
      <c r="H434" t="s">
        <v>97</v>
      </c>
    </row>
    <row r="435" spans="1:8" x14ac:dyDescent="0.45">
      <c r="A435">
        <v>6304</v>
      </c>
      <c r="B435">
        <v>28</v>
      </c>
      <c r="C435" t="str">
        <f t="shared" si="6"/>
        <v>25-34</v>
      </c>
      <c r="D435" t="s">
        <v>38</v>
      </c>
      <c r="E435" t="s">
        <v>74</v>
      </c>
      <c r="F435">
        <v>107038</v>
      </c>
      <c r="G435" t="s">
        <v>94</v>
      </c>
      <c r="H435" t="s">
        <v>99</v>
      </c>
    </row>
    <row r="436" spans="1:8" x14ac:dyDescent="0.45">
      <c r="A436">
        <v>7521</v>
      </c>
      <c r="B436">
        <v>51</v>
      </c>
      <c r="C436" t="str">
        <f t="shared" si="6"/>
        <v>45-54</v>
      </c>
      <c r="D436" t="s">
        <v>39</v>
      </c>
      <c r="E436" t="s">
        <v>72</v>
      </c>
      <c r="F436">
        <v>75168</v>
      </c>
      <c r="G436" t="s">
        <v>94</v>
      </c>
      <c r="H436" t="s">
        <v>98</v>
      </c>
    </row>
    <row r="437" spans="1:8" x14ac:dyDescent="0.45">
      <c r="A437">
        <v>3694</v>
      </c>
      <c r="B437">
        <v>38</v>
      </c>
      <c r="C437" t="str">
        <f t="shared" si="6"/>
        <v>35-44</v>
      </c>
      <c r="D437" t="s">
        <v>38</v>
      </c>
      <c r="E437" t="s">
        <v>68</v>
      </c>
      <c r="F437">
        <v>36818</v>
      </c>
      <c r="G437" t="s">
        <v>91</v>
      </c>
      <c r="H437" t="s">
        <v>97</v>
      </c>
    </row>
    <row r="438" spans="1:8" x14ac:dyDescent="0.45">
      <c r="A438">
        <v>9607</v>
      </c>
      <c r="B438">
        <v>65</v>
      </c>
      <c r="C438" t="str">
        <f t="shared" si="6"/>
        <v>65+</v>
      </c>
      <c r="D438" t="s">
        <v>40</v>
      </c>
      <c r="E438" t="s">
        <v>57</v>
      </c>
      <c r="F438">
        <v>126152</v>
      </c>
      <c r="G438" t="s">
        <v>93</v>
      </c>
      <c r="H438" t="s">
        <v>97</v>
      </c>
    </row>
    <row r="439" spans="1:8" x14ac:dyDescent="0.45">
      <c r="A439">
        <v>6054</v>
      </c>
      <c r="B439">
        <v>51</v>
      </c>
      <c r="C439" t="str">
        <f t="shared" si="6"/>
        <v>45-54</v>
      </c>
      <c r="D439" t="s">
        <v>39</v>
      </c>
      <c r="E439" t="s">
        <v>57</v>
      </c>
      <c r="F439">
        <v>194792</v>
      </c>
      <c r="G439" t="s">
        <v>93</v>
      </c>
      <c r="H439" t="s">
        <v>96</v>
      </c>
    </row>
    <row r="440" spans="1:8" x14ac:dyDescent="0.45">
      <c r="A440">
        <v>5135</v>
      </c>
      <c r="B440">
        <v>65</v>
      </c>
      <c r="C440" t="str">
        <f t="shared" si="6"/>
        <v>65+</v>
      </c>
      <c r="D440" t="s">
        <v>39</v>
      </c>
      <c r="E440" t="s">
        <v>44</v>
      </c>
      <c r="F440">
        <v>194196</v>
      </c>
      <c r="G440" t="s">
        <v>91</v>
      </c>
      <c r="H440" t="s">
        <v>98</v>
      </c>
    </row>
    <row r="441" spans="1:8" x14ac:dyDescent="0.45">
      <c r="A441">
        <v>2885</v>
      </c>
      <c r="B441">
        <v>63</v>
      </c>
      <c r="C441" t="str">
        <f t="shared" si="6"/>
        <v>55-64</v>
      </c>
      <c r="D441" t="s">
        <v>39</v>
      </c>
      <c r="E441" t="s">
        <v>86</v>
      </c>
      <c r="F441">
        <v>166181</v>
      </c>
      <c r="G441" t="s">
        <v>92</v>
      </c>
      <c r="H441" t="s">
        <v>96</v>
      </c>
    </row>
    <row r="442" spans="1:8" x14ac:dyDescent="0.45">
      <c r="A442">
        <v>5736</v>
      </c>
      <c r="B442">
        <v>31</v>
      </c>
      <c r="C442" t="str">
        <f t="shared" si="6"/>
        <v>25-34</v>
      </c>
      <c r="D442" t="s">
        <v>40</v>
      </c>
      <c r="E442" t="s">
        <v>85</v>
      </c>
      <c r="F442">
        <v>136895</v>
      </c>
      <c r="G442" t="s">
        <v>95</v>
      </c>
      <c r="H442" t="s">
        <v>99</v>
      </c>
    </row>
    <row r="443" spans="1:8" x14ac:dyDescent="0.45">
      <c r="A443">
        <v>8190</v>
      </c>
      <c r="B443">
        <v>29</v>
      </c>
      <c r="C443" t="str">
        <f t="shared" si="6"/>
        <v>25-34</v>
      </c>
      <c r="D443" t="s">
        <v>39</v>
      </c>
      <c r="E443" t="s">
        <v>43</v>
      </c>
      <c r="F443">
        <v>146987</v>
      </c>
      <c r="G443" t="s">
        <v>92</v>
      </c>
      <c r="H443" t="s">
        <v>96</v>
      </c>
    </row>
    <row r="444" spans="1:8" x14ac:dyDescent="0.45">
      <c r="A444">
        <v>9494</v>
      </c>
      <c r="B444">
        <v>35</v>
      </c>
      <c r="C444" t="str">
        <f t="shared" si="6"/>
        <v>35-44</v>
      </c>
      <c r="D444" t="s">
        <v>39</v>
      </c>
      <c r="E444" t="s">
        <v>50</v>
      </c>
      <c r="F444">
        <v>38521</v>
      </c>
      <c r="G444" t="s">
        <v>91</v>
      </c>
      <c r="H444" t="s">
        <v>99</v>
      </c>
    </row>
    <row r="445" spans="1:8" x14ac:dyDescent="0.45">
      <c r="A445">
        <v>5661</v>
      </c>
      <c r="B445">
        <v>36</v>
      </c>
      <c r="C445" t="str">
        <f t="shared" si="6"/>
        <v>35-44</v>
      </c>
      <c r="D445" t="s">
        <v>40</v>
      </c>
      <c r="E445" t="s">
        <v>83</v>
      </c>
      <c r="F445">
        <v>171205</v>
      </c>
      <c r="G445" t="s">
        <v>94</v>
      </c>
      <c r="H445" t="s">
        <v>99</v>
      </c>
    </row>
    <row r="446" spans="1:8" x14ac:dyDescent="0.45">
      <c r="A446">
        <v>1497</v>
      </c>
      <c r="B446">
        <v>26</v>
      </c>
      <c r="C446" t="str">
        <f t="shared" si="6"/>
        <v>25-34</v>
      </c>
      <c r="D446" t="s">
        <v>39</v>
      </c>
      <c r="E446" t="s">
        <v>83</v>
      </c>
      <c r="F446">
        <v>122713</v>
      </c>
      <c r="G446" t="s">
        <v>91</v>
      </c>
      <c r="H446" t="s">
        <v>99</v>
      </c>
    </row>
    <row r="447" spans="1:8" x14ac:dyDescent="0.45">
      <c r="A447">
        <v>7535</v>
      </c>
      <c r="B447">
        <v>40</v>
      </c>
      <c r="C447" t="str">
        <f t="shared" si="6"/>
        <v>35-44</v>
      </c>
      <c r="D447" t="s">
        <v>39</v>
      </c>
      <c r="E447" t="s">
        <v>81</v>
      </c>
      <c r="F447">
        <v>65420</v>
      </c>
      <c r="G447" t="s">
        <v>94</v>
      </c>
      <c r="H447" t="s">
        <v>98</v>
      </c>
    </row>
    <row r="448" spans="1:8" x14ac:dyDescent="0.45">
      <c r="A448">
        <v>9125</v>
      </c>
      <c r="B448">
        <v>54</v>
      </c>
      <c r="C448" t="str">
        <f t="shared" si="6"/>
        <v>45-54</v>
      </c>
      <c r="D448" t="s">
        <v>38</v>
      </c>
      <c r="E448" t="s">
        <v>89</v>
      </c>
      <c r="F448">
        <v>116634</v>
      </c>
      <c r="G448" t="s">
        <v>92</v>
      </c>
      <c r="H448" t="s">
        <v>96</v>
      </c>
    </row>
    <row r="449" spans="1:8" x14ac:dyDescent="0.45">
      <c r="A449">
        <v>7645</v>
      </c>
      <c r="B449">
        <v>53</v>
      </c>
      <c r="C449" t="str">
        <f t="shared" si="6"/>
        <v>45-54</v>
      </c>
      <c r="D449" t="s">
        <v>39</v>
      </c>
      <c r="E449" t="s">
        <v>43</v>
      </c>
      <c r="F449">
        <v>143406</v>
      </c>
      <c r="G449" t="s">
        <v>92</v>
      </c>
      <c r="H449" t="s">
        <v>96</v>
      </c>
    </row>
    <row r="450" spans="1:8" x14ac:dyDescent="0.45">
      <c r="A450">
        <v>5009</v>
      </c>
      <c r="B450">
        <v>75</v>
      </c>
      <c r="C450" t="str">
        <f t="shared" si="6"/>
        <v>65+</v>
      </c>
      <c r="D450" t="s">
        <v>39</v>
      </c>
      <c r="E450" t="s">
        <v>66</v>
      </c>
      <c r="F450">
        <v>172309</v>
      </c>
      <c r="G450" t="s">
        <v>94</v>
      </c>
      <c r="H450" t="s">
        <v>97</v>
      </c>
    </row>
    <row r="451" spans="1:8" x14ac:dyDescent="0.45">
      <c r="A451">
        <v>5634</v>
      </c>
      <c r="B451">
        <v>59</v>
      </c>
      <c r="C451" t="str">
        <f t="shared" ref="C451:C514" si="7">IF(B451&lt;25, "18-24", IF(B451&lt;35, "25-34", IF(B451&lt;45, "35-44", IF(B451&lt;55, "45-54", IF(B451&lt;65, "55-64", "65+")))))</f>
        <v>55-64</v>
      </c>
      <c r="D451" t="s">
        <v>40</v>
      </c>
      <c r="E451" t="s">
        <v>57</v>
      </c>
      <c r="F451">
        <v>50002</v>
      </c>
      <c r="G451" t="s">
        <v>91</v>
      </c>
      <c r="H451" t="s">
        <v>99</v>
      </c>
    </row>
    <row r="452" spans="1:8" x14ac:dyDescent="0.45">
      <c r="A452">
        <v>2612</v>
      </c>
      <c r="B452">
        <v>73</v>
      </c>
      <c r="C452" t="str">
        <f t="shared" si="7"/>
        <v>65+</v>
      </c>
      <c r="D452" t="s">
        <v>40</v>
      </c>
      <c r="E452" t="s">
        <v>55</v>
      </c>
      <c r="F452">
        <v>96892</v>
      </c>
      <c r="G452" t="s">
        <v>91</v>
      </c>
      <c r="H452" t="s">
        <v>96</v>
      </c>
    </row>
    <row r="453" spans="1:8" x14ac:dyDescent="0.45">
      <c r="A453">
        <v>4022</v>
      </c>
      <c r="B453">
        <v>71</v>
      </c>
      <c r="C453" t="str">
        <f t="shared" si="7"/>
        <v>65+</v>
      </c>
      <c r="D453" t="s">
        <v>38</v>
      </c>
      <c r="E453" t="s">
        <v>63</v>
      </c>
      <c r="F453">
        <v>65170</v>
      </c>
      <c r="G453" t="s">
        <v>92</v>
      </c>
      <c r="H453" t="s">
        <v>98</v>
      </c>
    </row>
    <row r="454" spans="1:8" x14ac:dyDescent="0.45">
      <c r="A454">
        <v>2017</v>
      </c>
      <c r="B454">
        <v>71</v>
      </c>
      <c r="C454" t="str">
        <f t="shared" si="7"/>
        <v>65+</v>
      </c>
      <c r="D454" t="s">
        <v>40</v>
      </c>
      <c r="E454" t="s">
        <v>42</v>
      </c>
      <c r="F454">
        <v>175091</v>
      </c>
      <c r="G454" t="s">
        <v>91</v>
      </c>
      <c r="H454" t="s">
        <v>99</v>
      </c>
    </row>
    <row r="455" spans="1:8" x14ac:dyDescent="0.45">
      <c r="A455">
        <v>6051</v>
      </c>
      <c r="B455">
        <v>55</v>
      </c>
      <c r="C455" t="str">
        <f t="shared" si="7"/>
        <v>55-64</v>
      </c>
      <c r="D455" t="s">
        <v>40</v>
      </c>
      <c r="E455" t="s">
        <v>59</v>
      </c>
      <c r="F455">
        <v>99026</v>
      </c>
      <c r="G455" t="s">
        <v>95</v>
      </c>
      <c r="H455" t="s">
        <v>96</v>
      </c>
    </row>
    <row r="456" spans="1:8" x14ac:dyDescent="0.45">
      <c r="A456">
        <v>6707</v>
      </c>
      <c r="B456">
        <v>43</v>
      </c>
      <c r="C456" t="str">
        <f t="shared" si="7"/>
        <v>35-44</v>
      </c>
      <c r="D456" t="s">
        <v>40</v>
      </c>
      <c r="E456" t="s">
        <v>48</v>
      </c>
      <c r="F456">
        <v>116396</v>
      </c>
      <c r="G456" t="s">
        <v>94</v>
      </c>
      <c r="H456" t="s">
        <v>96</v>
      </c>
    </row>
    <row r="457" spans="1:8" x14ac:dyDescent="0.45">
      <c r="A457">
        <v>3409</v>
      </c>
      <c r="B457">
        <v>35</v>
      </c>
      <c r="C457" t="str">
        <f t="shared" si="7"/>
        <v>35-44</v>
      </c>
      <c r="D457" t="s">
        <v>40</v>
      </c>
      <c r="E457" t="s">
        <v>43</v>
      </c>
      <c r="F457">
        <v>135174</v>
      </c>
      <c r="G457" t="s">
        <v>93</v>
      </c>
      <c r="H457" t="s">
        <v>97</v>
      </c>
    </row>
    <row r="458" spans="1:8" x14ac:dyDescent="0.45">
      <c r="A458">
        <v>5481</v>
      </c>
      <c r="B458">
        <v>59</v>
      </c>
      <c r="C458" t="str">
        <f t="shared" si="7"/>
        <v>55-64</v>
      </c>
      <c r="D458" t="s">
        <v>39</v>
      </c>
      <c r="E458" t="s">
        <v>87</v>
      </c>
      <c r="F458">
        <v>48143</v>
      </c>
      <c r="G458" t="s">
        <v>92</v>
      </c>
      <c r="H458" t="s">
        <v>96</v>
      </c>
    </row>
    <row r="459" spans="1:8" x14ac:dyDescent="0.45">
      <c r="A459">
        <v>2427</v>
      </c>
      <c r="B459">
        <v>39</v>
      </c>
      <c r="C459" t="str">
        <f t="shared" si="7"/>
        <v>35-44</v>
      </c>
      <c r="D459" t="s">
        <v>40</v>
      </c>
      <c r="E459" t="s">
        <v>46</v>
      </c>
      <c r="F459">
        <v>62233</v>
      </c>
      <c r="G459" t="s">
        <v>92</v>
      </c>
      <c r="H459" t="s">
        <v>99</v>
      </c>
    </row>
    <row r="460" spans="1:8" x14ac:dyDescent="0.45">
      <c r="A460">
        <v>4602</v>
      </c>
      <c r="B460">
        <v>44</v>
      </c>
      <c r="C460" t="str">
        <f t="shared" si="7"/>
        <v>35-44</v>
      </c>
      <c r="D460" t="s">
        <v>38</v>
      </c>
      <c r="E460" t="s">
        <v>63</v>
      </c>
      <c r="F460">
        <v>53763</v>
      </c>
      <c r="G460" t="s">
        <v>93</v>
      </c>
      <c r="H460" t="s">
        <v>99</v>
      </c>
    </row>
    <row r="461" spans="1:8" x14ac:dyDescent="0.45">
      <c r="A461">
        <v>7280</v>
      </c>
      <c r="B461">
        <v>20</v>
      </c>
      <c r="C461" t="str">
        <f t="shared" si="7"/>
        <v>18-24</v>
      </c>
      <c r="D461" t="s">
        <v>40</v>
      </c>
      <c r="E461" t="s">
        <v>47</v>
      </c>
      <c r="F461">
        <v>174828</v>
      </c>
      <c r="G461" t="s">
        <v>93</v>
      </c>
      <c r="H461" t="s">
        <v>96</v>
      </c>
    </row>
    <row r="462" spans="1:8" x14ac:dyDescent="0.45">
      <c r="A462">
        <v>1512</v>
      </c>
      <c r="B462">
        <v>31</v>
      </c>
      <c r="C462" t="str">
        <f t="shared" si="7"/>
        <v>25-34</v>
      </c>
      <c r="D462" t="s">
        <v>40</v>
      </c>
      <c r="E462" t="s">
        <v>75</v>
      </c>
      <c r="F462">
        <v>139494</v>
      </c>
      <c r="G462" t="s">
        <v>95</v>
      </c>
      <c r="H462" t="s">
        <v>96</v>
      </c>
    </row>
    <row r="463" spans="1:8" x14ac:dyDescent="0.45">
      <c r="A463">
        <v>8059</v>
      </c>
      <c r="B463">
        <v>47</v>
      </c>
      <c r="C463" t="str">
        <f t="shared" si="7"/>
        <v>45-54</v>
      </c>
      <c r="D463" t="s">
        <v>39</v>
      </c>
      <c r="E463" t="s">
        <v>59</v>
      </c>
      <c r="F463">
        <v>159612</v>
      </c>
      <c r="G463" t="s">
        <v>93</v>
      </c>
      <c r="H463" t="s">
        <v>96</v>
      </c>
    </row>
    <row r="464" spans="1:8" x14ac:dyDescent="0.45">
      <c r="A464">
        <v>3313</v>
      </c>
      <c r="B464">
        <v>74</v>
      </c>
      <c r="C464" t="str">
        <f t="shared" si="7"/>
        <v>65+</v>
      </c>
      <c r="D464" t="s">
        <v>40</v>
      </c>
      <c r="E464" t="s">
        <v>60</v>
      </c>
      <c r="F464">
        <v>198803</v>
      </c>
      <c r="G464" t="s">
        <v>94</v>
      </c>
      <c r="H464" t="s">
        <v>96</v>
      </c>
    </row>
    <row r="465" spans="1:8" x14ac:dyDescent="0.45">
      <c r="A465">
        <v>8116</v>
      </c>
      <c r="B465">
        <v>64</v>
      </c>
      <c r="C465" t="str">
        <f t="shared" si="7"/>
        <v>55-64</v>
      </c>
      <c r="D465" t="s">
        <v>38</v>
      </c>
      <c r="E465" t="s">
        <v>69</v>
      </c>
      <c r="F465">
        <v>131483</v>
      </c>
      <c r="G465" t="s">
        <v>92</v>
      </c>
      <c r="H465" t="s">
        <v>97</v>
      </c>
    </row>
    <row r="466" spans="1:8" x14ac:dyDescent="0.45">
      <c r="A466">
        <v>1080</v>
      </c>
      <c r="B466">
        <v>70</v>
      </c>
      <c r="C466" t="str">
        <f t="shared" si="7"/>
        <v>65+</v>
      </c>
      <c r="D466" t="s">
        <v>40</v>
      </c>
      <c r="E466" t="s">
        <v>78</v>
      </c>
      <c r="F466">
        <v>33445</v>
      </c>
      <c r="G466" t="s">
        <v>93</v>
      </c>
      <c r="H466" t="s">
        <v>97</v>
      </c>
    </row>
    <row r="467" spans="1:8" x14ac:dyDescent="0.45">
      <c r="A467">
        <v>5185</v>
      </c>
      <c r="B467">
        <v>31</v>
      </c>
      <c r="C467" t="str">
        <f t="shared" si="7"/>
        <v>25-34</v>
      </c>
      <c r="D467" t="s">
        <v>38</v>
      </c>
      <c r="E467" t="s">
        <v>64</v>
      </c>
      <c r="F467">
        <v>82809</v>
      </c>
      <c r="G467" t="s">
        <v>94</v>
      </c>
      <c r="H467" t="s">
        <v>96</v>
      </c>
    </row>
    <row r="468" spans="1:8" x14ac:dyDescent="0.45">
      <c r="A468">
        <v>9749</v>
      </c>
      <c r="B468">
        <v>45</v>
      </c>
      <c r="C468" t="str">
        <f t="shared" si="7"/>
        <v>45-54</v>
      </c>
      <c r="D468" t="s">
        <v>39</v>
      </c>
      <c r="E468" t="s">
        <v>54</v>
      </c>
      <c r="F468">
        <v>178198</v>
      </c>
      <c r="G468" t="s">
        <v>93</v>
      </c>
      <c r="H468" t="s">
        <v>96</v>
      </c>
    </row>
    <row r="469" spans="1:8" x14ac:dyDescent="0.45">
      <c r="A469">
        <v>2992</v>
      </c>
      <c r="B469">
        <v>67</v>
      </c>
      <c r="C469" t="str">
        <f t="shared" si="7"/>
        <v>65+</v>
      </c>
      <c r="D469" t="s">
        <v>38</v>
      </c>
      <c r="E469" t="s">
        <v>86</v>
      </c>
      <c r="F469">
        <v>164721</v>
      </c>
      <c r="G469" t="s">
        <v>95</v>
      </c>
      <c r="H469" t="s">
        <v>96</v>
      </c>
    </row>
    <row r="470" spans="1:8" x14ac:dyDescent="0.45">
      <c r="A470">
        <v>3347</v>
      </c>
      <c r="B470">
        <v>30</v>
      </c>
      <c r="C470" t="str">
        <f t="shared" si="7"/>
        <v>25-34</v>
      </c>
      <c r="D470" t="s">
        <v>39</v>
      </c>
      <c r="E470" t="s">
        <v>73</v>
      </c>
      <c r="F470">
        <v>174388</v>
      </c>
      <c r="G470" t="s">
        <v>95</v>
      </c>
      <c r="H470" t="s">
        <v>97</v>
      </c>
    </row>
    <row r="471" spans="1:8" x14ac:dyDescent="0.45">
      <c r="A471">
        <v>5498</v>
      </c>
      <c r="B471">
        <v>67</v>
      </c>
      <c r="C471" t="str">
        <f t="shared" si="7"/>
        <v>65+</v>
      </c>
      <c r="D471" t="s">
        <v>40</v>
      </c>
      <c r="E471" t="s">
        <v>42</v>
      </c>
      <c r="F471">
        <v>121084</v>
      </c>
      <c r="G471" t="s">
        <v>95</v>
      </c>
      <c r="H471" t="s">
        <v>97</v>
      </c>
    </row>
    <row r="472" spans="1:8" x14ac:dyDescent="0.45">
      <c r="A472">
        <v>6487</v>
      </c>
      <c r="B472">
        <v>74</v>
      </c>
      <c r="C472" t="str">
        <f t="shared" si="7"/>
        <v>65+</v>
      </c>
      <c r="D472" t="s">
        <v>38</v>
      </c>
      <c r="E472" t="s">
        <v>87</v>
      </c>
      <c r="F472">
        <v>113378</v>
      </c>
      <c r="G472" t="s">
        <v>94</v>
      </c>
      <c r="H472" t="s">
        <v>96</v>
      </c>
    </row>
    <row r="473" spans="1:8" x14ac:dyDescent="0.45">
      <c r="A473">
        <v>3894</v>
      </c>
      <c r="B473">
        <v>21</v>
      </c>
      <c r="C473" t="str">
        <f t="shared" si="7"/>
        <v>18-24</v>
      </c>
      <c r="D473" t="s">
        <v>39</v>
      </c>
      <c r="E473" t="s">
        <v>83</v>
      </c>
      <c r="F473">
        <v>197165</v>
      </c>
      <c r="G473" t="s">
        <v>93</v>
      </c>
      <c r="H473" t="s">
        <v>99</v>
      </c>
    </row>
    <row r="474" spans="1:8" x14ac:dyDescent="0.45">
      <c r="A474">
        <v>5604</v>
      </c>
      <c r="B474">
        <v>56</v>
      </c>
      <c r="C474" t="str">
        <f t="shared" si="7"/>
        <v>55-64</v>
      </c>
      <c r="D474" t="s">
        <v>40</v>
      </c>
      <c r="E474" t="s">
        <v>50</v>
      </c>
      <c r="F474">
        <v>89717</v>
      </c>
      <c r="G474" t="s">
        <v>94</v>
      </c>
      <c r="H474" t="s">
        <v>96</v>
      </c>
    </row>
    <row r="475" spans="1:8" x14ac:dyDescent="0.45">
      <c r="A475">
        <v>5846</v>
      </c>
      <c r="B475">
        <v>43</v>
      </c>
      <c r="C475" t="str">
        <f t="shared" si="7"/>
        <v>35-44</v>
      </c>
      <c r="D475" t="s">
        <v>39</v>
      </c>
      <c r="E475" t="s">
        <v>74</v>
      </c>
      <c r="F475">
        <v>150954</v>
      </c>
      <c r="G475" t="s">
        <v>92</v>
      </c>
      <c r="H475" t="s">
        <v>97</v>
      </c>
    </row>
    <row r="476" spans="1:8" x14ac:dyDescent="0.45">
      <c r="A476">
        <v>5731</v>
      </c>
      <c r="B476">
        <v>49</v>
      </c>
      <c r="C476" t="str">
        <f t="shared" si="7"/>
        <v>45-54</v>
      </c>
      <c r="D476" t="s">
        <v>40</v>
      </c>
      <c r="E476" t="s">
        <v>65</v>
      </c>
      <c r="F476">
        <v>57843</v>
      </c>
      <c r="G476" t="s">
        <v>95</v>
      </c>
      <c r="H476" t="s">
        <v>96</v>
      </c>
    </row>
    <row r="477" spans="1:8" x14ac:dyDescent="0.45">
      <c r="A477">
        <v>6546</v>
      </c>
      <c r="B477">
        <v>18</v>
      </c>
      <c r="C477" t="str">
        <f t="shared" si="7"/>
        <v>18-24</v>
      </c>
      <c r="D477" t="s">
        <v>39</v>
      </c>
      <c r="E477" t="s">
        <v>49</v>
      </c>
      <c r="F477">
        <v>177033</v>
      </c>
      <c r="G477" t="s">
        <v>95</v>
      </c>
      <c r="H477" t="s">
        <v>96</v>
      </c>
    </row>
    <row r="478" spans="1:8" x14ac:dyDescent="0.45">
      <c r="A478">
        <v>7419</v>
      </c>
      <c r="B478">
        <v>65</v>
      </c>
      <c r="C478" t="str">
        <f t="shared" si="7"/>
        <v>65+</v>
      </c>
      <c r="D478" t="s">
        <v>40</v>
      </c>
      <c r="E478" t="s">
        <v>59</v>
      </c>
      <c r="F478">
        <v>139303</v>
      </c>
      <c r="G478" t="s">
        <v>91</v>
      </c>
      <c r="H478" t="s">
        <v>97</v>
      </c>
    </row>
    <row r="479" spans="1:8" x14ac:dyDescent="0.45">
      <c r="A479">
        <v>8339</v>
      </c>
      <c r="B479">
        <v>51</v>
      </c>
      <c r="C479" t="str">
        <f t="shared" si="7"/>
        <v>45-54</v>
      </c>
      <c r="D479" t="s">
        <v>40</v>
      </c>
      <c r="E479" t="s">
        <v>75</v>
      </c>
      <c r="F479">
        <v>31626</v>
      </c>
      <c r="G479" t="s">
        <v>93</v>
      </c>
      <c r="H479" t="s">
        <v>96</v>
      </c>
    </row>
    <row r="480" spans="1:8" x14ac:dyDescent="0.45">
      <c r="A480">
        <v>4686</v>
      </c>
      <c r="B480">
        <v>51</v>
      </c>
      <c r="C480" t="str">
        <f t="shared" si="7"/>
        <v>45-54</v>
      </c>
      <c r="D480" t="s">
        <v>38</v>
      </c>
      <c r="E480" t="s">
        <v>41</v>
      </c>
      <c r="F480">
        <v>108842</v>
      </c>
      <c r="G480" t="s">
        <v>91</v>
      </c>
      <c r="H480" t="s">
        <v>99</v>
      </c>
    </row>
    <row r="481" spans="1:8" x14ac:dyDescent="0.45">
      <c r="A481">
        <v>2767</v>
      </c>
      <c r="B481">
        <v>45</v>
      </c>
      <c r="C481" t="str">
        <f t="shared" si="7"/>
        <v>45-54</v>
      </c>
      <c r="D481" t="s">
        <v>39</v>
      </c>
      <c r="E481" t="s">
        <v>79</v>
      </c>
      <c r="F481">
        <v>70982</v>
      </c>
      <c r="G481" t="s">
        <v>92</v>
      </c>
      <c r="H481" t="s">
        <v>97</v>
      </c>
    </row>
    <row r="482" spans="1:8" x14ac:dyDescent="0.45">
      <c r="A482">
        <v>7003</v>
      </c>
      <c r="B482">
        <v>65</v>
      </c>
      <c r="C482" t="str">
        <f t="shared" si="7"/>
        <v>65+</v>
      </c>
      <c r="D482" t="s">
        <v>39</v>
      </c>
      <c r="E482" t="s">
        <v>84</v>
      </c>
      <c r="F482">
        <v>123615</v>
      </c>
      <c r="G482" t="s">
        <v>91</v>
      </c>
      <c r="H482" t="s">
        <v>98</v>
      </c>
    </row>
    <row r="483" spans="1:8" x14ac:dyDescent="0.45">
      <c r="A483">
        <v>4756</v>
      </c>
      <c r="B483">
        <v>54</v>
      </c>
      <c r="C483" t="str">
        <f t="shared" si="7"/>
        <v>45-54</v>
      </c>
      <c r="D483" t="s">
        <v>38</v>
      </c>
      <c r="E483" t="s">
        <v>48</v>
      </c>
      <c r="F483">
        <v>72313</v>
      </c>
      <c r="G483" t="s">
        <v>94</v>
      </c>
      <c r="H483" t="s">
        <v>98</v>
      </c>
    </row>
    <row r="484" spans="1:8" x14ac:dyDescent="0.45">
      <c r="A484">
        <v>9154</v>
      </c>
      <c r="B484">
        <v>67</v>
      </c>
      <c r="C484" t="str">
        <f t="shared" si="7"/>
        <v>65+</v>
      </c>
      <c r="D484" t="s">
        <v>38</v>
      </c>
      <c r="E484" t="s">
        <v>57</v>
      </c>
      <c r="F484">
        <v>98289</v>
      </c>
      <c r="G484" t="s">
        <v>94</v>
      </c>
      <c r="H484" t="s">
        <v>99</v>
      </c>
    </row>
    <row r="485" spans="1:8" x14ac:dyDescent="0.45">
      <c r="A485">
        <v>9590</v>
      </c>
      <c r="B485">
        <v>51</v>
      </c>
      <c r="C485" t="str">
        <f t="shared" si="7"/>
        <v>45-54</v>
      </c>
      <c r="D485" t="s">
        <v>39</v>
      </c>
      <c r="E485" t="s">
        <v>85</v>
      </c>
      <c r="F485">
        <v>178004</v>
      </c>
      <c r="G485" t="s">
        <v>95</v>
      </c>
      <c r="H485" t="s">
        <v>96</v>
      </c>
    </row>
    <row r="486" spans="1:8" x14ac:dyDescent="0.45">
      <c r="A486">
        <v>1205</v>
      </c>
      <c r="B486">
        <v>34</v>
      </c>
      <c r="C486" t="str">
        <f t="shared" si="7"/>
        <v>25-34</v>
      </c>
      <c r="D486" t="s">
        <v>40</v>
      </c>
      <c r="E486" t="s">
        <v>72</v>
      </c>
      <c r="F486">
        <v>126918</v>
      </c>
      <c r="G486" t="s">
        <v>92</v>
      </c>
      <c r="H486" t="s">
        <v>99</v>
      </c>
    </row>
    <row r="487" spans="1:8" x14ac:dyDescent="0.45">
      <c r="A487">
        <v>8800</v>
      </c>
      <c r="B487">
        <v>73</v>
      </c>
      <c r="C487" t="str">
        <f t="shared" si="7"/>
        <v>65+</v>
      </c>
      <c r="D487" t="s">
        <v>38</v>
      </c>
      <c r="E487" t="s">
        <v>61</v>
      </c>
      <c r="F487">
        <v>108863</v>
      </c>
      <c r="G487" t="s">
        <v>92</v>
      </c>
      <c r="H487" t="s">
        <v>98</v>
      </c>
    </row>
    <row r="488" spans="1:8" x14ac:dyDescent="0.45">
      <c r="A488">
        <v>7972</v>
      </c>
      <c r="B488">
        <v>43</v>
      </c>
      <c r="C488" t="str">
        <f t="shared" si="7"/>
        <v>35-44</v>
      </c>
      <c r="D488" t="s">
        <v>39</v>
      </c>
      <c r="E488" t="s">
        <v>63</v>
      </c>
      <c r="F488">
        <v>104077</v>
      </c>
      <c r="G488" t="s">
        <v>91</v>
      </c>
      <c r="H488" t="s">
        <v>97</v>
      </c>
    </row>
    <row r="489" spans="1:8" x14ac:dyDescent="0.45">
      <c r="A489">
        <v>4639</v>
      </c>
      <c r="B489">
        <v>51</v>
      </c>
      <c r="C489" t="str">
        <f t="shared" si="7"/>
        <v>45-54</v>
      </c>
      <c r="D489" t="s">
        <v>40</v>
      </c>
      <c r="E489" t="s">
        <v>86</v>
      </c>
      <c r="F489">
        <v>91905</v>
      </c>
      <c r="G489" t="s">
        <v>92</v>
      </c>
      <c r="H489" t="s">
        <v>97</v>
      </c>
    </row>
    <row r="490" spans="1:8" x14ac:dyDescent="0.45">
      <c r="A490">
        <v>2004</v>
      </c>
      <c r="B490">
        <v>24</v>
      </c>
      <c r="C490" t="str">
        <f t="shared" si="7"/>
        <v>18-24</v>
      </c>
      <c r="D490" t="s">
        <v>39</v>
      </c>
      <c r="E490" t="s">
        <v>47</v>
      </c>
      <c r="F490">
        <v>92868</v>
      </c>
      <c r="G490" t="s">
        <v>94</v>
      </c>
      <c r="H490" t="s">
        <v>96</v>
      </c>
    </row>
    <row r="491" spans="1:8" x14ac:dyDescent="0.45">
      <c r="A491">
        <v>8982</v>
      </c>
      <c r="B491">
        <v>42</v>
      </c>
      <c r="C491" t="str">
        <f t="shared" si="7"/>
        <v>35-44</v>
      </c>
      <c r="D491" t="s">
        <v>39</v>
      </c>
      <c r="E491" t="s">
        <v>76</v>
      </c>
      <c r="F491">
        <v>168394</v>
      </c>
      <c r="G491" t="s">
        <v>91</v>
      </c>
      <c r="H491" t="s">
        <v>97</v>
      </c>
    </row>
    <row r="492" spans="1:8" x14ac:dyDescent="0.45">
      <c r="A492">
        <v>8513</v>
      </c>
      <c r="B492">
        <v>72</v>
      </c>
      <c r="C492" t="str">
        <f t="shared" si="7"/>
        <v>65+</v>
      </c>
      <c r="D492" t="s">
        <v>39</v>
      </c>
      <c r="E492" t="s">
        <v>80</v>
      </c>
      <c r="F492">
        <v>197762</v>
      </c>
      <c r="G492" t="s">
        <v>92</v>
      </c>
      <c r="H492" t="s">
        <v>97</v>
      </c>
    </row>
    <row r="493" spans="1:8" x14ac:dyDescent="0.45">
      <c r="A493">
        <v>3169</v>
      </c>
      <c r="B493">
        <v>21</v>
      </c>
      <c r="C493" t="str">
        <f t="shared" si="7"/>
        <v>18-24</v>
      </c>
      <c r="D493" t="s">
        <v>39</v>
      </c>
      <c r="E493" t="s">
        <v>84</v>
      </c>
      <c r="F493">
        <v>77652</v>
      </c>
      <c r="G493" t="s">
        <v>92</v>
      </c>
      <c r="H493" t="s">
        <v>97</v>
      </c>
    </row>
    <row r="494" spans="1:8" x14ac:dyDescent="0.45">
      <c r="A494">
        <v>7502</v>
      </c>
      <c r="B494">
        <v>20</v>
      </c>
      <c r="C494" t="str">
        <f t="shared" si="7"/>
        <v>18-24</v>
      </c>
      <c r="D494" t="s">
        <v>39</v>
      </c>
      <c r="E494" t="s">
        <v>45</v>
      </c>
      <c r="F494">
        <v>177793</v>
      </c>
      <c r="G494" t="s">
        <v>94</v>
      </c>
      <c r="H494" t="s">
        <v>99</v>
      </c>
    </row>
    <row r="495" spans="1:8" x14ac:dyDescent="0.45">
      <c r="A495">
        <v>6977</v>
      </c>
      <c r="B495">
        <v>23</v>
      </c>
      <c r="C495" t="str">
        <f t="shared" si="7"/>
        <v>18-24</v>
      </c>
      <c r="D495" t="s">
        <v>38</v>
      </c>
      <c r="E495" t="s">
        <v>90</v>
      </c>
      <c r="F495">
        <v>104345</v>
      </c>
      <c r="G495" t="s">
        <v>91</v>
      </c>
      <c r="H495" t="s">
        <v>97</v>
      </c>
    </row>
    <row r="496" spans="1:8" x14ac:dyDescent="0.45">
      <c r="A496">
        <v>6955</v>
      </c>
      <c r="B496">
        <v>45</v>
      </c>
      <c r="C496" t="str">
        <f t="shared" si="7"/>
        <v>45-54</v>
      </c>
      <c r="D496" t="s">
        <v>38</v>
      </c>
      <c r="E496" t="s">
        <v>82</v>
      </c>
      <c r="F496">
        <v>105805</v>
      </c>
      <c r="G496" t="s">
        <v>91</v>
      </c>
      <c r="H496" t="s">
        <v>98</v>
      </c>
    </row>
    <row r="497" spans="1:8" x14ac:dyDescent="0.45">
      <c r="A497">
        <v>8384</v>
      </c>
      <c r="B497">
        <v>29</v>
      </c>
      <c r="C497" t="str">
        <f t="shared" si="7"/>
        <v>25-34</v>
      </c>
      <c r="D497" t="s">
        <v>39</v>
      </c>
      <c r="E497" t="s">
        <v>75</v>
      </c>
      <c r="F497">
        <v>104408</v>
      </c>
      <c r="G497" t="s">
        <v>93</v>
      </c>
      <c r="H497" t="s">
        <v>99</v>
      </c>
    </row>
    <row r="498" spans="1:8" x14ac:dyDescent="0.45">
      <c r="A498">
        <v>7370</v>
      </c>
      <c r="B498">
        <v>42</v>
      </c>
      <c r="C498" t="str">
        <f t="shared" si="7"/>
        <v>35-44</v>
      </c>
      <c r="D498" t="s">
        <v>40</v>
      </c>
      <c r="E498" t="s">
        <v>68</v>
      </c>
      <c r="F498">
        <v>64999</v>
      </c>
      <c r="G498" t="s">
        <v>93</v>
      </c>
      <c r="H498" t="s">
        <v>98</v>
      </c>
    </row>
    <row r="499" spans="1:8" x14ac:dyDescent="0.45">
      <c r="A499">
        <v>9344</v>
      </c>
      <c r="B499">
        <v>20</v>
      </c>
      <c r="C499" t="str">
        <f t="shared" si="7"/>
        <v>18-24</v>
      </c>
      <c r="D499" t="s">
        <v>38</v>
      </c>
      <c r="E499" t="s">
        <v>88</v>
      </c>
      <c r="F499">
        <v>67744</v>
      </c>
      <c r="G499" t="s">
        <v>95</v>
      </c>
      <c r="H499" t="s">
        <v>98</v>
      </c>
    </row>
    <row r="500" spans="1:8" x14ac:dyDescent="0.45">
      <c r="A500">
        <v>4077</v>
      </c>
      <c r="B500">
        <v>24</v>
      </c>
      <c r="C500" t="str">
        <f t="shared" si="7"/>
        <v>18-24</v>
      </c>
      <c r="D500" t="s">
        <v>39</v>
      </c>
      <c r="E500" t="s">
        <v>85</v>
      </c>
      <c r="F500">
        <v>164969</v>
      </c>
      <c r="G500" t="s">
        <v>95</v>
      </c>
      <c r="H500" t="s">
        <v>97</v>
      </c>
    </row>
    <row r="501" spans="1:8" x14ac:dyDescent="0.45">
      <c r="A501">
        <v>7049</v>
      </c>
      <c r="B501">
        <v>34</v>
      </c>
      <c r="C501" t="str">
        <f t="shared" si="7"/>
        <v>25-34</v>
      </c>
      <c r="D501" t="s">
        <v>39</v>
      </c>
      <c r="E501" t="s">
        <v>66</v>
      </c>
      <c r="F501">
        <v>185695</v>
      </c>
      <c r="G501" t="s">
        <v>92</v>
      </c>
      <c r="H501" t="s">
        <v>97</v>
      </c>
    </row>
    <row r="502" spans="1:8" x14ac:dyDescent="0.45">
      <c r="A502">
        <v>4372</v>
      </c>
      <c r="B502">
        <v>45</v>
      </c>
      <c r="C502" t="str">
        <f t="shared" si="7"/>
        <v>45-54</v>
      </c>
      <c r="D502" t="s">
        <v>40</v>
      </c>
      <c r="E502" t="s">
        <v>62</v>
      </c>
      <c r="F502">
        <v>98983</v>
      </c>
      <c r="G502" t="s">
        <v>93</v>
      </c>
      <c r="H502" t="s">
        <v>97</v>
      </c>
    </row>
    <row r="503" spans="1:8" x14ac:dyDescent="0.45">
      <c r="A503">
        <v>1486</v>
      </c>
      <c r="B503">
        <v>33</v>
      </c>
      <c r="C503" t="str">
        <f t="shared" si="7"/>
        <v>25-34</v>
      </c>
      <c r="D503" t="s">
        <v>38</v>
      </c>
      <c r="E503" t="s">
        <v>72</v>
      </c>
      <c r="F503">
        <v>76739</v>
      </c>
      <c r="G503" t="s">
        <v>91</v>
      </c>
      <c r="H503" t="s">
        <v>99</v>
      </c>
    </row>
    <row r="504" spans="1:8" x14ac:dyDescent="0.45">
      <c r="A504">
        <v>2462</v>
      </c>
      <c r="B504">
        <v>46</v>
      </c>
      <c r="C504" t="str">
        <f t="shared" si="7"/>
        <v>45-54</v>
      </c>
      <c r="D504" t="s">
        <v>38</v>
      </c>
      <c r="E504" t="s">
        <v>56</v>
      </c>
      <c r="F504">
        <v>124489</v>
      </c>
      <c r="G504" t="s">
        <v>91</v>
      </c>
      <c r="H504" t="s">
        <v>97</v>
      </c>
    </row>
    <row r="505" spans="1:8" x14ac:dyDescent="0.45">
      <c r="A505">
        <v>7485</v>
      </c>
      <c r="B505">
        <v>19</v>
      </c>
      <c r="C505" t="str">
        <f t="shared" si="7"/>
        <v>18-24</v>
      </c>
      <c r="D505" t="s">
        <v>39</v>
      </c>
      <c r="E505" t="s">
        <v>57</v>
      </c>
      <c r="F505">
        <v>173813</v>
      </c>
      <c r="G505" t="s">
        <v>93</v>
      </c>
      <c r="H505" t="s">
        <v>96</v>
      </c>
    </row>
    <row r="506" spans="1:8" x14ac:dyDescent="0.45">
      <c r="A506">
        <v>3754</v>
      </c>
      <c r="B506">
        <v>75</v>
      </c>
      <c r="C506" t="str">
        <f t="shared" si="7"/>
        <v>65+</v>
      </c>
      <c r="D506" t="s">
        <v>39</v>
      </c>
      <c r="E506" t="s">
        <v>74</v>
      </c>
      <c r="F506">
        <v>156429</v>
      </c>
      <c r="G506" t="s">
        <v>95</v>
      </c>
      <c r="H506" t="s">
        <v>99</v>
      </c>
    </row>
    <row r="507" spans="1:8" x14ac:dyDescent="0.45">
      <c r="A507">
        <v>6767</v>
      </c>
      <c r="B507">
        <v>25</v>
      </c>
      <c r="C507" t="str">
        <f t="shared" si="7"/>
        <v>25-34</v>
      </c>
      <c r="D507" t="s">
        <v>40</v>
      </c>
      <c r="E507" t="s">
        <v>86</v>
      </c>
      <c r="F507">
        <v>117295</v>
      </c>
      <c r="G507" t="s">
        <v>91</v>
      </c>
      <c r="H507" t="s">
        <v>97</v>
      </c>
    </row>
    <row r="508" spans="1:8" x14ac:dyDescent="0.45">
      <c r="A508">
        <v>4458</v>
      </c>
      <c r="B508">
        <v>39</v>
      </c>
      <c r="C508" t="str">
        <f t="shared" si="7"/>
        <v>35-44</v>
      </c>
      <c r="D508" t="s">
        <v>38</v>
      </c>
      <c r="E508" t="s">
        <v>89</v>
      </c>
      <c r="F508">
        <v>115708</v>
      </c>
      <c r="G508" t="s">
        <v>92</v>
      </c>
      <c r="H508" t="s">
        <v>99</v>
      </c>
    </row>
    <row r="509" spans="1:8" x14ac:dyDescent="0.45">
      <c r="A509">
        <v>4377</v>
      </c>
      <c r="B509">
        <v>24</v>
      </c>
      <c r="C509" t="str">
        <f t="shared" si="7"/>
        <v>18-24</v>
      </c>
      <c r="D509" t="s">
        <v>40</v>
      </c>
      <c r="E509" t="s">
        <v>89</v>
      </c>
      <c r="F509">
        <v>31988</v>
      </c>
      <c r="G509" t="s">
        <v>95</v>
      </c>
      <c r="H509" t="s">
        <v>97</v>
      </c>
    </row>
    <row r="510" spans="1:8" x14ac:dyDescent="0.45">
      <c r="A510">
        <v>8348</v>
      </c>
      <c r="B510">
        <v>43</v>
      </c>
      <c r="C510" t="str">
        <f t="shared" si="7"/>
        <v>35-44</v>
      </c>
      <c r="D510" t="s">
        <v>40</v>
      </c>
      <c r="E510" t="s">
        <v>72</v>
      </c>
      <c r="F510">
        <v>98710</v>
      </c>
      <c r="G510" t="s">
        <v>95</v>
      </c>
      <c r="H510" t="s">
        <v>98</v>
      </c>
    </row>
    <row r="511" spans="1:8" x14ac:dyDescent="0.45">
      <c r="A511">
        <v>8346</v>
      </c>
      <c r="B511">
        <v>18</v>
      </c>
      <c r="C511" t="str">
        <f t="shared" si="7"/>
        <v>18-24</v>
      </c>
      <c r="D511" t="s">
        <v>38</v>
      </c>
      <c r="E511" t="s">
        <v>64</v>
      </c>
      <c r="F511">
        <v>144916</v>
      </c>
      <c r="G511" t="s">
        <v>92</v>
      </c>
      <c r="H511" t="s">
        <v>98</v>
      </c>
    </row>
    <row r="512" spans="1:8" x14ac:dyDescent="0.45">
      <c r="A512">
        <v>1746</v>
      </c>
      <c r="B512">
        <v>41</v>
      </c>
      <c r="C512" t="str">
        <f t="shared" si="7"/>
        <v>35-44</v>
      </c>
      <c r="D512" t="s">
        <v>38</v>
      </c>
      <c r="E512" t="s">
        <v>74</v>
      </c>
      <c r="F512">
        <v>85677</v>
      </c>
      <c r="G512" t="s">
        <v>92</v>
      </c>
      <c r="H512" t="s">
        <v>99</v>
      </c>
    </row>
    <row r="513" spans="1:8" x14ac:dyDescent="0.45">
      <c r="A513">
        <v>5599</v>
      </c>
      <c r="B513">
        <v>52</v>
      </c>
      <c r="C513" t="str">
        <f t="shared" si="7"/>
        <v>45-54</v>
      </c>
      <c r="D513" t="s">
        <v>39</v>
      </c>
      <c r="E513" t="s">
        <v>56</v>
      </c>
      <c r="F513">
        <v>166163</v>
      </c>
      <c r="G513" t="s">
        <v>91</v>
      </c>
      <c r="H513" t="s">
        <v>97</v>
      </c>
    </row>
    <row r="514" spans="1:8" x14ac:dyDescent="0.45">
      <c r="A514">
        <v>4751</v>
      </c>
      <c r="B514">
        <v>41</v>
      </c>
      <c r="C514" t="str">
        <f t="shared" si="7"/>
        <v>35-44</v>
      </c>
      <c r="D514" t="s">
        <v>38</v>
      </c>
      <c r="E514" t="s">
        <v>69</v>
      </c>
      <c r="F514">
        <v>57610</v>
      </c>
      <c r="G514" t="s">
        <v>93</v>
      </c>
      <c r="H514" t="s">
        <v>99</v>
      </c>
    </row>
    <row r="515" spans="1:8" x14ac:dyDescent="0.45">
      <c r="A515">
        <v>7535</v>
      </c>
      <c r="B515">
        <v>25</v>
      </c>
      <c r="C515" t="str">
        <f t="shared" ref="C515:C578" si="8">IF(B515&lt;25, "18-24", IF(B515&lt;35, "25-34", IF(B515&lt;45, "35-44", IF(B515&lt;55, "45-54", IF(B515&lt;65, "55-64", "65+")))))</f>
        <v>25-34</v>
      </c>
      <c r="D515" t="s">
        <v>40</v>
      </c>
      <c r="E515" t="s">
        <v>47</v>
      </c>
      <c r="F515">
        <v>93061</v>
      </c>
      <c r="G515" t="s">
        <v>94</v>
      </c>
      <c r="H515" t="s">
        <v>96</v>
      </c>
    </row>
    <row r="516" spans="1:8" x14ac:dyDescent="0.45">
      <c r="A516">
        <v>6117</v>
      </c>
      <c r="B516">
        <v>72</v>
      </c>
      <c r="C516" t="str">
        <f t="shared" si="8"/>
        <v>65+</v>
      </c>
      <c r="D516" t="s">
        <v>39</v>
      </c>
      <c r="E516" t="s">
        <v>60</v>
      </c>
      <c r="F516">
        <v>174284</v>
      </c>
      <c r="G516" t="s">
        <v>92</v>
      </c>
      <c r="H516" t="s">
        <v>99</v>
      </c>
    </row>
    <row r="517" spans="1:8" x14ac:dyDescent="0.45">
      <c r="A517">
        <v>9720</v>
      </c>
      <c r="B517">
        <v>49</v>
      </c>
      <c r="C517" t="str">
        <f t="shared" si="8"/>
        <v>45-54</v>
      </c>
      <c r="D517" t="s">
        <v>38</v>
      </c>
      <c r="E517" t="s">
        <v>88</v>
      </c>
      <c r="F517">
        <v>197122</v>
      </c>
      <c r="G517" t="s">
        <v>95</v>
      </c>
      <c r="H517" t="s">
        <v>96</v>
      </c>
    </row>
    <row r="518" spans="1:8" x14ac:dyDescent="0.45">
      <c r="A518">
        <v>2724</v>
      </c>
      <c r="B518">
        <v>59</v>
      </c>
      <c r="C518" t="str">
        <f t="shared" si="8"/>
        <v>55-64</v>
      </c>
      <c r="D518" t="s">
        <v>40</v>
      </c>
      <c r="E518" t="s">
        <v>72</v>
      </c>
      <c r="F518">
        <v>183041</v>
      </c>
      <c r="G518" t="s">
        <v>95</v>
      </c>
      <c r="H518" t="s">
        <v>99</v>
      </c>
    </row>
    <row r="519" spans="1:8" x14ac:dyDescent="0.45">
      <c r="A519">
        <v>3020</v>
      </c>
      <c r="B519">
        <v>36</v>
      </c>
      <c r="C519" t="str">
        <f t="shared" si="8"/>
        <v>35-44</v>
      </c>
      <c r="D519" t="s">
        <v>40</v>
      </c>
      <c r="E519" t="s">
        <v>71</v>
      </c>
      <c r="F519">
        <v>82515</v>
      </c>
      <c r="G519" t="s">
        <v>91</v>
      </c>
      <c r="H519" t="s">
        <v>97</v>
      </c>
    </row>
    <row r="520" spans="1:8" x14ac:dyDescent="0.45">
      <c r="A520">
        <v>7629</v>
      </c>
      <c r="B520">
        <v>30</v>
      </c>
      <c r="C520" t="str">
        <f t="shared" si="8"/>
        <v>25-34</v>
      </c>
      <c r="D520" t="s">
        <v>38</v>
      </c>
      <c r="E520" t="s">
        <v>78</v>
      </c>
      <c r="F520">
        <v>156718</v>
      </c>
      <c r="G520" t="s">
        <v>92</v>
      </c>
      <c r="H520" t="s">
        <v>96</v>
      </c>
    </row>
    <row r="521" spans="1:8" x14ac:dyDescent="0.45">
      <c r="A521">
        <v>6384</v>
      </c>
      <c r="B521">
        <v>20</v>
      </c>
      <c r="C521" t="str">
        <f t="shared" si="8"/>
        <v>18-24</v>
      </c>
      <c r="D521" t="s">
        <v>39</v>
      </c>
      <c r="E521" t="s">
        <v>84</v>
      </c>
      <c r="F521">
        <v>107208</v>
      </c>
      <c r="G521" t="s">
        <v>93</v>
      </c>
      <c r="H521" t="s">
        <v>99</v>
      </c>
    </row>
    <row r="522" spans="1:8" x14ac:dyDescent="0.45">
      <c r="A522">
        <v>6820</v>
      </c>
      <c r="B522">
        <v>35</v>
      </c>
      <c r="C522" t="str">
        <f t="shared" si="8"/>
        <v>35-44</v>
      </c>
      <c r="D522" t="s">
        <v>39</v>
      </c>
      <c r="E522" t="s">
        <v>58</v>
      </c>
      <c r="F522">
        <v>177796</v>
      </c>
      <c r="G522" t="s">
        <v>95</v>
      </c>
      <c r="H522" t="s">
        <v>99</v>
      </c>
    </row>
    <row r="523" spans="1:8" x14ac:dyDescent="0.45">
      <c r="A523">
        <v>2030</v>
      </c>
      <c r="B523">
        <v>40</v>
      </c>
      <c r="C523" t="str">
        <f t="shared" si="8"/>
        <v>35-44</v>
      </c>
      <c r="D523" t="s">
        <v>40</v>
      </c>
      <c r="E523" t="s">
        <v>73</v>
      </c>
      <c r="F523">
        <v>137272</v>
      </c>
      <c r="G523" t="s">
        <v>91</v>
      </c>
      <c r="H523" t="s">
        <v>96</v>
      </c>
    </row>
    <row r="524" spans="1:8" x14ac:dyDescent="0.45">
      <c r="A524">
        <v>8178</v>
      </c>
      <c r="B524">
        <v>30</v>
      </c>
      <c r="C524" t="str">
        <f t="shared" si="8"/>
        <v>25-34</v>
      </c>
      <c r="D524" t="s">
        <v>39</v>
      </c>
      <c r="E524" t="s">
        <v>68</v>
      </c>
      <c r="F524">
        <v>82041</v>
      </c>
      <c r="G524" t="s">
        <v>93</v>
      </c>
      <c r="H524" t="s">
        <v>98</v>
      </c>
    </row>
    <row r="525" spans="1:8" x14ac:dyDescent="0.45">
      <c r="A525">
        <v>2021</v>
      </c>
      <c r="B525">
        <v>36</v>
      </c>
      <c r="C525" t="str">
        <f t="shared" si="8"/>
        <v>35-44</v>
      </c>
      <c r="D525" t="s">
        <v>40</v>
      </c>
      <c r="E525" t="s">
        <v>86</v>
      </c>
      <c r="F525">
        <v>170033</v>
      </c>
      <c r="G525" t="s">
        <v>94</v>
      </c>
      <c r="H525" t="s">
        <v>99</v>
      </c>
    </row>
    <row r="526" spans="1:8" x14ac:dyDescent="0.45">
      <c r="A526">
        <v>3336</v>
      </c>
      <c r="B526">
        <v>35</v>
      </c>
      <c r="C526" t="str">
        <f t="shared" si="8"/>
        <v>35-44</v>
      </c>
      <c r="D526" t="s">
        <v>39</v>
      </c>
      <c r="E526" t="s">
        <v>56</v>
      </c>
      <c r="F526">
        <v>169664</v>
      </c>
      <c r="G526" t="s">
        <v>95</v>
      </c>
      <c r="H526" t="s">
        <v>97</v>
      </c>
    </row>
    <row r="527" spans="1:8" x14ac:dyDescent="0.45">
      <c r="A527">
        <v>3480</v>
      </c>
      <c r="B527">
        <v>71</v>
      </c>
      <c r="C527" t="str">
        <f t="shared" si="8"/>
        <v>65+</v>
      </c>
      <c r="D527" t="s">
        <v>40</v>
      </c>
      <c r="E527" t="s">
        <v>81</v>
      </c>
      <c r="F527">
        <v>145860</v>
      </c>
      <c r="G527" t="s">
        <v>94</v>
      </c>
      <c r="H527" t="s">
        <v>96</v>
      </c>
    </row>
    <row r="528" spans="1:8" x14ac:dyDescent="0.45">
      <c r="A528">
        <v>3468</v>
      </c>
      <c r="B528">
        <v>44</v>
      </c>
      <c r="C528" t="str">
        <f t="shared" si="8"/>
        <v>35-44</v>
      </c>
      <c r="D528" t="s">
        <v>40</v>
      </c>
      <c r="E528" t="s">
        <v>84</v>
      </c>
      <c r="F528">
        <v>49395</v>
      </c>
      <c r="G528" t="s">
        <v>95</v>
      </c>
      <c r="H528" t="s">
        <v>97</v>
      </c>
    </row>
    <row r="529" spans="1:8" x14ac:dyDescent="0.45">
      <c r="A529">
        <v>1606</v>
      </c>
      <c r="B529">
        <v>72</v>
      </c>
      <c r="C529" t="str">
        <f t="shared" si="8"/>
        <v>65+</v>
      </c>
      <c r="D529" t="s">
        <v>38</v>
      </c>
      <c r="E529" t="s">
        <v>80</v>
      </c>
      <c r="F529">
        <v>192087</v>
      </c>
      <c r="G529" t="s">
        <v>92</v>
      </c>
      <c r="H529" t="s">
        <v>98</v>
      </c>
    </row>
    <row r="530" spans="1:8" x14ac:dyDescent="0.45">
      <c r="A530">
        <v>5851</v>
      </c>
      <c r="B530">
        <v>36</v>
      </c>
      <c r="C530" t="str">
        <f t="shared" si="8"/>
        <v>35-44</v>
      </c>
      <c r="D530" t="s">
        <v>40</v>
      </c>
      <c r="E530" t="s">
        <v>56</v>
      </c>
      <c r="F530">
        <v>33593</v>
      </c>
      <c r="G530" t="s">
        <v>92</v>
      </c>
      <c r="H530" t="s">
        <v>99</v>
      </c>
    </row>
    <row r="531" spans="1:8" x14ac:dyDescent="0.45">
      <c r="A531">
        <v>4451</v>
      </c>
      <c r="B531">
        <v>66</v>
      </c>
      <c r="C531" t="str">
        <f t="shared" si="8"/>
        <v>65+</v>
      </c>
      <c r="D531" t="s">
        <v>38</v>
      </c>
      <c r="E531" t="s">
        <v>41</v>
      </c>
      <c r="F531">
        <v>49777</v>
      </c>
      <c r="G531" t="s">
        <v>93</v>
      </c>
      <c r="H531" t="s">
        <v>97</v>
      </c>
    </row>
    <row r="532" spans="1:8" x14ac:dyDescent="0.45">
      <c r="A532">
        <v>8071</v>
      </c>
      <c r="B532">
        <v>35</v>
      </c>
      <c r="C532" t="str">
        <f t="shared" si="8"/>
        <v>35-44</v>
      </c>
      <c r="D532" t="s">
        <v>40</v>
      </c>
      <c r="E532" t="s">
        <v>58</v>
      </c>
      <c r="F532">
        <v>69485</v>
      </c>
      <c r="G532" t="s">
        <v>94</v>
      </c>
      <c r="H532" t="s">
        <v>97</v>
      </c>
    </row>
    <row r="533" spans="1:8" x14ac:dyDescent="0.45">
      <c r="A533">
        <v>5108</v>
      </c>
      <c r="B533">
        <v>69</v>
      </c>
      <c r="C533" t="str">
        <f t="shared" si="8"/>
        <v>65+</v>
      </c>
      <c r="D533" t="s">
        <v>39</v>
      </c>
      <c r="E533" t="s">
        <v>65</v>
      </c>
      <c r="F533">
        <v>188089</v>
      </c>
      <c r="G533" t="s">
        <v>91</v>
      </c>
      <c r="H533" t="s">
        <v>98</v>
      </c>
    </row>
    <row r="534" spans="1:8" x14ac:dyDescent="0.45">
      <c r="A534">
        <v>4954</v>
      </c>
      <c r="B534">
        <v>24</v>
      </c>
      <c r="C534" t="str">
        <f t="shared" si="8"/>
        <v>18-24</v>
      </c>
      <c r="D534" t="s">
        <v>40</v>
      </c>
      <c r="E534" t="s">
        <v>77</v>
      </c>
      <c r="F534">
        <v>123025</v>
      </c>
      <c r="G534" t="s">
        <v>95</v>
      </c>
      <c r="H534" t="s">
        <v>98</v>
      </c>
    </row>
    <row r="535" spans="1:8" x14ac:dyDescent="0.45">
      <c r="A535">
        <v>8127</v>
      </c>
      <c r="B535">
        <v>39</v>
      </c>
      <c r="C535" t="str">
        <f t="shared" si="8"/>
        <v>35-44</v>
      </c>
      <c r="D535" t="s">
        <v>39</v>
      </c>
      <c r="E535" t="s">
        <v>69</v>
      </c>
      <c r="F535">
        <v>166786</v>
      </c>
      <c r="G535" t="s">
        <v>92</v>
      </c>
      <c r="H535" t="s">
        <v>98</v>
      </c>
    </row>
    <row r="536" spans="1:8" x14ac:dyDescent="0.45">
      <c r="A536">
        <v>7235</v>
      </c>
      <c r="B536">
        <v>62</v>
      </c>
      <c r="C536" t="str">
        <f t="shared" si="8"/>
        <v>55-64</v>
      </c>
      <c r="D536" t="s">
        <v>39</v>
      </c>
      <c r="E536" t="s">
        <v>75</v>
      </c>
      <c r="F536">
        <v>186459</v>
      </c>
      <c r="G536" t="s">
        <v>95</v>
      </c>
      <c r="H536" t="s">
        <v>96</v>
      </c>
    </row>
    <row r="537" spans="1:8" x14ac:dyDescent="0.45">
      <c r="A537">
        <v>1997</v>
      </c>
      <c r="B537">
        <v>74</v>
      </c>
      <c r="C537" t="str">
        <f t="shared" si="8"/>
        <v>65+</v>
      </c>
      <c r="D537" t="s">
        <v>38</v>
      </c>
      <c r="E537" t="s">
        <v>62</v>
      </c>
      <c r="F537">
        <v>83907</v>
      </c>
      <c r="G537" t="s">
        <v>91</v>
      </c>
      <c r="H537" t="s">
        <v>97</v>
      </c>
    </row>
    <row r="538" spans="1:8" x14ac:dyDescent="0.45">
      <c r="A538">
        <v>8841</v>
      </c>
      <c r="B538">
        <v>55</v>
      </c>
      <c r="C538" t="str">
        <f t="shared" si="8"/>
        <v>55-64</v>
      </c>
      <c r="D538" t="s">
        <v>38</v>
      </c>
      <c r="E538" t="s">
        <v>81</v>
      </c>
      <c r="F538">
        <v>100184</v>
      </c>
      <c r="G538" t="s">
        <v>93</v>
      </c>
      <c r="H538" t="s">
        <v>97</v>
      </c>
    </row>
    <row r="539" spans="1:8" x14ac:dyDescent="0.45">
      <c r="A539">
        <v>1447</v>
      </c>
      <c r="B539">
        <v>29</v>
      </c>
      <c r="C539" t="str">
        <f t="shared" si="8"/>
        <v>25-34</v>
      </c>
      <c r="D539" t="s">
        <v>38</v>
      </c>
      <c r="E539" t="s">
        <v>68</v>
      </c>
      <c r="F539">
        <v>194352</v>
      </c>
      <c r="G539" t="s">
        <v>91</v>
      </c>
      <c r="H539" t="s">
        <v>96</v>
      </c>
    </row>
    <row r="540" spans="1:8" x14ac:dyDescent="0.45">
      <c r="A540">
        <v>7613</v>
      </c>
      <c r="B540">
        <v>27</v>
      </c>
      <c r="C540" t="str">
        <f t="shared" si="8"/>
        <v>25-34</v>
      </c>
      <c r="D540" t="s">
        <v>40</v>
      </c>
      <c r="E540" t="s">
        <v>61</v>
      </c>
      <c r="F540">
        <v>83257</v>
      </c>
      <c r="G540" t="s">
        <v>93</v>
      </c>
      <c r="H540" t="s">
        <v>97</v>
      </c>
    </row>
    <row r="541" spans="1:8" x14ac:dyDescent="0.45">
      <c r="A541">
        <v>7111</v>
      </c>
      <c r="B541">
        <v>72</v>
      </c>
      <c r="C541" t="str">
        <f t="shared" si="8"/>
        <v>65+</v>
      </c>
      <c r="D541" t="s">
        <v>40</v>
      </c>
      <c r="E541" t="s">
        <v>64</v>
      </c>
      <c r="F541">
        <v>45219</v>
      </c>
      <c r="G541" t="s">
        <v>95</v>
      </c>
      <c r="H541" t="s">
        <v>98</v>
      </c>
    </row>
    <row r="542" spans="1:8" x14ac:dyDescent="0.45">
      <c r="A542">
        <v>3844</v>
      </c>
      <c r="B542">
        <v>52</v>
      </c>
      <c r="C542" t="str">
        <f t="shared" si="8"/>
        <v>45-54</v>
      </c>
      <c r="D542" t="s">
        <v>39</v>
      </c>
      <c r="E542" t="s">
        <v>65</v>
      </c>
      <c r="F542">
        <v>61738</v>
      </c>
      <c r="G542" t="s">
        <v>93</v>
      </c>
      <c r="H542" t="s">
        <v>99</v>
      </c>
    </row>
    <row r="543" spans="1:8" x14ac:dyDescent="0.45">
      <c r="A543">
        <v>9447</v>
      </c>
      <c r="B543">
        <v>35</v>
      </c>
      <c r="C543" t="str">
        <f t="shared" si="8"/>
        <v>35-44</v>
      </c>
      <c r="D543" t="s">
        <v>40</v>
      </c>
      <c r="E543" t="s">
        <v>41</v>
      </c>
      <c r="F543">
        <v>160558</v>
      </c>
      <c r="G543" t="s">
        <v>95</v>
      </c>
      <c r="H543" t="s">
        <v>99</v>
      </c>
    </row>
    <row r="544" spans="1:8" x14ac:dyDescent="0.45">
      <c r="A544">
        <v>7823</v>
      </c>
      <c r="B544">
        <v>40</v>
      </c>
      <c r="C544" t="str">
        <f t="shared" si="8"/>
        <v>35-44</v>
      </c>
      <c r="D544" t="s">
        <v>40</v>
      </c>
      <c r="E544" t="s">
        <v>83</v>
      </c>
      <c r="F544">
        <v>135631</v>
      </c>
      <c r="G544" t="s">
        <v>95</v>
      </c>
      <c r="H544" t="s">
        <v>98</v>
      </c>
    </row>
    <row r="545" spans="1:8" x14ac:dyDescent="0.45">
      <c r="A545">
        <v>2123</v>
      </c>
      <c r="B545">
        <v>28</v>
      </c>
      <c r="C545" t="str">
        <f t="shared" si="8"/>
        <v>25-34</v>
      </c>
      <c r="D545" t="s">
        <v>38</v>
      </c>
      <c r="E545" t="s">
        <v>47</v>
      </c>
      <c r="F545">
        <v>97606</v>
      </c>
      <c r="G545" t="s">
        <v>94</v>
      </c>
      <c r="H545" t="s">
        <v>97</v>
      </c>
    </row>
    <row r="546" spans="1:8" x14ac:dyDescent="0.45">
      <c r="A546">
        <v>3158</v>
      </c>
      <c r="B546">
        <v>18</v>
      </c>
      <c r="C546" t="str">
        <f t="shared" si="8"/>
        <v>18-24</v>
      </c>
      <c r="D546" t="s">
        <v>39</v>
      </c>
      <c r="E546" t="s">
        <v>61</v>
      </c>
      <c r="F546">
        <v>90914</v>
      </c>
      <c r="G546" t="s">
        <v>91</v>
      </c>
      <c r="H546" t="s">
        <v>96</v>
      </c>
    </row>
    <row r="547" spans="1:8" x14ac:dyDescent="0.45">
      <c r="A547">
        <v>9292</v>
      </c>
      <c r="B547">
        <v>19</v>
      </c>
      <c r="C547" t="str">
        <f t="shared" si="8"/>
        <v>18-24</v>
      </c>
      <c r="D547" t="s">
        <v>39</v>
      </c>
      <c r="E547" t="s">
        <v>77</v>
      </c>
      <c r="F547">
        <v>118711</v>
      </c>
      <c r="G547" t="s">
        <v>95</v>
      </c>
      <c r="H547" t="s">
        <v>96</v>
      </c>
    </row>
    <row r="548" spans="1:8" x14ac:dyDescent="0.45">
      <c r="A548">
        <v>2614</v>
      </c>
      <c r="B548">
        <v>34</v>
      </c>
      <c r="C548" t="str">
        <f t="shared" si="8"/>
        <v>25-34</v>
      </c>
      <c r="D548" t="s">
        <v>40</v>
      </c>
      <c r="E548" t="s">
        <v>70</v>
      </c>
      <c r="F548">
        <v>143780</v>
      </c>
      <c r="G548" t="s">
        <v>93</v>
      </c>
      <c r="H548" t="s">
        <v>98</v>
      </c>
    </row>
    <row r="549" spans="1:8" x14ac:dyDescent="0.45">
      <c r="A549">
        <v>6407</v>
      </c>
      <c r="B549">
        <v>53</v>
      </c>
      <c r="C549" t="str">
        <f t="shared" si="8"/>
        <v>45-54</v>
      </c>
      <c r="D549" t="s">
        <v>38</v>
      </c>
      <c r="E549" t="s">
        <v>42</v>
      </c>
      <c r="F549">
        <v>105210</v>
      </c>
      <c r="G549" t="s">
        <v>93</v>
      </c>
      <c r="H549" t="s">
        <v>98</v>
      </c>
    </row>
    <row r="550" spans="1:8" x14ac:dyDescent="0.45">
      <c r="A550">
        <v>9938</v>
      </c>
      <c r="B550">
        <v>25</v>
      </c>
      <c r="C550" t="str">
        <f t="shared" si="8"/>
        <v>25-34</v>
      </c>
      <c r="D550" t="s">
        <v>38</v>
      </c>
      <c r="E550" t="s">
        <v>70</v>
      </c>
      <c r="F550">
        <v>195636</v>
      </c>
      <c r="G550" t="s">
        <v>95</v>
      </c>
      <c r="H550" t="s">
        <v>98</v>
      </c>
    </row>
    <row r="551" spans="1:8" x14ac:dyDescent="0.45">
      <c r="A551">
        <v>9599</v>
      </c>
      <c r="B551">
        <v>63</v>
      </c>
      <c r="C551" t="str">
        <f t="shared" si="8"/>
        <v>55-64</v>
      </c>
      <c r="D551" t="s">
        <v>39</v>
      </c>
      <c r="E551" t="s">
        <v>72</v>
      </c>
      <c r="F551">
        <v>117081</v>
      </c>
      <c r="G551" t="s">
        <v>91</v>
      </c>
      <c r="H551" t="s">
        <v>96</v>
      </c>
    </row>
    <row r="552" spans="1:8" x14ac:dyDescent="0.45">
      <c r="A552">
        <v>4809</v>
      </c>
      <c r="B552">
        <v>18</v>
      </c>
      <c r="C552" t="str">
        <f t="shared" si="8"/>
        <v>18-24</v>
      </c>
      <c r="D552" t="s">
        <v>39</v>
      </c>
      <c r="E552" t="s">
        <v>50</v>
      </c>
      <c r="F552">
        <v>61681</v>
      </c>
      <c r="G552" t="s">
        <v>91</v>
      </c>
      <c r="H552" t="s">
        <v>97</v>
      </c>
    </row>
    <row r="553" spans="1:8" x14ac:dyDescent="0.45">
      <c r="A553">
        <v>2825</v>
      </c>
      <c r="B553">
        <v>52</v>
      </c>
      <c r="C553" t="str">
        <f t="shared" si="8"/>
        <v>45-54</v>
      </c>
      <c r="D553" t="s">
        <v>40</v>
      </c>
      <c r="E553" t="s">
        <v>67</v>
      </c>
      <c r="F553">
        <v>130411</v>
      </c>
      <c r="G553" t="s">
        <v>95</v>
      </c>
      <c r="H553" t="s">
        <v>96</v>
      </c>
    </row>
    <row r="554" spans="1:8" x14ac:dyDescent="0.45">
      <c r="A554">
        <v>3876</v>
      </c>
      <c r="B554">
        <v>43</v>
      </c>
      <c r="C554" t="str">
        <f t="shared" si="8"/>
        <v>35-44</v>
      </c>
      <c r="D554" t="s">
        <v>40</v>
      </c>
      <c r="E554" t="s">
        <v>71</v>
      </c>
      <c r="F554">
        <v>153044</v>
      </c>
      <c r="G554" t="s">
        <v>91</v>
      </c>
      <c r="H554" t="s">
        <v>96</v>
      </c>
    </row>
    <row r="555" spans="1:8" x14ac:dyDescent="0.45">
      <c r="A555">
        <v>3101</v>
      </c>
      <c r="B555">
        <v>21</v>
      </c>
      <c r="C555" t="str">
        <f t="shared" si="8"/>
        <v>18-24</v>
      </c>
      <c r="D555" t="s">
        <v>40</v>
      </c>
      <c r="E555" t="s">
        <v>64</v>
      </c>
      <c r="F555">
        <v>84378</v>
      </c>
      <c r="G555" t="s">
        <v>92</v>
      </c>
      <c r="H555" t="s">
        <v>96</v>
      </c>
    </row>
    <row r="556" spans="1:8" x14ac:dyDescent="0.45">
      <c r="A556">
        <v>3518</v>
      </c>
      <c r="B556">
        <v>52</v>
      </c>
      <c r="C556" t="str">
        <f t="shared" si="8"/>
        <v>45-54</v>
      </c>
      <c r="D556" t="s">
        <v>38</v>
      </c>
      <c r="E556" t="s">
        <v>72</v>
      </c>
      <c r="F556">
        <v>58904</v>
      </c>
      <c r="G556" t="s">
        <v>94</v>
      </c>
      <c r="H556" t="s">
        <v>96</v>
      </c>
    </row>
    <row r="557" spans="1:8" x14ac:dyDescent="0.45">
      <c r="A557">
        <v>6616</v>
      </c>
      <c r="B557">
        <v>26</v>
      </c>
      <c r="C557" t="str">
        <f t="shared" si="8"/>
        <v>25-34</v>
      </c>
      <c r="D557" t="s">
        <v>38</v>
      </c>
      <c r="E557" t="s">
        <v>88</v>
      </c>
      <c r="F557">
        <v>92074</v>
      </c>
      <c r="G557" t="s">
        <v>95</v>
      </c>
      <c r="H557" t="s">
        <v>99</v>
      </c>
    </row>
    <row r="558" spans="1:8" x14ac:dyDescent="0.45">
      <c r="A558">
        <v>9631</v>
      </c>
      <c r="B558">
        <v>57</v>
      </c>
      <c r="C558" t="str">
        <f t="shared" si="8"/>
        <v>55-64</v>
      </c>
      <c r="D558" t="s">
        <v>38</v>
      </c>
      <c r="E558" t="s">
        <v>54</v>
      </c>
      <c r="F558">
        <v>137014</v>
      </c>
      <c r="G558" t="s">
        <v>94</v>
      </c>
      <c r="H558" t="s">
        <v>97</v>
      </c>
    </row>
    <row r="559" spans="1:8" x14ac:dyDescent="0.45">
      <c r="A559">
        <v>1954</v>
      </c>
      <c r="B559">
        <v>20</v>
      </c>
      <c r="C559" t="str">
        <f t="shared" si="8"/>
        <v>18-24</v>
      </c>
      <c r="D559" t="s">
        <v>39</v>
      </c>
      <c r="E559" t="s">
        <v>43</v>
      </c>
      <c r="F559">
        <v>82972</v>
      </c>
      <c r="G559" t="s">
        <v>92</v>
      </c>
      <c r="H559" t="s">
        <v>99</v>
      </c>
    </row>
    <row r="560" spans="1:8" x14ac:dyDescent="0.45">
      <c r="A560">
        <v>4399</v>
      </c>
      <c r="B560">
        <v>30</v>
      </c>
      <c r="C560" t="str">
        <f t="shared" si="8"/>
        <v>25-34</v>
      </c>
      <c r="D560" t="s">
        <v>39</v>
      </c>
      <c r="E560" t="s">
        <v>80</v>
      </c>
      <c r="F560">
        <v>42953</v>
      </c>
      <c r="G560" t="s">
        <v>92</v>
      </c>
      <c r="H560" t="s">
        <v>96</v>
      </c>
    </row>
    <row r="561" spans="1:8" x14ac:dyDescent="0.45">
      <c r="A561">
        <v>2885</v>
      </c>
      <c r="B561">
        <v>39</v>
      </c>
      <c r="C561" t="str">
        <f t="shared" si="8"/>
        <v>35-44</v>
      </c>
      <c r="D561" t="s">
        <v>40</v>
      </c>
      <c r="E561" t="s">
        <v>71</v>
      </c>
      <c r="F561">
        <v>45804</v>
      </c>
      <c r="G561" t="s">
        <v>92</v>
      </c>
      <c r="H561" t="s">
        <v>96</v>
      </c>
    </row>
    <row r="562" spans="1:8" x14ac:dyDescent="0.45">
      <c r="A562">
        <v>1082</v>
      </c>
      <c r="B562">
        <v>51</v>
      </c>
      <c r="C562" t="str">
        <f t="shared" si="8"/>
        <v>45-54</v>
      </c>
      <c r="D562" t="s">
        <v>39</v>
      </c>
      <c r="E562" t="s">
        <v>71</v>
      </c>
      <c r="F562">
        <v>101840</v>
      </c>
      <c r="G562" t="s">
        <v>91</v>
      </c>
      <c r="H562" t="s">
        <v>98</v>
      </c>
    </row>
    <row r="563" spans="1:8" x14ac:dyDescent="0.45">
      <c r="A563">
        <v>7418</v>
      </c>
      <c r="B563">
        <v>39</v>
      </c>
      <c r="C563" t="str">
        <f t="shared" si="8"/>
        <v>35-44</v>
      </c>
      <c r="D563" t="s">
        <v>40</v>
      </c>
      <c r="E563" t="s">
        <v>51</v>
      </c>
      <c r="F563">
        <v>33014</v>
      </c>
      <c r="G563" t="s">
        <v>91</v>
      </c>
      <c r="H563" t="s">
        <v>99</v>
      </c>
    </row>
    <row r="564" spans="1:8" x14ac:dyDescent="0.45">
      <c r="A564">
        <v>1414</v>
      </c>
      <c r="B564">
        <v>51</v>
      </c>
      <c r="C564" t="str">
        <f t="shared" si="8"/>
        <v>45-54</v>
      </c>
      <c r="D564" t="s">
        <v>38</v>
      </c>
      <c r="E564" t="s">
        <v>48</v>
      </c>
      <c r="F564">
        <v>153402</v>
      </c>
      <c r="G564" t="s">
        <v>93</v>
      </c>
      <c r="H564" t="s">
        <v>96</v>
      </c>
    </row>
    <row r="565" spans="1:8" x14ac:dyDescent="0.45">
      <c r="A565">
        <v>8042</v>
      </c>
      <c r="B565">
        <v>26</v>
      </c>
      <c r="C565" t="str">
        <f t="shared" si="8"/>
        <v>25-34</v>
      </c>
      <c r="D565" t="s">
        <v>40</v>
      </c>
      <c r="E565" t="s">
        <v>47</v>
      </c>
      <c r="F565">
        <v>30970</v>
      </c>
      <c r="G565" t="s">
        <v>95</v>
      </c>
      <c r="H565" t="s">
        <v>96</v>
      </c>
    </row>
    <row r="566" spans="1:8" x14ac:dyDescent="0.45">
      <c r="A566">
        <v>4230</v>
      </c>
      <c r="B566">
        <v>21</v>
      </c>
      <c r="C566" t="str">
        <f t="shared" si="8"/>
        <v>18-24</v>
      </c>
      <c r="D566" t="s">
        <v>39</v>
      </c>
      <c r="E566" t="s">
        <v>81</v>
      </c>
      <c r="F566">
        <v>106958</v>
      </c>
      <c r="G566" t="s">
        <v>93</v>
      </c>
      <c r="H566" t="s">
        <v>99</v>
      </c>
    </row>
    <row r="567" spans="1:8" x14ac:dyDescent="0.45">
      <c r="A567">
        <v>7822</v>
      </c>
      <c r="B567">
        <v>71</v>
      </c>
      <c r="C567" t="str">
        <f t="shared" si="8"/>
        <v>65+</v>
      </c>
      <c r="D567" t="s">
        <v>39</v>
      </c>
      <c r="E567" t="s">
        <v>67</v>
      </c>
      <c r="F567">
        <v>177801</v>
      </c>
      <c r="G567" t="s">
        <v>93</v>
      </c>
      <c r="H567" t="s">
        <v>97</v>
      </c>
    </row>
    <row r="568" spans="1:8" x14ac:dyDescent="0.45">
      <c r="A568">
        <v>3683</v>
      </c>
      <c r="B568">
        <v>20</v>
      </c>
      <c r="C568" t="str">
        <f t="shared" si="8"/>
        <v>18-24</v>
      </c>
      <c r="D568" t="s">
        <v>38</v>
      </c>
      <c r="E568" t="s">
        <v>74</v>
      </c>
      <c r="F568">
        <v>107001</v>
      </c>
      <c r="G568" t="s">
        <v>94</v>
      </c>
      <c r="H568" t="s">
        <v>96</v>
      </c>
    </row>
    <row r="569" spans="1:8" x14ac:dyDescent="0.45">
      <c r="A569">
        <v>9242</v>
      </c>
      <c r="B569">
        <v>63</v>
      </c>
      <c r="C569" t="str">
        <f t="shared" si="8"/>
        <v>55-64</v>
      </c>
      <c r="D569" t="s">
        <v>40</v>
      </c>
      <c r="E569" t="s">
        <v>62</v>
      </c>
      <c r="F569">
        <v>30570</v>
      </c>
      <c r="G569" t="s">
        <v>95</v>
      </c>
      <c r="H569" t="s">
        <v>98</v>
      </c>
    </row>
    <row r="570" spans="1:8" x14ac:dyDescent="0.45">
      <c r="A570">
        <v>4121</v>
      </c>
      <c r="B570">
        <v>40</v>
      </c>
      <c r="C570" t="str">
        <f t="shared" si="8"/>
        <v>35-44</v>
      </c>
      <c r="D570" t="s">
        <v>40</v>
      </c>
      <c r="E570" t="s">
        <v>46</v>
      </c>
      <c r="F570">
        <v>119654</v>
      </c>
      <c r="G570" t="s">
        <v>91</v>
      </c>
      <c r="H570" t="s">
        <v>98</v>
      </c>
    </row>
    <row r="571" spans="1:8" x14ac:dyDescent="0.45">
      <c r="A571">
        <v>7633</v>
      </c>
      <c r="B571">
        <v>29</v>
      </c>
      <c r="C571" t="str">
        <f t="shared" si="8"/>
        <v>25-34</v>
      </c>
      <c r="D571" t="s">
        <v>40</v>
      </c>
      <c r="E571" t="s">
        <v>83</v>
      </c>
      <c r="F571">
        <v>80931</v>
      </c>
      <c r="G571" t="s">
        <v>93</v>
      </c>
      <c r="H571" t="s">
        <v>96</v>
      </c>
    </row>
    <row r="572" spans="1:8" x14ac:dyDescent="0.45">
      <c r="A572">
        <v>2821</v>
      </c>
      <c r="B572">
        <v>39</v>
      </c>
      <c r="C572" t="str">
        <f t="shared" si="8"/>
        <v>35-44</v>
      </c>
      <c r="D572" t="s">
        <v>39</v>
      </c>
      <c r="E572" t="s">
        <v>54</v>
      </c>
      <c r="F572">
        <v>61774</v>
      </c>
      <c r="G572" t="s">
        <v>95</v>
      </c>
      <c r="H572" t="s">
        <v>99</v>
      </c>
    </row>
    <row r="573" spans="1:8" x14ac:dyDescent="0.45">
      <c r="A573">
        <v>6787</v>
      </c>
      <c r="B573">
        <v>67</v>
      </c>
      <c r="C573" t="str">
        <f t="shared" si="8"/>
        <v>65+</v>
      </c>
      <c r="D573" t="s">
        <v>39</v>
      </c>
      <c r="E573" t="s">
        <v>65</v>
      </c>
      <c r="F573">
        <v>110508</v>
      </c>
      <c r="G573" t="s">
        <v>91</v>
      </c>
      <c r="H573" t="s">
        <v>97</v>
      </c>
    </row>
    <row r="574" spans="1:8" x14ac:dyDescent="0.45">
      <c r="A574">
        <v>8083</v>
      </c>
      <c r="B574">
        <v>48</v>
      </c>
      <c r="C574" t="str">
        <f t="shared" si="8"/>
        <v>45-54</v>
      </c>
      <c r="D574" t="s">
        <v>40</v>
      </c>
      <c r="E574" t="s">
        <v>46</v>
      </c>
      <c r="F574">
        <v>176389</v>
      </c>
      <c r="G574" t="s">
        <v>91</v>
      </c>
      <c r="H574" t="s">
        <v>97</v>
      </c>
    </row>
    <row r="575" spans="1:8" x14ac:dyDescent="0.45">
      <c r="A575">
        <v>4005</v>
      </c>
      <c r="B575">
        <v>47</v>
      </c>
      <c r="C575" t="str">
        <f t="shared" si="8"/>
        <v>45-54</v>
      </c>
      <c r="D575" t="s">
        <v>38</v>
      </c>
      <c r="E575" t="s">
        <v>46</v>
      </c>
      <c r="F575">
        <v>186723</v>
      </c>
      <c r="G575" t="s">
        <v>95</v>
      </c>
      <c r="H575" t="s">
        <v>99</v>
      </c>
    </row>
    <row r="576" spans="1:8" x14ac:dyDescent="0.45">
      <c r="A576">
        <v>2671</v>
      </c>
      <c r="B576">
        <v>69</v>
      </c>
      <c r="C576" t="str">
        <f t="shared" si="8"/>
        <v>65+</v>
      </c>
      <c r="D576" t="s">
        <v>39</v>
      </c>
      <c r="E576" t="s">
        <v>60</v>
      </c>
      <c r="F576">
        <v>174579</v>
      </c>
      <c r="G576" t="s">
        <v>92</v>
      </c>
      <c r="H576" t="s">
        <v>97</v>
      </c>
    </row>
    <row r="577" spans="1:8" x14ac:dyDescent="0.45">
      <c r="A577">
        <v>5723</v>
      </c>
      <c r="B577">
        <v>69</v>
      </c>
      <c r="C577" t="str">
        <f t="shared" si="8"/>
        <v>65+</v>
      </c>
      <c r="D577" t="s">
        <v>38</v>
      </c>
      <c r="E577" t="s">
        <v>49</v>
      </c>
      <c r="F577">
        <v>140453</v>
      </c>
      <c r="G577" t="s">
        <v>95</v>
      </c>
      <c r="H577" t="s">
        <v>99</v>
      </c>
    </row>
    <row r="578" spans="1:8" x14ac:dyDescent="0.45">
      <c r="A578">
        <v>7588</v>
      </c>
      <c r="B578">
        <v>59</v>
      </c>
      <c r="C578" t="str">
        <f t="shared" si="8"/>
        <v>55-64</v>
      </c>
      <c r="D578" t="s">
        <v>38</v>
      </c>
      <c r="E578" t="s">
        <v>48</v>
      </c>
      <c r="F578">
        <v>39935</v>
      </c>
      <c r="G578" t="s">
        <v>93</v>
      </c>
      <c r="H578" t="s">
        <v>97</v>
      </c>
    </row>
    <row r="579" spans="1:8" x14ac:dyDescent="0.45">
      <c r="A579">
        <v>3216</v>
      </c>
      <c r="B579">
        <v>58</v>
      </c>
      <c r="C579" t="str">
        <f t="shared" ref="C579:C642" si="9">IF(B579&lt;25, "18-24", IF(B579&lt;35, "25-34", IF(B579&lt;45, "35-44", IF(B579&lt;55, "45-54", IF(B579&lt;65, "55-64", "65+")))))</f>
        <v>55-64</v>
      </c>
      <c r="D579" t="s">
        <v>40</v>
      </c>
      <c r="E579" t="s">
        <v>50</v>
      </c>
      <c r="F579">
        <v>110150</v>
      </c>
      <c r="G579" t="s">
        <v>91</v>
      </c>
      <c r="H579" t="s">
        <v>98</v>
      </c>
    </row>
    <row r="580" spans="1:8" x14ac:dyDescent="0.45">
      <c r="A580">
        <v>8380</v>
      </c>
      <c r="B580">
        <v>27</v>
      </c>
      <c r="C580" t="str">
        <f t="shared" si="9"/>
        <v>25-34</v>
      </c>
      <c r="D580" t="s">
        <v>38</v>
      </c>
      <c r="E580" t="s">
        <v>60</v>
      </c>
      <c r="F580">
        <v>77109</v>
      </c>
      <c r="G580" t="s">
        <v>91</v>
      </c>
      <c r="H580" t="s">
        <v>99</v>
      </c>
    </row>
    <row r="581" spans="1:8" x14ac:dyDescent="0.45">
      <c r="A581">
        <v>3182</v>
      </c>
      <c r="B581">
        <v>22</v>
      </c>
      <c r="C581" t="str">
        <f t="shared" si="9"/>
        <v>18-24</v>
      </c>
      <c r="D581" t="s">
        <v>40</v>
      </c>
      <c r="E581" t="s">
        <v>54</v>
      </c>
      <c r="F581">
        <v>129164</v>
      </c>
      <c r="G581" t="s">
        <v>93</v>
      </c>
      <c r="H581" t="s">
        <v>96</v>
      </c>
    </row>
    <row r="582" spans="1:8" x14ac:dyDescent="0.45">
      <c r="A582">
        <v>2738</v>
      </c>
      <c r="B582">
        <v>18</v>
      </c>
      <c r="C582" t="str">
        <f t="shared" si="9"/>
        <v>18-24</v>
      </c>
      <c r="D582" t="s">
        <v>38</v>
      </c>
      <c r="E582" t="s">
        <v>49</v>
      </c>
      <c r="F582">
        <v>154423</v>
      </c>
      <c r="G582" t="s">
        <v>95</v>
      </c>
      <c r="H582" t="s">
        <v>97</v>
      </c>
    </row>
    <row r="583" spans="1:8" x14ac:dyDescent="0.45">
      <c r="A583">
        <v>7188</v>
      </c>
      <c r="B583">
        <v>73</v>
      </c>
      <c r="C583" t="str">
        <f t="shared" si="9"/>
        <v>65+</v>
      </c>
      <c r="D583" t="s">
        <v>39</v>
      </c>
      <c r="E583" t="s">
        <v>60</v>
      </c>
      <c r="F583">
        <v>59435</v>
      </c>
      <c r="G583" t="s">
        <v>95</v>
      </c>
      <c r="H583" t="s">
        <v>98</v>
      </c>
    </row>
    <row r="584" spans="1:8" x14ac:dyDescent="0.45">
      <c r="A584">
        <v>2958</v>
      </c>
      <c r="B584">
        <v>29</v>
      </c>
      <c r="C584" t="str">
        <f t="shared" si="9"/>
        <v>25-34</v>
      </c>
      <c r="D584" t="s">
        <v>40</v>
      </c>
      <c r="E584" t="s">
        <v>58</v>
      </c>
      <c r="F584">
        <v>120733</v>
      </c>
      <c r="G584" t="s">
        <v>92</v>
      </c>
      <c r="H584" t="s">
        <v>98</v>
      </c>
    </row>
    <row r="585" spans="1:8" x14ac:dyDescent="0.45">
      <c r="A585">
        <v>8253</v>
      </c>
      <c r="B585">
        <v>49</v>
      </c>
      <c r="C585" t="str">
        <f t="shared" si="9"/>
        <v>45-54</v>
      </c>
      <c r="D585" t="s">
        <v>39</v>
      </c>
      <c r="E585" t="s">
        <v>41</v>
      </c>
      <c r="F585">
        <v>73627</v>
      </c>
      <c r="G585" t="s">
        <v>91</v>
      </c>
      <c r="H585" t="s">
        <v>98</v>
      </c>
    </row>
    <row r="586" spans="1:8" x14ac:dyDescent="0.45">
      <c r="A586">
        <v>3007</v>
      </c>
      <c r="B586">
        <v>25</v>
      </c>
      <c r="C586" t="str">
        <f t="shared" si="9"/>
        <v>25-34</v>
      </c>
      <c r="D586" t="s">
        <v>40</v>
      </c>
      <c r="E586" t="s">
        <v>65</v>
      </c>
      <c r="F586">
        <v>118750</v>
      </c>
      <c r="G586" t="s">
        <v>92</v>
      </c>
      <c r="H586" t="s">
        <v>96</v>
      </c>
    </row>
    <row r="587" spans="1:8" x14ac:dyDescent="0.45">
      <c r="A587">
        <v>1937</v>
      </c>
      <c r="B587">
        <v>59</v>
      </c>
      <c r="C587" t="str">
        <f t="shared" si="9"/>
        <v>55-64</v>
      </c>
      <c r="D587" t="s">
        <v>38</v>
      </c>
      <c r="E587" t="s">
        <v>66</v>
      </c>
      <c r="F587">
        <v>154190</v>
      </c>
      <c r="G587" t="s">
        <v>95</v>
      </c>
      <c r="H587" t="s">
        <v>98</v>
      </c>
    </row>
    <row r="588" spans="1:8" x14ac:dyDescent="0.45">
      <c r="A588">
        <v>9520</v>
      </c>
      <c r="B588">
        <v>21</v>
      </c>
      <c r="C588" t="str">
        <f t="shared" si="9"/>
        <v>18-24</v>
      </c>
      <c r="D588" t="s">
        <v>38</v>
      </c>
      <c r="E588" t="s">
        <v>71</v>
      </c>
      <c r="F588">
        <v>107082</v>
      </c>
      <c r="G588" t="s">
        <v>95</v>
      </c>
      <c r="H588" t="s">
        <v>99</v>
      </c>
    </row>
    <row r="589" spans="1:8" x14ac:dyDescent="0.45">
      <c r="A589">
        <v>7619</v>
      </c>
      <c r="B589">
        <v>21</v>
      </c>
      <c r="C589" t="str">
        <f t="shared" si="9"/>
        <v>18-24</v>
      </c>
      <c r="D589" t="s">
        <v>39</v>
      </c>
      <c r="E589" t="s">
        <v>77</v>
      </c>
      <c r="F589">
        <v>92574</v>
      </c>
      <c r="G589" t="s">
        <v>92</v>
      </c>
      <c r="H589" t="s">
        <v>99</v>
      </c>
    </row>
    <row r="590" spans="1:8" x14ac:dyDescent="0.45">
      <c r="A590">
        <v>3522</v>
      </c>
      <c r="B590">
        <v>26</v>
      </c>
      <c r="C590" t="str">
        <f t="shared" si="9"/>
        <v>25-34</v>
      </c>
      <c r="D590" t="s">
        <v>40</v>
      </c>
      <c r="E590" t="s">
        <v>66</v>
      </c>
      <c r="F590">
        <v>153696</v>
      </c>
      <c r="G590" t="s">
        <v>94</v>
      </c>
      <c r="H590" t="s">
        <v>97</v>
      </c>
    </row>
    <row r="591" spans="1:8" x14ac:dyDescent="0.45">
      <c r="A591">
        <v>5123</v>
      </c>
      <c r="B591">
        <v>63</v>
      </c>
      <c r="C591" t="str">
        <f t="shared" si="9"/>
        <v>55-64</v>
      </c>
      <c r="D591" t="s">
        <v>38</v>
      </c>
      <c r="E591" t="s">
        <v>68</v>
      </c>
      <c r="F591">
        <v>40569</v>
      </c>
      <c r="G591" t="s">
        <v>95</v>
      </c>
      <c r="H591" t="s">
        <v>96</v>
      </c>
    </row>
    <row r="592" spans="1:8" x14ac:dyDescent="0.45">
      <c r="A592">
        <v>3518</v>
      </c>
      <c r="B592">
        <v>42</v>
      </c>
      <c r="C592" t="str">
        <f t="shared" si="9"/>
        <v>35-44</v>
      </c>
      <c r="D592" t="s">
        <v>39</v>
      </c>
      <c r="E592" t="s">
        <v>80</v>
      </c>
      <c r="F592">
        <v>150426</v>
      </c>
      <c r="G592" t="s">
        <v>95</v>
      </c>
      <c r="H592" t="s">
        <v>97</v>
      </c>
    </row>
    <row r="593" spans="1:8" x14ac:dyDescent="0.45">
      <c r="A593">
        <v>8629</v>
      </c>
      <c r="B593">
        <v>42</v>
      </c>
      <c r="C593" t="str">
        <f t="shared" si="9"/>
        <v>35-44</v>
      </c>
      <c r="D593" t="s">
        <v>40</v>
      </c>
      <c r="E593" t="s">
        <v>85</v>
      </c>
      <c r="F593">
        <v>53674</v>
      </c>
      <c r="G593" t="s">
        <v>94</v>
      </c>
      <c r="H593" t="s">
        <v>99</v>
      </c>
    </row>
    <row r="594" spans="1:8" x14ac:dyDescent="0.45">
      <c r="A594">
        <v>5460</v>
      </c>
      <c r="B594">
        <v>22</v>
      </c>
      <c r="C594" t="str">
        <f t="shared" si="9"/>
        <v>18-24</v>
      </c>
      <c r="D594" t="s">
        <v>40</v>
      </c>
      <c r="E594" t="s">
        <v>80</v>
      </c>
      <c r="F594">
        <v>126809</v>
      </c>
      <c r="G594" t="s">
        <v>91</v>
      </c>
      <c r="H594" t="s">
        <v>98</v>
      </c>
    </row>
    <row r="595" spans="1:8" x14ac:dyDescent="0.45">
      <c r="A595">
        <v>9595</v>
      </c>
      <c r="B595">
        <v>50</v>
      </c>
      <c r="C595" t="str">
        <f t="shared" si="9"/>
        <v>45-54</v>
      </c>
      <c r="D595" t="s">
        <v>40</v>
      </c>
      <c r="E595" t="s">
        <v>58</v>
      </c>
      <c r="F595">
        <v>110112</v>
      </c>
      <c r="G595" t="s">
        <v>93</v>
      </c>
      <c r="H595" t="s">
        <v>99</v>
      </c>
    </row>
    <row r="596" spans="1:8" x14ac:dyDescent="0.45">
      <c r="A596">
        <v>9539</v>
      </c>
      <c r="B596">
        <v>27</v>
      </c>
      <c r="C596" t="str">
        <f t="shared" si="9"/>
        <v>25-34</v>
      </c>
      <c r="D596" t="s">
        <v>40</v>
      </c>
      <c r="E596" t="s">
        <v>62</v>
      </c>
      <c r="F596">
        <v>168033</v>
      </c>
      <c r="G596" t="s">
        <v>92</v>
      </c>
      <c r="H596" t="s">
        <v>98</v>
      </c>
    </row>
    <row r="597" spans="1:8" x14ac:dyDescent="0.45">
      <c r="A597">
        <v>3982</v>
      </c>
      <c r="B597">
        <v>53</v>
      </c>
      <c r="C597" t="str">
        <f t="shared" si="9"/>
        <v>45-54</v>
      </c>
      <c r="D597" t="s">
        <v>39</v>
      </c>
      <c r="E597" t="s">
        <v>63</v>
      </c>
      <c r="F597">
        <v>91820</v>
      </c>
      <c r="G597" t="s">
        <v>92</v>
      </c>
      <c r="H597" t="s">
        <v>99</v>
      </c>
    </row>
    <row r="598" spans="1:8" x14ac:dyDescent="0.45">
      <c r="A598">
        <v>5300</v>
      </c>
      <c r="B598">
        <v>18</v>
      </c>
      <c r="C598" t="str">
        <f t="shared" si="9"/>
        <v>18-24</v>
      </c>
      <c r="D598" t="s">
        <v>38</v>
      </c>
      <c r="E598" t="s">
        <v>43</v>
      </c>
      <c r="F598">
        <v>151071</v>
      </c>
      <c r="G598" t="s">
        <v>94</v>
      </c>
      <c r="H598" t="s">
        <v>98</v>
      </c>
    </row>
    <row r="599" spans="1:8" x14ac:dyDescent="0.45">
      <c r="A599">
        <v>9457</v>
      </c>
      <c r="B599">
        <v>43</v>
      </c>
      <c r="C599" t="str">
        <f t="shared" si="9"/>
        <v>35-44</v>
      </c>
      <c r="D599" t="s">
        <v>40</v>
      </c>
      <c r="E599" t="s">
        <v>78</v>
      </c>
      <c r="F599">
        <v>87500</v>
      </c>
      <c r="G599" t="s">
        <v>92</v>
      </c>
      <c r="H599" t="s">
        <v>96</v>
      </c>
    </row>
    <row r="600" spans="1:8" x14ac:dyDescent="0.45">
      <c r="A600">
        <v>9811</v>
      </c>
      <c r="B600">
        <v>40</v>
      </c>
      <c r="C600" t="str">
        <f t="shared" si="9"/>
        <v>35-44</v>
      </c>
      <c r="D600" t="s">
        <v>40</v>
      </c>
      <c r="E600" t="s">
        <v>52</v>
      </c>
      <c r="F600">
        <v>94781</v>
      </c>
      <c r="G600" t="s">
        <v>94</v>
      </c>
      <c r="H600" t="s">
        <v>96</v>
      </c>
    </row>
    <row r="601" spans="1:8" x14ac:dyDescent="0.45">
      <c r="A601">
        <v>6445</v>
      </c>
      <c r="B601">
        <v>69</v>
      </c>
      <c r="C601" t="str">
        <f t="shared" si="9"/>
        <v>65+</v>
      </c>
      <c r="D601" t="s">
        <v>39</v>
      </c>
      <c r="E601" t="s">
        <v>60</v>
      </c>
      <c r="F601">
        <v>188169</v>
      </c>
      <c r="G601" t="s">
        <v>92</v>
      </c>
      <c r="H601" t="s">
        <v>99</v>
      </c>
    </row>
    <row r="602" spans="1:8" x14ac:dyDescent="0.45">
      <c r="A602">
        <v>6791</v>
      </c>
      <c r="B602">
        <v>19</v>
      </c>
      <c r="C602" t="str">
        <f t="shared" si="9"/>
        <v>18-24</v>
      </c>
      <c r="D602" t="s">
        <v>39</v>
      </c>
      <c r="E602" t="s">
        <v>68</v>
      </c>
      <c r="F602">
        <v>33600</v>
      </c>
      <c r="G602" t="s">
        <v>93</v>
      </c>
      <c r="H602" t="s">
        <v>96</v>
      </c>
    </row>
    <row r="603" spans="1:8" x14ac:dyDescent="0.45">
      <c r="A603">
        <v>7235</v>
      </c>
      <c r="B603">
        <v>68</v>
      </c>
      <c r="C603" t="str">
        <f t="shared" si="9"/>
        <v>65+</v>
      </c>
      <c r="D603" t="s">
        <v>40</v>
      </c>
      <c r="E603" t="s">
        <v>58</v>
      </c>
      <c r="F603">
        <v>90296</v>
      </c>
      <c r="G603" t="s">
        <v>94</v>
      </c>
      <c r="H603" t="s">
        <v>97</v>
      </c>
    </row>
    <row r="604" spans="1:8" x14ac:dyDescent="0.45">
      <c r="A604">
        <v>3681</v>
      </c>
      <c r="B604">
        <v>35</v>
      </c>
      <c r="C604" t="str">
        <f t="shared" si="9"/>
        <v>35-44</v>
      </c>
      <c r="D604" t="s">
        <v>40</v>
      </c>
      <c r="E604" t="s">
        <v>83</v>
      </c>
      <c r="F604">
        <v>166812</v>
      </c>
      <c r="G604" t="s">
        <v>94</v>
      </c>
      <c r="H604" t="s">
        <v>96</v>
      </c>
    </row>
    <row r="605" spans="1:8" x14ac:dyDescent="0.45">
      <c r="A605">
        <v>3175</v>
      </c>
      <c r="B605">
        <v>23</v>
      </c>
      <c r="C605" t="str">
        <f t="shared" si="9"/>
        <v>18-24</v>
      </c>
      <c r="D605" t="s">
        <v>40</v>
      </c>
      <c r="E605" t="s">
        <v>49</v>
      </c>
      <c r="F605">
        <v>196284</v>
      </c>
      <c r="G605" t="s">
        <v>92</v>
      </c>
      <c r="H605" t="s">
        <v>97</v>
      </c>
    </row>
    <row r="606" spans="1:8" x14ac:dyDescent="0.45">
      <c r="A606">
        <v>4090</v>
      </c>
      <c r="B606">
        <v>22</v>
      </c>
      <c r="C606" t="str">
        <f t="shared" si="9"/>
        <v>18-24</v>
      </c>
      <c r="D606" t="s">
        <v>38</v>
      </c>
      <c r="E606" t="s">
        <v>47</v>
      </c>
      <c r="F606">
        <v>45753</v>
      </c>
      <c r="G606" t="s">
        <v>91</v>
      </c>
      <c r="H606" t="s">
        <v>97</v>
      </c>
    </row>
    <row r="607" spans="1:8" x14ac:dyDescent="0.45">
      <c r="A607">
        <v>2322</v>
      </c>
      <c r="B607">
        <v>33</v>
      </c>
      <c r="C607" t="str">
        <f t="shared" si="9"/>
        <v>25-34</v>
      </c>
      <c r="D607" t="s">
        <v>40</v>
      </c>
      <c r="E607" t="s">
        <v>55</v>
      </c>
      <c r="F607">
        <v>105091</v>
      </c>
      <c r="G607" t="s">
        <v>93</v>
      </c>
      <c r="H607" t="s">
        <v>96</v>
      </c>
    </row>
    <row r="608" spans="1:8" x14ac:dyDescent="0.45">
      <c r="A608">
        <v>1904</v>
      </c>
      <c r="B608">
        <v>52</v>
      </c>
      <c r="C608" t="str">
        <f t="shared" si="9"/>
        <v>45-54</v>
      </c>
      <c r="D608" t="s">
        <v>40</v>
      </c>
      <c r="E608" t="s">
        <v>84</v>
      </c>
      <c r="F608">
        <v>163553</v>
      </c>
      <c r="G608" t="s">
        <v>91</v>
      </c>
      <c r="H608" t="s">
        <v>97</v>
      </c>
    </row>
    <row r="609" spans="1:8" x14ac:dyDescent="0.45">
      <c r="A609">
        <v>8006</v>
      </c>
      <c r="B609">
        <v>25</v>
      </c>
      <c r="C609" t="str">
        <f t="shared" si="9"/>
        <v>25-34</v>
      </c>
      <c r="D609" t="s">
        <v>38</v>
      </c>
      <c r="E609" t="s">
        <v>51</v>
      </c>
      <c r="F609">
        <v>61834</v>
      </c>
      <c r="G609" t="s">
        <v>95</v>
      </c>
      <c r="H609" t="s">
        <v>98</v>
      </c>
    </row>
    <row r="610" spans="1:8" x14ac:dyDescent="0.45">
      <c r="A610">
        <v>4764</v>
      </c>
      <c r="B610">
        <v>31</v>
      </c>
      <c r="C610" t="str">
        <f t="shared" si="9"/>
        <v>25-34</v>
      </c>
      <c r="D610" t="s">
        <v>39</v>
      </c>
      <c r="E610" t="s">
        <v>52</v>
      </c>
      <c r="F610">
        <v>34136</v>
      </c>
      <c r="G610" t="s">
        <v>92</v>
      </c>
      <c r="H610" t="s">
        <v>98</v>
      </c>
    </row>
    <row r="611" spans="1:8" x14ac:dyDescent="0.45">
      <c r="A611">
        <v>1244</v>
      </c>
      <c r="B611">
        <v>39</v>
      </c>
      <c r="C611" t="str">
        <f t="shared" si="9"/>
        <v>35-44</v>
      </c>
      <c r="D611" t="s">
        <v>40</v>
      </c>
      <c r="E611" t="s">
        <v>85</v>
      </c>
      <c r="F611">
        <v>135588</v>
      </c>
      <c r="G611" t="s">
        <v>92</v>
      </c>
      <c r="H611" t="s">
        <v>99</v>
      </c>
    </row>
    <row r="612" spans="1:8" x14ac:dyDescent="0.45">
      <c r="A612">
        <v>2805</v>
      </c>
      <c r="B612">
        <v>51</v>
      </c>
      <c r="C612" t="str">
        <f t="shared" si="9"/>
        <v>45-54</v>
      </c>
      <c r="D612" t="s">
        <v>39</v>
      </c>
      <c r="E612" t="s">
        <v>57</v>
      </c>
      <c r="F612">
        <v>41120</v>
      </c>
      <c r="G612" t="s">
        <v>93</v>
      </c>
      <c r="H612" t="s">
        <v>97</v>
      </c>
    </row>
    <row r="613" spans="1:8" x14ac:dyDescent="0.45">
      <c r="A613">
        <v>8288</v>
      </c>
      <c r="B613">
        <v>63</v>
      </c>
      <c r="C613" t="str">
        <f t="shared" si="9"/>
        <v>55-64</v>
      </c>
      <c r="D613" t="s">
        <v>40</v>
      </c>
      <c r="E613" t="s">
        <v>53</v>
      </c>
      <c r="F613">
        <v>88967</v>
      </c>
      <c r="G613" t="s">
        <v>94</v>
      </c>
      <c r="H613" t="s">
        <v>98</v>
      </c>
    </row>
    <row r="614" spans="1:8" x14ac:dyDescent="0.45">
      <c r="A614">
        <v>4829</v>
      </c>
      <c r="B614">
        <v>43</v>
      </c>
      <c r="C614" t="str">
        <f t="shared" si="9"/>
        <v>35-44</v>
      </c>
      <c r="D614" t="s">
        <v>40</v>
      </c>
      <c r="E614" t="s">
        <v>53</v>
      </c>
      <c r="F614">
        <v>101344</v>
      </c>
      <c r="G614" t="s">
        <v>91</v>
      </c>
      <c r="H614" t="s">
        <v>98</v>
      </c>
    </row>
    <row r="615" spans="1:8" x14ac:dyDescent="0.45">
      <c r="A615">
        <v>1548</v>
      </c>
      <c r="B615">
        <v>49</v>
      </c>
      <c r="C615" t="str">
        <f t="shared" si="9"/>
        <v>45-54</v>
      </c>
      <c r="D615" t="s">
        <v>39</v>
      </c>
      <c r="E615" t="s">
        <v>58</v>
      </c>
      <c r="F615">
        <v>157716</v>
      </c>
      <c r="G615" t="s">
        <v>92</v>
      </c>
      <c r="H615" t="s">
        <v>98</v>
      </c>
    </row>
    <row r="616" spans="1:8" x14ac:dyDescent="0.45">
      <c r="A616">
        <v>2773</v>
      </c>
      <c r="B616">
        <v>54</v>
      </c>
      <c r="C616" t="str">
        <f t="shared" si="9"/>
        <v>45-54</v>
      </c>
      <c r="D616" t="s">
        <v>38</v>
      </c>
      <c r="E616" t="s">
        <v>47</v>
      </c>
      <c r="F616">
        <v>117750</v>
      </c>
      <c r="G616" t="s">
        <v>94</v>
      </c>
      <c r="H616" t="s">
        <v>99</v>
      </c>
    </row>
    <row r="617" spans="1:8" x14ac:dyDescent="0.45">
      <c r="A617">
        <v>9680</v>
      </c>
      <c r="B617">
        <v>34</v>
      </c>
      <c r="C617" t="str">
        <f t="shared" si="9"/>
        <v>25-34</v>
      </c>
      <c r="D617" t="s">
        <v>39</v>
      </c>
      <c r="E617" t="s">
        <v>73</v>
      </c>
      <c r="F617">
        <v>196639</v>
      </c>
      <c r="G617" t="s">
        <v>95</v>
      </c>
      <c r="H617" t="s">
        <v>99</v>
      </c>
    </row>
    <row r="618" spans="1:8" x14ac:dyDescent="0.45">
      <c r="A618">
        <v>3035</v>
      </c>
      <c r="B618">
        <v>60</v>
      </c>
      <c r="C618" t="str">
        <f t="shared" si="9"/>
        <v>55-64</v>
      </c>
      <c r="D618" t="s">
        <v>39</v>
      </c>
      <c r="E618" t="s">
        <v>79</v>
      </c>
      <c r="F618">
        <v>178337</v>
      </c>
      <c r="G618" t="s">
        <v>95</v>
      </c>
      <c r="H618" t="s">
        <v>96</v>
      </c>
    </row>
    <row r="619" spans="1:8" x14ac:dyDescent="0.45">
      <c r="A619">
        <v>9966</v>
      </c>
      <c r="B619">
        <v>56</v>
      </c>
      <c r="C619" t="str">
        <f t="shared" si="9"/>
        <v>55-64</v>
      </c>
      <c r="D619" t="s">
        <v>38</v>
      </c>
      <c r="E619" t="s">
        <v>89</v>
      </c>
      <c r="F619">
        <v>194057</v>
      </c>
      <c r="G619" t="s">
        <v>92</v>
      </c>
      <c r="H619" t="s">
        <v>97</v>
      </c>
    </row>
    <row r="620" spans="1:8" x14ac:dyDescent="0.45">
      <c r="A620">
        <v>2512</v>
      </c>
      <c r="B620">
        <v>50</v>
      </c>
      <c r="C620" t="str">
        <f t="shared" si="9"/>
        <v>45-54</v>
      </c>
      <c r="D620" t="s">
        <v>39</v>
      </c>
      <c r="E620" t="s">
        <v>59</v>
      </c>
      <c r="F620">
        <v>64618</v>
      </c>
      <c r="G620" t="s">
        <v>91</v>
      </c>
      <c r="H620" t="s">
        <v>97</v>
      </c>
    </row>
    <row r="621" spans="1:8" x14ac:dyDescent="0.45">
      <c r="A621">
        <v>3394</v>
      </c>
      <c r="B621">
        <v>27</v>
      </c>
      <c r="C621" t="str">
        <f t="shared" si="9"/>
        <v>25-34</v>
      </c>
      <c r="D621" t="s">
        <v>40</v>
      </c>
      <c r="E621" t="s">
        <v>86</v>
      </c>
      <c r="F621">
        <v>53406</v>
      </c>
      <c r="G621" t="s">
        <v>94</v>
      </c>
      <c r="H621" t="s">
        <v>99</v>
      </c>
    </row>
    <row r="622" spans="1:8" x14ac:dyDescent="0.45">
      <c r="A622">
        <v>9935</v>
      </c>
      <c r="B622">
        <v>37</v>
      </c>
      <c r="C622" t="str">
        <f t="shared" si="9"/>
        <v>35-44</v>
      </c>
      <c r="D622" t="s">
        <v>38</v>
      </c>
      <c r="E622" t="s">
        <v>56</v>
      </c>
      <c r="F622">
        <v>148628</v>
      </c>
      <c r="G622" t="s">
        <v>95</v>
      </c>
      <c r="H622" t="s">
        <v>96</v>
      </c>
    </row>
    <row r="623" spans="1:8" x14ac:dyDescent="0.45">
      <c r="A623">
        <v>3386</v>
      </c>
      <c r="B623">
        <v>70</v>
      </c>
      <c r="C623" t="str">
        <f t="shared" si="9"/>
        <v>65+</v>
      </c>
      <c r="D623" t="s">
        <v>39</v>
      </c>
      <c r="E623" t="s">
        <v>72</v>
      </c>
      <c r="F623">
        <v>196494</v>
      </c>
      <c r="G623" t="s">
        <v>94</v>
      </c>
      <c r="H623" t="s">
        <v>99</v>
      </c>
    </row>
    <row r="624" spans="1:8" x14ac:dyDescent="0.45">
      <c r="A624">
        <v>1732</v>
      </c>
      <c r="B624">
        <v>42</v>
      </c>
      <c r="C624" t="str">
        <f t="shared" si="9"/>
        <v>35-44</v>
      </c>
      <c r="D624" t="s">
        <v>40</v>
      </c>
      <c r="E624" t="s">
        <v>48</v>
      </c>
      <c r="F624">
        <v>131241</v>
      </c>
      <c r="G624" t="s">
        <v>95</v>
      </c>
      <c r="H624" t="s">
        <v>97</v>
      </c>
    </row>
    <row r="625" spans="1:8" x14ac:dyDescent="0.45">
      <c r="A625">
        <v>9946</v>
      </c>
      <c r="B625">
        <v>22</v>
      </c>
      <c r="C625" t="str">
        <f t="shared" si="9"/>
        <v>18-24</v>
      </c>
      <c r="D625" t="s">
        <v>39</v>
      </c>
      <c r="E625" t="s">
        <v>59</v>
      </c>
      <c r="F625">
        <v>93009</v>
      </c>
      <c r="G625" t="s">
        <v>93</v>
      </c>
      <c r="H625" t="s">
        <v>98</v>
      </c>
    </row>
    <row r="626" spans="1:8" x14ac:dyDescent="0.45">
      <c r="A626">
        <v>5841</v>
      </c>
      <c r="B626">
        <v>49</v>
      </c>
      <c r="C626" t="str">
        <f t="shared" si="9"/>
        <v>45-54</v>
      </c>
      <c r="D626" t="s">
        <v>40</v>
      </c>
      <c r="E626" t="s">
        <v>47</v>
      </c>
      <c r="F626">
        <v>180101</v>
      </c>
      <c r="G626" t="s">
        <v>93</v>
      </c>
      <c r="H626" t="s">
        <v>99</v>
      </c>
    </row>
    <row r="627" spans="1:8" x14ac:dyDescent="0.45">
      <c r="A627">
        <v>9725</v>
      </c>
      <c r="B627">
        <v>63</v>
      </c>
      <c r="C627" t="str">
        <f t="shared" si="9"/>
        <v>55-64</v>
      </c>
      <c r="D627" t="s">
        <v>40</v>
      </c>
      <c r="E627" t="s">
        <v>62</v>
      </c>
      <c r="F627">
        <v>121008</v>
      </c>
      <c r="G627" t="s">
        <v>95</v>
      </c>
      <c r="H627" t="s">
        <v>98</v>
      </c>
    </row>
    <row r="628" spans="1:8" x14ac:dyDescent="0.45">
      <c r="A628">
        <v>2357</v>
      </c>
      <c r="B628">
        <v>35</v>
      </c>
      <c r="C628" t="str">
        <f t="shared" si="9"/>
        <v>35-44</v>
      </c>
      <c r="D628" t="s">
        <v>39</v>
      </c>
      <c r="E628" t="s">
        <v>71</v>
      </c>
      <c r="F628">
        <v>126292</v>
      </c>
      <c r="G628" t="s">
        <v>94</v>
      </c>
      <c r="H628" t="s">
        <v>98</v>
      </c>
    </row>
    <row r="629" spans="1:8" x14ac:dyDescent="0.45">
      <c r="A629">
        <v>1309</v>
      </c>
      <c r="B629">
        <v>67</v>
      </c>
      <c r="C629" t="str">
        <f t="shared" si="9"/>
        <v>65+</v>
      </c>
      <c r="D629" t="s">
        <v>40</v>
      </c>
      <c r="E629" t="s">
        <v>48</v>
      </c>
      <c r="F629">
        <v>103437</v>
      </c>
      <c r="G629" t="s">
        <v>92</v>
      </c>
      <c r="H629" t="s">
        <v>96</v>
      </c>
    </row>
    <row r="630" spans="1:8" x14ac:dyDescent="0.45">
      <c r="A630">
        <v>7223</v>
      </c>
      <c r="B630">
        <v>54</v>
      </c>
      <c r="C630" t="str">
        <f t="shared" si="9"/>
        <v>45-54</v>
      </c>
      <c r="D630" t="s">
        <v>39</v>
      </c>
      <c r="E630" t="s">
        <v>65</v>
      </c>
      <c r="F630">
        <v>109832</v>
      </c>
      <c r="G630" t="s">
        <v>95</v>
      </c>
      <c r="H630" t="s">
        <v>97</v>
      </c>
    </row>
    <row r="631" spans="1:8" x14ac:dyDescent="0.45">
      <c r="A631">
        <v>8343</v>
      </c>
      <c r="B631">
        <v>49</v>
      </c>
      <c r="C631" t="str">
        <f t="shared" si="9"/>
        <v>45-54</v>
      </c>
      <c r="D631" t="s">
        <v>40</v>
      </c>
      <c r="E631" t="s">
        <v>88</v>
      </c>
      <c r="F631">
        <v>182595</v>
      </c>
      <c r="G631" t="s">
        <v>93</v>
      </c>
      <c r="H631" t="s">
        <v>97</v>
      </c>
    </row>
    <row r="632" spans="1:8" x14ac:dyDescent="0.45">
      <c r="A632">
        <v>7012</v>
      </c>
      <c r="B632">
        <v>35</v>
      </c>
      <c r="C632" t="str">
        <f t="shared" si="9"/>
        <v>35-44</v>
      </c>
      <c r="D632" t="s">
        <v>39</v>
      </c>
      <c r="E632" t="s">
        <v>87</v>
      </c>
      <c r="F632">
        <v>65283</v>
      </c>
      <c r="G632" t="s">
        <v>95</v>
      </c>
      <c r="H632" t="s">
        <v>97</v>
      </c>
    </row>
    <row r="633" spans="1:8" x14ac:dyDescent="0.45">
      <c r="A633">
        <v>8586</v>
      </c>
      <c r="B633">
        <v>56</v>
      </c>
      <c r="C633" t="str">
        <f t="shared" si="9"/>
        <v>55-64</v>
      </c>
      <c r="D633" t="s">
        <v>40</v>
      </c>
      <c r="E633" t="s">
        <v>43</v>
      </c>
      <c r="F633">
        <v>118462</v>
      </c>
      <c r="G633" t="s">
        <v>94</v>
      </c>
      <c r="H633" t="s">
        <v>98</v>
      </c>
    </row>
    <row r="634" spans="1:8" x14ac:dyDescent="0.45">
      <c r="A634">
        <v>6125</v>
      </c>
      <c r="B634">
        <v>60</v>
      </c>
      <c r="C634" t="str">
        <f t="shared" si="9"/>
        <v>55-64</v>
      </c>
      <c r="D634" t="s">
        <v>39</v>
      </c>
      <c r="E634" t="s">
        <v>42</v>
      </c>
      <c r="F634">
        <v>38975</v>
      </c>
      <c r="G634" t="s">
        <v>91</v>
      </c>
      <c r="H634" t="s">
        <v>98</v>
      </c>
    </row>
    <row r="635" spans="1:8" x14ac:dyDescent="0.45">
      <c r="A635">
        <v>3498</v>
      </c>
      <c r="B635">
        <v>40</v>
      </c>
      <c r="C635" t="str">
        <f t="shared" si="9"/>
        <v>35-44</v>
      </c>
      <c r="D635" t="s">
        <v>38</v>
      </c>
      <c r="E635" t="s">
        <v>83</v>
      </c>
      <c r="F635">
        <v>78377</v>
      </c>
      <c r="G635" t="s">
        <v>92</v>
      </c>
      <c r="H635" t="s">
        <v>98</v>
      </c>
    </row>
    <row r="636" spans="1:8" x14ac:dyDescent="0.45">
      <c r="A636">
        <v>7681</v>
      </c>
      <c r="B636">
        <v>39</v>
      </c>
      <c r="C636" t="str">
        <f t="shared" si="9"/>
        <v>35-44</v>
      </c>
      <c r="D636" t="s">
        <v>40</v>
      </c>
      <c r="E636" t="s">
        <v>52</v>
      </c>
      <c r="F636">
        <v>144394</v>
      </c>
      <c r="G636" t="s">
        <v>94</v>
      </c>
      <c r="H636" t="s">
        <v>99</v>
      </c>
    </row>
    <row r="637" spans="1:8" x14ac:dyDescent="0.45">
      <c r="A637">
        <v>6544</v>
      </c>
      <c r="B637">
        <v>69</v>
      </c>
      <c r="C637" t="str">
        <f t="shared" si="9"/>
        <v>65+</v>
      </c>
      <c r="D637" t="s">
        <v>39</v>
      </c>
      <c r="E637" t="s">
        <v>45</v>
      </c>
      <c r="F637">
        <v>124040</v>
      </c>
      <c r="G637" t="s">
        <v>95</v>
      </c>
      <c r="H637" t="s">
        <v>96</v>
      </c>
    </row>
    <row r="638" spans="1:8" x14ac:dyDescent="0.45">
      <c r="A638">
        <v>2113</v>
      </c>
      <c r="B638">
        <v>51</v>
      </c>
      <c r="C638" t="str">
        <f t="shared" si="9"/>
        <v>45-54</v>
      </c>
      <c r="D638" t="s">
        <v>38</v>
      </c>
      <c r="E638" t="s">
        <v>57</v>
      </c>
      <c r="F638">
        <v>152028</v>
      </c>
      <c r="G638" t="s">
        <v>91</v>
      </c>
      <c r="H638" t="s">
        <v>97</v>
      </c>
    </row>
    <row r="639" spans="1:8" x14ac:dyDescent="0.45">
      <c r="A639">
        <v>9006</v>
      </c>
      <c r="B639">
        <v>33</v>
      </c>
      <c r="C639" t="str">
        <f t="shared" si="9"/>
        <v>25-34</v>
      </c>
      <c r="D639" t="s">
        <v>39</v>
      </c>
      <c r="E639" t="s">
        <v>66</v>
      </c>
      <c r="F639">
        <v>30596</v>
      </c>
      <c r="G639" t="s">
        <v>92</v>
      </c>
      <c r="H639" t="s">
        <v>96</v>
      </c>
    </row>
    <row r="640" spans="1:8" x14ac:dyDescent="0.45">
      <c r="A640">
        <v>5784</v>
      </c>
      <c r="B640">
        <v>55</v>
      </c>
      <c r="C640" t="str">
        <f t="shared" si="9"/>
        <v>55-64</v>
      </c>
      <c r="D640" t="s">
        <v>38</v>
      </c>
      <c r="E640" t="s">
        <v>62</v>
      </c>
      <c r="F640">
        <v>181888</v>
      </c>
      <c r="G640" t="s">
        <v>91</v>
      </c>
      <c r="H640" t="s">
        <v>97</v>
      </c>
    </row>
    <row r="641" spans="1:8" x14ac:dyDescent="0.45">
      <c r="A641">
        <v>3017</v>
      </c>
      <c r="B641">
        <v>26</v>
      </c>
      <c r="C641" t="str">
        <f t="shared" si="9"/>
        <v>25-34</v>
      </c>
      <c r="D641" t="s">
        <v>39</v>
      </c>
      <c r="E641" t="s">
        <v>48</v>
      </c>
      <c r="F641">
        <v>40258</v>
      </c>
      <c r="G641" t="s">
        <v>92</v>
      </c>
      <c r="H641" t="s">
        <v>96</v>
      </c>
    </row>
    <row r="642" spans="1:8" x14ac:dyDescent="0.45">
      <c r="A642">
        <v>2261</v>
      </c>
      <c r="B642">
        <v>45</v>
      </c>
      <c r="C642" t="str">
        <f t="shared" si="9"/>
        <v>45-54</v>
      </c>
      <c r="D642" t="s">
        <v>40</v>
      </c>
      <c r="E642" t="s">
        <v>81</v>
      </c>
      <c r="F642">
        <v>102034</v>
      </c>
      <c r="G642" t="s">
        <v>94</v>
      </c>
      <c r="H642" t="s">
        <v>96</v>
      </c>
    </row>
    <row r="643" spans="1:8" x14ac:dyDescent="0.45">
      <c r="A643">
        <v>7060</v>
      </c>
      <c r="B643">
        <v>32</v>
      </c>
      <c r="C643" t="str">
        <f t="shared" ref="C643:C706" si="10">IF(B643&lt;25, "18-24", IF(B643&lt;35, "25-34", IF(B643&lt;45, "35-44", IF(B643&lt;55, "45-54", IF(B643&lt;65, "55-64", "65+")))))</f>
        <v>25-34</v>
      </c>
      <c r="D643" t="s">
        <v>40</v>
      </c>
      <c r="E643" t="s">
        <v>72</v>
      </c>
      <c r="F643">
        <v>196448</v>
      </c>
      <c r="G643" t="s">
        <v>92</v>
      </c>
      <c r="H643" t="s">
        <v>99</v>
      </c>
    </row>
    <row r="644" spans="1:8" x14ac:dyDescent="0.45">
      <c r="A644">
        <v>3697</v>
      </c>
      <c r="B644">
        <v>62</v>
      </c>
      <c r="C644" t="str">
        <f t="shared" si="10"/>
        <v>55-64</v>
      </c>
      <c r="D644" t="s">
        <v>38</v>
      </c>
      <c r="E644" t="s">
        <v>65</v>
      </c>
      <c r="F644">
        <v>76069</v>
      </c>
      <c r="G644" t="s">
        <v>93</v>
      </c>
      <c r="H644" t="s">
        <v>98</v>
      </c>
    </row>
    <row r="645" spans="1:8" x14ac:dyDescent="0.45">
      <c r="A645">
        <v>9906</v>
      </c>
      <c r="B645">
        <v>54</v>
      </c>
      <c r="C645" t="str">
        <f t="shared" si="10"/>
        <v>45-54</v>
      </c>
      <c r="D645" t="s">
        <v>40</v>
      </c>
      <c r="E645" t="s">
        <v>47</v>
      </c>
      <c r="F645">
        <v>189264</v>
      </c>
      <c r="G645" t="s">
        <v>93</v>
      </c>
      <c r="H645" t="s">
        <v>97</v>
      </c>
    </row>
    <row r="646" spans="1:8" x14ac:dyDescent="0.45">
      <c r="A646">
        <v>8048</v>
      </c>
      <c r="B646">
        <v>51</v>
      </c>
      <c r="C646" t="str">
        <f t="shared" si="10"/>
        <v>45-54</v>
      </c>
      <c r="D646" t="s">
        <v>38</v>
      </c>
      <c r="E646" t="s">
        <v>48</v>
      </c>
      <c r="F646">
        <v>120758</v>
      </c>
      <c r="G646" t="s">
        <v>91</v>
      </c>
      <c r="H646" t="s">
        <v>99</v>
      </c>
    </row>
    <row r="647" spans="1:8" x14ac:dyDescent="0.45">
      <c r="A647">
        <v>2579</v>
      </c>
      <c r="B647">
        <v>62</v>
      </c>
      <c r="C647" t="str">
        <f t="shared" si="10"/>
        <v>55-64</v>
      </c>
      <c r="D647" t="s">
        <v>40</v>
      </c>
      <c r="E647" t="s">
        <v>84</v>
      </c>
      <c r="F647">
        <v>113931</v>
      </c>
      <c r="G647" t="s">
        <v>92</v>
      </c>
      <c r="H647" t="s">
        <v>96</v>
      </c>
    </row>
    <row r="648" spans="1:8" x14ac:dyDescent="0.45">
      <c r="A648">
        <v>1386</v>
      </c>
      <c r="B648">
        <v>35</v>
      </c>
      <c r="C648" t="str">
        <f t="shared" si="10"/>
        <v>35-44</v>
      </c>
      <c r="D648" t="s">
        <v>38</v>
      </c>
      <c r="E648" t="s">
        <v>72</v>
      </c>
      <c r="F648">
        <v>119040</v>
      </c>
      <c r="G648" t="s">
        <v>94</v>
      </c>
      <c r="H648" t="s">
        <v>97</v>
      </c>
    </row>
    <row r="649" spans="1:8" x14ac:dyDescent="0.45">
      <c r="A649">
        <v>2813</v>
      </c>
      <c r="B649">
        <v>29</v>
      </c>
      <c r="C649" t="str">
        <f t="shared" si="10"/>
        <v>25-34</v>
      </c>
      <c r="D649" t="s">
        <v>39</v>
      </c>
      <c r="E649" t="s">
        <v>49</v>
      </c>
      <c r="F649">
        <v>133642</v>
      </c>
      <c r="G649" t="s">
        <v>93</v>
      </c>
      <c r="H649" t="s">
        <v>97</v>
      </c>
    </row>
    <row r="650" spans="1:8" x14ac:dyDescent="0.45">
      <c r="A650">
        <v>8949</v>
      </c>
      <c r="B650">
        <v>75</v>
      </c>
      <c r="C650" t="str">
        <f t="shared" si="10"/>
        <v>65+</v>
      </c>
      <c r="D650" t="s">
        <v>40</v>
      </c>
      <c r="E650" t="s">
        <v>48</v>
      </c>
      <c r="F650">
        <v>181156</v>
      </c>
      <c r="G650" t="s">
        <v>95</v>
      </c>
      <c r="H650" t="s">
        <v>96</v>
      </c>
    </row>
    <row r="651" spans="1:8" x14ac:dyDescent="0.45">
      <c r="A651">
        <v>1340</v>
      </c>
      <c r="B651">
        <v>73</v>
      </c>
      <c r="C651" t="str">
        <f t="shared" si="10"/>
        <v>65+</v>
      </c>
      <c r="D651" t="s">
        <v>38</v>
      </c>
      <c r="E651" t="s">
        <v>83</v>
      </c>
      <c r="F651">
        <v>144625</v>
      </c>
      <c r="G651" t="s">
        <v>92</v>
      </c>
      <c r="H651" t="s">
        <v>97</v>
      </c>
    </row>
    <row r="652" spans="1:8" x14ac:dyDescent="0.45">
      <c r="A652">
        <v>8214</v>
      </c>
      <c r="B652">
        <v>64</v>
      </c>
      <c r="C652" t="str">
        <f t="shared" si="10"/>
        <v>55-64</v>
      </c>
      <c r="D652" t="s">
        <v>40</v>
      </c>
      <c r="E652" t="s">
        <v>64</v>
      </c>
      <c r="F652">
        <v>128124</v>
      </c>
      <c r="G652" t="s">
        <v>94</v>
      </c>
      <c r="H652" t="s">
        <v>96</v>
      </c>
    </row>
    <row r="653" spans="1:8" x14ac:dyDescent="0.45">
      <c r="A653">
        <v>7583</v>
      </c>
      <c r="B653">
        <v>35</v>
      </c>
      <c r="C653" t="str">
        <f t="shared" si="10"/>
        <v>35-44</v>
      </c>
      <c r="D653" t="s">
        <v>38</v>
      </c>
      <c r="E653" t="s">
        <v>81</v>
      </c>
      <c r="F653">
        <v>54758</v>
      </c>
      <c r="G653" t="s">
        <v>93</v>
      </c>
      <c r="H653" t="s">
        <v>99</v>
      </c>
    </row>
    <row r="654" spans="1:8" x14ac:dyDescent="0.45">
      <c r="A654">
        <v>3162</v>
      </c>
      <c r="B654">
        <v>32</v>
      </c>
      <c r="C654" t="str">
        <f t="shared" si="10"/>
        <v>25-34</v>
      </c>
      <c r="D654" t="s">
        <v>39</v>
      </c>
      <c r="E654" t="s">
        <v>69</v>
      </c>
      <c r="F654">
        <v>61704</v>
      </c>
      <c r="G654" t="s">
        <v>92</v>
      </c>
      <c r="H654" t="s">
        <v>98</v>
      </c>
    </row>
    <row r="655" spans="1:8" x14ac:dyDescent="0.45">
      <c r="A655">
        <v>7393</v>
      </c>
      <c r="B655">
        <v>55</v>
      </c>
      <c r="C655" t="str">
        <f t="shared" si="10"/>
        <v>55-64</v>
      </c>
      <c r="D655" t="s">
        <v>40</v>
      </c>
      <c r="E655" t="s">
        <v>80</v>
      </c>
      <c r="F655">
        <v>58298</v>
      </c>
      <c r="G655" t="s">
        <v>91</v>
      </c>
      <c r="H655" t="s">
        <v>96</v>
      </c>
    </row>
    <row r="656" spans="1:8" x14ac:dyDescent="0.45">
      <c r="A656">
        <v>1349</v>
      </c>
      <c r="B656">
        <v>68</v>
      </c>
      <c r="C656" t="str">
        <f t="shared" si="10"/>
        <v>65+</v>
      </c>
      <c r="D656" t="s">
        <v>39</v>
      </c>
      <c r="E656" t="s">
        <v>60</v>
      </c>
      <c r="F656">
        <v>65856</v>
      </c>
      <c r="G656" t="s">
        <v>92</v>
      </c>
      <c r="H656" t="s">
        <v>99</v>
      </c>
    </row>
    <row r="657" spans="1:8" x14ac:dyDescent="0.45">
      <c r="A657">
        <v>6109</v>
      </c>
      <c r="B657">
        <v>28</v>
      </c>
      <c r="C657" t="str">
        <f t="shared" si="10"/>
        <v>25-34</v>
      </c>
      <c r="D657" t="s">
        <v>39</v>
      </c>
      <c r="E657" t="s">
        <v>58</v>
      </c>
      <c r="F657">
        <v>140822</v>
      </c>
      <c r="G657" t="s">
        <v>95</v>
      </c>
      <c r="H657" t="s">
        <v>99</v>
      </c>
    </row>
    <row r="658" spans="1:8" x14ac:dyDescent="0.45">
      <c r="A658">
        <v>6986</v>
      </c>
      <c r="B658">
        <v>65</v>
      </c>
      <c r="C658" t="str">
        <f t="shared" si="10"/>
        <v>65+</v>
      </c>
      <c r="D658" t="s">
        <v>40</v>
      </c>
      <c r="E658" t="s">
        <v>54</v>
      </c>
      <c r="F658">
        <v>161926</v>
      </c>
      <c r="G658" t="s">
        <v>92</v>
      </c>
      <c r="H658" t="s">
        <v>98</v>
      </c>
    </row>
    <row r="659" spans="1:8" x14ac:dyDescent="0.45">
      <c r="A659">
        <v>3555</v>
      </c>
      <c r="B659">
        <v>61</v>
      </c>
      <c r="C659" t="str">
        <f t="shared" si="10"/>
        <v>55-64</v>
      </c>
      <c r="D659" t="s">
        <v>40</v>
      </c>
      <c r="E659" t="s">
        <v>75</v>
      </c>
      <c r="F659">
        <v>196552</v>
      </c>
      <c r="G659" t="s">
        <v>91</v>
      </c>
      <c r="H659" t="s">
        <v>98</v>
      </c>
    </row>
    <row r="660" spans="1:8" x14ac:dyDescent="0.45">
      <c r="A660">
        <v>6522</v>
      </c>
      <c r="B660">
        <v>23</v>
      </c>
      <c r="C660" t="str">
        <f t="shared" si="10"/>
        <v>18-24</v>
      </c>
      <c r="D660" t="s">
        <v>39</v>
      </c>
      <c r="E660" t="s">
        <v>70</v>
      </c>
      <c r="F660">
        <v>140902</v>
      </c>
      <c r="G660" t="s">
        <v>92</v>
      </c>
      <c r="H660" t="s">
        <v>98</v>
      </c>
    </row>
    <row r="661" spans="1:8" x14ac:dyDescent="0.45">
      <c r="A661">
        <v>1929</v>
      </c>
      <c r="B661">
        <v>29</v>
      </c>
      <c r="C661" t="str">
        <f t="shared" si="10"/>
        <v>25-34</v>
      </c>
      <c r="D661" t="s">
        <v>40</v>
      </c>
      <c r="E661" t="s">
        <v>54</v>
      </c>
      <c r="F661">
        <v>183636</v>
      </c>
      <c r="G661" t="s">
        <v>93</v>
      </c>
      <c r="H661" t="s">
        <v>96</v>
      </c>
    </row>
    <row r="662" spans="1:8" x14ac:dyDescent="0.45">
      <c r="A662">
        <v>1092</v>
      </c>
      <c r="B662">
        <v>39</v>
      </c>
      <c r="C662" t="str">
        <f t="shared" si="10"/>
        <v>35-44</v>
      </c>
      <c r="D662" t="s">
        <v>38</v>
      </c>
      <c r="E662" t="s">
        <v>86</v>
      </c>
      <c r="F662">
        <v>181813</v>
      </c>
      <c r="G662" t="s">
        <v>95</v>
      </c>
      <c r="H662" t="s">
        <v>98</v>
      </c>
    </row>
    <row r="663" spans="1:8" x14ac:dyDescent="0.45">
      <c r="A663">
        <v>2459</v>
      </c>
      <c r="B663">
        <v>52</v>
      </c>
      <c r="C663" t="str">
        <f t="shared" si="10"/>
        <v>45-54</v>
      </c>
      <c r="D663" t="s">
        <v>38</v>
      </c>
      <c r="E663" t="s">
        <v>64</v>
      </c>
      <c r="F663">
        <v>184439</v>
      </c>
      <c r="G663" t="s">
        <v>92</v>
      </c>
      <c r="H663" t="s">
        <v>96</v>
      </c>
    </row>
    <row r="664" spans="1:8" x14ac:dyDescent="0.45">
      <c r="A664">
        <v>7017</v>
      </c>
      <c r="B664">
        <v>73</v>
      </c>
      <c r="C664" t="str">
        <f t="shared" si="10"/>
        <v>65+</v>
      </c>
      <c r="D664" t="s">
        <v>38</v>
      </c>
      <c r="E664" t="s">
        <v>62</v>
      </c>
      <c r="F664">
        <v>57016</v>
      </c>
      <c r="G664" t="s">
        <v>92</v>
      </c>
      <c r="H664" t="s">
        <v>97</v>
      </c>
    </row>
    <row r="665" spans="1:8" x14ac:dyDescent="0.45">
      <c r="A665">
        <v>1203</v>
      </c>
      <c r="B665">
        <v>59</v>
      </c>
      <c r="C665" t="str">
        <f t="shared" si="10"/>
        <v>55-64</v>
      </c>
      <c r="D665" t="s">
        <v>39</v>
      </c>
      <c r="E665" t="s">
        <v>71</v>
      </c>
      <c r="F665">
        <v>158484</v>
      </c>
      <c r="G665" t="s">
        <v>91</v>
      </c>
      <c r="H665" t="s">
        <v>99</v>
      </c>
    </row>
    <row r="666" spans="1:8" x14ac:dyDescent="0.45">
      <c r="A666">
        <v>7217</v>
      </c>
      <c r="B666">
        <v>24</v>
      </c>
      <c r="C666" t="str">
        <f t="shared" si="10"/>
        <v>18-24</v>
      </c>
      <c r="D666" t="s">
        <v>40</v>
      </c>
      <c r="E666" t="s">
        <v>53</v>
      </c>
      <c r="F666">
        <v>181245</v>
      </c>
      <c r="G666" t="s">
        <v>95</v>
      </c>
      <c r="H666" t="s">
        <v>99</v>
      </c>
    </row>
    <row r="667" spans="1:8" x14ac:dyDescent="0.45">
      <c r="A667">
        <v>2132</v>
      </c>
      <c r="B667">
        <v>36</v>
      </c>
      <c r="C667" t="str">
        <f t="shared" si="10"/>
        <v>35-44</v>
      </c>
      <c r="D667" t="s">
        <v>38</v>
      </c>
      <c r="E667" t="s">
        <v>81</v>
      </c>
      <c r="F667">
        <v>193233</v>
      </c>
      <c r="G667" t="s">
        <v>93</v>
      </c>
      <c r="H667" t="s">
        <v>96</v>
      </c>
    </row>
    <row r="668" spans="1:8" x14ac:dyDescent="0.45">
      <c r="A668">
        <v>3275</v>
      </c>
      <c r="B668">
        <v>43</v>
      </c>
      <c r="C668" t="str">
        <f t="shared" si="10"/>
        <v>35-44</v>
      </c>
      <c r="D668" t="s">
        <v>39</v>
      </c>
      <c r="E668" t="s">
        <v>78</v>
      </c>
      <c r="F668">
        <v>113987</v>
      </c>
      <c r="G668" t="s">
        <v>92</v>
      </c>
      <c r="H668" t="s">
        <v>96</v>
      </c>
    </row>
    <row r="669" spans="1:8" x14ac:dyDescent="0.45">
      <c r="A669">
        <v>5221</v>
      </c>
      <c r="B669">
        <v>48</v>
      </c>
      <c r="C669" t="str">
        <f t="shared" si="10"/>
        <v>45-54</v>
      </c>
      <c r="D669" t="s">
        <v>40</v>
      </c>
      <c r="E669" t="s">
        <v>58</v>
      </c>
      <c r="F669">
        <v>88396</v>
      </c>
      <c r="G669" t="s">
        <v>93</v>
      </c>
      <c r="H669" t="s">
        <v>96</v>
      </c>
    </row>
    <row r="670" spans="1:8" x14ac:dyDescent="0.45">
      <c r="A670">
        <v>3427</v>
      </c>
      <c r="B670">
        <v>65</v>
      </c>
      <c r="C670" t="str">
        <f t="shared" si="10"/>
        <v>65+</v>
      </c>
      <c r="D670" t="s">
        <v>39</v>
      </c>
      <c r="E670" t="s">
        <v>67</v>
      </c>
      <c r="F670">
        <v>44018</v>
      </c>
      <c r="G670" t="s">
        <v>93</v>
      </c>
      <c r="H670" t="s">
        <v>98</v>
      </c>
    </row>
    <row r="671" spans="1:8" x14ac:dyDescent="0.45">
      <c r="A671">
        <v>8040</v>
      </c>
      <c r="B671">
        <v>42</v>
      </c>
      <c r="C671" t="str">
        <f t="shared" si="10"/>
        <v>35-44</v>
      </c>
      <c r="D671" t="s">
        <v>39</v>
      </c>
      <c r="E671" t="s">
        <v>58</v>
      </c>
      <c r="F671">
        <v>168701</v>
      </c>
      <c r="G671" t="s">
        <v>93</v>
      </c>
      <c r="H671" t="s">
        <v>96</v>
      </c>
    </row>
    <row r="672" spans="1:8" x14ac:dyDescent="0.45">
      <c r="A672">
        <v>4973</v>
      </c>
      <c r="B672">
        <v>33</v>
      </c>
      <c r="C672" t="str">
        <f t="shared" si="10"/>
        <v>25-34</v>
      </c>
      <c r="D672" t="s">
        <v>40</v>
      </c>
      <c r="E672" t="s">
        <v>70</v>
      </c>
      <c r="F672">
        <v>31050</v>
      </c>
      <c r="G672" t="s">
        <v>92</v>
      </c>
      <c r="H672" t="s">
        <v>96</v>
      </c>
    </row>
    <row r="673" spans="1:8" x14ac:dyDescent="0.45">
      <c r="A673">
        <v>1132</v>
      </c>
      <c r="B673">
        <v>53</v>
      </c>
      <c r="C673" t="str">
        <f t="shared" si="10"/>
        <v>45-54</v>
      </c>
      <c r="D673" t="s">
        <v>40</v>
      </c>
      <c r="E673" t="s">
        <v>84</v>
      </c>
      <c r="F673">
        <v>52749</v>
      </c>
      <c r="G673" t="s">
        <v>92</v>
      </c>
      <c r="H673" t="s">
        <v>99</v>
      </c>
    </row>
    <row r="674" spans="1:8" x14ac:dyDescent="0.45">
      <c r="A674">
        <v>8596</v>
      </c>
      <c r="B674">
        <v>69</v>
      </c>
      <c r="C674" t="str">
        <f t="shared" si="10"/>
        <v>65+</v>
      </c>
      <c r="D674" t="s">
        <v>39</v>
      </c>
      <c r="E674" t="s">
        <v>75</v>
      </c>
      <c r="F674">
        <v>97808</v>
      </c>
      <c r="G674" t="s">
        <v>94</v>
      </c>
      <c r="H674" t="s">
        <v>99</v>
      </c>
    </row>
    <row r="675" spans="1:8" x14ac:dyDescent="0.45">
      <c r="A675">
        <v>5942</v>
      </c>
      <c r="B675">
        <v>27</v>
      </c>
      <c r="C675" t="str">
        <f t="shared" si="10"/>
        <v>25-34</v>
      </c>
      <c r="D675" t="s">
        <v>38</v>
      </c>
      <c r="E675" t="s">
        <v>80</v>
      </c>
      <c r="F675">
        <v>58250</v>
      </c>
      <c r="G675" t="s">
        <v>94</v>
      </c>
      <c r="H675" t="s">
        <v>98</v>
      </c>
    </row>
    <row r="676" spans="1:8" x14ac:dyDescent="0.45">
      <c r="A676">
        <v>7240</v>
      </c>
      <c r="B676">
        <v>33</v>
      </c>
      <c r="C676" t="str">
        <f t="shared" si="10"/>
        <v>25-34</v>
      </c>
      <c r="D676" t="s">
        <v>38</v>
      </c>
      <c r="E676" t="s">
        <v>65</v>
      </c>
      <c r="F676">
        <v>63101</v>
      </c>
      <c r="G676" t="s">
        <v>95</v>
      </c>
      <c r="H676" t="s">
        <v>99</v>
      </c>
    </row>
    <row r="677" spans="1:8" x14ac:dyDescent="0.45">
      <c r="A677">
        <v>7096</v>
      </c>
      <c r="B677">
        <v>33</v>
      </c>
      <c r="C677" t="str">
        <f t="shared" si="10"/>
        <v>25-34</v>
      </c>
      <c r="D677" t="s">
        <v>38</v>
      </c>
      <c r="E677" t="s">
        <v>58</v>
      </c>
      <c r="F677">
        <v>95140</v>
      </c>
      <c r="G677" t="s">
        <v>92</v>
      </c>
      <c r="H677" t="s">
        <v>98</v>
      </c>
    </row>
    <row r="678" spans="1:8" x14ac:dyDescent="0.45">
      <c r="A678">
        <v>7254</v>
      </c>
      <c r="B678">
        <v>55</v>
      </c>
      <c r="C678" t="str">
        <f t="shared" si="10"/>
        <v>55-64</v>
      </c>
      <c r="D678" t="s">
        <v>40</v>
      </c>
      <c r="E678" t="s">
        <v>87</v>
      </c>
      <c r="F678">
        <v>167239</v>
      </c>
      <c r="G678" t="s">
        <v>93</v>
      </c>
      <c r="H678" t="s">
        <v>99</v>
      </c>
    </row>
    <row r="679" spans="1:8" x14ac:dyDescent="0.45">
      <c r="A679">
        <v>9513</v>
      </c>
      <c r="B679">
        <v>52</v>
      </c>
      <c r="C679" t="str">
        <f t="shared" si="10"/>
        <v>45-54</v>
      </c>
      <c r="D679" t="s">
        <v>40</v>
      </c>
      <c r="E679" t="s">
        <v>51</v>
      </c>
      <c r="F679">
        <v>119966</v>
      </c>
      <c r="G679" t="s">
        <v>94</v>
      </c>
      <c r="H679" t="s">
        <v>96</v>
      </c>
    </row>
    <row r="680" spans="1:8" x14ac:dyDescent="0.45">
      <c r="A680">
        <v>9001</v>
      </c>
      <c r="B680">
        <v>33</v>
      </c>
      <c r="C680" t="str">
        <f t="shared" si="10"/>
        <v>25-34</v>
      </c>
      <c r="D680" t="s">
        <v>39</v>
      </c>
      <c r="E680" t="s">
        <v>86</v>
      </c>
      <c r="F680">
        <v>35037</v>
      </c>
      <c r="G680" t="s">
        <v>95</v>
      </c>
      <c r="H680" t="s">
        <v>96</v>
      </c>
    </row>
    <row r="681" spans="1:8" x14ac:dyDescent="0.45">
      <c r="A681">
        <v>7886</v>
      </c>
      <c r="B681">
        <v>26</v>
      </c>
      <c r="C681" t="str">
        <f t="shared" si="10"/>
        <v>25-34</v>
      </c>
      <c r="D681" t="s">
        <v>39</v>
      </c>
      <c r="E681" t="s">
        <v>82</v>
      </c>
      <c r="F681">
        <v>66887</v>
      </c>
      <c r="G681" t="s">
        <v>92</v>
      </c>
      <c r="H681" t="s">
        <v>96</v>
      </c>
    </row>
    <row r="682" spans="1:8" x14ac:dyDescent="0.45">
      <c r="A682">
        <v>9170</v>
      </c>
      <c r="B682">
        <v>36</v>
      </c>
      <c r="C682" t="str">
        <f t="shared" si="10"/>
        <v>35-44</v>
      </c>
      <c r="D682" t="s">
        <v>40</v>
      </c>
      <c r="E682" t="s">
        <v>78</v>
      </c>
      <c r="F682">
        <v>168693</v>
      </c>
      <c r="G682" t="s">
        <v>92</v>
      </c>
      <c r="H682" t="s">
        <v>99</v>
      </c>
    </row>
    <row r="683" spans="1:8" x14ac:dyDescent="0.45">
      <c r="A683">
        <v>8069</v>
      </c>
      <c r="B683">
        <v>48</v>
      </c>
      <c r="C683" t="str">
        <f t="shared" si="10"/>
        <v>45-54</v>
      </c>
      <c r="D683" t="s">
        <v>40</v>
      </c>
      <c r="E683" t="s">
        <v>55</v>
      </c>
      <c r="F683">
        <v>78438</v>
      </c>
      <c r="G683" t="s">
        <v>93</v>
      </c>
      <c r="H683" t="s">
        <v>96</v>
      </c>
    </row>
    <row r="684" spans="1:8" x14ac:dyDescent="0.45">
      <c r="A684">
        <v>2061</v>
      </c>
      <c r="B684">
        <v>20</v>
      </c>
      <c r="C684" t="str">
        <f t="shared" si="10"/>
        <v>18-24</v>
      </c>
      <c r="D684" t="s">
        <v>40</v>
      </c>
      <c r="E684" t="s">
        <v>58</v>
      </c>
      <c r="F684">
        <v>113296</v>
      </c>
      <c r="G684" t="s">
        <v>91</v>
      </c>
      <c r="H684" t="s">
        <v>96</v>
      </c>
    </row>
    <row r="685" spans="1:8" x14ac:dyDescent="0.45">
      <c r="A685">
        <v>2989</v>
      </c>
      <c r="B685">
        <v>44</v>
      </c>
      <c r="C685" t="str">
        <f t="shared" si="10"/>
        <v>35-44</v>
      </c>
      <c r="D685" t="s">
        <v>39</v>
      </c>
      <c r="E685" t="s">
        <v>46</v>
      </c>
      <c r="F685">
        <v>171308</v>
      </c>
      <c r="G685" t="s">
        <v>95</v>
      </c>
      <c r="H685" t="s">
        <v>99</v>
      </c>
    </row>
    <row r="686" spans="1:8" x14ac:dyDescent="0.45">
      <c r="A686">
        <v>8274</v>
      </c>
      <c r="B686">
        <v>21</v>
      </c>
      <c r="C686" t="str">
        <f t="shared" si="10"/>
        <v>18-24</v>
      </c>
      <c r="D686" t="s">
        <v>40</v>
      </c>
      <c r="E686" t="s">
        <v>60</v>
      </c>
      <c r="F686">
        <v>162635</v>
      </c>
      <c r="G686" t="s">
        <v>92</v>
      </c>
      <c r="H686" t="s">
        <v>96</v>
      </c>
    </row>
    <row r="687" spans="1:8" x14ac:dyDescent="0.45">
      <c r="A687">
        <v>4217</v>
      </c>
      <c r="B687">
        <v>34</v>
      </c>
      <c r="C687" t="str">
        <f t="shared" si="10"/>
        <v>25-34</v>
      </c>
      <c r="D687" t="s">
        <v>38</v>
      </c>
      <c r="E687" t="s">
        <v>85</v>
      </c>
      <c r="F687">
        <v>113073</v>
      </c>
      <c r="G687" t="s">
        <v>92</v>
      </c>
      <c r="H687" t="s">
        <v>99</v>
      </c>
    </row>
    <row r="688" spans="1:8" x14ac:dyDescent="0.45">
      <c r="A688">
        <v>9256</v>
      </c>
      <c r="B688">
        <v>44</v>
      </c>
      <c r="C688" t="str">
        <f t="shared" si="10"/>
        <v>35-44</v>
      </c>
      <c r="D688" t="s">
        <v>39</v>
      </c>
      <c r="E688" t="s">
        <v>45</v>
      </c>
      <c r="F688">
        <v>130518</v>
      </c>
      <c r="G688" t="s">
        <v>91</v>
      </c>
      <c r="H688" t="s">
        <v>96</v>
      </c>
    </row>
    <row r="689" spans="1:8" x14ac:dyDescent="0.45">
      <c r="A689">
        <v>5352</v>
      </c>
      <c r="B689">
        <v>66</v>
      </c>
      <c r="C689" t="str">
        <f t="shared" si="10"/>
        <v>65+</v>
      </c>
      <c r="D689" t="s">
        <v>40</v>
      </c>
      <c r="E689" t="s">
        <v>42</v>
      </c>
      <c r="F689">
        <v>100453</v>
      </c>
      <c r="G689" t="s">
        <v>95</v>
      </c>
      <c r="H689" t="s">
        <v>96</v>
      </c>
    </row>
    <row r="690" spans="1:8" x14ac:dyDescent="0.45">
      <c r="A690">
        <v>1227</v>
      </c>
      <c r="B690">
        <v>61</v>
      </c>
      <c r="C690" t="str">
        <f t="shared" si="10"/>
        <v>55-64</v>
      </c>
      <c r="D690" t="s">
        <v>39</v>
      </c>
      <c r="E690" t="s">
        <v>60</v>
      </c>
      <c r="F690">
        <v>64671</v>
      </c>
      <c r="G690" t="s">
        <v>94</v>
      </c>
      <c r="H690" t="s">
        <v>99</v>
      </c>
    </row>
    <row r="691" spans="1:8" x14ac:dyDescent="0.45">
      <c r="A691">
        <v>6157</v>
      </c>
      <c r="B691">
        <v>35</v>
      </c>
      <c r="C691" t="str">
        <f t="shared" si="10"/>
        <v>35-44</v>
      </c>
      <c r="D691" t="s">
        <v>39</v>
      </c>
      <c r="E691" t="s">
        <v>69</v>
      </c>
      <c r="F691">
        <v>61766</v>
      </c>
      <c r="G691" t="s">
        <v>94</v>
      </c>
      <c r="H691" t="s">
        <v>99</v>
      </c>
    </row>
    <row r="692" spans="1:8" x14ac:dyDescent="0.45">
      <c r="A692">
        <v>7519</v>
      </c>
      <c r="B692">
        <v>47</v>
      </c>
      <c r="C692" t="str">
        <f t="shared" si="10"/>
        <v>45-54</v>
      </c>
      <c r="D692" t="s">
        <v>39</v>
      </c>
      <c r="E692" t="s">
        <v>59</v>
      </c>
      <c r="F692">
        <v>194200</v>
      </c>
      <c r="G692" t="s">
        <v>93</v>
      </c>
      <c r="H692" t="s">
        <v>99</v>
      </c>
    </row>
    <row r="693" spans="1:8" x14ac:dyDescent="0.45">
      <c r="A693">
        <v>7575</v>
      </c>
      <c r="B693">
        <v>27</v>
      </c>
      <c r="C693" t="str">
        <f t="shared" si="10"/>
        <v>25-34</v>
      </c>
      <c r="D693" t="s">
        <v>38</v>
      </c>
      <c r="E693" t="s">
        <v>60</v>
      </c>
      <c r="F693">
        <v>72883</v>
      </c>
      <c r="G693" t="s">
        <v>91</v>
      </c>
      <c r="H693" t="s">
        <v>97</v>
      </c>
    </row>
    <row r="694" spans="1:8" x14ac:dyDescent="0.45">
      <c r="A694">
        <v>8048</v>
      </c>
      <c r="B694">
        <v>37</v>
      </c>
      <c r="C694" t="str">
        <f t="shared" si="10"/>
        <v>35-44</v>
      </c>
      <c r="D694" t="s">
        <v>38</v>
      </c>
      <c r="E694" t="s">
        <v>80</v>
      </c>
      <c r="F694">
        <v>70554</v>
      </c>
      <c r="G694" t="s">
        <v>94</v>
      </c>
      <c r="H694" t="s">
        <v>97</v>
      </c>
    </row>
    <row r="695" spans="1:8" x14ac:dyDescent="0.45">
      <c r="A695">
        <v>6886</v>
      </c>
      <c r="B695">
        <v>23</v>
      </c>
      <c r="C695" t="str">
        <f t="shared" si="10"/>
        <v>18-24</v>
      </c>
      <c r="D695" t="s">
        <v>40</v>
      </c>
      <c r="E695" t="s">
        <v>61</v>
      </c>
      <c r="F695">
        <v>63708</v>
      </c>
      <c r="G695" t="s">
        <v>92</v>
      </c>
      <c r="H695" t="s">
        <v>97</v>
      </c>
    </row>
    <row r="696" spans="1:8" x14ac:dyDescent="0.45">
      <c r="A696">
        <v>6255</v>
      </c>
      <c r="B696">
        <v>26</v>
      </c>
      <c r="C696" t="str">
        <f t="shared" si="10"/>
        <v>25-34</v>
      </c>
      <c r="D696" t="s">
        <v>38</v>
      </c>
      <c r="E696" t="s">
        <v>66</v>
      </c>
      <c r="F696">
        <v>45633</v>
      </c>
      <c r="G696" t="s">
        <v>95</v>
      </c>
      <c r="H696" t="s">
        <v>97</v>
      </c>
    </row>
    <row r="697" spans="1:8" x14ac:dyDescent="0.45">
      <c r="A697">
        <v>6575</v>
      </c>
      <c r="B697">
        <v>55</v>
      </c>
      <c r="C697" t="str">
        <f t="shared" si="10"/>
        <v>55-64</v>
      </c>
      <c r="D697" t="s">
        <v>38</v>
      </c>
      <c r="E697" t="s">
        <v>59</v>
      </c>
      <c r="F697">
        <v>149918</v>
      </c>
      <c r="G697" t="s">
        <v>91</v>
      </c>
      <c r="H697" t="s">
        <v>98</v>
      </c>
    </row>
    <row r="698" spans="1:8" x14ac:dyDescent="0.45">
      <c r="A698">
        <v>8458</v>
      </c>
      <c r="B698">
        <v>70</v>
      </c>
      <c r="C698" t="str">
        <f t="shared" si="10"/>
        <v>65+</v>
      </c>
      <c r="D698" t="s">
        <v>40</v>
      </c>
      <c r="E698" t="s">
        <v>90</v>
      </c>
      <c r="F698">
        <v>57714</v>
      </c>
      <c r="G698" t="s">
        <v>93</v>
      </c>
      <c r="H698" t="s">
        <v>97</v>
      </c>
    </row>
    <row r="699" spans="1:8" x14ac:dyDescent="0.45">
      <c r="A699">
        <v>9732</v>
      </c>
      <c r="B699">
        <v>71</v>
      </c>
      <c r="C699" t="str">
        <f t="shared" si="10"/>
        <v>65+</v>
      </c>
      <c r="D699" t="s">
        <v>39</v>
      </c>
      <c r="E699" t="s">
        <v>74</v>
      </c>
      <c r="F699">
        <v>97712</v>
      </c>
      <c r="G699" t="s">
        <v>94</v>
      </c>
      <c r="H699" t="s">
        <v>98</v>
      </c>
    </row>
    <row r="700" spans="1:8" x14ac:dyDescent="0.45">
      <c r="A700">
        <v>8566</v>
      </c>
      <c r="B700">
        <v>48</v>
      </c>
      <c r="C700" t="str">
        <f t="shared" si="10"/>
        <v>45-54</v>
      </c>
      <c r="D700" t="s">
        <v>39</v>
      </c>
      <c r="E700" t="s">
        <v>65</v>
      </c>
      <c r="F700">
        <v>42131</v>
      </c>
      <c r="G700" t="s">
        <v>94</v>
      </c>
      <c r="H700" t="s">
        <v>98</v>
      </c>
    </row>
    <row r="701" spans="1:8" x14ac:dyDescent="0.45">
      <c r="A701">
        <v>6191</v>
      </c>
      <c r="B701">
        <v>53</v>
      </c>
      <c r="C701" t="str">
        <f t="shared" si="10"/>
        <v>45-54</v>
      </c>
      <c r="D701" t="s">
        <v>39</v>
      </c>
      <c r="E701" t="s">
        <v>53</v>
      </c>
      <c r="F701">
        <v>33799</v>
      </c>
      <c r="G701" t="s">
        <v>95</v>
      </c>
      <c r="H701" t="s">
        <v>99</v>
      </c>
    </row>
    <row r="702" spans="1:8" x14ac:dyDescent="0.45">
      <c r="A702">
        <v>5821</v>
      </c>
      <c r="B702">
        <v>51</v>
      </c>
      <c r="C702" t="str">
        <f t="shared" si="10"/>
        <v>45-54</v>
      </c>
      <c r="D702" t="s">
        <v>40</v>
      </c>
      <c r="E702" t="s">
        <v>47</v>
      </c>
      <c r="F702">
        <v>176894</v>
      </c>
      <c r="G702" t="s">
        <v>93</v>
      </c>
      <c r="H702" t="s">
        <v>97</v>
      </c>
    </row>
    <row r="703" spans="1:8" x14ac:dyDescent="0.45">
      <c r="A703">
        <v>7483</v>
      </c>
      <c r="B703">
        <v>65</v>
      </c>
      <c r="C703" t="str">
        <f t="shared" si="10"/>
        <v>65+</v>
      </c>
      <c r="D703" t="s">
        <v>39</v>
      </c>
      <c r="E703" t="s">
        <v>86</v>
      </c>
      <c r="F703">
        <v>148583</v>
      </c>
      <c r="G703" t="s">
        <v>91</v>
      </c>
      <c r="H703" t="s">
        <v>98</v>
      </c>
    </row>
    <row r="704" spans="1:8" x14ac:dyDescent="0.45">
      <c r="A704">
        <v>6642</v>
      </c>
      <c r="B704">
        <v>45</v>
      </c>
      <c r="C704" t="str">
        <f t="shared" si="10"/>
        <v>45-54</v>
      </c>
      <c r="D704" t="s">
        <v>40</v>
      </c>
      <c r="E704" t="s">
        <v>58</v>
      </c>
      <c r="F704">
        <v>98983</v>
      </c>
      <c r="G704" t="s">
        <v>94</v>
      </c>
      <c r="H704" t="s">
        <v>98</v>
      </c>
    </row>
    <row r="705" spans="1:8" x14ac:dyDescent="0.45">
      <c r="A705">
        <v>4757</v>
      </c>
      <c r="B705">
        <v>43</v>
      </c>
      <c r="C705" t="str">
        <f t="shared" si="10"/>
        <v>35-44</v>
      </c>
      <c r="D705" t="s">
        <v>39</v>
      </c>
      <c r="E705" t="s">
        <v>79</v>
      </c>
      <c r="F705">
        <v>83345</v>
      </c>
      <c r="G705" t="s">
        <v>93</v>
      </c>
      <c r="H705" t="s">
        <v>96</v>
      </c>
    </row>
    <row r="706" spans="1:8" x14ac:dyDescent="0.45">
      <c r="A706">
        <v>8050</v>
      </c>
      <c r="B706">
        <v>64</v>
      </c>
      <c r="C706" t="str">
        <f t="shared" si="10"/>
        <v>55-64</v>
      </c>
      <c r="D706" t="s">
        <v>40</v>
      </c>
      <c r="E706" t="s">
        <v>61</v>
      </c>
      <c r="F706">
        <v>83288</v>
      </c>
      <c r="G706" t="s">
        <v>91</v>
      </c>
      <c r="H706" t="s">
        <v>96</v>
      </c>
    </row>
    <row r="707" spans="1:8" x14ac:dyDescent="0.45">
      <c r="A707">
        <v>4324</v>
      </c>
      <c r="B707">
        <v>33</v>
      </c>
      <c r="C707" t="str">
        <f t="shared" ref="C707:C770" si="11">IF(B707&lt;25, "18-24", IF(B707&lt;35, "25-34", IF(B707&lt;45, "35-44", IF(B707&lt;55, "45-54", IF(B707&lt;65, "55-64", "65+")))))</f>
        <v>25-34</v>
      </c>
      <c r="D707" t="s">
        <v>40</v>
      </c>
      <c r="E707" t="s">
        <v>81</v>
      </c>
      <c r="F707">
        <v>65517</v>
      </c>
      <c r="G707" t="s">
        <v>91</v>
      </c>
      <c r="H707" t="s">
        <v>97</v>
      </c>
    </row>
    <row r="708" spans="1:8" x14ac:dyDescent="0.45">
      <c r="A708">
        <v>1454</v>
      </c>
      <c r="B708">
        <v>42</v>
      </c>
      <c r="C708" t="str">
        <f t="shared" si="11"/>
        <v>35-44</v>
      </c>
      <c r="D708" t="s">
        <v>40</v>
      </c>
      <c r="E708" t="s">
        <v>82</v>
      </c>
      <c r="F708">
        <v>126087</v>
      </c>
      <c r="G708" t="s">
        <v>91</v>
      </c>
      <c r="H708" t="s">
        <v>98</v>
      </c>
    </row>
    <row r="709" spans="1:8" x14ac:dyDescent="0.45">
      <c r="A709">
        <v>7236</v>
      </c>
      <c r="B709">
        <v>60</v>
      </c>
      <c r="C709" t="str">
        <f t="shared" si="11"/>
        <v>55-64</v>
      </c>
      <c r="D709" t="s">
        <v>40</v>
      </c>
      <c r="E709" t="s">
        <v>57</v>
      </c>
      <c r="F709">
        <v>107582</v>
      </c>
      <c r="G709" t="s">
        <v>93</v>
      </c>
      <c r="H709" t="s">
        <v>97</v>
      </c>
    </row>
    <row r="710" spans="1:8" x14ac:dyDescent="0.45">
      <c r="A710">
        <v>2898</v>
      </c>
      <c r="B710">
        <v>33</v>
      </c>
      <c r="C710" t="str">
        <f t="shared" si="11"/>
        <v>25-34</v>
      </c>
      <c r="D710" t="s">
        <v>38</v>
      </c>
      <c r="E710" t="s">
        <v>89</v>
      </c>
      <c r="F710">
        <v>98781</v>
      </c>
      <c r="G710" t="s">
        <v>92</v>
      </c>
      <c r="H710" t="s">
        <v>98</v>
      </c>
    </row>
    <row r="711" spans="1:8" x14ac:dyDescent="0.45">
      <c r="A711">
        <v>7676</v>
      </c>
      <c r="B711">
        <v>67</v>
      </c>
      <c r="C711" t="str">
        <f t="shared" si="11"/>
        <v>65+</v>
      </c>
      <c r="D711" t="s">
        <v>40</v>
      </c>
      <c r="E711" t="s">
        <v>48</v>
      </c>
      <c r="F711">
        <v>108499</v>
      </c>
      <c r="G711" t="s">
        <v>92</v>
      </c>
      <c r="H711" t="s">
        <v>98</v>
      </c>
    </row>
    <row r="712" spans="1:8" x14ac:dyDescent="0.45">
      <c r="A712">
        <v>3935</v>
      </c>
      <c r="B712">
        <v>65</v>
      </c>
      <c r="C712" t="str">
        <f t="shared" si="11"/>
        <v>65+</v>
      </c>
      <c r="D712" t="s">
        <v>38</v>
      </c>
      <c r="E712" t="s">
        <v>59</v>
      </c>
      <c r="F712">
        <v>50632</v>
      </c>
      <c r="G712" t="s">
        <v>93</v>
      </c>
      <c r="H712" t="s">
        <v>97</v>
      </c>
    </row>
    <row r="713" spans="1:8" x14ac:dyDescent="0.45">
      <c r="A713">
        <v>8158</v>
      </c>
      <c r="B713">
        <v>18</v>
      </c>
      <c r="C713" t="str">
        <f t="shared" si="11"/>
        <v>18-24</v>
      </c>
      <c r="D713" t="s">
        <v>39</v>
      </c>
      <c r="E713" t="s">
        <v>58</v>
      </c>
      <c r="F713">
        <v>186705</v>
      </c>
      <c r="G713" t="s">
        <v>95</v>
      </c>
      <c r="H713" t="s">
        <v>96</v>
      </c>
    </row>
    <row r="714" spans="1:8" x14ac:dyDescent="0.45">
      <c r="A714">
        <v>3597</v>
      </c>
      <c r="B714">
        <v>43</v>
      </c>
      <c r="C714" t="str">
        <f t="shared" si="11"/>
        <v>35-44</v>
      </c>
      <c r="D714" t="s">
        <v>38</v>
      </c>
      <c r="E714" t="s">
        <v>87</v>
      </c>
      <c r="F714">
        <v>97917</v>
      </c>
      <c r="G714" t="s">
        <v>93</v>
      </c>
      <c r="H714" t="s">
        <v>96</v>
      </c>
    </row>
    <row r="715" spans="1:8" x14ac:dyDescent="0.45">
      <c r="A715">
        <v>3880</v>
      </c>
      <c r="B715">
        <v>18</v>
      </c>
      <c r="C715" t="str">
        <f t="shared" si="11"/>
        <v>18-24</v>
      </c>
      <c r="D715" t="s">
        <v>39</v>
      </c>
      <c r="E715" t="s">
        <v>81</v>
      </c>
      <c r="F715">
        <v>31108</v>
      </c>
      <c r="G715" t="s">
        <v>93</v>
      </c>
      <c r="H715" t="s">
        <v>99</v>
      </c>
    </row>
    <row r="716" spans="1:8" x14ac:dyDescent="0.45">
      <c r="A716">
        <v>2327</v>
      </c>
      <c r="B716">
        <v>34</v>
      </c>
      <c r="C716" t="str">
        <f t="shared" si="11"/>
        <v>25-34</v>
      </c>
      <c r="D716" t="s">
        <v>38</v>
      </c>
      <c r="E716" t="s">
        <v>67</v>
      </c>
      <c r="F716">
        <v>66735</v>
      </c>
      <c r="G716" t="s">
        <v>91</v>
      </c>
      <c r="H716" t="s">
        <v>98</v>
      </c>
    </row>
    <row r="717" spans="1:8" x14ac:dyDescent="0.45">
      <c r="A717">
        <v>3240</v>
      </c>
      <c r="B717">
        <v>58</v>
      </c>
      <c r="C717" t="str">
        <f t="shared" si="11"/>
        <v>55-64</v>
      </c>
      <c r="D717" t="s">
        <v>38</v>
      </c>
      <c r="E717" t="s">
        <v>57</v>
      </c>
      <c r="F717">
        <v>189967</v>
      </c>
      <c r="G717" t="s">
        <v>93</v>
      </c>
      <c r="H717" t="s">
        <v>96</v>
      </c>
    </row>
    <row r="718" spans="1:8" x14ac:dyDescent="0.45">
      <c r="A718">
        <v>8012</v>
      </c>
      <c r="B718">
        <v>71</v>
      </c>
      <c r="C718" t="str">
        <f t="shared" si="11"/>
        <v>65+</v>
      </c>
      <c r="D718" t="s">
        <v>39</v>
      </c>
      <c r="E718" t="s">
        <v>63</v>
      </c>
      <c r="F718">
        <v>182751</v>
      </c>
      <c r="G718" t="s">
        <v>94</v>
      </c>
      <c r="H718" t="s">
        <v>99</v>
      </c>
    </row>
    <row r="719" spans="1:8" x14ac:dyDescent="0.45">
      <c r="A719">
        <v>6472</v>
      </c>
      <c r="B719">
        <v>52</v>
      </c>
      <c r="C719" t="str">
        <f t="shared" si="11"/>
        <v>45-54</v>
      </c>
      <c r="D719" t="s">
        <v>38</v>
      </c>
      <c r="E719" t="s">
        <v>53</v>
      </c>
      <c r="F719">
        <v>74291</v>
      </c>
      <c r="G719" t="s">
        <v>91</v>
      </c>
      <c r="H719" t="s">
        <v>98</v>
      </c>
    </row>
    <row r="720" spans="1:8" x14ac:dyDescent="0.45">
      <c r="A720">
        <v>7140</v>
      </c>
      <c r="B720">
        <v>45</v>
      </c>
      <c r="C720" t="str">
        <f t="shared" si="11"/>
        <v>45-54</v>
      </c>
      <c r="D720" t="s">
        <v>38</v>
      </c>
      <c r="E720" t="s">
        <v>51</v>
      </c>
      <c r="F720">
        <v>134555</v>
      </c>
      <c r="G720" t="s">
        <v>92</v>
      </c>
      <c r="H720" t="s">
        <v>97</v>
      </c>
    </row>
    <row r="721" spans="1:8" x14ac:dyDescent="0.45">
      <c r="A721">
        <v>1932</v>
      </c>
      <c r="B721">
        <v>44</v>
      </c>
      <c r="C721" t="str">
        <f t="shared" si="11"/>
        <v>35-44</v>
      </c>
      <c r="D721" t="s">
        <v>40</v>
      </c>
      <c r="E721" t="s">
        <v>70</v>
      </c>
      <c r="F721">
        <v>125849</v>
      </c>
      <c r="G721" t="s">
        <v>93</v>
      </c>
      <c r="H721" t="s">
        <v>96</v>
      </c>
    </row>
    <row r="722" spans="1:8" x14ac:dyDescent="0.45">
      <c r="A722">
        <v>2842</v>
      </c>
      <c r="B722">
        <v>35</v>
      </c>
      <c r="C722" t="str">
        <f t="shared" si="11"/>
        <v>35-44</v>
      </c>
      <c r="D722" t="s">
        <v>40</v>
      </c>
      <c r="E722" t="s">
        <v>43</v>
      </c>
      <c r="F722">
        <v>183883</v>
      </c>
      <c r="G722" t="s">
        <v>93</v>
      </c>
      <c r="H722" t="s">
        <v>97</v>
      </c>
    </row>
    <row r="723" spans="1:8" x14ac:dyDescent="0.45">
      <c r="A723">
        <v>1786</v>
      </c>
      <c r="B723">
        <v>64</v>
      </c>
      <c r="C723" t="str">
        <f t="shared" si="11"/>
        <v>55-64</v>
      </c>
      <c r="D723" t="s">
        <v>38</v>
      </c>
      <c r="E723" t="s">
        <v>74</v>
      </c>
      <c r="F723">
        <v>32784</v>
      </c>
      <c r="G723" t="s">
        <v>95</v>
      </c>
      <c r="H723" t="s">
        <v>96</v>
      </c>
    </row>
    <row r="724" spans="1:8" x14ac:dyDescent="0.45">
      <c r="A724">
        <v>4855</v>
      </c>
      <c r="B724">
        <v>45</v>
      </c>
      <c r="C724" t="str">
        <f t="shared" si="11"/>
        <v>45-54</v>
      </c>
      <c r="D724" t="s">
        <v>40</v>
      </c>
      <c r="E724" t="s">
        <v>50</v>
      </c>
      <c r="F724">
        <v>77336</v>
      </c>
      <c r="G724" t="s">
        <v>95</v>
      </c>
      <c r="H724" t="s">
        <v>97</v>
      </c>
    </row>
    <row r="725" spans="1:8" x14ac:dyDescent="0.45">
      <c r="A725">
        <v>1258</v>
      </c>
      <c r="B725">
        <v>52</v>
      </c>
      <c r="C725" t="str">
        <f t="shared" si="11"/>
        <v>45-54</v>
      </c>
      <c r="D725" t="s">
        <v>38</v>
      </c>
      <c r="E725" t="s">
        <v>66</v>
      </c>
      <c r="F725">
        <v>136488</v>
      </c>
      <c r="G725" t="s">
        <v>95</v>
      </c>
      <c r="H725" t="s">
        <v>99</v>
      </c>
    </row>
    <row r="726" spans="1:8" x14ac:dyDescent="0.45">
      <c r="A726">
        <v>5048</v>
      </c>
      <c r="B726">
        <v>63</v>
      </c>
      <c r="C726" t="str">
        <f t="shared" si="11"/>
        <v>55-64</v>
      </c>
      <c r="D726" t="s">
        <v>40</v>
      </c>
      <c r="E726" t="s">
        <v>44</v>
      </c>
      <c r="F726">
        <v>82916</v>
      </c>
      <c r="G726" t="s">
        <v>92</v>
      </c>
      <c r="H726" t="s">
        <v>97</v>
      </c>
    </row>
    <row r="727" spans="1:8" x14ac:dyDescent="0.45">
      <c r="A727">
        <v>1133</v>
      </c>
      <c r="B727">
        <v>45</v>
      </c>
      <c r="C727" t="str">
        <f t="shared" si="11"/>
        <v>45-54</v>
      </c>
      <c r="D727" t="s">
        <v>40</v>
      </c>
      <c r="E727" t="s">
        <v>69</v>
      </c>
      <c r="F727">
        <v>113791</v>
      </c>
      <c r="G727" t="s">
        <v>93</v>
      </c>
      <c r="H727" t="s">
        <v>98</v>
      </c>
    </row>
    <row r="728" spans="1:8" x14ac:dyDescent="0.45">
      <c r="A728">
        <v>1426</v>
      </c>
      <c r="B728">
        <v>67</v>
      </c>
      <c r="C728" t="str">
        <f t="shared" si="11"/>
        <v>65+</v>
      </c>
      <c r="D728" t="s">
        <v>40</v>
      </c>
      <c r="E728" t="s">
        <v>69</v>
      </c>
      <c r="F728">
        <v>168694</v>
      </c>
      <c r="G728" t="s">
        <v>94</v>
      </c>
      <c r="H728" t="s">
        <v>96</v>
      </c>
    </row>
    <row r="729" spans="1:8" x14ac:dyDescent="0.45">
      <c r="A729">
        <v>2029</v>
      </c>
      <c r="B729">
        <v>55</v>
      </c>
      <c r="C729" t="str">
        <f t="shared" si="11"/>
        <v>55-64</v>
      </c>
      <c r="D729" t="s">
        <v>39</v>
      </c>
      <c r="E729" t="s">
        <v>58</v>
      </c>
      <c r="F729">
        <v>168397</v>
      </c>
      <c r="G729" t="s">
        <v>94</v>
      </c>
      <c r="H729" t="s">
        <v>96</v>
      </c>
    </row>
    <row r="730" spans="1:8" x14ac:dyDescent="0.45">
      <c r="A730">
        <v>7400</v>
      </c>
      <c r="B730">
        <v>49</v>
      </c>
      <c r="C730" t="str">
        <f t="shared" si="11"/>
        <v>45-54</v>
      </c>
      <c r="D730" t="s">
        <v>40</v>
      </c>
      <c r="E730" t="s">
        <v>80</v>
      </c>
      <c r="F730">
        <v>30002</v>
      </c>
      <c r="G730" t="s">
        <v>92</v>
      </c>
      <c r="H730" t="s">
        <v>98</v>
      </c>
    </row>
    <row r="731" spans="1:8" x14ac:dyDescent="0.45">
      <c r="A731">
        <v>9438</v>
      </c>
      <c r="B731">
        <v>71</v>
      </c>
      <c r="C731" t="str">
        <f t="shared" si="11"/>
        <v>65+</v>
      </c>
      <c r="D731" t="s">
        <v>39</v>
      </c>
      <c r="E731" t="s">
        <v>68</v>
      </c>
      <c r="F731">
        <v>163072</v>
      </c>
      <c r="G731" t="s">
        <v>93</v>
      </c>
      <c r="H731" t="s">
        <v>96</v>
      </c>
    </row>
    <row r="732" spans="1:8" x14ac:dyDescent="0.45">
      <c r="A732">
        <v>6042</v>
      </c>
      <c r="B732">
        <v>27</v>
      </c>
      <c r="C732" t="str">
        <f t="shared" si="11"/>
        <v>25-34</v>
      </c>
      <c r="D732" t="s">
        <v>39</v>
      </c>
      <c r="E732" t="s">
        <v>82</v>
      </c>
      <c r="F732">
        <v>118015</v>
      </c>
      <c r="G732" t="s">
        <v>94</v>
      </c>
      <c r="H732" t="s">
        <v>99</v>
      </c>
    </row>
    <row r="733" spans="1:8" x14ac:dyDescent="0.45">
      <c r="A733">
        <v>3666</v>
      </c>
      <c r="B733">
        <v>72</v>
      </c>
      <c r="C733" t="str">
        <f t="shared" si="11"/>
        <v>65+</v>
      </c>
      <c r="D733" t="s">
        <v>38</v>
      </c>
      <c r="E733" t="s">
        <v>61</v>
      </c>
      <c r="F733">
        <v>181497</v>
      </c>
      <c r="G733" t="s">
        <v>92</v>
      </c>
      <c r="H733" t="s">
        <v>97</v>
      </c>
    </row>
    <row r="734" spans="1:8" x14ac:dyDescent="0.45">
      <c r="A734">
        <v>2071</v>
      </c>
      <c r="B734">
        <v>62</v>
      </c>
      <c r="C734" t="str">
        <f t="shared" si="11"/>
        <v>55-64</v>
      </c>
      <c r="D734" t="s">
        <v>38</v>
      </c>
      <c r="E734" t="s">
        <v>43</v>
      </c>
      <c r="F734">
        <v>77293</v>
      </c>
      <c r="G734" t="s">
        <v>95</v>
      </c>
      <c r="H734" t="s">
        <v>99</v>
      </c>
    </row>
    <row r="735" spans="1:8" x14ac:dyDescent="0.45">
      <c r="A735">
        <v>5624</v>
      </c>
      <c r="B735">
        <v>22</v>
      </c>
      <c r="C735" t="str">
        <f t="shared" si="11"/>
        <v>18-24</v>
      </c>
      <c r="D735" t="s">
        <v>39</v>
      </c>
      <c r="E735" t="s">
        <v>62</v>
      </c>
      <c r="F735">
        <v>47103</v>
      </c>
      <c r="G735" t="s">
        <v>92</v>
      </c>
      <c r="H735" t="s">
        <v>96</v>
      </c>
    </row>
    <row r="736" spans="1:8" x14ac:dyDescent="0.45">
      <c r="A736">
        <v>5152</v>
      </c>
      <c r="B736">
        <v>19</v>
      </c>
      <c r="C736" t="str">
        <f t="shared" si="11"/>
        <v>18-24</v>
      </c>
      <c r="D736" t="s">
        <v>40</v>
      </c>
      <c r="E736" t="s">
        <v>62</v>
      </c>
      <c r="F736">
        <v>119550</v>
      </c>
      <c r="G736" t="s">
        <v>91</v>
      </c>
      <c r="H736" t="s">
        <v>97</v>
      </c>
    </row>
    <row r="737" spans="1:8" x14ac:dyDescent="0.45">
      <c r="A737">
        <v>6105</v>
      </c>
      <c r="B737">
        <v>39</v>
      </c>
      <c r="C737" t="str">
        <f t="shared" si="11"/>
        <v>35-44</v>
      </c>
      <c r="D737" t="s">
        <v>38</v>
      </c>
      <c r="E737" t="s">
        <v>42</v>
      </c>
      <c r="F737">
        <v>183512</v>
      </c>
      <c r="G737" t="s">
        <v>92</v>
      </c>
      <c r="H737" t="s">
        <v>97</v>
      </c>
    </row>
    <row r="738" spans="1:8" x14ac:dyDescent="0.45">
      <c r="A738">
        <v>5415</v>
      </c>
      <c r="B738">
        <v>32</v>
      </c>
      <c r="C738" t="str">
        <f t="shared" si="11"/>
        <v>25-34</v>
      </c>
      <c r="D738" t="s">
        <v>38</v>
      </c>
      <c r="E738" t="s">
        <v>69</v>
      </c>
      <c r="F738">
        <v>55510</v>
      </c>
      <c r="G738" t="s">
        <v>94</v>
      </c>
      <c r="H738" t="s">
        <v>97</v>
      </c>
    </row>
    <row r="739" spans="1:8" x14ac:dyDescent="0.45">
      <c r="A739">
        <v>1942</v>
      </c>
      <c r="B739">
        <v>44</v>
      </c>
      <c r="C739" t="str">
        <f t="shared" si="11"/>
        <v>35-44</v>
      </c>
      <c r="D739" t="s">
        <v>38</v>
      </c>
      <c r="E739" t="s">
        <v>51</v>
      </c>
      <c r="F739">
        <v>152108</v>
      </c>
      <c r="G739" t="s">
        <v>94</v>
      </c>
      <c r="H739" t="s">
        <v>97</v>
      </c>
    </row>
    <row r="740" spans="1:8" x14ac:dyDescent="0.45">
      <c r="A740">
        <v>1779</v>
      </c>
      <c r="B740">
        <v>58</v>
      </c>
      <c r="C740" t="str">
        <f t="shared" si="11"/>
        <v>55-64</v>
      </c>
      <c r="D740" t="s">
        <v>40</v>
      </c>
      <c r="E740" t="s">
        <v>87</v>
      </c>
      <c r="F740">
        <v>94230</v>
      </c>
      <c r="G740" t="s">
        <v>92</v>
      </c>
      <c r="H740" t="s">
        <v>96</v>
      </c>
    </row>
    <row r="741" spans="1:8" x14ac:dyDescent="0.45">
      <c r="A741">
        <v>6732</v>
      </c>
      <c r="B741">
        <v>41</v>
      </c>
      <c r="C741" t="str">
        <f t="shared" si="11"/>
        <v>35-44</v>
      </c>
      <c r="D741" t="s">
        <v>39</v>
      </c>
      <c r="E741" t="s">
        <v>65</v>
      </c>
      <c r="F741">
        <v>53883</v>
      </c>
      <c r="G741" t="s">
        <v>95</v>
      </c>
      <c r="H741" t="s">
        <v>98</v>
      </c>
    </row>
    <row r="742" spans="1:8" x14ac:dyDescent="0.45">
      <c r="A742">
        <v>7248</v>
      </c>
      <c r="B742">
        <v>43</v>
      </c>
      <c r="C742" t="str">
        <f t="shared" si="11"/>
        <v>35-44</v>
      </c>
      <c r="D742" t="s">
        <v>39</v>
      </c>
      <c r="E742" t="s">
        <v>60</v>
      </c>
      <c r="F742">
        <v>116970</v>
      </c>
      <c r="G742" t="s">
        <v>95</v>
      </c>
      <c r="H742" t="s">
        <v>99</v>
      </c>
    </row>
    <row r="743" spans="1:8" x14ac:dyDescent="0.45">
      <c r="A743">
        <v>9552</v>
      </c>
      <c r="B743">
        <v>34</v>
      </c>
      <c r="C743" t="str">
        <f t="shared" si="11"/>
        <v>25-34</v>
      </c>
      <c r="D743" t="s">
        <v>39</v>
      </c>
      <c r="E743" t="s">
        <v>59</v>
      </c>
      <c r="F743">
        <v>181272</v>
      </c>
      <c r="G743" t="s">
        <v>95</v>
      </c>
      <c r="H743" t="s">
        <v>99</v>
      </c>
    </row>
    <row r="744" spans="1:8" x14ac:dyDescent="0.45">
      <c r="A744">
        <v>5133</v>
      </c>
      <c r="B744">
        <v>75</v>
      </c>
      <c r="C744" t="str">
        <f t="shared" si="11"/>
        <v>65+</v>
      </c>
      <c r="D744" t="s">
        <v>39</v>
      </c>
      <c r="E744" t="s">
        <v>65</v>
      </c>
      <c r="F744">
        <v>146669</v>
      </c>
      <c r="G744" t="s">
        <v>92</v>
      </c>
      <c r="H744" t="s">
        <v>97</v>
      </c>
    </row>
    <row r="745" spans="1:8" x14ac:dyDescent="0.45">
      <c r="A745">
        <v>5627</v>
      </c>
      <c r="B745">
        <v>69</v>
      </c>
      <c r="C745" t="str">
        <f t="shared" si="11"/>
        <v>65+</v>
      </c>
      <c r="D745" t="s">
        <v>40</v>
      </c>
      <c r="E745" t="s">
        <v>52</v>
      </c>
      <c r="F745">
        <v>36930</v>
      </c>
      <c r="G745" t="s">
        <v>92</v>
      </c>
      <c r="H745" t="s">
        <v>99</v>
      </c>
    </row>
    <row r="746" spans="1:8" x14ac:dyDescent="0.45">
      <c r="A746">
        <v>4289</v>
      </c>
      <c r="B746">
        <v>57</v>
      </c>
      <c r="C746" t="str">
        <f t="shared" si="11"/>
        <v>55-64</v>
      </c>
      <c r="D746" t="s">
        <v>39</v>
      </c>
      <c r="E746" t="s">
        <v>75</v>
      </c>
      <c r="F746">
        <v>35549</v>
      </c>
      <c r="G746" t="s">
        <v>91</v>
      </c>
      <c r="H746" t="s">
        <v>99</v>
      </c>
    </row>
    <row r="747" spans="1:8" x14ac:dyDescent="0.45">
      <c r="A747">
        <v>7925</v>
      </c>
      <c r="B747">
        <v>66</v>
      </c>
      <c r="C747" t="str">
        <f t="shared" si="11"/>
        <v>65+</v>
      </c>
      <c r="D747" t="s">
        <v>40</v>
      </c>
      <c r="E747" t="s">
        <v>75</v>
      </c>
      <c r="F747">
        <v>81254</v>
      </c>
      <c r="G747" t="s">
        <v>93</v>
      </c>
      <c r="H747" t="s">
        <v>99</v>
      </c>
    </row>
    <row r="748" spans="1:8" x14ac:dyDescent="0.45">
      <c r="A748">
        <v>6533</v>
      </c>
      <c r="B748">
        <v>19</v>
      </c>
      <c r="C748" t="str">
        <f t="shared" si="11"/>
        <v>18-24</v>
      </c>
      <c r="D748" t="s">
        <v>39</v>
      </c>
      <c r="E748" t="s">
        <v>44</v>
      </c>
      <c r="F748">
        <v>145431</v>
      </c>
      <c r="G748" t="s">
        <v>94</v>
      </c>
      <c r="H748" t="s">
        <v>99</v>
      </c>
    </row>
    <row r="749" spans="1:8" x14ac:dyDescent="0.45">
      <c r="A749">
        <v>1498</v>
      </c>
      <c r="B749">
        <v>46</v>
      </c>
      <c r="C749" t="str">
        <f t="shared" si="11"/>
        <v>45-54</v>
      </c>
      <c r="D749" t="s">
        <v>40</v>
      </c>
      <c r="E749" t="s">
        <v>68</v>
      </c>
      <c r="F749">
        <v>113280</v>
      </c>
      <c r="G749" t="s">
        <v>93</v>
      </c>
      <c r="H749" t="s">
        <v>96</v>
      </c>
    </row>
    <row r="750" spans="1:8" x14ac:dyDescent="0.45">
      <c r="A750">
        <v>2594</v>
      </c>
      <c r="B750">
        <v>27</v>
      </c>
      <c r="C750" t="str">
        <f t="shared" si="11"/>
        <v>25-34</v>
      </c>
      <c r="D750" t="s">
        <v>39</v>
      </c>
      <c r="E750" t="s">
        <v>85</v>
      </c>
      <c r="F750">
        <v>74311</v>
      </c>
      <c r="G750" t="s">
        <v>91</v>
      </c>
      <c r="H750" t="s">
        <v>99</v>
      </c>
    </row>
    <row r="751" spans="1:8" x14ac:dyDescent="0.45">
      <c r="A751">
        <v>7439</v>
      </c>
      <c r="B751">
        <v>29</v>
      </c>
      <c r="C751" t="str">
        <f t="shared" si="11"/>
        <v>25-34</v>
      </c>
      <c r="D751" t="s">
        <v>38</v>
      </c>
      <c r="E751" t="s">
        <v>46</v>
      </c>
      <c r="F751">
        <v>80241</v>
      </c>
      <c r="G751" t="s">
        <v>92</v>
      </c>
      <c r="H751" t="s">
        <v>98</v>
      </c>
    </row>
    <row r="752" spans="1:8" x14ac:dyDescent="0.45">
      <c r="A752">
        <v>4595</v>
      </c>
      <c r="B752">
        <v>33</v>
      </c>
      <c r="C752" t="str">
        <f t="shared" si="11"/>
        <v>25-34</v>
      </c>
      <c r="D752" t="s">
        <v>39</v>
      </c>
      <c r="E752" t="s">
        <v>57</v>
      </c>
      <c r="F752">
        <v>67314</v>
      </c>
      <c r="G752" t="s">
        <v>95</v>
      </c>
      <c r="H752" t="s">
        <v>97</v>
      </c>
    </row>
    <row r="753" spans="1:8" x14ac:dyDescent="0.45">
      <c r="A753">
        <v>6940</v>
      </c>
      <c r="B753">
        <v>25</v>
      </c>
      <c r="C753" t="str">
        <f t="shared" si="11"/>
        <v>25-34</v>
      </c>
      <c r="D753" t="s">
        <v>38</v>
      </c>
      <c r="E753" t="s">
        <v>46</v>
      </c>
      <c r="F753">
        <v>147687</v>
      </c>
      <c r="G753" t="s">
        <v>91</v>
      </c>
      <c r="H753" t="s">
        <v>96</v>
      </c>
    </row>
    <row r="754" spans="1:8" x14ac:dyDescent="0.45">
      <c r="A754">
        <v>4817</v>
      </c>
      <c r="B754">
        <v>37</v>
      </c>
      <c r="C754" t="str">
        <f t="shared" si="11"/>
        <v>35-44</v>
      </c>
      <c r="D754" t="s">
        <v>40</v>
      </c>
      <c r="E754" t="s">
        <v>65</v>
      </c>
      <c r="F754">
        <v>42799</v>
      </c>
      <c r="G754" t="s">
        <v>93</v>
      </c>
      <c r="H754" t="s">
        <v>97</v>
      </c>
    </row>
    <row r="755" spans="1:8" x14ac:dyDescent="0.45">
      <c r="A755">
        <v>8595</v>
      </c>
      <c r="B755">
        <v>64</v>
      </c>
      <c r="C755" t="str">
        <f t="shared" si="11"/>
        <v>55-64</v>
      </c>
      <c r="D755" t="s">
        <v>40</v>
      </c>
      <c r="E755" t="s">
        <v>86</v>
      </c>
      <c r="F755">
        <v>138134</v>
      </c>
      <c r="G755" t="s">
        <v>95</v>
      </c>
      <c r="H755" t="s">
        <v>99</v>
      </c>
    </row>
    <row r="756" spans="1:8" x14ac:dyDescent="0.45">
      <c r="A756">
        <v>5503</v>
      </c>
      <c r="B756">
        <v>45</v>
      </c>
      <c r="C756" t="str">
        <f t="shared" si="11"/>
        <v>45-54</v>
      </c>
      <c r="D756" t="s">
        <v>39</v>
      </c>
      <c r="E756" t="s">
        <v>66</v>
      </c>
      <c r="F756">
        <v>122089</v>
      </c>
      <c r="G756" t="s">
        <v>91</v>
      </c>
      <c r="H756" t="s">
        <v>99</v>
      </c>
    </row>
    <row r="757" spans="1:8" x14ac:dyDescent="0.45">
      <c r="A757">
        <v>2355</v>
      </c>
      <c r="B757">
        <v>29</v>
      </c>
      <c r="C757" t="str">
        <f t="shared" si="11"/>
        <v>25-34</v>
      </c>
      <c r="D757" t="s">
        <v>40</v>
      </c>
      <c r="E757" t="s">
        <v>55</v>
      </c>
      <c r="F757">
        <v>51882</v>
      </c>
      <c r="G757" t="s">
        <v>91</v>
      </c>
      <c r="H757" t="s">
        <v>99</v>
      </c>
    </row>
    <row r="758" spans="1:8" x14ac:dyDescent="0.45">
      <c r="A758">
        <v>4251</v>
      </c>
      <c r="B758">
        <v>35</v>
      </c>
      <c r="C758" t="str">
        <f t="shared" si="11"/>
        <v>35-44</v>
      </c>
      <c r="D758" t="s">
        <v>39</v>
      </c>
      <c r="E758" t="s">
        <v>74</v>
      </c>
      <c r="F758">
        <v>136601</v>
      </c>
      <c r="G758" t="s">
        <v>94</v>
      </c>
      <c r="H758" t="s">
        <v>97</v>
      </c>
    </row>
    <row r="759" spans="1:8" x14ac:dyDescent="0.45">
      <c r="A759">
        <v>5213</v>
      </c>
      <c r="B759">
        <v>38</v>
      </c>
      <c r="C759" t="str">
        <f t="shared" si="11"/>
        <v>35-44</v>
      </c>
      <c r="D759" t="s">
        <v>39</v>
      </c>
      <c r="E759" t="s">
        <v>47</v>
      </c>
      <c r="F759">
        <v>44437</v>
      </c>
      <c r="G759" t="s">
        <v>94</v>
      </c>
      <c r="H759" t="s">
        <v>98</v>
      </c>
    </row>
    <row r="760" spans="1:8" x14ac:dyDescent="0.45">
      <c r="A760">
        <v>3273</v>
      </c>
      <c r="B760">
        <v>62</v>
      </c>
      <c r="C760" t="str">
        <f t="shared" si="11"/>
        <v>55-64</v>
      </c>
      <c r="D760" t="s">
        <v>38</v>
      </c>
      <c r="E760" t="s">
        <v>63</v>
      </c>
      <c r="F760">
        <v>89056</v>
      </c>
      <c r="G760" t="s">
        <v>93</v>
      </c>
      <c r="H760" t="s">
        <v>97</v>
      </c>
    </row>
    <row r="761" spans="1:8" x14ac:dyDescent="0.45">
      <c r="A761">
        <v>3145</v>
      </c>
      <c r="B761">
        <v>59</v>
      </c>
      <c r="C761" t="str">
        <f t="shared" si="11"/>
        <v>55-64</v>
      </c>
      <c r="D761" t="s">
        <v>40</v>
      </c>
      <c r="E761" t="s">
        <v>89</v>
      </c>
      <c r="F761">
        <v>175387</v>
      </c>
      <c r="G761" t="s">
        <v>95</v>
      </c>
      <c r="H761" t="s">
        <v>98</v>
      </c>
    </row>
    <row r="762" spans="1:8" x14ac:dyDescent="0.45">
      <c r="A762">
        <v>3287</v>
      </c>
      <c r="B762">
        <v>51</v>
      </c>
      <c r="C762" t="str">
        <f t="shared" si="11"/>
        <v>45-54</v>
      </c>
      <c r="D762" t="s">
        <v>38</v>
      </c>
      <c r="E762" t="s">
        <v>63</v>
      </c>
      <c r="F762">
        <v>95120</v>
      </c>
      <c r="G762" t="s">
        <v>91</v>
      </c>
      <c r="H762" t="s">
        <v>96</v>
      </c>
    </row>
    <row r="763" spans="1:8" x14ac:dyDescent="0.45">
      <c r="A763">
        <v>6969</v>
      </c>
      <c r="B763">
        <v>59</v>
      </c>
      <c r="C763" t="str">
        <f t="shared" si="11"/>
        <v>55-64</v>
      </c>
      <c r="D763" t="s">
        <v>39</v>
      </c>
      <c r="E763" t="s">
        <v>47</v>
      </c>
      <c r="F763">
        <v>51895</v>
      </c>
      <c r="G763" t="s">
        <v>93</v>
      </c>
      <c r="H763" t="s">
        <v>99</v>
      </c>
    </row>
    <row r="764" spans="1:8" x14ac:dyDescent="0.45">
      <c r="A764">
        <v>5070</v>
      </c>
      <c r="B764">
        <v>64</v>
      </c>
      <c r="C764" t="str">
        <f t="shared" si="11"/>
        <v>55-64</v>
      </c>
      <c r="D764" t="s">
        <v>39</v>
      </c>
      <c r="E764" t="s">
        <v>47</v>
      </c>
      <c r="F764">
        <v>79191</v>
      </c>
      <c r="G764" t="s">
        <v>91</v>
      </c>
      <c r="H764" t="s">
        <v>97</v>
      </c>
    </row>
    <row r="765" spans="1:8" x14ac:dyDescent="0.45">
      <c r="A765">
        <v>3183</v>
      </c>
      <c r="B765">
        <v>44</v>
      </c>
      <c r="C765" t="str">
        <f t="shared" si="11"/>
        <v>35-44</v>
      </c>
      <c r="D765" t="s">
        <v>38</v>
      </c>
      <c r="E765" t="s">
        <v>47</v>
      </c>
      <c r="F765">
        <v>130880</v>
      </c>
      <c r="G765" t="s">
        <v>92</v>
      </c>
      <c r="H765" t="s">
        <v>99</v>
      </c>
    </row>
    <row r="766" spans="1:8" x14ac:dyDescent="0.45">
      <c r="A766">
        <v>8844</v>
      </c>
      <c r="B766">
        <v>42</v>
      </c>
      <c r="C766" t="str">
        <f t="shared" si="11"/>
        <v>35-44</v>
      </c>
      <c r="D766" t="s">
        <v>39</v>
      </c>
      <c r="E766" t="s">
        <v>85</v>
      </c>
      <c r="F766">
        <v>56549</v>
      </c>
      <c r="G766" t="s">
        <v>93</v>
      </c>
      <c r="H766" t="s">
        <v>99</v>
      </c>
    </row>
    <row r="767" spans="1:8" x14ac:dyDescent="0.45">
      <c r="A767">
        <v>3090</v>
      </c>
      <c r="B767">
        <v>29</v>
      </c>
      <c r="C767" t="str">
        <f t="shared" si="11"/>
        <v>25-34</v>
      </c>
      <c r="D767" t="s">
        <v>40</v>
      </c>
      <c r="E767" t="s">
        <v>60</v>
      </c>
      <c r="F767">
        <v>72504</v>
      </c>
      <c r="G767" t="s">
        <v>93</v>
      </c>
      <c r="H767" t="s">
        <v>96</v>
      </c>
    </row>
    <row r="768" spans="1:8" x14ac:dyDescent="0.45">
      <c r="A768">
        <v>7173</v>
      </c>
      <c r="B768">
        <v>40</v>
      </c>
      <c r="C768" t="str">
        <f t="shared" si="11"/>
        <v>35-44</v>
      </c>
      <c r="D768" t="s">
        <v>39</v>
      </c>
      <c r="E768" t="s">
        <v>73</v>
      </c>
      <c r="F768">
        <v>59409</v>
      </c>
      <c r="G768" t="s">
        <v>94</v>
      </c>
      <c r="H768" t="s">
        <v>98</v>
      </c>
    </row>
    <row r="769" spans="1:8" x14ac:dyDescent="0.45">
      <c r="A769">
        <v>9628</v>
      </c>
      <c r="B769">
        <v>62</v>
      </c>
      <c r="C769" t="str">
        <f t="shared" si="11"/>
        <v>55-64</v>
      </c>
      <c r="D769" t="s">
        <v>39</v>
      </c>
      <c r="E769" t="s">
        <v>41</v>
      </c>
      <c r="F769">
        <v>128641</v>
      </c>
      <c r="G769" t="s">
        <v>92</v>
      </c>
      <c r="H769" t="s">
        <v>99</v>
      </c>
    </row>
    <row r="770" spans="1:8" x14ac:dyDescent="0.45">
      <c r="A770">
        <v>5872</v>
      </c>
      <c r="B770">
        <v>29</v>
      </c>
      <c r="C770" t="str">
        <f t="shared" si="11"/>
        <v>25-34</v>
      </c>
      <c r="D770" t="s">
        <v>40</v>
      </c>
      <c r="E770" t="s">
        <v>66</v>
      </c>
      <c r="F770">
        <v>165218</v>
      </c>
      <c r="G770" t="s">
        <v>93</v>
      </c>
      <c r="H770" t="s">
        <v>99</v>
      </c>
    </row>
    <row r="771" spans="1:8" x14ac:dyDescent="0.45">
      <c r="A771">
        <v>5704</v>
      </c>
      <c r="B771">
        <v>24</v>
      </c>
      <c r="C771" t="str">
        <f t="shared" ref="C771:C834" si="12">IF(B771&lt;25, "18-24", IF(B771&lt;35, "25-34", IF(B771&lt;45, "35-44", IF(B771&lt;55, "45-54", IF(B771&lt;65, "55-64", "65+")))))</f>
        <v>18-24</v>
      </c>
      <c r="D771" t="s">
        <v>39</v>
      </c>
      <c r="E771" t="s">
        <v>73</v>
      </c>
      <c r="F771">
        <v>89502</v>
      </c>
      <c r="G771" t="s">
        <v>95</v>
      </c>
      <c r="H771" t="s">
        <v>97</v>
      </c>
    </row>
    <row r="772" spans="1:8" x14ac:dyDescent="0.45">
      <c r="A772">
        <v>1125</v>
      </c>
      <c r="B772">
        <v>18</v>
      </c>
      <c r="C772" t="str">
        <f t="shared" si="12"/>
        <v>18-24</v>
      </c>
      <c r="D772" t="s">
        <v>39</v>
      </c>
      <c r="E772" t="s">
        <v>50</v>
      </c>
      <c r="F772">
        <v>90942</v>
      </c>
      <c r="G772" t="s">
        <v>94</v>
      </c>
      <c r="H772" t="s">
        <v>98</v>
      </c>
    </row>
    <row r="773" spans="1:8" x14ac:dyDescent="0.45">
      <c r="A773">
        <v>5968</v>
      </c>
      <c r="B773">
        <v>32</v>
      </c>
      <c r="C773" t="str">
        <f t="shared" si="12"/>
        <v>25-34</v>
      </c>
      <c r="D773" t="s">
        <v>39</v>
      </c>
      <c r="E773" t="s">
        <v>62</v>
      </c>
      <c r="F773">
        <v>71565</v>
      </c>
      <c r="G773" t="s">
        <v>91</v>
      </c>
      <c r="H773" t="s">
        <v>96</v>
      </c>
    </row>
    <row r="774" spans="1:8" x14ac:dyDescent="0.45">
      <c r="A774">
        <v>1629</v>
      </c>
      <c r="B774">
        <v>29</v>
      </c>
      <c r="C774" t="str">
        <f t="shared" si="12"/>
        <v>25-34</v>
      </c>
      <c r="D774" t="s">
        <v>40</v>
      </c>
      <c r="E774" t="s">
        <v>67</v>
      </c>
      <c r="F774">
        <v>140920</v>
      </c>
      <c r="G774" t="s">
        <v>92</v>
      </c>
      <c r="H774" t="s">
        <v>99</v>
      </c>
    </row>
    <row r="775" spans="1:8" x14ac:dyDescent="0.45">
      <c r="A775">
        <v>3289</v>
      </c>
      <c r="B775">
        <v>44</v>
      </c>
      <c r="C775" t="str">
        <f t="shared" si="12"/>
        <v>35-44</v>
      </c>
      <c r="D775" t="s">
        <v>39</v>
      </c>
      <c r="E775" t="s">
        <v>50</v>
      </c>
      <c r="F775">
        <v>89495</v>
      </c>
      <c r="G775" t="s">
        <v>94</v>
      </c>
      <c r="H775" t="s">
        <v>97</v>
      </c>
    </row>
    <row r="776" spans="1:8" x14ac:dyDescent="0.45">
      <c r="A776">
        <v>6547</v>
      </c>
      <c r="B776">
        <v>45</v>
      </c>
      <c r="C776" t="str">
        <f t="shared" si="12"/>
        <v>45-54</v>
      </c>
      <c r="D776" t="s">
        <v>40</v>
      </c>
      <c r="E776" t="s">
        <v>73</v>
      </c>
      <c r="F776">
        <v>106302</v>
      </c>
      <c r="G776" t="s">
        <v>94</v>
      </c>
      <c r="H776" t="s">
        <v>98</v>
      </c>
    </row>
    <row r="777" spans="1:8" x14ac:dyDescent="0.45">
      <c r="A777">
        <v>4497</v>
      </c>
      <c r="B777">
        <v>49</v>
      </c>
      <c r="C777" t="str">
        <f t="shared" si="12"/>
        <v>45-54</v>
      </c>
      <c r="D777" t="s">
        <v>40</v>
      </c>
      <c r="E777" t="s">
        <v>85</v>
      </c>
      <c r="F777">
        <v>70800</v>
      </c>
      <c r="G777" t="s">
        <v>95</v>
      </c>
      <c r="H777" t="s">
        <v>98</v>
      </c>
    </row>
    <row r="778" spans="1:8" x14ac:dyDescent="0.45">
      <c r="A778">
        <v>2699</v>
      </c>
      <c r="B778">
        <v>75</v>
      </c>
      <c r="C778" t="str">
        <f t="shared" si="12"/>
        <v>65+</v>
      </c>
      <c r="D778" t="s">
        <v>38</v>
      </c>
      <c r="E778" t="s">
        <v>44</v>
      </c>
      <c r="F778">
        <v>168106</v>
      </c>
      <c r="G778" t="s">
        <v>91</v>
      </c>
      <c r="H778" t="s">
        <v>96</v>
      </c>
    </row>
    <row r="779" spans="1:8" x14ac:dyDescent="0.45">
      <c r="A779">
        <v>7868</v>
      </c>
      <c r="B779">
        <v>34</v>
      </c>
      <c r="C779" t="str">
        <f t="shared" si="12"/>
        <v>25-34</v>
      </c>
      <c r="D779" t="s">
        <v>38</v>
      </c>
      <c r="E779" t="s">
        <v>89</v>
      </c>
      <c r="F779">
        <v>197545</v>
      </c>
      <c r="G779" t="s">
        <v>91</v>
      </c>
      <c r="H779" t="s">
        <v>98</v>
      </c>
    </row>
    <row r="780" spans="1:8" x14ac:dyDescent="0.45">
      <c r="A780">
        <v>2777</v>
      </c>
      <c r="B780">
        <v>18</v>
      </c>
      <c r="C780" t="str">
        <f t="shared" si="12"/>
        <v>18-24</v>
      </c>
      <c r="D780" t="s">
        <v>40</v>
      </c>
      <c r="E780" t="s">
        <v>78</v>
      </c>
      <c r="F780">
        <v>65832</v>
      </c>
      <c r="G780" t="s">
        <v>94</v>
      </c>
      <c r="H780" t="s">
        <v>96</v>
      </c>
    </row>
    <row r="781" spans="1:8" x14ac:dyDescent="0.45">
      <c r="A781">
        <v>9636</v>
      </c>
      <c r="B781">
        <v>73</v>
      </c>
      <c r="C781" t="str">
        <f t="shared" si="12"/>
        <v>65+</v>
      </c>
      <c r="D781" t="s">
        <v>38</v>
      </c>
      <c r="E781" t="s">
        <v>62</v>
      </c>
      <c r="F781">
        <v>114566</v>
      </c>
      <c r="G781" t="s">
        <v>93</v>
      </c>
      <c r="H781" t="s">
        <v>98</v>
      </c>
    </row>
    <row r="782" spans="1:8" x14ac:dyDescent="0.45">
      <c r="A782">
        <v>3372</v>
      </c>
      <c r="B782">
        <v>24</v>
      </c>
      <c r="C782" t="str">
        <f t="shared" si="12"/>
        <v>18-24</v>
      </c>
      <c r="D782" t="s">
        <v>40</v>
      </c>
      <c r="E782" t="s">
        <v>51</v>
      </c>
      <c r="F782">
        <v>35817</v>
      </c>
      <c r="G782" t="s">
        <v>91</v>
      </c>
      <c r="H782" t="s">
        <v>99</v>
      </c>
    </row>
    <row r="783" spans="1:8" x14ac:dyDescent="0.45">
      <c r="A783">
        <v>7746</v>
      </c>
      <c r="B783">
        <v>57</v>
      </c>
      <c r="C783" t="str">
        <f t="shared" si="12"/>
        <v>55-64</v>
      </c>
      <c r="D783" t="s">
        <v>39</v>
      </c>
      <c r="E783" t="s">
        <v>56</v>
      </c>
      <c r="F783">
        <v>157926</v>
      </c>
      <c r="G783" t="s">
        <v>91</v>
      </c>
      <c r="H783" t="s">
        <v>99</v>
      </c>
    </row>
    <row r="784" spans="1:8" x14ac:dyDescent="0.45">
      <c r="A784">
        <v>5658</v>
      </c>
      <c r="B784">
        <v>50</v>
      </c>
      <c r="C784" t="str">
        <f t="shared" si="12"/>
        <v>45-54</v>
      </c>
      <c r="D784" t="s">
        <v>40</v>
      </c>
      <c r="E784" t="s">
        <v>48</v>
      </c>
      <c r="F784">
        <v>142502</v>
      </c>
      <c r="G784" t="s">
        <v>91</v>
      </c>
      <c r="H784" t="s">
        <v>99</v>
      </c>
    </row>
    <row r="785" spans="1:8" x14ac:dyDescent="0.45">
      <c r="A785">
        <v>3768</v>
      </c>
      <c r="B785">
        <v>38</v>
      </c>
      <c r="C785" t="str">
        <f t="shared" si="12"/>
        <v>35-44</v>
      </c>
      <c r="D785" t="s">
        <v>39</v>
      </c>
      <c r="E785" t="s">
        <v>71</v>
      </c>
      <c r="F785">
        <v>132779</v>
      </c>
      <c r="G785" t="s">
        <v>95</v>
      </c>
      <c r="H785" t="s">
        <v>96</v>
      </c>
    </row>
    <row r="786" spans="1:8" x14ac:dyDescent="0.45">
      <c r="A786">
        <v>1564</v>
      </c>
      <c r="B786">
        <v>20</v>
      </c>
      <c r="C786" t="str">
        <f t="shared" si="12"/>
        <v>18-24</v>
      </c>
      <c r="D786" t="s">
        <v>39</v>
      </c>
      <c r="E786" t="s">
        <v>65</v>
      </c>
      <c r="F786">
        <v>117979</v>
      </c>
      <c r="G786" t="s">
        <v>92</v>
      </c>
      <c r="H786" t="s">
        <v>96</v>
      </c>
    </row>
    <row r="787" spans="1:8" x14ac:dyDescent="0.45">
      <c r="A787">
        <v>3112</v>
      </c>
      <c r="B787">
        <v>55</v>
      </c>
      <c r="C787" t="str">
        <f t="shared" si="12"/>
        <v>55-64</v>
      </c>
      <c r="D787" t="s">
        <v>38</v>
      </c>
      <c r="E787" t="s">
        <v>49</v>
      </c>
      <c r="F787">
        <v>170688</v>
      </c>
      <c r="G787" t="s">
        <v>93</v>
      </c>
      <c r="H787" t="s">
        <v>96</v>
      </c>
    </row>
    <row r="788" spans="1:8" x14ac:dyDescent="0.45">
      <c r="A788">
        <v>8564</v>
      </c>
      <c r="B788">
        <v>56</v>
      </c>
      <c r="C788" t="str">
        <f t="shared" si="12"/>
        <v>55-64</v>
      </c>
      <c r="D788" t="s">
        <v>38</v>
      </c>
      <c r="E788" t="s">
        <v>90</v>
      </c>
      <c r="F788">
        <v>73904</v>
      </c>
      <c r="G788" t="s">
        <v>94</v>
      </c>
      <c r="H788" t="s">
        <v>97</v>
      </c>
    </row>
    <row r="789" spans="1:8" x14ac:dyDescent="0.45">
      <c r="A789">
        <v>5507</v>
      </c>
      <c r="B789">
        <v>47</v>
      </c>
      <c r="C789" t="str">
        <f t="shared" si="12"/>
        <v>45-54</v>
      </c>
      <c r="D789" t="s">
        <v>39</v>
      </c>
      <c r="E789" t="s">
        <v>57</v>
      </c>
      <c r="F789">
        <v>160689</v>
      </c>
      <c r="G789" t="s">
        <v>94</v>
      </c>
      <c r="H789" t="s">
        <v>99</v>
      </c>
    </row>
    <row r="790" spans="1:8" x14ac:dyDescent="0.45">
      <c r="A790">
        <v>6220</v>
      </c>
      <c r="B790">
        <v>37</v>
      </c>
      <c r="C790" t="str">
        <f t="shared" si="12"/>
        <v>35-44</v>
      </c>
      <c r="D790" t="s">
        <v>38</v>
      </c>
      <c r="E790" t="s">
        <v>44</v>
      </c>
      <c r="F790">
        <v>34855</v>
      </c>
      <c r="G790" t="s">
        <v>92</v>
      </c>
      <c r="H790" t="s">
        <v>99</v>
      </c>
    </row>
    <row r="791" spans="1:8" x14ac:dyDescent="0.45">
      <c r="A791">
        <v>2529</v>
      </c>
      <c r="B791">
        <v>53</v>
      </c>
      <c r="C791" t="str">
        <f t="shared" si="12"/>
        <v>45-54</v>
      </c>
      <c r="D791" t="s">
        <v>39</v>
      </c>
      <c r="E791" t="s">
        <v>85</v>
      </c>
      <c r="F791">
        <v>48625</v>
      </c>
      <c r="G791" t="s">
        <v>94</v>
      </c>
      <c r="H791" t="s">
        <v>97</v>
      </c>
    </row>
    <row r="792" spans="1:8" x14ac:dyDescent="0.45">
      <c r="A792">
        <v>2986</v>
      </c>
      <c r="B792">
        <v>68</v>
      </c>
      <c r="C792" t="str">
        <f t="shared" si="12"/>
        <v>65+</v>
      </c>
      <c r="D792" t="s">
        <v>38</v>
      </c>
      <c r="E792" t="s">
        <v>82</v>
      </c>
      <c r="F792">
        <v>77142</v>
      </c>
      <c r="G792" t="s">
        <v>92</v>
      </c>
      <c r="H792" t="s">
        <v>96</v>
      </c>
    </row>
    <row r="793" spans="1:8" x14ac:dyDescent="0.45">
      <c r="A793">
        <v>2861</v>
      </c>
      <c r="B793">
        <v>53</v>
      </c>
      <c r="C793" t="str">
        <f t="shared" si="12"/>
        <v>45-54</v>
      </c>
      <c r="D793" t="s">
        <v>38</v>
      </c>
      <c r="E793" t="s">
        <v>76</v>
      </c>
      <c r="F793">
        <v>119431</v>
      </c>
      <c r="G793" t="s">
        <v>93</v>
      </c>
      <c r="H793" t="s">
        <v>99</v>
      </c>
    </row>
    <row r="794" spans="1:8" x14ac:dyDescent="0.45">
      <c r="A794">
        <v>8717</v>
      </c>
      <c r="B794">
        <v>52</v>
      </c>
      <c r="C794" t="str">
        <f t="shared" si="12"/>
        <v>45-54</v>
      </c>
      <c r="D794" t="s">
        <v>39</v>
      </c>
      <c r="E794" t="s">
        <v>79</v>
      </c>
      <c r="F794">
        <v>164161</v>
      </c>
      <c r="G794" t="s">
        <v>92</v>
      </c>
      <c r="H794" t="s">
        <v>97</v>
      </c>
    </row>
    <row r="795" spans="1:8" x14ac:dyDescent="0.45">
      <c r="A795">
        <v>4300</v>
      </c>
      <c r="B795">
        <v>19</v>
      </c>
      <c r="C795" t="str">
        <f t="shared" si="12"/>
        <v>18-24</v>
      </c>
      <c r="D795" t="s">
        <v>40</v>
      </c>
      <c r="E795" t="s">
        <v>87</v>
      </c>
      <c r="F795">
        <v>32515</v>
      </c>
      <c r="G795" t="s">
        <v>95</v>
      </c>
      <c r="H795" t="s">
        <v>96</v>
      </c>
    </row>
    <row r="796" spans="1:8" x14ac:dyDescent="0.45">
      <c r="A796">
        <v>7945</v>
      </c>
      <c r="B796">
        <v>51</v>
      </c>
      <c r="C796" t="str">
        <f t="shared" si="12"/>
        <v>45-54</v>
      </c>
      <c r="D796" t="s">
        <v>40</v>
      </c>
      <c r="E796" t="s">
        <v>77</v>
      </c>
      <c r="F796">
        <v>37248</v>
      </c>
      <c r="G796" t="s">
        <v>93</v>
      </c>
      <c r="H796" t="s">
        <v>99</v>
      </c>
    </row>
    <row r="797" spans="1:8" x14ac:dyDescent="0.45">
      <c r="A797">
        <v>4883</v>
      </c>
      <c r="B797">
        <v>67</v>
      </c>
      <c r="C797" t="str">
        <f t="shared" si="12"/>
        <v>65+</v>
      </c>
      <c r="D797" t="s">
        <v>38</v>
      </c>
      <c r="E797" t="s">
        <v>76</v>
      </c>
      <c r="F797">
        <v>181915</v>
      </c>
      <c r="G797" t="s">
        <v>92</v>
      </c>
      <c r="H797" t="s">
        <v>98</v>
      </c>
    </row>
    <row r="798" spans="1:8" x14ac:dyDescent="0.45">
      <c r="A798">
        <v>6515</v>
      </c>
      <c r="B798">
        <v>66</v>
      </c>
      <c r="C798" t="str">
        <f t="shared" si="12"/>
        <v>65+</v>
      </c>
      <c r="D798" t="s">
        <v>40</v>
      </c>
      <c r="E798" t="s">
        <v>58</v>
      </c>
      <c r="F798">
        <v>167121</v>
      </c>
      <c r="G798" t="s">
        <v>91</v>
      </c>
      <c r="H798" t="s">
        <v>98</v>
      </c>
    </row>
    <row r="799" spans="1:8" x14ac:dyDescent="0.45">
      <c r="A799">
        <v>2787</v>
      </c>
      <c r="B799">
        <v>38</v>
      </c>
      <c r="C799" t="str">
        <f t="shared" si="12"/>
        <v>35-44</v>
      </c>
      <c r="D799" t="s">
        <v>40</v>
      </c>
      <c r="E799" t="s">
        <v>74</v>
      </c>
      <c r="F799">
        <v>46465</v>
      </c>
      <c r="G799" t="s">
        <v>92</v>
      </c>
      <c r="H799" t="s">
        <v>97</v>
      </c>
    </row>
    <row r="800" spans="1:8" x14ac:dyDescent="0.45">
      <c r="A800">
        <v>2341</v>
      </c>
      <c r="B800">
        <v>70</v>
      </c>
      <c r="C800" t="str">
        <f t="shared" si="12"/>
        <v>65+</v>
      </c>
      <c r="D800" t="s">
        <v>39</v>
      </c>
      <c r="E800" t="s">
        <v>76</v>
      </c>
      <c r="F800">
        <v>86598</v>
      </c>
      <c r="G800" t="s">
        <v>93</v>
      </c>
      <c r="H800" t="s">
        <v>99</v>
      </c>
    </row>
    <row r="801" spans="1:8" x14ac:dyDescent="0.45">
      <c r="A801">
        <v>3063</v>
      </c>
      <c r="B801">
        <v>44</v>
      </c>
      <c r="C801" t="str">
        <f t="shared" si="12"/>
        <v>35-44</v>
      </c>
      <c r="D801" t="s">
        <v>39</v>
      </c>
      <c r="E801" t="s">
        <v>42</v>
      </c>
      <c r="F801">
        <v>169862</v>
      </c>
      <c r="G801" t="s">
        <v>92</v>
      </c>
      <c r="H801" t="s">
        <v>96</v>
      </c>
    </row>
    <row r="802" spans="1:8" x14ac:dyDescent="0.45">
      <c r="A802">
        <v>1085</v>
      </c>
      <c r="B802">
        <v>71</v>
      </c>
      <c r="C802" t="str">
        <f t="shared" si="12"/>
        <v>65+</v>
      </c>
      <c r="D802" t="s">
        <v>39</v>
      </c>
      <c r="E802" t="s">
        <v>53</v>
      </c>
      <c r="F802">
        <v>94517</v>
      </c>
      <c r="G802" t="s">
        <v>95</v>
      </c>
      <c r="H802" t="s">
        <v>99</v>
      </c>
    </row>
    <row r="803" spans="1:8" x14ac:dyDescent="0.45">
      <c r="A803">
        <v>1525</v>
      </c>
      <c r="B803">
        <v>64</v>
      </c>
      <c r="C803" t="str">
        <f t="shared" si="12"/>
        <v>55-64</v>
      </c>
      <c r="D803" t="s">
        <v>38</v>
      </c>
      <c r="E803" t="s">
        <v>47</v>
      </c>
      <c r="F803">
        <v>158314</v>
      </c>
      <c r="G803" t="s">
        <v>91</v>
      </c>
      <c r="H803" t="s">
        <v>99</v>
      </c>
    </row>
    <row r="804" spans="1:8" x14ac:dyDescent="0.45">
      <c r="A804">
        <v>6989</v>
      </c>
      <c r="B804">
        <v>50</v>
      </c>
      <c r="C804" t="str">
        <f t="shared" si="12"/>
        <v>45-54</v>
      </c>
      <c r="D804" t="s">
        <v>39</v>
      </c>
      <c r="E804" t="s">
        <v>76</v>
      </c>
      <c r="F804">
        <v>152777</v>
      </c>
      <c r="G804" t="s">
        <v>91</v>
      </c>
      <c r="H804" t="s">
        <v>99</v>
      </c>
    </row>
    <row r="805" spans="1:8" x14ac:dyDescent="0.45">
      <c r="A805">
        <v>4028</v>
      </c>
      <c r="B805">
        <v>47</v>
      </c>
      <c r="C805" t="str">
        <f t="shared" si="12"/>
        <v>45-54</v>
      </c>
      <c r="D805" t="s">
        <v>38</v>
      </c>
      <c r="E805" t="s">
        <v>79</v>
      </c>
      <c r="F805">
        <v>38636</v>
      </c>
      <c r="G805" t="s">
        <v>93</v>
      </c>
      <c r="H805" t="s">
        <v>98</v>
      </c>
    </row>
    <row r="806" spans="1:8" x14ac:dyDescent="0.45">
      <c r="A806">
        <v>2118</v>
      </c>
      <c r="B806">
        <v>25</v>
      </c>
      <c r="C806" t="str">
        <f t="shared" si="12"/>
        <v>25-34</v>
      </c>
      <c r="D806" t="s">
        <v>39</v>
      </c>
      <c r="E806" t="s">
        <v>90</v>
      </c>
      <c r="F806">
        <v>180285</v>
      </c>
      <c r="G806" t="s">
        <v>91</v>
      </c>
      <c r="H806" t="s">
        <v>99</v>
      </c>
    </row>
    <row r="807" spans="1:8" x14ac:dyDescent="0.45">
      <c r="A807">
        <v>8558</v>
      </c>
      <c r="B807">
        <v>26</v>
      </c>
      <c r="C807" t="str">
        <f t="shared" si="12"/>
        <v>25-34</v>
      </c>
      <c r="D807" t="s">
        <v>40</v>
      </c>
      <c r="E807" t="s">
        <v>57</v>
      </c>
      <c r="F807">
        <v>178770</v>
      </c>
      <c r="G807" t="s">
        <v>94</v>
      </c>
      <c r="H807" t="s">
        <v>96</v>
      </c>
    </row>
    <row r="808" spans="1:8" x14ac:dyDescent="0.45">
      <c r="A808">
        <v>6017</v>
      </c>
      <c r="B808">
        <v>49</v>
      </c>
      <c r="C808" t="str">
        <f t="shared" si="12"/>
        <v>45-54</v>
      </c>
      <c r="D808" t="s">
        <v>40</v>
      </c>
      <c r="E808" t="s">
        <v>66</v>
      </c>
      <c r="F808">
        <v>128195</v>
      </c>
      <c r="G808" t="s">
        <v>95</v>
      </c>
      <c r="H808" t="s">
        <v>96</v>
      </c>
    </row>
    <row r="809" spans="1:8" x14ac:dyDescent="0.45">
      <c r="A809">
        <v>3358</v>
      </c>
      <c r="B809">
        <v>59</v>
      </c>
      <c r="C809" t="str">
        <f t="shared" si="12"/>
        <v>55-64</v>
      </c>
      <c r="D809" t="s">
        <v>39</v>
      </c>
      <c r="E809" t="s">
        <v>78</v>
      </c>
      <c r="F809">
        <v>82550</v>
      </c>
      <c r="G809" t="s">
        <v>94</v>
      </c>
      <c r="H809" t="s">
        <v>97</v>
      </c>
    </row>
    <row r="810" spans="1:8" x14ac:dyDescent="0.45">
      <c r="A810">
        <v>2292</v>
      </c>
      <c r="B810">
        <v>53</v>
      </c>
      <c r="C810" t="str">
        <f t="shared" si="12"/>
        <v>45-54</v>
      </c>
      <c r="D810" t="s">
        <v>40</v>
      </c>
      <c r="E810" t="s">
        <v>60</v>
      </c>
      <c r="F810">
        <v>166392</v>
      </c>
      <c r="G810" t="s">
        <v>92</v>
      </c>
      <c r="H810" t="s">
        <v>98</v>
      </c>
    </row>
    <row r="811" spans="1:8" x14ac:dyDescent="0.45">
      <c r="A811">
        <v>5575</v>
      </c>
      <c r="B811">
        <v>36</v>
      </c>
      <c r="C811" t="str">
        <f t="shared" si="12"/>
        <v>35-44</v>
      </c>
      <c r="D811" t="s">
        <v>40</v>
      </c>
      <c r="E811" t="s">
        <v>83</v>
      </c>
      <c r="F811">
        <v>109109</v>
      </c>
      <c r="G811" t="s">
        <v>95</v>
      </c>
      <c r="H811" t="s">
        <v>96</v>
      </c>
    </row>
    <row r="812" spans="1:8" x14ac:dyDescent="0.45">
      <c r="A812">
        <v>9708</v>
      </c>
      <c r="B812">
        <v>65</v>
      </c>
      <c r="C812" t="str">
        <f t="shared" si="12"/>
        <v>65+</v>
      </c>
      <c r="D812" t="s">
        <v>40</v>
      </c>
      <c r="E812" t="s">
        <v>84</v>
      </c>
      <c r="F812">
        <v>79485</v>
      </c>
      <c r="G812" t="s">
        <v>95</v>
      </c>
      <c r="H812" t="s">
        <v>98</v>
      </c>
    </row>
    <row r="813" spans="1:8" x14ac:dyDescent="0.45">
      <c r="A813">
        <v>8552</v>
      </c>
      <c r="B813">
        <v>51</v>
      </c>
      <c r="C813" t="str">
        <f t="shared" si="12"/>
        <v>45-54</v>
      </c>
      <c r="D813" t="s">
        <v>40</v>
      </c>
      <c r="E813" t="s">
        <v>80</v>
      </c>
      <c r="F813">
        <v>146871</v>
      </c>
      <c r="G813" t="s">
        <v>93</v>
      </c>
      <c r="H813" t="s">
        <v>96</v>
      </c>
    </row>
    <row r="814" spans="1:8" x14ac:dyDescent="0.45">
      <c r="A814">
        <v>3324</v>
      </c>
      <c r="B814">
        <v>72</v>
      </c>
      <c r="C814" t="str">
        <f t="shared" si="12"/>
        <v>65+</v>
      </c>
      <c r="D814" t="s">
        <v>40</v>
      </c>
      <c r="E814" t="s">
        <v>48</v>
      </c>
      <c r="F814">
        <v>129650</v>
      </c>
      <c r="G814" t="s">
        <v>94</v>
      </c>
      <c r="H814" t="s">
        <v>96</v>
      </c>
    </row>
    <row r="815" spans="1:8" x14ac:dyDescent="0.45">
      <c r="A815">
        <v>3527</v>
      </c>
      <c r="B815">
        <v>25</v>
      </c>
      <c r="C815" t="str">
        <f t="shared" si="12"/>
        <v>25-34</v>
      </c>
      <c r="D815" t="s">
        <v>39</v>
      </c>
      <c r="E815" t="s">
        <v>55</v>
      </c>
      <c r="F815">
        <v>174264</v>
      </c>
      <c r="G815" t="s">
        <v>93</v>
      </c>
      <c r="H815" t="s">
        <v>98</v>
      </c>
    </row>
    <row r="816" spans="1:8" x14ac:dyDescent="0.45">
      <c r="A816">
        <v>5358</v>
      </c>
      <c r="B816">
        <v>21</v>
      </c>
      <c r="C816" t="str">
        <f t="shared" si="12"/>
        <v>18-24</v>
      </c>
      <c r="D816" t="s">
        <v>40</v>
      </c>
      <c r="E816" t="s">
        <v>76</v>
      </c>
      <c r="F816">
        <v>155808</v>
      </c>
      <c r="G816" t="s">
        <v>93</v>
      </c>
      <c r="H816" t="s">
        <v>96</v>
      </c>
    </row>
    <row r="817" spans="1:8" x14ac:dyDescent="0.45">
      <c r="A817">
        <v>1658</v>
      </c>
      <c r="B817">
        <v>48</v>
      </c>
      <c r="C817" t="str">
        <f t="shared" si="12"/>
        <v>45-54</v>
      </c>
      <c r="D817" t="s">
        <v>40</v>
      </c>
      <c r="E817" t="s">
        <v>75</v>
      </c>
      <c r="F817">
        <v>182243</v>
      </c>
      <c r="G817" t="s">
        <v>92</v>
      </c>
      <c r="H817" t="s">
        <v>97</v>
      </c>
    </row>
    <row r="818" spans="1:8" x14ac:dyDescent="0.45">
      <c r="A818">
        <v>2123</v>
      </c>
      <c r="B818">
        <v>74</v>
      </c>
      <c r="C818" t="str">
        <f t="shared" si="12"/>
        <v>65+</v>
      </c>
      <c r="D818" t="s">
        <v>39</v>
      </c>
      <c r="E818" t="s">
        <v>61</v>
      </c>
      <c r="F818">
        <v>86249</v>
      </c>
      <c r="G818" t="s">
        <v>94</v>
      </c>
      <c r="H818" t="s">
        <v>97</v>
      </c>
    </row>
    <row r="819" spans="1:8" x14ac:dyDescent="0.45">
      <c r="A819">
        <v>9073</v>
      </c>
      <c r="B819">
        <v>39</v>
      </c>
      <c r="C819" t="str">
        <f t="shared" si="12"/>
        <v>35-44</v>
      </c>
      <c r="D819" t="s">
        <v>38</v>
      </c>
      <c r="E819" t="s">
        <v>54</v>
      </c>
      <c r="F819">
        <v>107520</v>
      </c>
      <c r="G819" t="s">
        <v>95</v>
      </c>
      <c r="H819" t="s">
        <v>98</v>
      </c>
    </row>
    <row r="820" spans="1:8" x14ac:dyDescent="0.45">
      <c r="A820">
        <v>2703</v>
      </c>
      <c r="B820">
        <v>45</v>
      </c>
      <c r="C820" t="str">
        <f t="shared" si="12"/>
        <v>45-54</v>
      </c>
      <c r="D820" t="s">
        <v>38</v>
      </c>
      <c r="E820" t="s">
        <v>71</v>
      </c>
      <c r="F820">
        <v>39460</v>
      </c>
      <c r="G820" t="s">
        <v>93</v>
      </c>
      <c r="H820" t="s">
        <v>96</v>
      </c>
    </row>
    <row r="821" spans="1:8" x14ac:dyDescent="0.45">
      <c r="A821">
        <v>7528</v>
      </c>
      <c r="B821">
        <v>61</v>
      </c>
      <c r="C821" t="str">
        <f t="shared" si="12"/>
        <v>55-64</v>
      </c>
      <c r="D821" t="s">
        <v>39</v>
      </c>
      <c r="E821" t="s">
        <v>51</v>
      </c>
      <c r="F821">
        <v>66063</v>
      </c>
      <c r="G821" t="s">
        <v>92</v>
      </c>
      <c r="H821" t="s">
        <v>96</v>
      </c>
    </row>
    <row r="822" spans="1:8" x14ac:dyDescent="0.45">
      <c r="A822">
        <v>9708</v>
      </c>
      <c r="B822">
        <v>38</v>
      </c>
      <c r="C822" t="str">
        <f t="shared" si="12"/>
        <v>35-44</v>
      </c>
      <c r="D822" t="s">
        <v>39</v>
      </c>
      <c r="E822" t="s">
        <v>71</v>
      </c>
      <c r="F822">
        <v>133370</v>
      </c>
      <c r="G822" t="s">
        <v>95</v>
      </c>
      <c r="H822" t="s">
        <v>98</v>
      </c>
    </row>
    <row r="823" spans="1:8" x14ac:dyDescent="0.45">
      <c r="A823">
        <v>5198</v>
      </c>
      <c r="B823">
        <v>71</v>
      </c>
      <c r="C823" t="str">
        <f t="shared" si="12"/>
        <v>65+</v>
      </c>
      <c r="D823" t="s">
        <v>39</v>
      </c>
      <c r="E823" t="s">
        <v>64</v>
      </c>
      <c r="F823">
        <v>192296</v>
      </c>
      <c r="G823" t="s">
        <v>93</v>
      </c>
      <c r="H823" t="s">
        <v>96</v>
      </c>
    </row>
    <row r="824" spans="1:8" x14ac:dyDescent="0.45">
      <c r="A824">
        <v>2327</v>
      </c>
      <c r="B824">
        <v>57</v>
      </c>
      <c r="C824" t="str">
        <f t="shared" si="12"/>
        <v>55-64</v>
      </c>
      <c r="D824" t="s">
        <v>40</v>
      </c>
      <c r="E824" t="s">
        <v>86</v>
      </c>
      <c r="F824">
        <v>176668</v>
      </c>
      <c r="G824" t="s">
        <v>92</v>
      </c>
      <c r="H824" t="s">
        <v>96</v>
      </c>
    </row>
    <row r="825" spans="1:8" x14ac:dyDescent="0.45">
      <c r="A825">
        <v>1976</v>
      </c>
      <c r="B825">
        <v>49</v>
      </c>
      <c r="C825" t="str">
        <f t="shared" si="12"/>
        <v>45-54</v>
      </c>
      <c r="D825" t="s">
        <v>38</v>
      </c>
      <c r="E825" t="s">
        <v>53</v>
      </c>
      <c r="F825">
        <v>106259</v>
      </c>
      <c r="G825" t="s">
        <v>94</v>
      </c>
      <c r="H825" t="s">
        <v>97</v>
      </c>
    </row>
    <row r="826" spans="1:8" x14ac:dyDescent="0.45">
      <c r="A826">
        <v>2087</v>
      </c>
      <c r="B826">
        <v>44</v>
      </c>
      <c r="C826" t="str">
        <f t="shared" si="12"/>
        <v>35-44</v>
      </c>
      <c r="D826" t="s">
        <v>39</v>
      </c>
      <c r="E826" t="s">
        <v>90</v>
      </c>
      <c r="F826">
        <v>136662</v>
      </c>
      <c r="G826" t="s">
        <v>92</v>
      </c>
      <c r="H826" t="s">
        <v>97</v>
      </c>
    </row>
    <row r="827" spans="1:8" x14ac:dyDescent="0.45">
      <c r="A827">
        <v>9509</v>
      </c>
      <c r="B827">
        <v>56</v>
      </c>
      <c r="C827" t="str">
        <f t="shared" si="12"/>
        <v>55-64</v>
      </c>
      <c r="D827" t="s">
        <v>39</v>
      </c>
      <c r="E827" t="s">
        <v>67</v>
      </c>
      <c r="F827">
        <v>117678</v>
      </c>
      <c r="G827" t="s">
        <v>94</v>
      </c>
      <c r="H827" t="s">
        <v>97</v>
      </c>
    </row>
    <row r="828" spans="1:8" x14ac:dyDescent="0.45">
      <c r="A828">
        <v>6445</v>
      </c>
      <c r="B828">
        <v>21</v>
      </c>
      <c r="C828" t="str">
        <f t="shared" si="12"/>
        <v>18-24</v>
      </c>
      <c r="D828" t="s">
        <v>39</v>
      </c>
      <c r="E828" t="s">
        <v>61</v>
      </c>
      <c r="F828">
        <v>124408</v>
      </c>
      <c r="G828" t="s">
        <v>94</v>
      </c>
      <c r="H828" t="s">
        <v>97</v>
      </c>
    </row>
    <row r="829" spans="1:8" x14ac:dyDescent="0.45">
      <c r="A829">
        <v>8925</v>
      </c>
      <c r="B829">
        <v>37</v>
      </c>
      <c r="C829" t="str">
        <f t="shared" si="12"/>
        <v>35-44</v>
      </c>
      <c r="D829" t="s">
        <v>40</v>
      </c>
      <c r="E829" t="s">
        <v>43</v>
      </c>
      <c r="F829">
        <v>171500</v>
      </c>
      <c r="G829" t="s">
        <v>91</v>
      </c>
      <c r="H829" t="s">
        <v>98</v>
      </c>
    </row>
    <row r="830" spans="1:8" x14ac:dyDescent="0.45">
      <c r="A830">
        <v>9543</v>
      </c>
      <c r="B830">
        <v>59</v>
      </c>
      <c r="C830" t="str">
        <f t="shared" si="12"/>
        <v>55-64</v>
      </c>
      <c r="D830" t="s">
        <v>38</v>
      </c>
      <c r="E830" t="s">
        <v>84</v>
      </c>
      <c r="F830">
        <v>170814</v>
      </c>
      <c r="G830" t="s">
        <v>92</v>
      </c>
      <c r="H830" t="s">
        <v>98</v>
      </c>
    </row>
    <row r="831" spans="1:8" x14ac:dyDescent="0.45">
      <c r="A831">
        <v>7431</v>
      </c>
      <c r="B831">
        <v>45</v>
      </c>
      <c r="C831" t="str">
        <f t="shared" si="12"/>
        <v>45-54</v>
      </c>
      <c r="D831" t="s">
        <v>39</v>
      </c>
      <c r="E831" t="s">
        <v>50</v>
      </c>
      <c r="F831">
        <v>125756</v>
      </c>
      <c r="G831" t="s">
        <v>94</v>
      </c>
      <c r="H831" t="s">
        <v>96</v>
      </c>
    </row>
    <row r="832" spans="1:8" x14ac:dyDescent="0.45">
      <c r="A832">
        <v>4670</v>
      </c>
      <c r="B832">
        <v>47</v>
      </c>
      <c r="C832" t="str">
        <f t="shared" si="12"/>
        <v>45-54</v>
      </c>
      <c r="D832" t="s">
        <v>40</v>
      </c>
      <c r="E832" t="s">
        <v>59</v>
      </c>
      <c r="F832">
        <v>160496</v>
      </c>
      <c r="G832" t="s">
        <v>93</v>
      </c>
      <c r="H832" t="s">
        <v>99</v>
      </c>
    </row>
    <row r="833" spans="1:8" x14ac:dyDescent="0.45">
      <c r="A833">
        <v>8906</v>
      </c>
      <c r="B833">
        <v>65</v>
      </c>
      <c r="C833" t="str">
        <f t="shared" si="12"/>
        <v>65+</v>
      </c>
      <c r="D833" t="s">
        <v>40</v>
      </c>
      <c r="E833" t="s">
        <v>74</v>
      </c>
      <c r="F833">
        <v>181209</v>
      </c>
      <c r="G833" t="s">
        <v>95</v>
      </c>
      <c r="H833" t="s">
        <v>97</v>
      </c>
    </row>
    <row r="834" spans="1:8" x14ac:dyDescent="0.45">
      <c r="A834">
        <v>1798</v>
      </c>
      <c r="B834">
        <v>65</v>
      </c>
      <c r="C834" t="str">
        <f t="shared" si="12"/>
        <v>65+</v>
      </c>
      <c r="D834" t="s">
        <v>40</v>
      </c>
      <c r="E834" t="s">
        <v>54</v>
      </c>
      <c r="F834">
        <v>180910</v>
      </c>
      <c r="G834" t="s">
        <v>91</v>
      </c>
      <c r="H834" t="s">
        <v>96</v>
      </c>
    </row>
    <row r="835" spans="1:8" x14ac:dyDescent="0.45">
      <c r="A835">
        <v>2595</v>
      </c>
      <c r="B835">
        <v>26</v>
      </c>
      <c r="C835" t="str">
        <f t="shared" ref="C835:C898" si="13">IF(B835&lt;25, "18-24", IF(B835&lt;35, "25-34", IF(B835&lt;45, "35-44", IF(B835&lt;55, "45-54", IF(B835&lt;65, "55-64", "65+")))))</f>
        <v>25-34</v>
      </c>
      <c r="D835" t="s">
        <v>40</v>
      </c>
      <c r="E835" t="s">
        <v>70</v>
      </c>
      <c r="F835">
        <v>143681</v>
      </c>
      <c r="G835" t="s">
        <v>91</v>
      </c>
      <c r="H835" t="s">
        <v>99</v>
      </c>
    </row>
    <row r="836" spans="1:8" x14ac:dyDescent="0.45">
      <c r="A836">
        <v>2684</v>
      </c>
      <c r="B836">
        <v>56</v>
      </c>
      <c r="C836" t="str">
        <f t="shared" si="13"/>
        <v>55-64</v>
      </c>
      <c r="D836" t="s">
        <v>39</v>
      </c>
      <c r="E836" t="s">
        <v>84</v>
      </c>
      <c r="F836">
        <v>77183</v>
      </c>
      <c r="G836" t="s">
        <v>92</v>
      </c>
      <c r="H836" t="s">
        <v>98</v>
      </c>
    </row>
    <row r="837" spans="1:8" x14ac:dyDescent="0.45">
      <c r="A837">
        <v>4041</v>
      </c>
      <c r="B837">
        <v>25</v>
      </c>
      <c r="C837" t="str">
        <f t="shared" si="13"/>
        <v>25-34</v>
      </c>
      <c r="D837" t="s">
        <v>40</v>
      </c>
      <c r="E837" t="s">
        <v>60</v>
      </c>
      <c r="F837">
        <v>89507</v>
      </c>
      <c r="G837" t="s">
        <v>93</v>
      </c>
      <c r="H837" t="s">
        <v>98</v>
      </c>
    </row>
    <row r="838" spans="1:8" x14ac:dyDescent="0.45">
      <c r="A838">
        <v>2374</v>
      </c>
      <c r="B838">
        <v>46</v>
      </c>
      <c r="C838" t="str">
        <f t="shared" si="13"/>
        <v>45-54</v>
      </c>
      <c r="D838" t="s">
        <v>40</v>
      </c>
      <c r="E838" t="s">
        <v>55</v>
      </c>
      <c r="F838">
        <v>127089</v>
      </c>
      <c r="G838" t="s">
        <v>93</v>
      </c>
      <c r="H838" t="s">
        <v>99</v>
      </c>
    </row>
    <row r="839" spans="1:8" x14ac:dyDescent="0.45">
      <c r="A839">
        <v>3427</v>
      </c>
      <c r="B839">
        <v>68</v>
      </c>
      <c r="C839" t="str">
        <f t="shared" si="13"/>
        <v>65+</v>
      </c>
      <c r="D839" t="s">
        <v>39</v>
      </c>
      <c r="E839" t="s">
        <v>68</v>
      </c>
      <c r="F839">
        <v>55977</v>
      </c>
      <c r="G839" t="s">
        <v>92</v>
      </c>
      <c r="H839" t="s">
        <v>97</v>
      </c>
    </row>
    <row r="840" spans="1:8" x14ac:dyDescent="0.45">
      <c r="A840">
        <v>9632</v>
      </c>
      <c r="B840">
        <v>75</v>
      </c>
      <c r="C840" t="str">
        <f t="shared" si="13"/>
        <v>65+</v>
      </c>
      <c r="D840" t="s">
        <v>38</v>
      </c>
      <c r="E840" t="s">
        <v>54</v>
      </c>
      <c r="F840">
        <v>173720</v>
      </c>
      <c r="G840" t="s">
        <v>93</v>
      </c>
      <c r="H840" t="s">
        <v>96</v>
      </c>
    </row>
    <row r="841" spans="1:8" x14ac:dyDescent="0.45">
      <c r="A841">
        <v>8588</v>
      </c>
      <c r="B841">
        <v>58</v>
      </c>
      <c r="C841" t="str">
        <f t="shared" si="13"/>
        <v>55-64</v>
      </c>
      <c r="D841" t="s">
        <v>40</v>
      </c>
      <c r="E841" t="s">
        <v>90</v>
      </c>
      <c r="F841">
        <v>38314</v>
      </c>
      <c r="G841" t="s">
        <v>92</v>
      </c>
      <c r="H841" t="s">
        <v>99</v>
      </c>
    </row>
    <row r="842" spans="1:8" x14ac:dyDescent="0.45">
      <c r="A842">
        <v>5896</v>
      </c>
      <c r="B842">
        <v>29</v>
      </c>
      <c r="C842" t="str">
        <f t="shared" si="13"/>
        <v>25-34</v>
      </c>
      <c r="D842" t="s">
        <v>38</v>
      </c>
      <c r="E842" t="s">
        <v>44</v>
      </c>
      <c r="F842">
        <v>53117</v>
      </c>
      <c r="G842" t="s">
        <v>94</v>
      </c>
      <c r="H842" t="s">
        <v>96</v>
      </c>
    </row>
    <row r="843" spans="1:8" x14ac:dyDescent="0.45">
      <c r="A843">
        <v>6335</v>
      </c>
      <c r="B843">
        <v>71</v>
      </c>
      <c r="C843" t="str">
        <f t="shared" si="13"/>
        <v>65+</v>
      </c>
      <c r="D843" t="s">
        <v>38</v>
      </c>
      <c r="E843" t="s">
        <v>76</v>
      </c>
      <c r="F843">
        <v>54665</v>
      </c>
      <c r="G843" t="s">
        <v>91</v>
      </c>
      <c r="H843" t="s">
        <v>96</v>
      </c>
    </row>
    <row r="844" spans="1:8" x14ac:dyDescent="0.45">
      <c r="A844">
        <v>4925</v>
      </c>
      <c r="B844">
        <v>30</v>
      </c>
      <c r="C844" t="str">
        <f t="shared" si="13"/>
        <v>25-34</v>
      </c>
      <c r="D844" t="s">
        <v>38</v>
      </c>
      <c r="E844" t="s">
        <v>81</v>
      </c>
      <c r="F844">
        <v>177611</v>
      </c>
      <c r="G844" t="s">
        <v>93</v>
      </c>
      <c r="H844" t="s">
        <v>99</v>
      </c>
    </row>
    <row r="845" spans="1:8" x14ac:dyDescent="0.45">
      <c r="A845">
        <v>9398</v>
      </c>
      <c r="B845">
        <v>43</v>
      </c>
      <c r="C845" t="str">
        <f t="shared" si="13"/>
        <v>35-44</v>
      </c>
      <c r="D845" t="s">
        <v>38</v>
      </c>
      <c r="E845" t="s">
        <v>52</v>
      </c>
      <c r="F845">
        <v>179905</v>
      </c>
      <c r="G845" t="s">
        <v>92</v>
      </c>
      <c r="H845" t="s">
        <v>97</v>
      </c>
    </row>
    <row r="846" spans="1:8" x14ac:dyDescent="0.45">
      <c r="A846">
        <v>2570</v>
      </c>
      <c r="B846">
        <v>61</v>
      </c>
      <c r="C846" t="str">
        <f t="shared" si="13"/>
        <v>55-64</v>
      </c>
      <c r="D846" t="s">
        <v>40</v>
      </c>
      <c r="E846" t="s">
        <v>57</v>
      </c>
      <c r="F846">
        <v>111032</v>
      </c>
      <c r="G846" t="s">
        <v>94</v>
      </c>
      <c r="H846" t="s">
        <v>99</v>
      </c>
    </row>
    <row r="847" spans="1:8" x14ac:dyDescent="0.45">
      <c r="A847">
        <v>8608</v>
      </c>
      <c r="B847">
        <v>73</v>
      </c>
      <c r="C847" t="str">
        <f t="shared" si="13"/>
        <v>65+</v>
      </c>
      <c r="D847" t="s">
        <v>38</v>
      </c>
      <c r="E847" t="s">
        <v>72</v>
      </c>
      <c r="F847">
        <v>50578</v>
      </c>
      <c r="G847" t="s">
        <v>95</v>
      </c>
      <c r="H847" t="s">
        <v>98</v>
      </c>
    </row>
    <row r="848" spans="1:8" x14ac:dyDescent="0.45">
      <c r="A848">
        <v>8528</v>
      </c>
      <c r="B848">
        <v>47</v>
      </c>
      <c r="C848" t="str">
        <f t="shared" si="13"/>
        <v>45-54</v>
      </c>
      <c r="D848" t="s">
        <v>40</v>
      </c>
      <c r="E848" t="s">
        <v>47</v>
      </c>
      <c r="F848">
        <v>51103</v>
      </c>
      <c r="G848" t="s">
        <v>91</v>
      </c>
      <c r="H848" t="s">
        <v>96</v>
      </c>
    </row>
    <row r="849" spans="1:8" x14ac:dyDescent="0.45">
      <c r="A849">
        <v>2605</v>
      </c>
      <c r="B849">
        <v>49</v>
      </c>
      <c r="C849" t="str">
        <f t="shared" si="13"/>
        <v>45-54</v>
      </c>
      <c r="D849" t="s">
        <v>38</v>
      </c>
      <c r="E849" t="s">
        <v>57</v>
      </c>
      <c r="F849">
        <v>55589</v>
      </c>
      <c r="G849" t="s">
        <v>95</v>
      </c>
      <c r="H849" t="s">
        <v>96</v>
      </c>
    </row>
    <row r="850" spans="1:8" x14ac:dyDescent="0.45">
      <c r="A850">
        <v>7076</v>
      </c>
      <c r="B850">
        <v>73</v>
      </c>
      <c r="C850" t="str">
        <f t="shared" si="13"/>
        <v>65+</v>
      </c>
      <c r="D850" t="s">
        <v>39</v>
      </c>
      <c r="E850" t="s">
        <v>77</v>
      </c>
      <c r="F850">
        <v>78800</v>
      </c>
      <c r="G850" t="s">
        <v>94</v>
      </c>
      <c r="H850" t="s">
        <v>99</v>
      </c>
    </row>
    <row r="851" spans="1:8" x14ac:dyDescent="0.45">
      <c r="A851">
        <v>5901</v>
      </c>
      <c r="B851">
        <v>63</v>
      </c>
      <c r="C851" t="str">
        <f t="shared" si="13"/>
        <v>55-64</v>
      </c>
      <c r="D851" t="s">
        <v>38</v>
      </c>
      <c r="E851" t="s">
        <v>90</v>
      </c>
      <c r="F851">
        <v>91368</v>
      </c>
      <c r="G851" t="s">
        <v>95</v>
      </c>
      <c r="H851" t="s">
        <v>99</v>
      </c>
    </row>
    <row r="852" spans="1:8" x14ac:dyDescent="0.45">
      <c r="A852">
        <v>8428</v>
      </c>
      <c r="B852">
        <v>49</v>
      </c>
      <c r="C852" t="str">
        <f t="shared" si="13"/>
        <v>45-54</v>
      </c>
      <c r="D852" t="s">
        <v>40</v>
      </c>
      <c r="E852" t="s">
        <v>71</v>
      </c>
      <c r="F852">
        <v>181347</v>
      </c>
      <c r="G852" t="s">
        <v>94</v>
      </c>
      <c r="H852" t="s">
        <v>98</v>
      </c>
    </row>
    <row r="853" spans="1:8" x14ac:dyDescent="0.45">
      <c r="A853">
        <v>7245</v>
      </c>
      <c r="B853">
        <v>62</v>
      </c>
      <c r="C853" t="str">
        <f t="shared" si="13"/>
        <v>55-64</v>
      </c>
      <c r="D853" t="s">
        <v>39</v>
      </c>
      <c r="E853" t="s">
        <v>81</v>
      </c>
      <c r="F853">
        <v>102636</v>
      </c>
      <c r="G853" t="s">
        <v>91</v>
      </c>
      <c r="H853" t="s">
        <v>98</v>
      </c>
    </row>
    <row r="854" spans="1:8" x14ac:dyDescent="0.45">
      <c r="A854">
        <v>5459</v>
      </c>
      <c r="B854">
        <v>28</v>
      </c>
      <c r="C854" t="str">
        <f t="shared" si="13"/>
        <v>25-34</v>
      </c>
      <c r="D854" t="s">
        <v>40</v>
      </c>
      <c r="E854" t="s">
        <v>74</v>
      </c>
      <c r="F854">
        <v>152404</v>
      </c>
      <c r="G854" t="s">
        <v>92</v>
      </c>
      <c r="H854" t="s">
        <v>99</v>
      </c>
    </row>
    <row r="855" spans="1:8" x14ac:dyDescent="0.45">
      <c r="A855">
        <v>4470</v>
      </c>
      <c r="B855">
        <v>59</v>
      </c>
      <c r="C855" t="str">
        <f t="shared" si="13"/>
        <v>55-64</v>
      </c>
      <c r="D855" t="s">
        <v>38</v>
      </c>
      <c r="E855" t="s">
        <v>70</v>
      </c>
      <c r="F855">
        <v>170339</v>
      </c>
      <c r="G855" t="s">
        <v>93</v>
      </c>
      <c r="H855" t="s">
        <v>97</v>
      </c>
    </row>
    <row r="856" spans="1:8" x14ac:dyDescent="0.45">
      <c r="A856">
        <v>2598</v>
      </c>
      <c r="B856">
        <v>72</v>
      </c>
      <c r="C856" t="str">
        <f t="shared" si="13"/>
        <v>65+</v>
      </c>
      <c r="D856" t="s">
        <v>38</v>
      </c>
      <c r="E856" t="s">
        <v>53</v>
      </c>
      <c r="F856">
        <v>60330</v>
      </c>
      <c r="G856" t="s">
        <v>92</v>
      </c>
      <c r="H856" t="s">
        <v>97</v>
      </c>
    </row>
    <row r="857" spans="1:8" x14ac:dyDescent="0.45">
      <c r="A857">
        <v>9909</v>
      </c>
      <c r="B857">
        <v>34</v>
      </c>
      <c r="C857" t="str">
        <f t="shared" si="13"/>
        <v>25-34</v>
      </c>
      <c r="D857" t="s">
        <v>39</v>
      </c>
      <c r="E857" t="s">
        <v>80</v>
      </c>
      <c r="F857">
        <v>110228</v>
      </c>
      <c r="G857" t="s">
        <v>94</v>
      </c>
      <c r="H857" t="s">
        <v>98</v>
      </c>
    </row>
    <row r="858" spans="1:8" x14ac:dyDescent="0.45">
      <c r="A858">
        <v>9009</v>
      </c>
      <c r="B858">
        <v>59</v>
      </c>
      <c r="C858" t="str">
        <f t="shared" si="13"/>
        <v>55-64</v>
      </c>
      <c r="D858" t="s">
        <v>38</v>
      </c>
      <c r="E858" t="s">
        <v>86</v>
      </c>
      <c r="F858">
        <v>144191</v>
      </c>
      <c r="G858" t="s">
        <v>95</v>
      </c>
      <c r="H858" t="s">
        <v>98</v>
      </c>
    </row>
    <row r="859" spans="1:8" x14ac:dyDescent="0.45">
      <c r="A859">
        <v>2201</v>
      </c>
      <c r="B859">
        <v>69</v>
      </c>
      <c r="C859" t="str">
        <f t="shared" si="13"/>
        <v>65+</v>
      </c>
      <c r="D859" t="s">
        <v>40</v>
      </c>
      <c r="E859" t="s">
        <v>88</v>
      </c>
      <c r="F859">
        <v>137477</v>
      </c>
      <c r="G859" t="s">
        <v>93</v>
      </c>
      <c r="H859" t="s">
        <v>97</v>
      </c>
    </row>
    <row r="860" spans="1:8" x14ac:dyDescent="0.45">
      <c r="A860">
        <v>9985</v>
      </c>
      <c r="B860">
        <v>62</v>
      </c>
      <c r="C860" t="str">
        <f t="shared" si="13"/>
        <v>55-64</v>
      </c>
      <c r="D860" t="s">
        <v>38</v>
      </c>
      <c r="E860" t="s">
        <v>48</v>
      </c>
      <c r="F860">
        <v>98823</v>
      </c>
      <c r="G860" t="s">
        <v>92</v>
      </c>
      <c r="H860" t="s">
        <v>99</v>
      </c>
    </row>
    <row r="861" spans="1:8" x14ac:dyDescent="0.45">
      <c r="A861">
        <v>8055</v>
      </c>
      <c r="B861">
        <v>32</v>
      </c>
      <c r="C861" t="str">
        <f t="shared" si="13"/>
        <v>25-34</v>
      </c>
      <c r="D861" t="s">
        <v>38</v>
      </c>
      <c r="E861" t="s">
        <v>73</v>
      </c>
      <c r="F861">
        <v>70366</v>
      </c>
      <c r="G861" t="s">
        <v>95</v>
      </c>
      <c r="H861" t="s">
        <v>99</v>
      </c>
    </row>
    <row r="862" spans="1:8" x14ac:dyDescent="0.45">
      <c r="A862">
        <v>2369</v>
      </c>
      <c r="B862">
        <v>71</v>
      </c>
      <c r="C862" t="str">
        <f t="shared" si="13"/>
        <v>65+</v>
      </c>
      <c r="D862" t="s">
        <v>40</v>
      </c>
      <c r="E862" t="s">
        <v>47</v>
      </c>
      <c r="F862">
        <v>161534</v>
      </c>
      <c r="G862" t="s">
        <v>93</v>
      </c>
      <c r="H862" t="s">
        <v>99</v>
      </c>
    </row>
    <row r="863" spans="1:8" x14ac:dyDescent="0.45">
      <c r="A863">
        <v>9724</v>
      </c>
      <c r="B863">
        <v>72</v>
      </c>
      <c r="C863" t="str">
        <f t="shared" si="13"/>
        <v>65+</v>
      </c>
      <c r="D863" t="s">
        <v>39</v>
      </c>
      <c r="E863" t="s">
        <v>79</v>
      </c>
      <c r="F863">
        <v>74619</v>
      </c>
      <c r="G863" t="s">
        <v>94</v>
      </c>
      <c r="H863" t="s">
        <v>99</v>
      </c>
    </row>
    <row r="864" spans="1:8" x14ac:dyDescent="0.45">
      <c r="A864">
        <v>7965</v>
      </c>
      <c r="B864">
        <v>66</v>
      </c>
      <c r="C864" t="str">
        <f t="shared" si="13"/>
        <v>65+</v>
      </c>
      <c r="D864" t="s">
        <v>40</v>
      </c>
      <c r="E864" t="s">
        <v>47</v>
      </c>
      <c r="F864">
        <v>52151</v>
      </c>
      <c r="G864" t="s">
        <v>95</v>
      </c>
      <c r="H864" t="s">
        <v>99</v>
      </c>
    </row>
    <row r="865" spans="1:8" x14ac:dyDescent="0.45">
      <c r="A865">
        <v>8423</v>
      </c>
      <c r="B865">
        <v>33</v>
      </c>
      <c r="C865" t="str">
        <f t="shared" si="13"/>
        <v>25-34</v>
      </c>
      <c r="D865" t="s">
        <v>40</v>
      </c>
      <c r="E865" t="s">
        <v>63</v>
      </c>
      <c r="F865">
        <v>61360</v>
      </c>
      <c r="G865" t="s">
        <v>92</v>
      </c>
      <c r="H865" t="s">
        <v>96</v>
      </c>
    </row>
    <row r="866" spans="1:8" x14ac:dyDescent="0.45">
      <c r="A866">
        <v>1023</v>
      </c>
      <c r="B866">
        <v>68</v>
      </c>
      <c r="C866" t="str">
        <f t="shared" si="13"/>
        <v>65+</v>
      </c>
      <c r="D866" t="s">
        <v>39</v>
      </c>
      <c r="E866" t="s">
        <v>48</v>
      </c>
      <c r="F866">
        <v>190037</v>
      </c>
      <c r="G866" t="s">
        <v>91</v>
      </c>
      <c r="H866" t="s">
        <v>98</v>
      </c>
    </row>
    <row r="867" spans="1:8" x14ac:dyDescent="0.45">
      <c r="A867">
        <v>2870</v>
      </c>
      <c r="B867">
        <v>61</v>
      </c>
      <c r="C867" t="str">
        <f t="shared" si="13"/>
        <v>55-64</v>
      </c>
      <c r="D867" t="s">
        <v>38</v>
      </c>
      <c r="E867" t="s">
        <v>80</v>
      </c>
      <c r="F867">
        <v>55056</v>
      </c>
      <c r="G867" t="s">
        <v>91</v>
      </c>
      <c r="H867" t="s">
        <v>98</v>
      </c>
    </row>
    <row r="868" spans="1:8" x14ac:dyDescent="0.45">
      <c r="A868">
        <v>6285</v>
      </c>
      <c r="B868">
        <v>23</v>
      </c>
      <c r="C868" t="str">
        <f t="shared" si="13"/>
        <v>18-24</v>
      </c>
      <c r="D868" t="s">
        <v>38</v>
      </c>
      <c r="E868" t="s">
        <v>82</v>
      </c>
      <c r="F868">
        <v>61272</v>
      </c>
      <c r="G868" t="s">
        <v>91</v>
      </c>
      <c r="H868" t="s">
        <v>96</v>
      </c>
    </row>
    <row r="869" spans="1:8" x14ac:dyDescent="0.45">
      <c r="A869">
        <v>5336</v>
      </c>
      <c r="B869">
        <v>42</v>
      </c>
      <c r="C869" t="str">
        <f t="shared" si="13"/>
        <v>35-44</v>
      </c>
      <c r="D869" t="s">
        <v>39</v>
      </c>
      <c r="E869" t="s">
        <v>81</v>
      </c>
      <c r="F869">
        <v>190678</v>
      </c>
      <c r="G869" t="s">
        <v>93</v>
      </c>
      <c r="H869" t="s">
        <v>99</v>
      </c>
    </row>
    <row r="870" spans="1:8" x14ac:dyDescent="0.45">
      <c r="A870">
        <v>4570</v>
      </c>
      <c r="B870">
        <v>28</v>
      </c>
      <c r="C870" t="str">
        <f t="shared" si="13"/>
        <v>25-34</v>
      </c>
      <c r="D870" t="s">
        <v>39</v>
      </c>
      <c r="E870" t="s">
        <v>68</v>
      </c>
      <c r="F870">
        <v>146351</v>
      </c>
      <c r="G870" t="s">
        <v>91</v>
      </c>
      <c r="H870" t="s">
        <v>99</v>
      </c>
    </row>
    <row r="871" spans="1:8" x14ac:dyDescent="0.45">
      <c r="A871">
        <v>8858</v>
      </c>
      <c r="B871">
        <v>71</v>
      </c>
      <c r="C871" t="str">
        <f t="shared" si="13"/>
        <v>65+</v>
      </c>
      <c r="D871" t="s">
        <v>40</v>
      </c>
      <c r="E871" t="s">
        <v>80</v>
      </c>
      <c r="F871">
        <v>46202</v>
      </c>
      <c r="G871" t="s">
        <v>94</v>
      </c>
      <c r="H871" t="s">
        <v>98</v>
      </c>
    </row>
    <row r="872" spans="1:8" x14ac:dyDescent="0.45">
      <c r="A872">
        <v>4220</v>
      </c>
      <c r="B872">
        <v>73</v>
      </c>
      <c r="C872" t="str">
        <f t="shared" si="13"/>
        <v>65+</v>
      </c>
      <c r="D872" t="s">
        <v>38</v>
      </c>
      <c r="E872" t="s">
        <v>70</v>
      </c>
      <c r="F872">
        <v>62623</v>
      </c>
      <c r="G872" t="s">
        <v>91</v>
      </c>
      <c r="H872" t="s">
        <v>98</v>
      </c>
    </row>
    <row r="873" spans="1:8" x14ac:dyDescent="0.45">
      <c r="A873">
        <v>1567</v>
      </c>
      <c r="B873">
        <v>56</v>
      </c>
      <c r="C873" t="str">
        <f t="shared" si="13"/>
        <v>55-64</v>
      </c>
      <c r="D873" t="s">
        <v>39</v>
      </c>
      <c r="E873" t="s">
        <v>47</v>
      </c>
      <c r="F873">
        <v>52887</v>
      </c>
      <c r="G873" t="s">
        <v>91</v>
      </c>
      <c r="H873" t="s">
        <v>97</v>
      </c>
    </row>
    <row r="874" spans="1:8" x14ac:dyDescent="0.45">
      <c r="A874">
        <v>7486</v>
      </c>
      <c r="B874">
        <v>48</v>
      </c>
      <c r="C874" t="str">
        <f t="shared" si="13"/>
        <v>45-54</v>
      </c>
      <c r="D874" t="s">
        <v>38</v>
      </c>
      <c r="E874" t="s">
        <v>81</v>
      </c>
      <c r="F874">
        <v>113624</v>
      </c>
      <c r="G874" t="s">
        <v>91</v>
      </c>
      <c r="H874" t="s">
        <v>99</v>
      </c>
    </row>
    <row r="875" spans="1:8" x14ac:dyDescent="0.45">
      <c r="A875">
        <v>8863</v>
      </c>
      <c r="B875">
        <v>18</v>
      </c>
      <c r="C875" t="str">
        <f t="shared" si="13"/>
        <v>18-24</v>
      </c>
      <c r="D875" t="s">
        <v>38</v>
      </c>
      <c r="E875" t="s">
        <v>89</v>
      </c>
      <c r="F875">
        <v>50528</v>
      </c>
      <c r="G875" t="s">
        <v>95</v>
      </c>
      <c r="H875" t="s">
        <v>96</v>
      </c>
    </row>
    <row r="876" spans="1:8" x14ac:dyDescent="0.45">
      <c r="A876">
        <v>6300</v>
      </c>
      <c r="B876">
        <v>74</v>
      </c>
      <c r="C876" t="str">
        <f t="shared" si="13"/>
        <v>65+</v>
      </c>
      <c r="D876" t="s">
        <v>39</v>
      </c>
      <c r="E876" t="s">
        <v>47</v>
      </c>
      <c r="F876">
        <v>109576</v>
      </c>
      <c r="G876" t="s">
        <v>92</v>
      </c>
      <c r="H876" t="s">
        <v>97</v>
      </c>
    </row>
    <row r="877" spans="1:8" x14ac:dyDescent="0.45">
      <c r="A877">
        <v>1064</v>
      </c>
      <c r="B877">
        <v>45</v>
      </c>
      <c r="C877" t="str">
        <f t="shared" si="13"/>
        <v>45-54</v>
      </c>
      <c r="D877" t="s">
        <v>40</v>
      </c>
      <c r="E877" t="s">
        <v>47</v>
      </c>
      <c r="F877">
        <v>88737</v>
      </c>
      <c r="G877" t="s">
        <v>93</v>
      </c>
      <c r="H877" t="s">
        <v>99</v>
      </c>
    </row>
    <row r="878" spans="1:8" x14ac:dyDescent="0.45">
      <c r="A878">
        <v>3668</v>
      </c>
      <c r="B878">
        <v>50</v>
      </c>
      <c r="C878" t="str">
        <f t="shared" si="13"/>
        <v>45-54</v>
      </c>
      <c r="D878" t="s">
        <v>39</v>
      </c>
      <c r="E878" t="s">
        <v>64</v>
      </c>
      <c r="F878">
        <v>167702</v>
      </c>
      <c r="G878" t="s">
        <v>92</v>
      </c>
      <c r="H878" t="s">
        <v>97</v>
      </c>
    </row>
    <row r="879" spans="1:8" x14ac:dyDescent="0.45">
      <c r="A879">
        <v>5220</v>
      </c>
      <c r="B879">
        <v>67</v>
      </c>
      <c r="C879" t="str">
        <f t="shared" si="13"/>
        <v>65+</v>
      </c>
      <c r="D879" t="s">
        <v>40</v>
      </c>
      <c r="E879" t="s">
        <v>80</v>
      </c>
      <c r="F879">
        <v>107259</v>
      </c>
      <c r="G879" t="s">
        <v>95</v>
      </c>
      <c r="H879" t="s">
        <v>99</v>
      </c>
    </row>
    <row r="880" spans="1:8" x14ac:dyDescent="0.45">
      <c r="A880">
        <v>5910</v>
      </c>
      <c r="B880">
        <v>27</v>
      </c>
      <c r="C880" t="str">
        <f t="shared" si="13"/>
        <v>25-34</v>
      </c>
      <c r="D880" t="s">
        <v>39</v>
      </c>
      <c r="E880" t="s">
        <v>45</v>
      </c>
      <c r="F880">
        <v>158127</v>
      </c>
      <c r="G880" t="s">
        <v>92</v>
      </c>
      <c r="H880" t="s">
        <v>98</v>
      </c>
    </row>
    <row r="881" spans="1:8" x14ac:dyDescent="0.45">
      <c r="A881">
        <v>3134</v>
      </c>
      <c r="B881">
        <v>71</v>
      </c>
      <c r="C881" t="str">
        <f t="shared" si="13"/>
        <v>65+</v>
      </c>
      <c r="D881" t="s">
        <v>39</v>
      </c>
      <c r="E881" t="s">
        <v>57</v>
      </c>
      <c r="F881">
        <v>131792</v>
      </c>
      <c r="G881" t="s">
        <v>95</v>
      </c>
      <c r="H881" t="s">
        <v>98</v>
      </c>
    </row>
    <row r="882" spans="1:8" x14ac:dyDescent="0.45">
      <c r="A882">
        <v>1890</v>
      </c>
      <c r="B882">
        <v>27</v>
      </c>
      <c r="C882" t="str">
        <f t="shared" si="13"/>
        <v>25-34</v>
      </c>
      <c r="D882" t="s">
        <v>39</v>
      </c>
      <c r="E882" t="s">
        <v>88</v>
      </c>
      <c r="F882">
        <v>81940</v>
      </c>
      <c r="G882" t="s">
        <v>94</v>
      </c>
      <c r="H882" t="s">
        <v>98</v>
      </c>
    </row>
    <row r="883" spans="1:8" x14ac:dyDescent="0.45">
      <c r="A883">
        <v>2844</v>
      </c>
      <c r="B883">
        <v>32</v>
      </c>
      <c r="C883" t="str">
        <f t="shared" si="13"/>
        <v>25-34</v>
      </c>
      <c r="D883" t="s">
        <v>39</v>
      </c>
      <c r="E883" t="s">
        <v>45</v>
      </c>
      <c r="F883">
        <v>67018</v>
      </c>
      <c r="G883" t="s">
        <v>92</v>
      </c>
      <c r="H883" t="s">
        <v>99</v>
      </c>
    </row>
    <row r="884" spans="1:8" x14ac:dyDescent="0.45">
      <c r="A884">
        <v>6917</v>
      </c>
      <c r="B884">
        <v>35</v>
      </c>
      <c r="C884" t="str">
        <f t="shared" si="13"/>
        <v>35-44</v>
      </c>
      <c r="D884" t="s">
        <v>39</v>
      </c>
      <c r="E884" t="s">
        <v>79</v>
      </c>
      <c r="F884">
        <v>170009</v>
      </c>
      <c r="G884" t="s">
        <v>94</v>
      </c>
      <c r="H884" t="s">
        <v>98</v>
      </c>
    </row>
    <row r="885" spans="1:8" x14ac:dyDescent="0.45">
      <c r="A885">
        <v>7984</v>
      </c>
      <c r="B885">
        <v>50</v>
      </c>
      <c r="C885" t="str">
        <f t="shared" si="13"/>
        <v>45-54</v>
      </c>
      <c r="D885" t="s">
        <v>38</v>
      </c>
      <c r="E885" t="s">
        <v>54</v>
      </c>
      <c r="F885">
        <v>68104</v>
      </c>
      <c r="G885" t="s">
        <v>93</v>
      </c>
      <c r="H885" t="s">
        <v>98</v>
      </c>
    </row>
    <row r="886" spans="1:8" x14ac:dyDescent="0.45">
      <c r="A886">
        <v>2745</v>
      </c>
      <c r="B886">
        <v>74</v>
      </c>
      <c r="C886" t="str">
        <f t="shared" si="13"/>
        <v>65+</v>
      </c>
      <c r="D886" t="s">
        <v>40</v>
      </c>
      <c r="E886" t="s">
        <v>80</v>
      </c>
      <c r="F886">
        <v>120855</v>
      </c>
      <c r="G886" t="s">
        <v>95</v>
      </c>
      <c r="H886" t="s">
        <v>98</v>
      </c>
    </row>
    <row r="887" spans="1:8" x14ac:dyDescent="0.45">
      <c r="A887">
        <v>3779</v>
      </c>
      <c r="B887">
        <v>24</v>
      </c>
      <c r="C887" t="str">
        <f t="shared" si="13"/>
        <v>18-24</v>
      </c>
      <c r="D887" t="s">
        <v>38</v>
      </c>
      <c r="E887" t="s">
        <v>79</v>
      </c>
      <c r="F887">
        <v>129653</v>
      </c>
      <c r="G887" t="s">
        <v>91</v>
      </c>
      <c r="H887" t="s">
        <v>99</v>
      </c>
    </row>
    <row r="888" spans="1:8" x14ac:dyDescent="0.45">
      <c r="A888">
        <v>8947</v>
      </c>
      <c r="B888">
        <v>72</v>
      </c>
      <c r="C888" t="str">
        <f t="shared" si="13"/>
        <v>65+</v>
      </c>
      <c r="D888" t="s">
        <v>38</v>
      </c>
      <c r="E888" t="s">
        <v>83</v>
      </c>
      <c r="F888">
        <v>80532</v>
      </c>
      <c r="G888" t="s">
        <v>95</v>
      </c>
      <c r="H888" t="s">
        <v>99</v>
      </c>
    </row>
    <row r="889" spans="1:8" x14ac:dyDescent="0.45">
      <c r="A889">
        <v>9197</v>
      </c>
      <c r="B889">
        <v>45</v>
      </c>
      <c r="C889" t="str">
        <f t="shared" si="13"/>
        <v>45-54</v>
      </c>
      <c r="D889" t="s">
        <v>40</v>
      </c>
      <c r="E889" t="s">
        <v>87</v>
      </c>
      <c r="F889">
        <v>171300</v>
      </c>
      <c r="G889" t="s">
        <v>94</v>
      </c>
      <c r="H889" t="s">
        <v>97</v>
      </c>
    </row>
    <row r="890" spans="1:8" x14ac:dyDescent="0.45">
      <c r="A890">
        <v>6427</v>
      </c>
      <c r="B890">
        <v>31</v>
      </c>
      <c r="C890" t="str">
        <f t="shared" si="13"/>
        <v>25-34</v>
      </c>
      <c r="D890" t="s">
        <v>40</v>
      </c>
      <c r="E890" t="s">
        <v>50</v>
      </c>
      <c r="F890">
        <v>113574</v>
      </c>
      <c r="G890" t="s">
        <v>91</v>
      </c>
      <c r="H890" t="s">
        <v>99</v>
      </c>
    </row>
    <row r="891" spans="1:8" x14ac:dyDescent="0.45">
      <c r="A891">
        <v>5954</v>
      </c>
      <c r="B891">
        <v>36</v>
      </c>
      <c r="C891" t="str">
        <f t="shared" si="13"/>
        <v>35-44</v>
      </c>
      <c r="D891" t="s">
        <v>40</v>
      </c>
      <c r="E891" t="s">
        <v>80</v>
      </c>
      <c r="F891">
        <v>168668</v>
      </c>
      <c r="G891" t="s">
        <v>93</v>
      </c>
      <c r="H891" t="s">
        <v>96</v>
      </c>
    </row>
    <row r="892" spans="1:8" x14ac:dyDescent="0.45">
      <c r="A892">
        <v>9637</v>
      </c>
      <c r="B892">
        <v>27</v>
      </c>
      <c r="C892" t="str">
        <f t="shared" si="13"/>
        <v>25-34</v>
      </c>
      <c r="D892" t="s">
        <v>39</v>
      </c>
      <c r="E892" t="s">
        <v>84</v>
      </c>
      <c r="F892">
        <v>33752</v>
      </c>
      <c r="G892" t="s">
        <v>94</v>
      </c>
      <c r="H892" t="s">
        <v>98</v>
      </c>
    </row>
    <row r="893" spans="1:8" x14ac:dyDescent="0.45">
      <c r="A893">
        <v>2694</v>
      </c>
      <c r="B893">
        <v>68</v>
      </c>
      <c r="C893" t="str">
        <f t="shared" si="13"/>
        <v>65+</v>
      </c>
      <c r="D893" t="s">
        <v>39</v>
      </c>
      <c r="E893" t="s">
        <v>89</v>
      </c>
      <c r="F893">
        <v>166331</v>
      </c>
      <c r="G893" t="s">
        <v>93</v>
      </c>
      <c r="H893" t="s">
        <v>99</v>
      </c>
    </row>
    <row r="894" spans="1:8" x14ac:dyDescent="0.45">
      <c r="A894">
        <v>1265</v>
      </c>
      <c r="B894">
        <v>58</v>
      </c>
      <c r="C894" t="str">
        <f t="shared" si="13"/>
        <v>55-64</v>
      </c>
      <c r="D894" t="s">
        <v>40</v>
      </c>
      <c r="E894" t="s">
        <v>47</v>
      </c>
      <c r="F894">
        <v>63134</v>
      </c>
      <c r="G894" t="s">
        <v>92</v>
      </c>
      <c r="H894" t="s">
        <v>99</v>
      </c>
    </row>
    <row r="895" spans="1:8" x14ac:dyDescent="0.45">
      <c r="A895">
        <v>9383</v>
      </c>
      <c r="B895">
        <v>33</v>
      </c>
      <c r="C895" t="str">
        <f t="shared" si="13"/>
        <v>25-34</v>
      </c>
      <c r="D895" t="s">
        <v>38</v>
      </c>
      <c r="E895" t="s">
        <v>46</v>
      </c>
      <c r="F895">
        <v>188734</v>
      </c>
      <c r="G895" t="s">
        <v>93</v>
      </c>
      <c r="H895" t="s">
        <v>98</v>
      </c>
    </row>
    <row r="896" spans="1:8" x14ac:dyDescent="0.45">
      <c r="A896">
        <v>5759</v>
      </c>
      <c r="B896">
        <v>29</v>
      </c>
      <c r="C896" t="str">
        <f t="shared" si="13"/>
        <v>25-34</v>
      </c>
      <c r="D896" t="s">
        <v>38</v>
      </c>
      <c r="E896" t="s">
        <v>49</v>
      </c>
      <c r="F896">
        <v>150627</v>
      </c>
      <c r="G896" t="s">
        <v>95</v>
      </c>
      <c r="H896" t="s">
        <v>96</v>
      </c>
    </row>
    <row r="897" spans="1:8" x14ac:dyDescent="0.45">
      <c r="A897">
        <v>5988</v>
      </c>
      <c r="B897">
        <v>52</v>
      </c>
      <c r="C897" t="str">
        <f t="shared" si="13"/>
        <v>45-54</v>
      </c>
      <c r="D897" t="s">
        <v>40</v>
      </c>
      <c r="E897" t="s">
        <v>58</v>
      </c>
      <c r="F897">
        <v>155329</v>
      </c>
      <c r="G897" t="s">
        <v>91</v>
      </c>
      <c r="H897" t="s">
        <v>96</v>
      </c>
    </row>
    <row r="898" spans="1:8" x14ac:dyDescent="0.45">
      <c r="A898">
        <v>9124</v>
      </c>
      <c r="B898">
        <v>43</v>
      </c>
      <c r="C898" t="str">
        <f t="shared" si="13"/>
        <v>35-44</v>
      </c>
      <c r="D898" t="s">
        <v>40</v>
      </c>
      <c r="E898" t="s">
        <v>60</v>
      </c>
      <c r="F898">
        <v>169754</v>
      </c>
      <c r="G898" t="s">
        <v>91</v>
      </c>
      <c r="H898" t="s">
        <v>99</v>
      </c>
    </row>
    <row r="899" spans="1:8" x14ac:dyDescent="0.45">
      <c r="A899">
        <v>5975</v>
      </c>
      <c r="B899">
        <v>57</v>
      </c>
      <c r="C899" t="str">
        <f t="shared" ref="C899:C962" si="14">IF(B899&lt;25, "18-24", IF(B899&lt;35, "25-34", IF(B899&lt;45, "35-44", IF(B899&lt;55, "45-54", IF(B899&lt;65, "55-64", "65+")))))</f>
        <v>55-64</v>
      </c>
      <c r="D899" t="s">
        <v>38</v>
      </c>
      <c r="E899" t="s">
        <v>73</v>
      </c>
      <c r="F899">
        <v>66688</v>
      </c>
      <c r="G899" t="s">
        <v>92</v>
      </c>
      <c r="H899" t="s">
        <v>98</v>
      </c>
    </row>
    <row r="900" spans="1:8" x14ac:dyDescent="0.45">
      <c r="A900">
        <v>9056</v>
      </c>
      <c r="B900">
        <v>51</v>
      </c>
      <c r="C900" t="str">
        <f t="shared" si="14"/>
        <v>45-54</v>
      </c>
      <c r="D900" t="s">
        <v>38</v>
      </c>
      <c r="E900" t="s">
        <v>45</v>
      </c>
      <c r="F900">
        <v>155582</v>
      </c>
      <c r="G900" t="s">
        <v>92</v>
      </c>
      <c r="H900" t="s">
        <v>99</v>
      </c>
    </row>
    <row r="901" spans="1:8" x14ac:dyDescent="0.45">
      <c r="A901">
        <v>4233</v>
      </c>
      <c r="B901">
        <v>43</v>
      </c>
      <c r="C901" t="str">
        <f t="shared" si="14"/>
        <v>35-44</v>
      </c>
      <c r="D901" t="s">
        <v>39</v>
      </c>
      <c r="E901" t="s">
        <v>76</v>
      </c>
      <c r="F901">
        <v>122382</v>
      </c>
      <c r="G901" t="s">
        <v>92</v>
      </c>
      <c r="H901" t="s">
        <v>98</v>
      </c>
    </row>
    <row r="902" spans="1:8" x14ac:dyDescent="0.45">
      <c r="A902">
        <v>1748</v>
      </c>
      <c r="B902">
        <v>67</v>
      </c>
      <c r="C902" t="str">
        <f t="shared" si="14"/>
        <v>65+</v>
      </c>
      <c r="D902" t="s">
        <v>39</v>
      </c>
      <c r="E902" t="s">
        <v>72</v>
      </c>
      <c r="F902">
        <v>83723</v>
      </c>
      <c r="G902" t="s">
        <v>95</v>
      </c>
      <c r="H902" t="s">
        <v>96</v>
      </c>
    </row>
    <row r="903" spans="1:8" x14ac:dyDescent="0.45">
      <c r="A903">
        <v>9732</v>
      </c>
      <c r="B903">
        <v>50</v>
      </c>
      <c r="C903" t="str">
        <f t="shared" si="14"/>
        <v>45-54</v>
      </c>
      <c r="D903" t="s">
        <v>38</v>
      </c>
      <c r="E903" t="s">
        <v>46</v>
      </c>
      <c r="F903">
        <v>176686</v>
      </c>
      <c r="G903" t="s">
        <v>95</v>
      </c>
      <c r="H903" t="s">
        <v>96</v>
      </c>
    </row>
    <row r="904" spans="1:8" x14ac:dyDescent="0.45">
      <c r="A904">
        <v>7439</v>
      </c>
      <c r="B904">
        <v>67</v>
      </c>
      <c r="C904" t="str">
        <f t="shared" si="14"/>
        <v>65+</v>
      </c>
      <c r="D904" t="s">
        <v>38</v>
      </c>
      <c r="E904" t="s">
        <v>90</v>
      </c>
      <c r="F904">
        <v>189196</v>
      </c>
      <c r="G904" t="s">
        <v>92</v>
      </c>
      <c r="H904" t="s">
        <v>98</v>
      </c>
    </row>
    <row r="905" spans="1:8" x14ac:dyDescent="0.45">
      <c r="A905">
        <v>4532</v>
      </c>
      <c r="B905">
        <v>33</v>
      </c>
      <c r="C905" t="str">
        <f t="shared" si="14"/>
        <v>25-34</v>
      </c>
      <c r="D905" t="s">
        <v>38</v>
      </c>
      <c r="E905" t="s">
        <v>71</v>
      </c>
      <c r="F905">
        <v>37701</v>
      </c>
      <c r="G905" t="s">
        <v>92</v>
      </c>
      <c r="H905" t="s">
        <v>98</v>
      </c>
    </row>
    <row r="906" spans="1:8" x14ac:dyDescent="0.45">
      <c r="A906">
        <v>7994</v>
      </c>
      <c r="B906">
        <v>42</v>
      </c>
      <c r="C906" t="str">
        <f t="shared" si="14"/>
        <v>35-44</v>
      </c>
      <c r="D906" t="s">
        <v>38</v>
      </c>
      <c r="E906" t="s">
        <v>88</v>
      </c>
      <c r="F906">
        <v>32852</v>
      </c>
      <c r="G906" t="s">
        <v>91</v>
      </c>
      <c r="H906" t="s">
        <v>99</v>
      </c>
    </row>
    <row r="907" spans="1:8" x14ac:dyDescent="0.45">
      <c r="A907">
        <v>3654</v>
      </c>
      <c r="B907">
        <v>37</v>
      </c>
      <c r="C907" t="str">
        <f t="shared" si="14"/>
        <v>35-44</v>
      </c>
      <c r="D907" t="s">
        <v>40</v>
      </c>
      <c r="E907" t="s">
        <v>70</v>
      </c>
      <c r="F907">
        <v>36077</v>
      </c>
      <c r="G907" t="s">
        <v>94</v>
      </c>
      <c r="H907" t="s">
        <v>98</v>
      </c>
    </row>
    <row r="908" spans="1:8" x14ac:dyDescent="0.45">
      <c r="A908">
        <v>4649</v>
      </c>
      <c r="B908">
        <v>55</v>
      </c>
      <c r="C908" t="str">
        <f t="shared" si="14"/>
        <v>55-64</v>
      </c>
      <c r="D908" t="s">
        <v>40</v>
      </c>
      <c r="E908" t="s">
        <v>87</v>
      </c>
      <c r="F908">
        <v>104008</v>
      </c>
      <c r="G908" t="s">
        <v>95</v>
      </c>
      <c r="H908" t="s">
        <v>96</v>
      </c>
    </row>
    <row r="909" spans="1:8" x14ac:dyDescent="0.45">
      <c r="A909">
        <v>7478</v>
      </c>
      <c r="B909">
        <v>68</v>
      </c>
      <c r="C909" t="str">
        <f t="shared" si="14"/>
        <v>65+</v>
      </c>
      <c r="D909" t="s">
        <v>39</v>
      </c>
      <c r="E909" t="s">
        <v>49</v>
      </c>
      <c r="F909">
        <v>35768</v>
      </c>
      <c r="G909" t="s">
        <v>91</v>
      </c>
      <c r="H909" t="s">
        <v>98</v>
      </c>
    </row>
    <row r="910" spans="1:8" x14ac:dyDescent="0.45">
      <c r="A910">
        <v>9862</v>
      </c>
      <c r="B910">
        <v>38</v>
      </c>
      <c r="C910" t="str">
        <f t="shared" si="14"/>
        <v>35-44</v>
      </c>
      <c r="D910" t="s">
        <v>39</v>
      </c>
      <c r="E910" t="s">
        <v>66</v>
      </c>
      <c r="F910">
        <v>167584</v>
      </c>
      <c r="G910" t="s">
        <v>94</v>
      </c>
      <c r="H910" t="s">
        <v>98</v>
      </c>
    </row>
    <row r="911" spans="1:8" x14ac:dyDescent="0.45">
      <c r="A911">
        <v>8940</v>
      </c>
      <c r="B911">
        <v>47</v>
      </c>
      <c r="C911" t="str">
        <f t="shared" si="14"/>
        <v>45-54</v>
      </c>
      <c r="D911" t="s">
        <v>39</v>
      </c>
      <c r="E911" t="s">
        <v>46</v>
      </c>
      <c r="F911">
        <v>181529</v>
      </c>
      <c r="G911" t="s">
        <v>92</v>
      </c>
      <c r="H911" t="s">
        <v>99</v>
      </c>
    </row>
    <row r="912" spans="1:8" x14ac:dyDescent="0.45">
      <c r="A912">
        <v>3985</v>
      </c>
      <c r="B912">
        <v>40</v>
      </c>
      <c r="C912" t="str">
        <f t="shared" si="14"/>
        <v>35-44</v>
      </c>
      <c r="D912" t="s">
        <v>39</v>
      </c>
      <c r="E912" t="s">
        <v>51</v>
      </c>
      <c r="F912">
        <v>58786</v>
      </c>
      <c r="G912" t="s">
        <v>91</v>
      </c>
      <c r="H912" t="s">
        <v>98</v>
      </c>
    </row>
    <row r="913" spans="1:8" x14ac:dyDescent="0.45">
      <c r="A913">
        <v>3598</v>
      </c>
      <c r="B913">
        <v>75</v>
      </c>
      <c r="C913" t="str">
        <f t="shared" si="14"/>
        <v>65+</v>
      </c>
      <c r="D913" t="s">
        <v>39</v>
      </c>
      <c r="E913" t="s">
        <v>85</v>
      </c>
      <c r="F913">
        <v>104211</v>
      </c>
      <c r="G913" t="s">
        <v>93</v>
      </c>
      <c r="H913" t="s">
        <v>97</v>
      </c>
    </row>
    <row r="914" spans="1:8" x14ac:dyDescent="0.45">
      <c r="A914">
        <v>8486</v>
      </c>
      <c r="B914">
        <v>49</v>
      </c>
      <c r="C914" t="str">
        <f t="shared" si="14"/>
        <v>45-54</v>
      </c>
      <c r="D914" t="s">
        <v>39</v>
      </c>
      <c r="E914" t="s">
        <v>64</v>
      </c>
      <c r="F914">
        <v>79868</v>
      </c>
      <c r="G914" t="s">
        <v>92</v>
      </c>
      <c r="H914" t="s">
        <v>99</v>
      </c>
    </row>
    <row r="915" spans="1:8" x14ac:dyDescent="0.45">
      <c r="A915">
        <v>2120</v>
      </c>
      <c r="B915">
        <v>56</v>
      </c>
      <c r="C915" t="str">
        <f t="shared" si="14"/>
        <v>55-64</v>
      </c>
      <c r="D915" t="s">
        <v>39</v>
      </c>
      <c r="E915" t="s">
        <v>74</v>
      </c>
      <c r="F915">
        <v>184484</v>
      </c>
      <c r="G915" t="s">
        <v>94</v>
      </c>
      <c r="H915" t="s">
        <v>98</v>
      </c>
    </row>
    <row r="916" spans="1:8" x14ac:dyDescent="0.45">
      <c r="A916">
        <v>1751</v>
      </c>
      <c r="B916">
        <v>36</v>
      </c>
      <c r="C916" t="str">
        <f t="shared" si="14"/>
        <v>35-44</v>
      </c>
      <c r="D916" t="s">
        <v>40</v>
      </c>
      <c r="E916" t="s">
        <v>42</v>
      </c>
      <c r="F916">
        <v>76936</v>
      </c>
      <c r="G916" t="s">
        <v>93</v>
      </c>
      <c r="H916" t="s">
        <v>97</v>
      </c>
    </row>
    <row r="917" spans="1:8" x14ac:dyDescent="0.45">
      <c r="A917">
        <v>3039</v>
      </c>
      <c r="B917">
        <v>43</v>
      </c>
      <c r="C917" t="str">
        <f t="shared" si="14"/>
        <v>35-44</v>
      </c>
      <c r="D917" t="s">
        <v>40</v>
      </c>
      <c r="E917" t="s">
        <v>86</v>
      </c>
      <c r="F917">
        <v>34469</v>
      </c>
      <c r="G917" t="s">
        <v>92</v>
      </c>
      <c r="H917" t="s">
        <v>97</v>
      </c>
    </row>
    <row r="918" spans="1:8" x14ac:dyDescent="0.45">
      <c r="A918">
        <v>6396</v>
      </c>
      <c r="B918">
        <v>34</v>
      </c>
      <c r="C918" t="str">
        <f t="shared" si="14"/>
        <v>25-34</v>
      </c>
      <c r="D918" t="s">
        <v>38</v>
      </c>
      <c r="E918" t="s">
        <v>80</v>
      </c>
      <c r="F918">
        <v>99358</v>
      </c>
      <c r="G918" t="s">
        <v>95</v>
      </c>
      <c r="H918" t="s">
        <v>99</v>
      </c>
    </row>
    <row r="919" spans="1:8" x14ac:dyDescent="0.45">
      <c r="A919">
        <v>7886</v>
      </c>
      <c r="B919">
        <v>47</v>
      </c>
      <c r="C919" t="str">
        <f t="shared" si="14"/>
        <v>45-54</v>
      </c>
      <c r="D919" t="s">
        <v>38</v>
      </c>
      <c r="E919" t="s">
        <v>57</v>
      </c>
      <c r="F919">
        <v>119273</v>
      </c>
      <c r="G919" t="s">
        <v>91</v>
      </c>
      <c r="H919" t="s">
        <v>98</v>
      </c>
    </row>
    <row r="920" spans="1:8" x14ac:dyDescent="0.45">
      <c r="A920">
        <v>9349</v>
      </c>
      <c r="B920">
        <v>43</v>
      </c>
      <c r="C920" t="str">
        <f t="shared" si="14"/>
        <v>35-44</v>
      </c>
      <c r="D920" t="s">
        <v>39</v>
      </c>
      <c r="E920" t="s">
        <v>53</v>
      </c>
      <c r="F920">
        <v>64612</v>
      </c>
      <c r="G920" t="s">
        <v>91</v>
      </c>
      <c r="H920" t="s">
        <v>98</v>
      </c>
    </row>
    <row r="921" spans="1:8" x14ac:dyDescent="0.45">
      <c r="A921">
        <v>1491</v>
      </c>
      <c r="B921">
        <v>63</v>
      </c>
      <c r="C921" t="str">
        <f t="shared" si="14"/>
        <v>55-64</v>
      </c>
      <c r="D921" t="s">
        <v>39</v>
      </c>
      <c r="E921" t="s">
        <v>53</v>
      </c>
      <c r="F921">
        <v>70473</v>
      </c>
      <c r="G921" t="s">
        <v>92</v>
      </c>
      <c r="H921" t="s">
        <v>96</v>
      </c>
    </row>
    <row r="922" spans="1:8" x14ac:dyDescent="0.45">
      <c r="A922">
        <v>4593</v>
      </c>
      <c r="B922">
        <v>42</v>
      </c>
      <c r="C922" t="str">
        <f t="shared" si="14"/>
        <v>35-44</v>
      </c>
      <c r="D922" t="s">
        <v>38</v>
      </c>
      <c r="E922" t="s">
        <v>53</v>
      </c>
      <c r="F922">
        <v>46937</v>
      </c>
      <c r="G922" t="s">
        <v>93</v>
      </c>
      <c r="H922" t="s">
        <v>98</v>
      </c>
    </row>
    <row r="923" spans="1:8" x14ac:dyDescent="0.45">
      <c r="A923">
        <v>2457</v>
      </c>
      <c r="B923">
        <v>72</v>
      </c>
      <c r="C923" t="str">
        <f t="shared" si="14"/>
        <v>65+</v>
      </c>
      <c r="D923" t="s">
        <v>39</v>
      </c>
      <c r="E923" t="s">
        <v>57</v>
      </c>
      <c r="F923">
        <v>149099</v>
      </c>
      <c r="G923" t="s">
        <v>92</v>
      </c>
      <c r="H923" t="s">
        <v>97</v>
      </c>
    </row>
    <row r="924" spans="1:8" x14ac:dyDescent="0.45">
      <c r="A924">
        <v>7405</v>
      </c>
      <c r="B924">
        <v>19</v>
      </c>
      <c r="C924" t="str">
        <f t="shared" si="14"/>
        <v>18-24</v>
      </c>
      <c r="D924" t="s">
        <v>40</v>
      </c>
      <c r="E924" t="s">
        <v>51</v>
      </c>
      <c r="F924">
        <v>167499</v>
      </c>
      <c r="G924" t="s">
        <v>95</v>
      </c>
      <c r="H924" t="s">
        <v>99</v>
      </c>
    </row>
    <row r="925" spans="1:8" x14ac:dyDescent="0.45">
      <c r="A925">
        <v>3639</v>
      </c>
      <c r="B925">
        <v>20</v>
      </c>
      <c r="C925" t="str">
        <f t="shared" si="14"/>
        <v>18-24</v>
      </c>
      <c r="D925" t="s">
        <v>39</v>
      </c>
      <c r="E925" t="s">
        <v>49</v>
      </c>
      <c r="F925">
        <v>94597</v>
      </c>
      <c r="G925" t="s">
        <v>94</v>
      </c>
      <c r="H925" t="s">
        <v>97</v>
      </c>
    </row>
    <row r="926" spans="1:8" x14ac:dyDescent="0.45">
      <c r="A926">
        <v>9902</v>
      </c>
      <c r="B926">
        <v>52</v>
      </c>
      <c r="C926" t="str">
        <f t="shared" si="14"/>
        <v>45-54</v>
      </c>
      <c r="D926" t="s">
        <v>38</v>
      </c>
      <c r="E926" t="s">
        <v>64</v>
      </c>
      <c r="F926">
        <v>53870</v>
      </c>
      <c r="G926" t="s">
        <v>91</v>
      </c>
      <c r="H926" t="s">
        <v>96</v>
      </c>
    </row>
    <row r="927" spans="1:8" x14ac:dyDescent="0.45">
      <c r="A927">
        <v>5043</v>
      </c>
      <c r="B927">
        <v>31</v>
      </c>
      <c r="C927" t="str">
        <f t="shared" si="14"/>
        <v>25-34</v>
      </c>
      <c r="D927" t="s">
        <v>38</v>
      </c>
      <c r="E927" t="s">
        <v>53</v>
      </c>
      <c r="F927">
        <v>197342</v>
      </c>
      <c r="G927" t="s">
        <v>91</v>
      </c>
      <c r="H927" t="s">
        <v>96</v>
      </c>
    </row>
    <row r="928" spans="1:8" x14ac:dyDescent="0.45">
      <c r="A928">
        <v>4420</v>
      </c>
      <c r="B928">
        <v>32</v>
      </c>
      <c r="C928" t="str">
        <f t="shared" si="14"/>
        <v>25-34</v>
      </c>
      <c r="D928" t="s">
        <v>40</v>
      </c>
      <c r="E928" t="s">
        <v>86</v>
      </c>
      <c r="F928">
        <v>34684</v>
      </c>
      <c r="G928" t="s">
        <v>91</v>
      </c>
      <c r="H928" t="s">
        <v>97</v>
      </c>
    </row>
    <row r="929" spans="1:8" x14ac:dyDescent="0.45">
      <c r="A929">
        <v>3464</v>
      </c>
      <c r="B929">
        <v>28</v>
      </c>
      <c r="C929" t="str">
        <f t="shared" si="14"/>
        <v>25-34</v>
      </c>
      <c r="D929" t="s">
        <v>40</v>
      </c>
      <c r="E929" t="s">
        <v>53</v>
      </c>
      <c r="F929">
        <v>186676</v>
      </c>
      <c r="G929" t="s">
        <v>95</v>
      </c>
      <c r="H929" t="s">
        <v>99</v>
      </c>
    </row>
    <row r="930" spans="1:8" x14ac:dyDescent="0.45">
      <c r="A930">
        <v>5893</v>
      </c>
      <c r="B930">
        <v>37</v>
      </c>
      <c r="C930" t="str">
        <f t="shared" si="14"/>
        <v>35-44</v>
      </c>
      <c r="D930" t="s">
        <v>38</v>
      </c>
      <c r="E930" t="s">
        <v>84</v>
      </c>
      <c r="F930">
        <v>119875</v>
      </c>
      <c r="G930" t="s">
        <v>95</v>
      </c>
      <c r="H930" t="s">
        <v>97</v>
      </c>
    </row>
    <row r="931" spans="1:8" x14ac:dyDescent="0.45">
      <c r="A931">
        <v>6509</v>
      </c>
      <c r="B931">
        <v>56</v>
      </c>
      <c r="C931" t="str">
        <f t="shared" si="14"/>
        <v>55-64</v>
      </c>
      <c r="D931" t="s">
        <v>39</v>
      </c>
      <c r="E931" t="s">
        <v>84</v>
      </c>
      <c r="F931">
        <v>140223</v>
      </c>
      <c r="G931" t="s">
        <v>94</v>
      </c>
      <c r="H931" t="s">
        <v>98</v>
      </c>
    </row>
    <row r="932" spans="1:8" x14ac:dyDescent="0.45">
      <c r="A932">
        <v>4039</v>
      </c>
      <c r="B932">
        <v>59</v>
      </c>
      <c r="C932" t="str">
        <f t="shared" si="14"/>
        <v>55-64</v>
      </c>
      <c r="D932" t="s">
        <v>40</v>
      </c>
      <c r="E932" t="s">
        <v>76</v>
      </c>
      <c r="F932">
        <v>99278</v>
      </c>
      <c r="G932" t="s">
        <v>95</v>
      </c>
      <c r="H932" t="s">
        <v>99</v>
      </c>
    </row>
    <row r="933" spans="1:8" x14ac:dyDescent="0.45">
      <c r="A933">
        <v>1096</v>
      </c>
      <c r="B933">
        <v>24</v>
      </c>
      <c r="C933" t="str">
        <f t="shared" si="14"/>
        <v>18-24</v>
      </c>
      <c r="D933" t="s">
        <v>39</v>
      </c>
      <c r="E933" t="s">
        <v>58</v>
      </c>
      <c r="F933">
        <v>170301</v>
      </c>
      <c r="G933" t="s">
        <v>94</v>
      </c>
      <c r="H933" t="s">
        <v>96</v>
      </c>
    </row>
    <row r="934" spans="1:8" x14ac:dyDescent="0.45">
      <c r="A934">
        <v>2830</v>
      </c>
      <c r="B934">
        <v>43</v>
      </c>
      <c r="C934" t="str">
        <f t="shared" si="14"/>
        <v>35-44</v>
      </c>
      <c r="D934" t="s">
        <v>38</v>
      </c>
      <c r="E934" t="s">
        <v>62</v>
      </c>
      <c r="F934">
        <v>167572</v>
      </c>
      <c r="G934" t="s">
        <v>93</v>
      </c>
      <c r="H934" t="s">
        <v>96</v>
      </c>
    </row>
    <row r="935" spans="1:8" x14ac:dyDescent="0.45">
      <c r="A935">
        <v>5023</v>
      </c>
      <c r="B935">
        <v>73</v>
      </c>
      <c r="C935" t="str">
        <f t="shared" si="14"/>
        <v>65+</v>
      </c>
      <c r="D935" t="s">
        <v>39</v>
      </c>
      <c r="E935" t="s">
        <v>65</v>
      </c>
      <c r="F935">
        <v>123299</v>
      </c>
      <c r="G935" t="s">
        <v>95</v>
      </c>
      <c r="H935" t="s">
        <v>96</v>
      </c>
    </row>
    <row r="936" spans="1:8" x14ac:dyDescent="0.45">
      <c r="A936">
        <v>8198</v>
      </c>
      <c r="B936">
        <v>53</v>
      </c>
      <c r="C936" t="str">
        <f t="shared" si="14"/>
        <v>45-54</v>
      </c>
      <c r="D936" t="s">
        <v>40</v>
      </c>
      <c r="E936" t="s">
        <v>75</v>
      </c>
      <c r="F936">
        <v>195134</v>
      </c>
      <c r="G936" t="s">
        <v>92</v>
      </c>
      <c r="H936" t="s">
        <v>99</v>
      </c>
    </row>
    <row r="937" spans="1:8" x14ac:dyDescent="0.45">
      <c r="A937">
        <v>5243</v>
      </c>
      <c r="B937">
        <v>58</v>
      </c>
      <c r="C937" t="str">
        <f t="shared" si="14"/>
        <v>55-64</v>
      </c>
      <c r="D937" t="s">
        <v>40</v>
      </c>
      <c r="E937" t="s">
        <v>86</v>
      </c>
      <c r="F937">
        <v>46015</v>
      </c>
      <c r="G937" t="s">
        <v>91</v>
      </c>
      <c r="H937" t="s">
        <v>98</v>
      </c>
    </row>
    <row r="938" spans="1:8" x14ac:dyDescent="0.45">
      <c r="A938">
        <v>5362</v>
      </c>
      <c r="B938">
        <v>19</v>
      </c>
      <c r="C938" t="str">
        <f t="shared" si="14"/>
        <v>18-24</v>
      </c>
      <c r="D938" t="s">
        <v>38</v>
      </c>
      <c r="E938" t="s">
        <v>73</v>
      </c>
      <c r="F938">
        <v>39266</v>
      </c>
      <c r="G938" t="s">
        <v>91</v>
      </c>
      <c r="H938" t="s">
        <v>96</v>
      </c>
    </row>
    <row r="939" spans="1:8" x14ac:dyDescent="0.45">
      <c r="A939">
        <v>8476</v>
      </c>
      <c r="B939">
        <v>52</v>
      </c>
      <c r="C939" t="str">
        <f t="shared" si="14"/>
        <v>45-54</v>
      </c>
      <c r="D939" t="s">
        <v>40</v>
      </c>
      <c r="E939" t="s">
        <v>76</v>
      </c>
      <c r="F939">
        <v>172438</v>
      </c>
      <c r="G939" t="s">
        <v>92</v>
      </c>
      <c r="H939" t="s">
        <v>96</v>
      </c>
    </row>
    <row r="940" spans="1:8" x14ac:dyDescent="0.45">
      <c r="A940">
        <v>1358</v>
      </c>
      <c r="B940">
        <v>55</v>
      </c>
      <c r="C940" t="str">
        <f t="shared" si="14"/>
        <v>55-64</v>
      </c>
      <c r="D940" t="s">
        <v>38</v>
      </c>
      <c r="E940" t="s">
        <v>65</v>
      </c>
      <c r="F940">
        <v>172887</v>
      </c>
      <c r="G940" t="s">
        <v>95</v>
      </c>
      <c r="H940" t="s">
        <v>96</v>
      </c>
    </row>
    <row r="941" spans="1:8" x14ac:dyDescent="0.45">
      <c r="A941">
        <v>6590</v>
      </c>
      <c r="B941">
        <v>26</v>
      </c>
      <c r="C941" t="str">
        <f t="shared" si="14"/>
        <v>25-34</v>
      </c>
      <c r="D941" t="s">
        <v>38</v>
      </c>
      <c r="E941" t="s">
        <v>74</v>
      </c>
      <c r="F941">
        <v>122806</v>
      </c>
      <c r="G941" t="s">
        <v>93</v>
      </c>
      <c r="H941" t="s">
        <v>97</v>
      </c>
    </row>
    <row r="942" spans="1:8" x14ac:dyDescent="0.45">
      <c r="A942">
        <v>8771</v>
      </c>
      <c r="B942">
        <v>69</v>
      </c>
      <c r="C942" t="str">
        <f t="shared" si="14"/>
        <v>65+</v>
      </c>
      <c r="D942" t="s">
        <v>40</v>
      </c>
      <c r="E942" t="s">
        <v>44</v>
      </c>
      <c r="F942">
        <v>124761</v>
      </c>
      <c r="G942" t="s">
        <v>94</v>
      </c>
      <c r="H942" t="s">
        <v>99</v>
      </c>
    </row>
    <row r="943" spans="1:8" x14ac:dyDescent="0.45">
      <c r="A943">
        <v>3426</v>
      </c>
      <c r="B943">
        <v>51</v>
      </c>
      <c r="C943" t="str">
        <f t="shared" si="14"/>
        <v>45-54</v>
      </c>
      <c r="D943" t="s">
        <v>40</v>
      </c>
      <c r="E943" t="s">
        <v>77</v>
      </c>
      <c r="F943">
        <v>181002</v>
      </c>
      <c r="G943" t="s">
        <v>95</v>
      </c>
      <c r="H943" t="s">
        <v>96</v>
      </c>
    </row>
    <row r="944" spans="1:8" x14ac:dyDescent="0.45">
      <c r="A944">
        <v>4090</v>
      </c>
      <c r="B944">
        <v>33</v>
      </c>
      <c r="C944" t="str">
        <f t="shared" si="14"/>
        <v>25-34</v>
      </c>
      <c r="D944" t="s">
        <v>40</v>
      </c>
      <c r="E944" t="s">
        <v>89</v>
      </c>
      <c r="F944">
        <v>197780</v>
      </c>
      <c r="G944" t="s">
        <v>95</v>
      </c>
      <c r="H944" t="s">
        <v>97</v>
      </c>
    </row>
    <row r="945" spans="1:8" x14ac:dyDescent="0.45">
      <c r="A945">
        <v>8838</v>
      </c>
      <c r="B945">
        <v>43</v>
      </c>
      <c r="C945" t="str">
        <f t="shared" si="14"/>
        <v>35-44</v>
      </c>
      <c r="D945" t="s">
        <v>39</v>
      </c>
      <c r="E945" t="s">
        <v>84</v>
      </c>
      <c r="F945">
        <v>46647</v>
      </c>
      <c r="G945" t="s">
        <v>91</v>
      </c>
      <c r="H945" t="s">
        <v>96</v>
      </c>
    </row>
    <row r="946" spans="1:8" x14ac:dyDescent="0.45">
      <c r="A946">
        <v>4205</v>
      </c>
      <c r="B946">
        <v>45</v>
      </c>
      <c r="C946" t="str">
        <f t="shared" si="14"/>
        <v>45-54</v>
      </c>
      <c r="D946" t="s">
        <v>39</v>
      </c>
      <c r="E946" t="s">
        <v>74</v>
      </c>
      <c r="F946">
        <v>141922</v>
      </c>
      <c r="G946" t="s">
        <v>95</v>
      </c>
      <c r="H946" t="s">
        <v>98</v>
      </c>
    </row>
    <row r="947" spans="1:8" x14ac:dyDescent="0.45">
      <c r="A947">
        <v>7565</v>
      </c>
      <c r="B947">
        <v>60</v>
      </c>
      <c r="C947" t="str">
        <f t="shared" si="14"/>
        <v>55-64</v>
      </c>
      <c r="D947" t="s">
        <v>38</v>
      </c>
      <c r="E947" t="s">
        <v>61</v>
      </c>
      <c r="F947">
        <v>173952</v>
      </c>
      <c r="G947" t="s">
        <v>91</v>
      </c>
      <c r="H947" t="s">
        <v>99</v>
      </c>
    </row>
    <row r="948" spans="1:8" x14ac:dyDescent="0.45">
      <c r="A948">
        <v>3772</v>
      </c>
      <c r="B948">
        <v>51</v>
      </c>
      <c r="C948" t="str">
        <f t="shared" si="14"/>
        <v>45-54</v>
      </c>
      <c r="D948" t="s">
        <v>38</v>
      </c>
      <c r="E948" t="s">
        <v>79</v>
      </c>
      <c r="F948">
        <v>147565</v>
      </c>
      <c r="G948" t="s">
        <v>93</v>
      </c>
      <c r="H948" t="s">
        <v>98</v>
      </c>
    </row>
    <row r="949" spans="1:8" x14ac:dyDescent="0.45">
      <c r="A949">
        <v>2060</v>
      </c>
      <c r="B949">
        <v>55</v>
      </c>
      <c r="C949" t="str">
        <f t="shared" si="14"/>
        <v>55-64</v>
      </c>
      <c r="D949" t="s">
        <v>40</v>
      </c>
      <c r="E949" t="s">
        <v>42</v>
      </c>
      <c r="F949">
        <v>160376</v>
      </c>
      <c r="G949" t="s">
        <v>94</v>
      </c>
      <c r="H949" t="s">
        <v>96</v>
      </c>
    </row>
    <row r="950" spans="1:8" x14ac:dyDescent="0.45">
      <c r="A950">
        <v>7248</v>
      </c>
      <c r="B950">
        <v>63</v>
      </c>
      <c r="C950" t="str">
        <f t="shared" si="14"/>
        <v>55-64</v>
      </c>
      <c r="D950" t="s">
        <v>40</v>
      </c>
      <c r="E950" t="s">
        <v>83</v>
      </c>
      <c r="F950">
        <v>134537</v>
      </c>
      <c r="G950" t="s">
        <v>94</v>
      </c>
      <c r="H950" t="s">
        <v>97</v>
      </c>
    </row>
    <row r="951" spans="1:8" x14ac:dyDescent="0.45">
      <c r="A951">
        <v>1865</v>
      </c>
      <c r="B951">
        <v>59</v>
      </c>
      <c r="C951" t="str">
        <f t="shared" si="14"/>
        <v>55-64</v>
      </c>
      <c r="D951" t="s">
        <v>38</v>
      </c>
      <c r="E951" t="s">
        <v>43</v>
      </c>
      <c r="F951">
        <v>91931</v>
      </c>
      <c r="G951" t="s">
        <v>94</v>
      </c>
      <c r="H951" t="s">
        <v>99</v>
      </c>
    </row>
    <row r="952" spans="1:8" x14ac:dyDescent="0.45">
      <c r="A952">
        <v>3617</v>
      </c>
      <c r="B952">
        <v>68</v>
      </c>
      <c r="C952" t="str">
        <f t="shared" si="14"/>
        <v>65+</v>
      </c>
      <c r="D952" t="s">
        <v>38</v>
      </c>
      <c r="E952" t="s">
        <v>61</v>
      </c>
      <c r="F952">
        <v>69770</v>
      </c>
      <c r="G952" t="s">
        <v>95</v>
      </c>
      <c r="H952" t="s">
        <v>96</v>
      </c>
    </row>
    <row r="953" spans="1:8" x14ac:dyDescent="0.45">
      <c r="A953">
        <v>1503</v>
      </c>
      <c r="B953">
        <v>63</v>
      </c>
      <c r="C953" t="str">
        <f t="shared" si="14"/>
        <v>55-64</v>
      </c>
      <c r="D953" t="s">
        <v>38</v>
      </c>
      <c r="E953" t="s">
        <v>53</v>
      </c>
      <c r="F953">
        <v>66113</v>
      </c>
      <c r="G953" t="s">
        <v>95</v>
      </c>
      <c r="H953" t="s">
        <v>99</v>
      </c>
    </row>
    <row r="954" spans="1:8" x14ac:dyDescent="0.45">
      <c r="A954">
        <v>1616</v>
      </c>
      <c r="B954">
        <v>30</v>
      </c>
      <c r="C954" t="str">
        <f t="shared" si="14"/>
        <v>25-34</v>
      </c>
      <c r="D954" t="s">
        <v>40</v>
      </c>
      <c r="E954" t="s">
        <v>79</v>
      </c>
      <c r="F954">
        <v>188083</v>
      </c>
      <c r="G954" t="s">
        <v>94</v>
      </c>
      <c r="H954" t="s">
        <v>99</v>
      </c>
    </row>
    <row r="955" spans="1:8" x14ac:dyDescent="0.45">
      <c r="A955">
        <v>4603</v>
      </c>
      <c r="B955">
        <v>67</v>
      </c>
      <c r="C955" t="str">
        <f t="shared" si="14"/>
        <v>65+</v>
      </c>
      <c r="D955" t="s">
        <v>39</v>
      </c>
      <c r="E955" t="s">
        <v>89</v>
      </c>
      <c r="F955">
        <v>197938</v>
      </c>
      <c r="G955" t="s">
        <v>94</v>
      </c>
      <c r="H955" t="s">
        <v>96</v>
      </c>
    </row>
    <row r="956" spans="1:8" x14ac:dyDescent="0.45">
      <c r="A956">
        <v>9077</v>
      </c>
      <c r="B956">
        <v>55</v>
      </c>
      <c r="C956" t="str">
        <f t="shared" si="14"/>
        <v>55-64</v>
      </c>
      <c r="D956" t="s">
        <v>40</v>
      </c>
      <c r="E956" t="s">
        <v>51</v>
      </c>
      <c r="F956">
        <v>55890</v>
      </c>
      <c r="G956" t="s">
        <v>94</v>
      </c>
      <c r="H956" t="s">
        <v>97</v>
      </c>
    </row>
    <row r="957" spans="1:8" x14ac:dyDescent="0.45">
      <c r="A957">
        <v>7715</v>
      </c>
      <c r="B957">
        <v>35</v>
      </c>
      <c r="C957" t="str">
        <f t="shared" si="14"/>
        <v>35-44</v>
      </c>
      <c r="D957" t="s">
        <v>38</v>
      </c>
      <c r="E957" t="s">
        <v>50</v>
      </c>
      <c r="F957">
        <v>138430</v>
      </c>
      <c r="G957" t="s">
        <v>92</v>
      </c>
      <c r="H957" t="s">
        <v>97</v>
      </c>
    </row>
    <row r="958" spans="1:8" x14ac:dyDescent="0.45">
      <c r="A958">
        <v>2307</v>
      </c>
      <c r="B958">
        <v>43</v>
      </c>
      <c r="C958" t="str">
        <f t="shared" si="14"/>
        <v>35-44</v>
      </c>
      <c r="D958" t="s">
        <v>40</v>
      </c>
      <c r="E958" t="s">
        <v>61</v>
      </c>
      <c r="F958">
        <v>183921</v>
      </c>
      <c r="G958" t="s">
        <v>91</v>
      </c>
      <c r="H958" t="s">
        <v>98</v>
      </c>
    </row>
    <row r="959" spans="1:8" x14ac:dyDescent="0.45">
      <c r="A959">
        <v>1627</v>
      </c>
      <c r="B959">
        <v>23</v>
      </c>
      <c r="C959" t="str">
        <f t="shared" si="14"/>
        <v>18-24</v>
      </c>
      <c r="D959" t="s">
        <v>38</v>
      </c>
      <c r="E959" t="s">
        <v>80</v>
      </c>
      <c r="F959">
        <v>173153</v>
      </c>
      <c r="G959" t="s">
        <v>91</v>
      </c>
      <c r="H959" t="s">
        <v>99</v>
      </c>
    </row>
    <row r="960" spans="1:8" x14ac:dyDescent="0.45">
      <c r="A960">
        <v>6716</v>
      </c>
      <c r="B960">
        <v>30</v>
      </c>
      <c r="C960" t="str">
        <f t="shared" si="14"/>
        <v>25-34</v>
      </c>
      <c r="D960" t="s">
        <v>38</v>
      </c>
      <c r="E960" t="s">
        <v>79</v>
      </c>
      <c r="F960">
        <v>46168</v>
      </c>
      <c r="G960" t="s">
        <v>92</v>
      </c>
      <c r="H960" t="s">
        <v>96</v>
      </c>
    </row>
    <row r="961" spans="1:8" x14ac:dyDescent="0.45">
      <c r="A961">
        <v>3620</v>
      </c>
      <c r="B961">
        <v>74</v>
      </c>
      <c r="C961" t="str">
        <f t="shared" si="14"/>
        <v>65+</v>
      </c>
      <c r="D961" t="s">
        <v>39</v>
      </c>
      <c r="E961" t="s">
        <v>81</v>
      </c>
      <c r="F961">
        <v>176133</v>
      </c>
      <c r="G961" t="s">
        <v>94</v>
      </c>
      <c r="H961" t="s">
        <v>98</v>
      </c>
    </row>
    <row r="962" spans="1:8" x14ac:dyDescent="0.45">
      <c r="A962">
        <v>4542</v>
      </c>
      <c r="B962">
        <v>58</v>
      </c>
      <c r="C962" t="str">
        <f t="shared" si="14"/>
        <v>55-64</v>
      </c>
      <c r="D962" t="s">
        <v>40</v>
      </c>
      <c r="E962" t="s">
        <v>43</v>
      </c>
      <c r="F962">
        <v>130181</v>
      </c>
      <c r="G962" t="s">
        <v>95</v>
      </c>
      <c r="H962" t="s">
        <v>99</v>
      </c>
    </row>
    <row r="963" spans="1:8" x14ac:dyDescent="0.45">
      <c r="A963">
        <v>3653</v>
      </c>
      <c r="B963">
        <v>29</v>
      </c>
      <c r="C963" t="str">
        <f t="shared" ref="C963:C1001" si="15">IF(B963&lt;25, "18-24", IF(B963&lt;35, "25-34", IF(B963&lt;45, "35-44", IF(B963&lt;55, "45-54", IF(B963&lt;65, "55-64", "65+")))))</f>
        <v>25-34</v>
      </c>
      <c r="D963" t="s">
        <v>40</v>
      </c>
      <c r="E963" t="s">
        <v>74</v>
      </c>
      <c r="F963">
        <v>66750</v>
      </c>
      <c r="G963" t="s">
        <v>92</v>
      </c>
      <c r="H963" t="s">
        <v>99</v>
      </c>
    </row>
    <row r="964" spans="1:8" x14ac:dyDescent="0.45">
      <c r="A964">
        <v>1286</v>
      </c>
      <c r="B964">
        <v>36</v>
      </c>
      <c r="C964" t="str">
        <f t="shared" si="15"/>
        <v>35-44</v>
      </c>
      <c r="D964" t="s">
        <v>38</v>
      </c>
      <c r="E964" t="s">
        <v>59</v>
      </c>
      <c r="F964">
        <v>72240</v>
      </c>
      <c r="G964" t="s">
        <v>93</v>
      </c>
      <c r="H964" t="s">
        <v>96</v>
      </c>
    </row>
    <row r="965" spans="1:8" x14ac:dyDescent="0.45">
      <c r="A965">
        <v>4739</v>
      </c>
      <c r="B965">
        <v>36</v>
      </c>
      <c r="C965" t="str">
        <f t="shared" si="15"/>
        <v>35-44</v>
      </c>
      <c r="D965" t="s">
        <v>40</v>
      </c>
      <c r="E965" t="s">
        <v>64</v>
      </c>
      <c r="F965">
        <v>161532</v>
      </c>
      <c r="G965" t="s">
        <v>94</v>
      </c>
      <c r="H965" t="s">
        <v>96</v>
      </c>
    </row>
    <row r="966" spans="1:8" x14ac:dyDescent="0.45">
      <c r="A966">
        <v>4009</v>
      </c>
      <c r="B966">
        <v>44</v>
      </c>
      <c r="C966" t="str">
        <f t="shared" si="15"/>
        <v>35-44</v>
      </c>
      <c r="D966" t="s">
        <v>39</v>
      </c>
      <c r="E966" t="s">
        <v>81</v>
      </c>
      <c r="F966">
        <v>92938</v>
      </c>
      <c r="G966" t="s">
        <v>95</v>
      </c>
      <c r="H966" t="s">
        <v>98</v>
      </c>
    </row>
    <row r="967" spans="1:8" x14ac:dyDescent="0.45">
      <c r="A967">
        <v>3356</v>
      </c>
      <c r="B967">
        <v>27</v>
      </c>
      <c r="C967" t="str">
        <f t="shared" si="15"/>
        <v>25-34</v>
      </c>
      <c r="D967" t="s">
        <v>38</v>
      </c>
      <c r="E967" t="s">
        <v>71</v>
      </c>
      <c r="F967">
        <v>126144</v>
      </c>
      <c r="G967" t="s">
        <v>93</v>
      </c>
      <c r="H967" t="s">
        <v>97</v>
      </c>
    </row>
    <row r="968" spans="1:8" x14ac:dyDescent="0.45">
      <c r="A968">
        <v>6878</v>
      </c>
      <c r="B968">
        <v>26</v>
      </c>
      <c r="C968" t="str">
        <f t="shared" si="15"/>
        <v>25-34</v>
      </c>
      <c r="D968" t="s">
        <v>38</v>
      </c>
      <c r="E968" t="s">
        <v>75</v>
      </c>
      <c r="F968">
        <v>118456</v>
      </c>
      <c r="G968" t="s">
        <v>93</v>
      </c>
      <c r="H968" t="s">
        <v>97</v>
      </c>
    </row>
    <row r="969" spans="1:8" x14ac:dyDescent="0.45">
      <c r="A969">
        <v>1518</v>
      </c>
      <c r="B969">
        <v>66</v>
      </c>
      <c r="C969" t="str">
        <f t="shared" si="15"/>
        <v>65+</v>
      </c>
      <c r="D969" t="s">
        <v>40</v>
      </c>
      <c r="E969" t="s">
        <v>73</v>
      </c>
      <c r="F969">
        <v>32210</v>
      </c>
      <c r="G969" t="s">
        <v>95</v>
      </c>
      <c r="H969" t="s">
        <v>99</v>
      </c>
    </row>
    <row r="970" spans="1:8" x14ac:dyDescent="0.45">
      <c r="A970">
        <v>9792</v>
      </c>
      <c r="B970">
        <v>67</v>
      </c>
      <c r="C970" t="str">
        <f t="shared" si="15"/>
        <v>65+</v>
      </c>
      <c r="D970" t="s">
        <v>39</v>
      </c>
      <c r="E970" t="s">
        <v>66</v>
      </c>
      <c r="F970">
        <v>64962</v>
      </c>
      <c r="G970" t="s">
        <v>92</v>
      </c>
      <c r="H970" t="s">
        <v>99</v>
      </c>
    </row>
    <row r="971" spans="1:8" x14ac:dyDescent="0.45">
      <c r="A971">
        <v>2047</v>
      </c>
      <c r="B971">
        <v>59</v>
      </c>
      <c r="C971" t="str">
        <f t="shared" si="15"/>
        <v>55-64</v>
      </c>
      <c r="D971" t="s">
        <v>39</v>
      </c>
      <c r="E971" t="s">
        <v>71</v>
      </c>
      <c r="F971">
        <v>192937</v>
      </c>
      <c r="G971" t="s">
        <v>95</v>
      </c>
      <c r="H971" t="s">
        <v>99</v>
      </c>
    </row>
    <row r="972" spans="1:8" x14ac:dyDescent="0.45">
      <c r="A972">
        <v>5979</v>
      </c>
      <c r="B972">
        <v>51</v>
      </c>
      <c r="C972" t="str">
        <f t="shared" si="15"/>
        <v>45-54</v>
      </c>
      <c r="D972" t="s">
        <v>38</v>
      </c>
      <c r="E972" t="s">
        <v>70</v>
      </c>
      <c r="F972">
        <v>47635</v>
      </c>
      <c r="G972" t="s">
        <v>94</v>
      </c>
      <c r="H972" t="s">
        <v>99</v>
      </c>
    </row>
    <row r="973" spans="1:8" x14ac:dyDescent="0.45">
      <c r="A973">
        <v>8206</v>
      </c>
      <c r="B973">
        <v>29</v>
      </c>
      <c r="C973" t="str">
        <f t="shared" si="15"/>
        <v>25-34</v>
      </c>
      <c r="D973" t="s">
        <v>39</v>
      </c>
      <c r="E973" t="s">
        <v>70</v>
      </c>
      <c r="F973">
        <v>104118</v>
      </c>
      <c r="G973" t="s">
        <v>94</v>
      </c>
      <c r="H973" t="s">
        <v>96</v>
      </c>
    </row>
    <row r="974" spans="1:8" x14ac:dyDescent="0.45">
      <c r="A974">
        <v>9784</v>
      </c>
      <c r="B974">
        <v>52</v>
      </c>
      <c r="C974" t="str">
        <f t="shared" si="15"/>
        <v>45-54</v>
      </c>
      <c r="D974" t="s">
        <v>38</v>
      </c>
      <c r="E974" t="s">
        <v>69</v>
      </c>
      <c r="F974">
        <v>193676</v>
      </c>
      <c r="G974" t="s">
        <v>92</v>
      </c>
      <c r="H974" t="s">
        <v>97</v>
      </c>
    </row>
    <row r="975" spans="1:8" x14ac:dyDescent="0.45">
      <c r="A975">
        <v>6588</v>
      </c>
      <c r="B975">
        <v>24</v>
      </c>
      <c r="C975" t="str">
        <f t="shared" si="15"/>
        <v>18-24</v>
      </c>
      <c r="D975" t="s">
        <v>39</v>
      </c>
      <c r="E975" t="s">
        <v>48</v>
      </c>
      <c r="F975">
        <v>152667</v>
      </c>
      <c r="G975" t="s">
        <v>95</v>
      </c>
      <c r="H975" t="s">
        <v>99</v>
      </c>
    </row>
    <row r="976" spans="1:8" x14ac:dyDescent="0.45">
      <c r="A976">
        <v>3417</v>
      </c>
      <c r="B976">
        <v>19</v>
      </c>
      <c r="C976" t="str">
        <f t="shared" si="15"/>
        <v>18-24</v>
      </c>
      <c r="D976" t="s">
        <v>40</v>
      </c>
      <c r="E976" t="s">
        <v>86</v>
      </c>
      <c r="F976">
        <v>43762</v>
      </c>
      <c r="G976" t="s">
        <v>91</v>
      </c>
      <c r="H976" t="s">
        <v>96</v>
      </c>
    </row>
    <row r="977" spans="1:8" x14ac:dyDescent="0.45">
      <c r="A977">
        <v>9646</v>
      </c>
      <c r="B977">
        <v>33</v>
      </c>
      <c r="C977" t="str">
        <f t="shared" si="15"/>
        <v>25-34</v>
      </c>
      <c r="D977" t="s">
        <v>40</v>
      </c>
      <c r="E977" t="s">
        <v>68</v>
      </c>
      <c r="F977">
        <v>54537</v>
      </c>
      <c r="G977" t="s">
        <v>91</v>
      </c>
      <c r="H977" t="s">
        <v>99</v>
      </c>
    </row>
    <row r="978" spans="1:8" x14ac:dyDescent="0.45">
      <c r="A978">
        <v>2985</v>
      </c>
      <c r="B978">
        <v>64</v>
      </c>
      <c r="C978" t="str">
        <f t="shared" si="15"/>
        <v>55-64</v>
      </c>
      <c r="D978" t="s">
        <v>39</v>
      </c>
      <c r="E978" t="s">
        <v>82</v>
      </c>
      <c r="F978">
        <v>182991</v>
      </c>
      <c r="G978" t="s">
        <v>92</v>
      </c>
      <c r="H978" t="s">
        <v>97</v>
      </c>
    </row>
    <row r="979" spans="1:8" x14ac:dyDescent="0.45">
      <c r="A979">
        <v>6977</v>
      </c>
      <c r="B979">
        <v>64</v>
      </c>
      <c r="C979" t="str">
        <f t="shared" si="15"/>
        <v>55-64</v>
      </c>
      <c r="D979" t="s">
        <v>40</v>
      </c>
      <c r="E979" t="s">
        <v>51</v>
      </c>
      <c r="F979">
        <v>161457</v>
      </c>
      <c r="G979" t="s">
        <v>93</v>
      </c>
      <c r="H979" t="s">
        <v>98</v>
      </c>
    </row>
    <row r="980" spans="1:8" x14ac:dyDescent="0.45">
      <c r="A980">
        <v>5645</v>
      </c>
      <c r="B980">
        <v>69</v>
      </c>
      <c r="C980" t="str">
        <f t="shared" si="15"/>
        <v>65+</v>
      </c>
      <c r="D980" t="s">
        <v>39</v>
      </c>
      <c r="E980" t="s">
        <v>74</v>
      </c>
      <c r="F980">
        <v>121248</v>
      </c>
      <c r="G980" t="s">
        <v>93</v>
      </c>
      <c r="H980" t="s">
        <v>99</v>
      </c>
    </row>
    <row r="981" spans="1:8" x14ac:dyDescent="0.45">
      <c r="A981">
        <v>5165</v>
      </c>
      <c r="B981">
        <v>48</v>
      </c>
      <c r="C981" t="str">
        <f t="shared" si="15"/>
        <v>45-54</v>
      </c>
      <c r="D981" t="s">
        <v>40</v>
      </c>
      <c r="E981" t="s">
        <v>87</v>
      </c>
      <c r="F981">
        <v>68650</v>
      </c>
      <c r="G981" t="s">
        <v>93</v>
      </c>
      <c r="H981" t="s">
        <v>97</v>
      </c>
    </row>
    <row r="982" spans="1:8" x14ac:dyDescent="0.45">
      <c r="A982">
        <v>8768</v>
      </c>
      <c r="B982">
        <v>55</v>
      </c>
      <c r="C982" t="str">
        <f t="shared" si="15"/>
        <v>55-64</v>
      </c>
      <c r="D982" t="s">
        <v>40</v>
      </c>
      <c r="E982" t="s">
        <v>71</v>
      </c>
      <c r="F982">
        <v>120765</v>
      </c>
      <c r="G982" t="s">
        <v>93</v>
      </c>
      <c r="H982" t="s">
        <v>96</v>
      </c>
    </row>
    <row r="983" spans="1:8" x14ac:dyDescent="0.45">
      <c r="A983">
        <v>3519</v>
      </c>
      <c r="B983">
        <v>46</v>
      </c>
      <c r="C983" t="str">
        <f t="shared" si="15"/>
        <v>45-54</v>
      </c>
      <c r="D983" t="s">
        <v>39</v>
      </c>
      <c r="E983" t="s">
        <v>46</v>
      </c>
      <c r="F983">
        <v>63876</v>
      </c>
      <c r="G983" t="s">
        <v>93</v>
      </c>
      <c r="H983" t="s">
        <v>98</v>
      </c>
    </row>
    <row r="984" spans="1:8" x14ac:dyDescent="0.45">
      <c r="A984">
        <v>6115</v>
      </c>
      <c r="B984">
        <v>44</v>
      </c>
      <c r="C984" t="str">
        <f t="shared" si="15"/>
        <v>35-44</v>
      </c>
      <c r="D984" t="s">
        <v>40</v>
      </c>
      <c r="E984" t="s">
        <v>83</v>
      </c>
      <c r="F984">
        <v>40997</v>
      </c>
      <c r="G984" t="s">
        <v>94</v>
      </c>
      <c r="H984" t="s">
        <v>96</v>
      </c>
    </row>
    <row r="985" spans="1:8" x14ac:dyDescent="0.45">
      <c r="A985">
        <v>2217</v>
      </c>
      <c r="B985">
        <v>45</v>
      </c>
      <c r="C985" t="str">
        <f t="shared" si="15"/>
        <v>45-54</v>
      </c>
      <c r="D985" t="s">
        <v>40</v>
      </c>
      <c r="E985" t="s">
        <v>53</v>
      </c>
      <c r="F985">
        <v>100643</v>
      </c>
      <c r="G985" t="s">
        <v>93</v>
      </c>
      <c r="H985" t="s">
        <v>98</v>
      </c>
    </row>
    <row r="986" spans="1:8" x14ac:dyDescent="0.45">
      <c r="A986">
        <v>6249</v>
      </c>
      <c r="B986">
        <v>54</v>
      </c>
      <c r="C986" t="str">
        <f t="shared" si="15"/>
        <v>45-54</v>
      </c>
      <c r="D986" t="s">
        <v>40</v>
      </c>
      <c r="E986" t="s">
        <v>68</v>
      </c>
      <c r="F986">
        <v>55711</v>
      </c>
      <c r="G986" t="s">
        <v>94</v>
      </c>
      <c r="H986" t="s">
        <v>99</v>
      </c>
    </row>
    <row r="987" spans="1:8" x14ac:dyDescent="0.45">
      <c r="A987">
        <v>1942</v>
      </c>
      <c r="B987">
        <v>56</v>
      </c>
      <c r="C987" t="str">
        <f t="shared" si="15"/>
        <v>55-64</v>
      </c>
      <c r="D987" t="s">
        <v>38</v>
      </c>
      <c r="E987" t="s">
        <v>43</v>
      </c>
      <c r="F987">
        <v>102339</v>
      </c>
      <c r="G987" t="s">
        <v>94</v>
      </c>
      <c r="H987" t="s">
        <v>96</v>
      </c>
    </row>
    <row r="988" spans="1:8" x14ac:dyDescent="0.45">
      <c r="A988">
        <v>4973</v>
      </c>
      <c r="B988">
        <v>18</v>
      </c>
      <c r="C988" t="str">
        <f t="shared" si="15"/>
        <v>18-24</v>
      </c>
      <c r="D988" t="s">
        <v>39</v>
      </c>
      <c r="E988" t="s">
        <v>48</v>
      </c>
      <c r="F988">
        <v>126484</v>
      </c>
      <c r="G988" t="s">
        <v>92</v>
      </c>
      <c r="H988" t="s">
        <v>97</v>
      </c>
    </row>
    <row r="989" spans="1:8" x14ac:dyDescent="0.45">
      <c r="A989">
        <v>9559</v>
      </c>
      <c r="B989">
        <v>65</v>
      </c>
      <c r="C989" t="str">
        <f t="shared" si="15"/>
        <v>65+</v>
      </c>
      <c r="D989" t="s">
        <v>38</v>
      </c>
      <c r="E989" t="s">
        <v>58</v>
      </c>
      <c r="F989">
        <v>31411</v>
      </c>
      <c r="G989" t="s">
        <v>92</v>
      </c>
      <c r="H989" t="s">
        <v>98</v>
      </c>
    </row>
    <row r="990" spans="1:8" x14ac:dyDescent="0.45">
      <c r="A990">
        <v>3986</v>
      </c>
      <c r="B990">
        <v>35</v>
      </c>
      <c r="C990" t="str">
        <f t="shared" si="15"/>
        <v>35-44</v>
      </c>
      <c r="D990" t="s">
        <v>39</v>
      </c>
      <c r="E990" t="s">
        <v>56</v>
      </c>
      <c r="F990">
        <v>177518</v>
      </c>
      <c r="G990" t="s">
        <v>92</v>
      </c>
      <c r="H990" t="s">
        <v>97</v>
      </c>
    </row>
    <row r="991" spans="1:8" x14ac:dyDescent="0.45">
      <c r="A991">
        <v>5507</v>
      </c>
      <c r="B991">
        <v>51</v>
      </c>
      <c r="C991" t="str">
        <f t="shared" si="15"/>
        <v>45-54</v>
      </c>
      <c r="D991" t="s">
        <v>38</v>
      </c>
      <c r="E991" t="s">
        <v>70</v>
      </c>
      <c r="F991">
        <v>62951</v>
      </c>
      <c r="G991" t="s">
        <v>93</v>
      </c>
      <c r="H991" t="s">
        <v>97</v>
      </c>
    </row>
    <row r="992" spans="1:8" x14ac:dyDescent="0.45">
      <c r="A992">
        <v>2574</v>
      </c>
      <c r="B992">
        <v>40</v>
      </c>
      <c r="C992" t="str">
        <f t="shared" si="15"/>
        <v>35-44</v>
      </c>
      <c r="D992" t="s">
        <v>39</v>
      </c>
      <c r="E992" t="s">
        <v>87</v>
      </c>
      <c r="F992">
        <v>143010</v>
      </c>
      <c r="G992" t="s">
        <v>94</v>
      </c>
      <c r="H992" t="s">
        <v>97</v>
      </c>
    </row>
    <row r="993" spans="1:8" x14ac:dyDescent="0.45">
      <c r="A993">
        <v>8258</v>
      </c>
      <c r="B993">
        <v>40</v>
      </c>
      <c r="C993" t="str">
        <f t="shared" si="15"/>
        <v>35-44</v>
      </c>
      <c r="D993" t="s">
        <v>40</v>
      </c>
      <c r="E993" t="s">
        <v>86</v>
      </c>
      <c r="F993">
        <v>151859</v>
      </c>
      <c r="G993" t="s">
        <v>94</v>
      </c>
      <c r="H993" t="s">
        <v>99</v>
      </c>
    </row>
    <row r="994" spans="1:8" x14ac:dyDescent="0.45">
      <c r="A994">
        <v>1427</v>
      </c>
      <c r="B994">
        <v>24</v>
      </c>
      <c r="C994" t="str">
        <f t="shared" si="15"/>
        <v>18-24</v>
      </c>
      <c r="D994" t="s">
        <v>40</v>
      </c>
      <c r="E994" t="s">
        <v>80</v>
      </c>
      <c r="F994">
        <v>125695</v>
      </c>
      <c r="G994" t="s">
        <v>95</v>
      </c>
      <c r="H994" t="s">
        <v>97</v>
      </c>
    </row>
    <row r="995" spans="1:8" x14ac:dyDescent="0.45">
      <c r="A995">
        <v>5796</v>
      </c>
      <c r="B995">
        <v>18</v>
      </c>
      <c r="C995" t="str">
        <f t="shared" si="15"/>
        <v>18-24</v>
      </c>
      <c r="D995" t="s">
        <v>39</v>
      </c>
      <c r="E995" t="s">
        <v>50</v>
      </c>
      <c r="F995">
        <v>111635</v>
      </c>
      <c r="G995" t="s">
        <v>94</v>
      </c>
      <c r="H995" t="s">
        <v>98</v>
      </c>
    </row>
    <row r="996" spans="1:8" x14ac:dyDescent="0.45">
      <c r="A996">
        <v>9380</v>
      </c>
      <c r="B996">
        <v>19</v>
      </c>
      <c r="C996" t="str">
        <f t="shared" si="15"/>
        <v>18-24</v>
      </c>
      <c r="D996" t="s">
        <v>39</v>
      </c>
      <c r="E996" t="s">
        <v>61</v>
      </c>
      <c r="F996">
        <v>181415</v>
      </c>
      <c r="G996" t="s">
        <v>92</v>
      </c>
      <c r="H996" t="s">
        <v>98</v>
      </c>
    </row>
    <row r="997" spans="1:8" x14ac:dyDescent="0.45">
      <c r="A997">
        <v>7414</v>
      </c>
      <c r="B997">
        <v>73</v>
      </c>
      <c r="C997" t="str">
        <f t="shared" si="15"/>
        <v>65+</v>
      </c>
      <c r="D997" t="s">
        <v>39</v>
      </c>
      <c r="E997" t="s">
        <v>66</v>
      </c>
      <c r="F997">
        <v>117758</v>
      </c>
      <c r="G997" t="s">
        <v>95</v>
      </c>
      <c r="H997" t="s">
        <v>96</v>
      </c>
    </row>
    <row r="998" spans="1:8" x14ac:dyDescent="0.45">
      <c r="A998">
        <v>9409</v>
      </c>
      <c r="B998">
        <v>58</v>
      </c>
      <c r="C998" t="str">
        <f t="shared" si="15"/>
        <v>55-64</v>
      </c>
      <c r="D998" t="s">
        <v>38</v>
      </c>
      <c r="E998" t="s">
        <v>66</v>
      </c>
      <c r="F998">
        <v>147393</v>
      </c>
      <c r="G998" t="s">
        <v>92</v>
      </c>
      <c r="H998" t="s">
        <v>96</v>
      </c>
    </row>
    <row r="999" spans="1:8" x14ac:dyDescent="0.45">
      <c r="A999">
        <v>8099</v>
      </c>
      <c r="B999">
        <v>59</v>
      </c>
      <c r="C999" t="str">
        <f t="shared" si="15"/>
        <v>55-64</v>
      </c>
      <c r="D999" t="s">
        <v>39</v>
      </c>
      <c r="E999" t="s">
        <v>73</v>
      </c>
      <c r="F999">
        <v>142090</v>
      </c>
      <c r="G999" t="s">
        <v>91</v>
      </c>
      <c r="H999" t="s">
        <v>98</v>
      </c>
    </row>
    <row r="1000" spans="1:8" x14ac:dyDescent="0.45">
      <c r="A1000">
        <v>3611</v>
      </c>
      <c r="B1000">
        <v>50</v>
      </c>
      <c r="C1000" t="str">
        <f t="shared" si="15"/>
        <v>45-54</v>
      </c>
      <c r="D1000" t="s">
        <v>40</v>
      </c>
      <c r="E1000" t="s">
        <v>64</v>
      </c>
      <c r="F1000">
        <v>118154</v>
      </c>
      <c r="G1000" t="s">
        <v>93</v>
      </c>
      <c r="H1000" t="s">
        <v>97</v>
      </c>
    </row>
    <row r="1001" spans="1:8" x14ac:dyDescent="0.45">
      <c r="A1001">
        <v>9926</v>
      </c>
      <c r="B1001">
        <v>56</v>
      </c>
      <c r="C1001" t="str">
        <f t="shared" si="15"/>
        <v>55-64</v>
      </c>
      <c r="D1001" t="s">
        <v>39</v>
      </c>
      <c r="E1001" t="s">
        <v>68</v>
      </c>
      <c r="F1001">
        <v>143984</v>
      </c>
      <c r="G1001" t="s">
        <v>93</v>
      </c>
      <c r="H1001" t="s">
        <v>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9FC6-D3EF-4C90-BF11-D0CAD323B0EC}">
  <dimension ref="B3:F35"/>
  <sheetViews>
    <sheetView workbookViewId="0">
      <selection activeCell="C15" sqref="C15"/>
    </sheetView>
  </sheetViews>
  <sheetFormatPr defaultRowHeight="14.25" x14ac:dyDescent="0.45"/>
  <cols>
    <col min="1" max="1" width="22.73046875" bestFit="1" customWidth="1"/>
    <col min="2" max="2" width="12.73046875" bestFit="1" customWidth="1"/>
    <col min="3" max="3" width="9.6640625" bestFit="1" customWidth="1"/>
    <col min="4" max="4" width="8.19921875" bestFit="1" customWidth="1"/>
    <col min="5" max="5" width="19.265625" bestFit="1" customWidth="1"/>
    <col min="6" max="6" width="19.73046875" customWidth="1"/>
  </cols>
  <sheetData>
    <row r="3" spans="2:6" x14ac:dyDescent="0.45">
      <c r="B3" s="7" t="s">
        <v>102</v>
      </c>
      <c r="E3" s="13" t="s">
        <v>103</v>
      </c>
      <c r="F3" s="13" t="s">
        <v>104</v>
      </c>
    </row>
    <row r="4" spans="2:6" x14ac:dyDescent="0.45">
      <c r="B4" s="8" t="s">
        <v>105</v>
      </c>
      <c r="C4" s="5">
        <v>2831687.8000000026</v>
      </c>
      <c r="E4" s="10" t="s">
        <v>105</v>
      </c>
      <c r="F4" s="12">
        <f>GETPIVOTDATA("Total Sales",$B$3)</f>
        <v>2831687.8000000026</v>
      </c>
    </row>
    <row r="5" spans="2:6" x14ac:dyDescent="0.45">
      <c r="B5" s="8" t="s">
        <v>106</v>
      </c>
      <c r="C5" s="5">
        <v>849506.33999999904</v>
      </c>
      <c r="E5" s="10" t="s">
        <v>108</v>
      </c>
      <c r="F5" s="12">
        <f>GETPIVOTDATA("Total Profit",$B$3)</f>
        <v>849506.33999999904</v>
      </c>
    </row>
    <row r="6" spans="2:6" x14ac:dyDescent="0.45">
      <c r="B6" s="8" t="s">
        <v>107</v>
      </c>
      <c r="C6" s="9">
        <v>150989</v>
      </c>
      <c r="E6" s="10" t="s">
        <v>107</v>
      </c>
      <c r="F6" s="11">
        <f>GETPIVOTDATA("Total Units Sold",$B$3)</f>
        <v>150989</v>
      </c>
    </row>
    <row r="10" spans="2:6" x14ac:dyDescent="0.45">
      <c r="B10" s="7" t="s">
        <v>110</v>
      </c>
      <c r="C10" t="s">
        <v>112</v>
      </c>
      <c r="D10" t="s">
        <v>111</v>
      </c>
    </row>
    <row r="11" spans="2:6" x14ac:dyDescent="0.45">
      <c r="B11" s="8" t="s">
        <v>21</v>
      </c>
      <c r="C11" s="5">
        <v>1192480.5</v>
      </c>
      <c r="D11" s="5">
        <v>357744.15000000008</v>
      </c>
    </row>
    <row r="12" spans="2:6" x14ac:dyDescent="0.45">
      <c r="B12" s="8" t="s">
        <v>20</v>
      </c>
      <c r="C12" s="5">
        <v>352470.65999999986</v>
      </c>
      <c r="D12" s="5">
        <v>105741.19799999999</v>
      </c>
    </row>
    <row r="13" spans="2:6" x14ac:dyDescent="0.45">
      <c r="B13" s="8" t="s">
        <v>19</v>
      </c>
      <c r="C13" s="5">
        <v>612362.26000000024</v>
      </c>
      <c r="D13" s="5">
        <v>183708.67800000013</v>
      </c>
    </row>
    <row r="14" spans="2:6" x14ac:dyDescent="0.45">
      <c r="B14" s="8" t="s">
        <v>18</v>
      </c>
      <c r="C14" s="5">
        <v>497747.25</v>
      </c>
      <c r="D14" s="5">
        <v>149324.17499999999</v>
      </c>
    </row>
    <row r="15" spans="2:6" x14ac:dyDescent="0.45">
      <c r="B15" s="8" t="s">
        <v>17</v>
      </c>
      <c r="C15" s="5">
        <v>176627.13000000006</v>
      </c>
      <c r="D15" s="5">
        <v>52988.139000000003</v>
      </c>
    </row>
    <row r="16" spans="2:6" x14ac:dyDescent="0.45">
      <c r="B16" s="8" t="s">
        <v>109</v>
      </c>
      <c r="C16" s="5">
        <v>2831687.8</v>
      </c>
      <c r="D16" s="5">
        <v>849506.34000000008</v>
      </c>
    </row>
    <row r="19" spans="2:6" x14ac:dyDescent="0.45">
      <c r="B19" s="7" t="s">
        <v>113</v>
      </c>
      <c r="C19" t="s">
        <v>114</v>
      </c>
      <c r="E19" s="13" t="s">
        <v>113</v>
      </c>
      <c r="F19" s="13" t="s">
        <v>114</v>
      </c>
    </row>
    <row r="20" spans="2:6" x14ac:dyDescent="0.45">
      <c r="B20" s="8" t="s">
        <v>30</v>
      </c>
      <c r="C20" s="22">
        <v>215</v>
      </c>
      <c r="E20" s="10" t="s">
        <v>30</v>
      </c>
      <c r="F20" s="10">
        <f>GETPIVOTDATA("Payment Type",$B$19,"Payment Type","Cash")</f>
        <v>215</v>
      </c>
    </row>
    <row r="21" spans="2:6" x14ac:dyDescent="0.45">
      <c r="B21" s="8" t="s">
        <v>27</v>
      </c>
      <c r="C21" s="22">
        <v>222</v>
      </c>
      <c r="E21" s="10" t="s">
        <v>117</v>
      </c>
      <c r="F21" s="10">
        <v>222</v>
      </c>
    </row>
    <row r="22" spans="2:6" x14ac:dyDescent="0.45">
      <c r="B22" s="8" t="s">
        <v>31</v>
      </c>
      <c r="C22" s="22">
        <v>190</v>
      </c>
      <c r="E22" s="10" t="s">
        <v>31</v>
      </c>
      <c r="F22" s="10">
        <v>190</v>
      </c>
    </row>
    <row r="23" spans="2:6" x14ac:dyDescent="0.45">
      <c r="B23" s="8" t="s">
        <v>29</v>
      </c>
      <c r="C23" s="22">
        <v>181</v>
      </c>
      <c r="E23" s="10" t="s">
        <v>29</v>
      </c>
      <c r="F23" s="10">
        <v>181</v>
      </c>
    </row>
    <row r="24" spans="2:6" x14ac:dyDescent="0.45">
      <c r="B24" s="8" t="s">
        <v>28</v>
      </c>
      <c r="C24" s="22">
        <v>192</v>
      </c>
      <c r="E24" s="10" t="s">
        <v>115</v>
      </c>
      <c r="F24" s="10">
        <v>192</v>
      </c>
    </row>
    <row r="25" spans="2:6" x14ac:dyDescent="0.45">
      <c r="B25" s="8" t="s">
        <v>109</v>
      </c>
      <c r="C25" s="22">
        <v>1000</v>
      </c>
      <c r="E25" s="10" t="s">
        <v>116</v>
      </c>
      <c r="F25" s="10">
        <f>GETPIVOTDATA("Payment Type",$B$19)</f>
        <v>1000</v>
      </c>
    </row>
    <row r="28" spans="2:6" x14ac:dyDescent="0.45">
      <c r="B28" s="7" t="s">
        <v>118</v>
      </c>
      <c r="C28" t="s">
        <v>112</v>
      </c>
      <c r="D28" t="s">
        <v>125</v>
      </c>
      <c r="E28" t="s">
        <v>126</v>
      </c>
    </row>
    <row r="29" spans="2:6" x14ac:dyDescent="0.45">
      <c r="B29" s="8" t="s">
        <v>119</v>
      </c>
      <c r="C29" s="5">
        <v>348398.46999999986</v>
      </c>
      <c r="D29" s="5">
        <v>104519.54100000003</v>
      </c>
      <c r="E29" s="9">
        <v>125</v>
      </c>
    </row>
    <row r="30" spans="2:6" x14ac:dyDescent="0.45">
      <c r="B30" s="8" t="s">
        <v>120</v>
      </c>
      <c r="C30" s="5">
        <v>564940.63999999978</v>
      </c>
      <c r="D30" s="5">
        <v>169482.19200000001</v>
      </c>
      <c r="E30" s="9">
        <v>179</v>
      </c>
    </row>
    <row r="31" spans="2:6" x14ac:dyDescent="0.45">
      <c r="B31" s="8" t="s">
        <v>121</v>
      </c>
      <c r="C31" s="5">
        <v>560698.89999999991</v>
      </c>
      <c r="D31" s="5">
        <v>168209.66999999998</v>
      </c>
      <c r="E31" s="9">
        <v>193</v>
      </c>
    </row>
    <row r="32" spans="2:6" x14ac:dyDescent="0.45">
      <c r="B32" s="8" t="s">
        <v>122</v>
      </c>
      <c r="C32" s="5">
        <v>435760.8000000001</v>
      </c>
      <c r="D32" s="5">
        <v>130728.24</v>
      </c>
      <c r="E32" s="9">
        <v>167</v>
      </c>
    </row>
    <row r="33" spans="2:5" x14ac:dyDescent="0.45">
      <c r="B33" s="8" t="s">
        <v>123</v>
      </c>
      <c r="C33" s="5">
        <v>417520.19000000012</v>
      </c>
      <c r="D33" s="5">
        <v>125256.05699999999</v>
      </c>
      <c r="E33" s="9">
        <v>160</v>
      </c>
    </row>
    <row r="34" spans="2:5" x14ac:dyDescent="0.45">
      <c r="B34" s="8" t="s">
        <v>124</v>
      </c>
      <c r="C34" s="5">
        <v>504368.79999999993</v>
      </c>
      <c r="D34" s="5">
        <v>151310.64000000001</v>
      </c>
      <c r="E34" s="9">
        <v>176</v>
      </c>
    </row>
    <row r="35" spans="2:5" x14ac:dyDescent="0.45">
      <c r="B35" s="8" t="s">
        <v>109</v>
      </c>
      <c r="C35" s="5">
        <v>2831687.8</v>
      </c>
      <c r="D35" s="5">
        <v>849506.34000000032</v>
      </c>
      <c r="E35" s="9">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DASHBOARD</vt:lpstr>
      <vt:lpstr>Products and Sales</vt:lpstr>
      <vt:lpstr>Customer Details</vt:lpstr>
      <vt:lpstr>Sales Work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kaylyn phillip</dc:creator>
  <cp:lastModifiedBy>kaylyn phillip</cp:lastModifiedBy>
  <dcterms:created xsi:type="dcterms:W3CDTF">2024-07-06T02:02:07Z</dcterms:created>
  <dcterms:modified xsi:type="dcterms:W3CDTF">2024-07-21T15:33:18Z</dcterms:modified>
</cp:coreProperties>
</file>